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8800" windowHeight="12225" tabRatio="697" firstSheet="12" activeTab="17"/>
  </bookViews>
  <sheets>
    <sheet name="Rekapitulace stavby" sheetId="1" r:id="rId1"/>
    <sheet name="SO 00 - Bourací práce na ..." sheetId="2" r:id="rId2"/>
    <sheet name="01 - Stavební část rozšíř..." sheetId="3" r:id="rId3"/>
    <sheet name="02 - Zdravotně technická ..." sheetId="4" r:id="rId4"/>
    <sheet name="03 - Vzduchotechnika - hala" sheetId="5" r:id="rId5"/>
    <sheet name="04 - Ústřední vytápění - ..." sheetId="6" r:id="rId6"/>
    <sheet name="01 - Hrubá stavba" sheetId="7" r:id="rId7"/>
    <sheet name="02 - Dokončení stavby" sheetId="8" r:id="rId8"/>
    <sheet name="02 - Zdravotně technická ..._01" sheetId="9" r:id="rId9"/>
    <sheet name="03 - Vzduchotechnika - pr..." sheetId="10" r:id="rId10"/>
    <sheet name="04 - Ústřední vytápění - ..._01" sheetId="11" r:id="rId11"/>
    <sheet name="05 - Splašková jímka na v..." sheetId="12" r:id="rId12"/>
    <sheet name="01 - Zpevněné plochy a ko..." sheetId="13" r:id="rId13"/>
    <sheet name="02 - Zpevněné plochy před..." sheetId="14" r:id="rId14"/>
    <sheet name="SO 04 - Děštová kanalizac..." sheetId="15" r:id="rId15"/>
    <sheet name="01 - Silnoproudá instalace" sheetId="16" r:id="rId16"/>
    <sheet name="02 - Měření a regulace" sheetId="17" r:id="rId17"/>
    <sheet name="06 - VN+ON" sheetId="20" r:id="rId18"/>
    <sheet name="Pokyny pro vyplnění" sheetId="21" r:id="rId19"/>
  </sheets>
  <definedNames>
    <definedName name="_xlnm._FilterDatabase" localSheetId="6" hidden="1">'01 - Hrubá stavba'!$C$103:$K$423</definedName>
    <definedName name="_xlnm._FilterDatabase" localSheetId="15" hidden="1">'01 - Silnoproudá instalace'!$C$88:$K$246</definedName>
    <definedName name="_xlnm._FilterDatabase" localSheetId="2" hidden="1">'01 - Stavební část rozšíř...'!$C$105:$K$1831</definedName>
    <definedName name="_xlnm._FilterDatabase" localSheetId="12" hidden="1">'01 - Zpevněné plochy a ko...'!$C$89:$K$244</definedName>
    <definedName name="_xlnm._FilterDatabase" localSheetId="7" hidden="1">'02 - Dokončení stavby'!$C$107:$K$688</definedName>
    <definedName name="_xlnm._FilterDatabase" localSheetId="16" hidden="1">'02 - Měření a regulace'!$C$88:$K$191</definedName>
    <definedName name="_xlnm._FilterDatabase" localSheetId="3" hidden="1">'02 - Zdravotně technická ...'!$C$89:$K$344</definedName>
    <definedName name="_xlnm._FilterDatabase" localSheetId="8" hidden="1">'02 - Zdravotně technická ..._01'!$C$89:$K$235</definedName>
    <definedName name="_xlnm._FilterDatabase" localSheetId="13" hidden="1">'02 - Zpevněné plochy před...'!$C$89:$K$145</definedName>
    <definedName name="_xlnm._FilterDatabase" localSheetId="4" hidden="1">'03 - Vzduchotechnika - hala'!$C$85:$K$187</definedName>
    <definedName name="_xlnm._FilterDatabase" localSheetId="9" hidden="1">'03 - Vzduchotechnika - pr...'!$C$85:$K$121</definedName>
    <definedName name="_xlnm._FilterDatabase" localSheetId="5" hidden="1">'04 - Ústřední vytápění - ...'!$C$95:$K$213</definedName>
    <definedName name="_xlnm._FilterDatabase" localSheetId="10" hidden="1">'04 - Ústřední vytápění - ..._01'!$C$92:$K$146</definedName>
    <definedName name="_xlnm._FilterDatabase" localSheetId="11" hidden="1">'05 - Splašková jímka na v...'!$C$95:$K$228</definedName>
    <definedName name="_xlnm._FilterDatabase" localSheetId="17" hidden="1">'06 - VN+ON'!$C$81:$K$131</definedName>
    <definedName name="_xlnm._FilterDatabase" localSheetId="1" hidden="1">'SO 00 - Bourací práce na ...'!$C$84:$K$134</definedName>
    <definedName name="_xlnm._FilterDatabase" localSheetId="14" hidden="1">'SO 04 - Děštová kanalizac...'!$C$87:$K$315</definedName>
    <definedName name="_xlnm.Print_Area" localSheetId="6">'01 - Hrubá stavba'!$C$4:$J$43,'01 - Hrubá stavba'!$C$49:$J$81,'01 - Hrubá stavba'!$C$87:$K$423</definedName>
    <definedName name="_xlnm.Print_Area" localSheetId="15">'01 - Silnoproudá instalace'!$C$4:$J$41,'01 - Silnoproudá instalace'!$C$47:$J$68,'01 - Silnoproudá instalace'!$C$74:$K$246</definedName>
    <definedName name="_xlnm.Print_Area" localSheetId="2">'01 - Stavební část rozšíř...'!$C$4:$J$41,'01 - Stavební část rozšíř...'!$C$47:$J$85,'01 - Stavební část rozšíř...'!$C$91:$K$1831</definedName>
    <definedName name="_xlnm.Print_Area" localSheetId="12">'01 - Zpevněné plochy a ko...'!$C$4:$J$41,'01 - Zpevněné plochy a ko...'!$C$47:$J$69,'01 - Zpevněné plochy a ko...'!$C$75:$K$244</definedName>
    <definedName name="_xlnm.Print_Area" localSheetId="7">'02 - Dokončení stavby'!$C$4:$J$43,'02 - Dokončení stavby'!$C$49:$J$85,'02 - Dokončení stavby'!$C$91:$K$688</definedName>
    <definedName name="_xlnm.Print_Area" localSheetId="16">'02 - Měření a regulace'!$C$4:$J$41,'02 - Měření a regulace'!$C$47:$J$68,'02 - Měření a regulace'!$C$74:$K$191</definedName>
    <definedName name="_xlnm.Print_Area" localSheetId="3">'02 - Zdravotně technická ...'!$C$4:$J$41,'02 - Zdravotně technická ...'!$C$47:$J$69,'02 - Zdravotně technická ...'!$C$75:$K$344</definedName>
    <definedName name="_xlnm.Print_Area" localSheetId="8">'02 - Zdravotně technická ..._01'!$C$4:$J$41,'02 - Zdravotně technická ..._01'!$C$47:$J$69,'02 - Zdravotně technická ..._01'!$C$75:$K$235</definedName>
    <definedName name="_xlnm.Print_Area" localSheetId="13">'02 - Zpevněné plochy před...'!$C$4:$J$41,'02 - Zpevněné plochy před...'!$C$47:$J$69,'02 - Zpevněné plochy před...'!$C$75:$K$145</definedName>
    <definedName name="_xlnm.Print_Area" localSheetId="4">'03 - Vzduchotechnika - hala'!$C$4:$J$41,'03 - Vzduchotechnika - hala'!$C$47:$J$65,'03 - Vzduchotechnika - hala'!$C$71:$K$187</definedName>
    <definedName name="_xlnm.Print_Area" localSheetId="9">'03 - Vzduchotechnika - pr...'!$C$4:$J$41,'03 - Vzduchotechnika - pr...'!$C$47:$J$65,'03 - Vzduchotechnika - pr...'!$C$71:$K$121</definedName>
    <definedName name="_xlnm.Print_Area" localSheetId="5">'04 - Ústřední vytápění - ...'!$C$4:$J$41,'04 - Ústřední vytápění - ...'!$C$47:$J$75,'04 - Ústřední vytápění - ...'!$C$81:$K$213</definedName>
    <definedName name="_xlnm.Print_Area" localSheetId="10">'04 - Ústřední vytápění - ..._01'!$C$4:$J$41,'04 - Ústřední vytápění - ..._01'!$C$47:$J$72,'04 - Ústřední vytápění - ..._01'!$C$78:$K$146</definedName>
    <definedName name="_xlnm.Print_Area" localSheetId="11">'05 - Splašková jímka na v...'!$C$4:$J$41,'05 - Splašková jímka na v...'!$C$47:$J$75,'05 - Splašková jímka na v...'!$C$81:$K$228</definedName>
    <definedName name="_xlnm.Print_Area" localSheetId="17">'06 - VN+ON'!$C$4:$J$39,'06 - VN+ON'!$C$45:$J$63,'06 - VN+ON'!$C$69:$K$131</definedName>
    <definedName name="_xlnm.Print_Area" localSheetId="18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stavby'!$C$42:$AQ$80</definedName>
    <definedName name="_xlnm.Print_Area" localSheetId="1">'SO 00 - Bourací práce na ...'!$C$4:$J$39,'SO 00 - Bourací práce na ...'!$C$45:$J$66,'SO 00 - Bourací práce na ...'!$C$72:$K$134</definedName>
    <definedName name="_xlnm.Print_Area" localSheetId="14">'SO 04 - Děštová kanalizac...'!$C$4:$J$39,'SO 04 - Děštová kanalizac...'!$C$45:$J$69,'SO 04 - Děštová kanalizac...'!$C$75:$K$315</definedName>
    <definedName name="_xlnm.Print_Titles" localSheetId="0">'Rekapitulace stavby'!$52:$52</definedName>
    <definedName name="_xlnm.Print_Titles" localSheetId="1">'SO 00 - Bourací práce na ...'!$84:$84</definedName>
    <definedName name="_xlnm.Print_Titles" localSheetId="2">'01 - Stavební část rozšíř...'!$105:$105</definedName>
    <definedName name="_xlnm.Print_Titles" localSheetId="3">'02 - Zdravotně technická ...'!$89:$89</definedName>
    <definedName name="_xlnm.Print_Titles" localSheetId="4">'03 - Vzduchotechnika - hala'!$85:$85</definedName>
    <definedName name="_xlnm.Print_Titles" localSheetId="5">'04 - Ústřední vytápění - ...'!$95:$95</definedName>
    <definedName name="_xlnm.Print_Titles" localSheetId="6">'01 - Hrubá stavba'!$103:$103</definedName>
    <definedName name="_xlnm.Print_Titles" localSheetId="7">'02 - Dokončení stavby'!$107:$107</definedName>
    <definedName name="_xlnm.Print_Titles" localSheetId="8">'02 - Zdravotně technická ..._01'!$89:$89</definedName>
    <definedName name="_xlnm.Print_Titles" localSheetId="9">'03 - Vzduchotechnika - pr...'!$85:$85</definedName>
    <definedName name="_xlnm.Print_Titles" localSheetId="10">'04 - Ústřední vytápění - ..._01'!$92:$92</definedName>
    <definedName name="_xlnm.Print_Titles" localSheetId="11">'05 - Splašková jímka na v...'!$95:$95</definedName>
    <definedName name="_xlnm.Print_Titles" localSheetId="12">'01 - Zpevněné plochy a ko...'!$89:$89</definedName>
    <definedName name="_xlnm.Print_Titles" localSheetId="13">'02 - Zpevněné plochy před...'!$89:$89</definedName>
    <definedName name="_xlnm.Print_Titles" localSheetId="14">'SO 04 - Děštová kanalizac...'!$87:$87</definedName>
    <definedName name="_xlnm.Print_Titles" localSheetId="15">'01 - Silnoproudá instalace'!$88:$88</definedName>
    <definedName name="_xlnm.Print_Titles" localSheetId="16">'02 - Měření a regulace'!$88:$88</definedName>
    <definedName name="_xlnm.Print_Titles" localSheetId="17">'06 - VN+ON'!$81:$81</definedName>
  </definedNames>
  <calcPr calcId="145621"/>
</workbook>
</file>

<file path=xl/sharedStrings.xml><?xml version="1.0" encoding="utf-8"?>
<sst xmlns="http://schemas.openxmlformats.org/spreadsheetml/2006/main" count="41669" uniqueCount="4396">
  <si>
    <t>Export Komplet</t>
  </si>
  <si>
    <t>VZ</t>
  </si>
  <si>
    <t>2.0</t>
  </si>
  <si>
    <t/>
  </si>
  <si>
    <t>False</t>
  </si>
  <si>
    <t>{b8414e3d-6b1c-40f8-a932-5e6827368df0}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</si>
  <si>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</si>
  <si>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</si>
  <si>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</si>
  <si>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</si>
  <si>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</si>
  <si>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</si>
  <si>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</si>
  <si>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</si>
  <si>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</si>
  <si>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2019-1-8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</si>
  <si>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</si>
  <si>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</si>
  <si>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Rozšíření výrobních kapacit společnosti ZELENKA s.r.o.</t>
  </si>
  <si>
    <t>KSO:</t>
  </si>
  <si>
    <t>CC-CZ:</t>
  </si>
  <si>
    <t>Místo:</t>
  </si>
  <si>
    <t>Židlochovice, Topolová 910, PSČ 667 01</t>
  </si>
  <si>
    <t>Datum:</t>
  </si>
  <si>
    <t>9. 1. 2019</t>
  </si>
  <si>
    <t>Zadavatel:</t>
  </si>
  <si>
    <t>IČ:</t>
  </si>
  <si>
    <t>06242308</t>
  </si>
  <si>
    <t>A77 architektonický ateliér Brno, s.r.o.</t>
  </si>
  <si>
    <t>DIČ:</t>
  </si>
  <si>
    <t>CZ06242308</t>
  </si>
  <si>
    <t>Uchazeč:</t>
  </si>
  <si>
    <t>Vyplň údaj</t>
  </si>
  <si>
    <t>Projektant:</t>
  </si>
  <si>
    <t>True</t>
  </si>
  <si>
    <t>Zpracovatel:</t>
  </si>
  <si>
    <t>04767772</t>
  </si>
  <si>
    <t>HAVO Consult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</si>
  <si>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</si>
  <si>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</si>
  <si>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</si>
  <si>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</si>
  <si>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</si>
  <si>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</si>
  <si>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</si>
  <si>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</si>
  <si>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</si>
  <si>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</si>
  <si>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</si>
  <si>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</si>
  <si>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</si>
  <si>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</si>
  <si>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</si>
  <si>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</si>
  <si>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</si>
  <si>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</si>
  <si>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</si>
  <si>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</si>
  <si>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</si>
  <si>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</si>
  <si>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</si>
  <si>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</si>
  <si>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</si>
  <si>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</si>
  <si>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</si>
  <si>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</si>
  <si>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</si>
  <si>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</si>
  <si>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</si>
  <si>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</si>
  <si>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</si>
  <si>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</si>
  <si>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</si>
  <si>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</si>
  <si>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</si>
  <si>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</si>
  <si>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</si>
  <si>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</si>
  <si>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</si>
  <si>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</si>
  <si>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Bourací práce na hale a prodejně</t>
  </si>
  <si>
    <t>STA</t>
  </si>
  <si>
    <t>1</t>
  </si>
  <si>
    <t>{1a23bb85-86ab-4bb5-b871-7279b06ad084}</t>
  </si>
  <si>
    <t>2</t>
  </si>
  <si>
    <t>SO 01</t>
  </si>
  <si>
    <t>Rozšíření haly</t>
  </si>
  <si>
    <t>{f0e24010-2546-4491-90c2-0f88976471f2}</t>
  </si>
  <si>
    <t>01</t>
  </si>
  <si>
    <t>Stavební část rozšíření haly</t>
  </si>
  <si>
    <t>Soupis</t>
  </si>
  <si>
    <t>{925aa67c-895f-475f-a962-59324d3df5dd}</t>
  </si>
  <si>
    <t>02</t>
  </si>
  <si>
    <t>Zdravotně technická instalace - hala</t>
  </si>
  <si>
    <t>{41a061e3-90a7-474d-ac1b-a743c6cbf6a1}</t>
  </si>
  <si>
    <t>03</t>
  </si>
  <si>
    <t>Vzduchotechnika - hala</t>
  </si>
  <si>
    <t>{0ee83bf3-472a-4acb-8097-715815ce8858}</t>
  </si>
  <si>
    <t>04</t>
  </si>
  <si>
    <t>Ústřední vytápění - hala - kanceláře</t>
  </si>
  <si>
    <t>{6f8574db-00c3-4673-8f65-43671c9fea09}</t>
  </si>
  <si>
    <t>SO 02</t>
  </si>
  <si>
    <t>Podniková prodejna</t>
  </si>
  <si>
    <t>{ed8ea951-526b-405a-b45a-0d1d24c11408}</t>
  </si>
  <si>
    <t>Podniková prodejná - stavební část</t>
  </si>
  <si>
    <t>{29a4542b-4e3c-4919-9d4f-1d147c056e8c}</t>
  </si>
  <si>
    <t>Hrubá stavba</t>
  </si>
  <si>
    <t>3</t>
  </si>
  <si>
    <t>{f27083d5-17cd-46c9-9129-213df425784f}</t>
  </si>
  <si>
    <t>Dokončení stavby</t>
  </si>
  <si>
    <t>{f2503ed3-c7c5-4e8f-ac47-2b039fa3b7d7}</t>
  </si>
  <si>
    <t>Zdravotně technická instalace - prodejna</t>
  </si>
  <si>
    <t>{e52868b9-9f37-4b64-a45e-eec6f0d90101}</t>
  </si>
  <si>
    <t>Vzduchotechnika - prodejna</t>
  </si>
  <si>
    <t>{2a8d5df9-fef3-4100-bd09-3204a3f852a3}</t>
  </si>
  <si>
    <t>Ústřední vytápění - prodejna</t>
  </si>
  <si>
    <t>{cf989d79-bb7c-48aa-90ef-35e9912fca31}</t>
  </si>
  <si>
    <t>05</t>
  </si>
  <si>
    <t>Splašková jímka na vyvážení o objemu 9 m3</t>
  </si>
  <si>
    <t>{223d6509-30df-4991-9bb1-5a3e5965f94a}</t>
  </si>
  <si>
    <t>SO 03</t>
  </si>
  <si>
    <t>Zpevněné plochy a komunikace</t>
  </si>
  <si>
    <t>{3e17ef06-7637-436f-b0b5-6ae054fb1b1f}</t>
  </si>
  <si>
    <t>Zpevněné plochy a komunikace rozšíření haly</t>
  </si>
  <si>
    <t>{249a1f35-aa1b-48ac-8a15-d9e00664e220}</t>
  </si>
  <si>
    <t>Zpevněné plochy před prodejnou</t>
  </si>
  <si>
    <t>{dad46718-e8a5-4b14-8c01-95c5a9d6a3b5}</t>
  </si>
  <si>
    <t>SO 04</t>
  </si>
  <si>
    <t>Děštová kanalizace a retenční kanál</t>
  </si>
  <si>
    <t>{d7120c21-c8a2-4f6d-b96f-2fd654bf546e}</t>
  </si>
  <si>
    <t>Elektroinstalace pro rozšíření haly a podnikovou prodejku</t>
  </si>
  <si>
    <t>{93b71538-4f28-46a4-8790-7250dcc15e57}</t>
  </si>
  <si>
    <t>Silnoproudá instalace</t>
  </si>
  <si>
    <t>{9f4fbf3d-e434-42e3-b897-3a3d0516b8a7}</t>
  </si>
  <si>
    <t>Měření a regulace</t>
  </si>
  <si>
    <t>{32d7ffac-ed87-4640-8056-95abec2108c8}</t>
  </si>
  <si>
    <t>Slaboproudá instalace</t>
  </si>
  <si>
    <t>{64c57ecb-7c9b-4716-99dc-c784e34723fe}</t>
  </si>
  <si>
    <t>{d652f662-9bfa-4051-b37e-a8258aeb1566}</t>
  </si>
  <si>
    <t>{a9d0ea31-f521-4994-be37-9f94254270c5}</t>
  </si>
  <si>
    <t>06</t>
  </si>
  <si>
    <t>VN+ON</t>
  </si>
  <si>
    <t>{b6c79730-2061-4c49-a388-c427768496c1}</t>
  </si>
  <si>
    <t>KRYCÍ LIST SOUPISU PRACÍ</t>
  </si>
  <si>
    <t>Objekt:</t>
  </si>
  <si>
    <t>SO 00 - Bourací práce na hale a prodejně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</si>
  <si>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</si>
  <si>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</si>
  <si>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</si>
  <si>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</si>
  <si>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</si>
  <si>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</si>
  <si>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</si>
  <si>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</si>
  <si>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</si>
  <si>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</si>
  <si>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</si>
  <si>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</si>
  <si>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</si>
  <si>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</si>
  <si>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</si>
  <si>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</si>
  <si>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</si>
  <si>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</si>
  <si>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</si>
  <si>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</si>
  <si>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</si>
  <si>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</si>
  <si>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</si>
  <si>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</si>
  <si>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</si>
  <si>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</si>
  <si>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</si>
  <si>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</si>
  <si>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113107544</t>
  </si>
  <si>
    <t>Odstranění podkladu živičných tl 200 mm při překopech strojně pl přes 15 m2</t>
  </si>
  <si>
    <t>m2</t>
  </si>
  <si>
    <t>CS ÚRS 2019 01</t>
  </si>
  <si>
    <t>4</t>
  </si>
  <si>
    <t>605130266</t>
  </si>
  <si>
    <t>PP</t>
  </si>
  <si>
    <t>Odstranění podkladů nebo krytů při překopech inženýrských sítí s přemístěním hmot na skládku ve vzdálenosti do 3 m nebo s naložením na dopravní prostředek strojně plochy jednotlivě přes 15 m2 živičných, o tl. vrstvy přes 150 do 200 mm</t>
  </si>
  <si>
    <t>VV</t>
  </si>
  <si>
    <t>48,49</t>
  </si>
  <si>
    <t>Svislé a kompletní konstrukce</t>
  </si>
  <si>
    <t>348401R01</t>
  </si>
  <si>
    <t>Osazení oplocení ze strojového pletiva s napínacími dráty výšky do 2,0 m do 15° sklonu svahu</t>
  </si>
  <si>
    <t>m</t>
  </si>
  <si>
    <t>-2059060782</t>
  </si>
  <si>
    <t>Osazení oplocení včetně pletiva ze strojového pletiva s napínacími dráty do 15° sklonu svahu, výšky přes 1,6 do 2,0 m, doplnění k brance</t>
  </si>
  <si>
    <t>6</t>
  </si>
  <si>
    <t>Úpravy povrchů, podlahy a osazování výplní</t>
  </si>
  <si>
    <t>631311R01</t>
  </si>
  <si>
    <t>Mazanina tl do 80 mm z betonu prostého bez zvýšených nároků na prostředí tř. C 25/30</t>
  </si>
  <si>
    <t>945974617</t>
  </si>
  <si>
    <t>Zapravení povrchu a doplnění skladby podlahy v místě demontáže stávajících PUR panelů a oplechování stěn</t>
  </si>
  <si>
    <t>1,7*0,1*2</t>
  </si>
  <si>
    <t>9,5*0,2</t>
  </si>
  <si>
    <t>3,78*0,2</t>
  </si>
  <si>
    <t>(3,36+6,455+8,58)*0,2</t>
  </si>
  <si>
    <t>(11,45+2,44)*0,2</t>
  </si>
  <si>
    <t>Součet</t>
  </si>
  <si>
    <t>631311R02</t>
  </si>
  <si>
    <t>1119358746</t>
  </si>
  <si>
    <t>VYTVOŘENÍ SPÁDU JEMNÝM POLYMERCEMENTOVÝM POTĚREM</t>
  </si>
  <si>
    <t>1,93</t>
  </si>
  <si>
    <t>9</t>
  </si>
  <si>
    <t>Ostatní konstrukce a práce, bourání</t>
  </si>
  <si>
    <t>5</t>
  </si>
  <si>
    <t>966071822</t>
  </si>
  <si>
    <t>Rozebrání oplocení z drátěného pletiva se čtvercovými oky výšky do 2,0 m</t>
  </si>
  <si>
    <t>-1609101410</t>
  </si>
  <si>
    <t>Rozebrání oplocení z pletiva drátěného se čtvercovými oky, výšky přes 1,6 do 2,0 m</t>
  </si>
  <si>
    <t xml:space="preserve">prodejna </t>
  </si>
  <si>
    <t>27</t>
  </si>
  <si>
    <t>966072111</t>
  </si>
  <si>
    <t>Demontáž opláštění stěn ocelových kcí ze sendvičových panelů budov v do 6 m</t>
  </si>
  <si>
    <t>-1347939073</t>
  </si>
  <si>
    <t>Demontáž opláštění stěn ocelové konstrukce ze sendvičových panelů, výšky budovy do 6 m</t>
  </si>
  <si>
    <t>1,7*2,2*2</t>
  </si>
  <si>
    <t>9,5*4,6</t>
  </si>
  <si>
    <t>3,78*3,58</t>
  </si>
  <si>
    <t>(3,36+6,455+8,58)*3,58</t>
  </si>
  <si>
    <t>(11,45+2,44)*2,97</t>
  </si>
  <si>
    <t>7</t>
  </si>
  <si>
    <t>968062456</t>
  </si>
  <si>
    <t>Vybourání dřevěných dveřních zárubní pl přes 2 m2</t>
  </si>
  <si>
    <t>-1806279665</t>
  </si>
  <si>
    <t>Vybourání dřevěných rámů oken s křídly, dveřních zárubní, vrat, stěn, ostění nebo obkladů dveřních zárubní, plochy přes 2 m2</t>
  </si>
  <si>
    <t>1,4*2</t>
  </si>
  <si>
    <t>997</t>
  </si>
  <si>
    <t>Přesun sutě</t>
  </si>
  <si>
    <t>8</t>
  </si>
  <si>
    <t>997013111</t>
  </si>
  <si>
    <t>Vnitrostaveništní doprava suti a vybouraných hmot pro budovy v do 6 m s použitím mechanizace</t>
  </si>
  <si>
    <t>t</t>
  </si>
  <si>
    <t>59676599</t>
  </si>
  <si>
    <t>Vnitrostaveništní doprava suti a vybouraných hmot vodorovně do 50 m svisle s použitím mechanizace pro budovy a haly výšky do 6 m</t>
  </si>
  <si>
    <t>997013501</t>
  </si>
  <si>
    <t>Odvoz suti a vybouraných hmot na skládku nebo meziskládku do 1 km se složením</t>
  </si>
  <si>
    <t>717634910</t>
  </si>
  <si>
    <t>Odvoz suti a vybouraných hmot na skládku nebo meziskládku se složením, na vzdálenost do 1 km</t>
  </si>
  <si>
    <t>10</t>
  </si>
  <si>
    <t>997013509</t>
  </si>
  <si>
    <t>Příplatek k odvozu suti a vybouraných hmot na skládku ZKD 1 km přes 1 km</t>
  </si>
  <si>
    <t>1293989751</t>
  </si>
  <si>
    <t>Odvoz suti a vybouraných hmot na skládku nebo meziskládku se složením, na vzdálenost Příplatek k ceně za každý další i započatý 1 km přes 1 km</t>
  </si>
  <si>
    <t>26,183*10</t>
  </si>
  <si>
    <t>11</t>
  </si>
  <si>
    <t>997013831</t>
  </si>
  <si>
    <t>Poplatek za uložení na skládce (skládkovné) stavebního odpadu směsného kód odpadu 170 904</t>
  </si>
  <si>
    <t>-503695858</t>
  </si>
  <si>
    <t>Poplatek za uložení stavebního odpadu na skládce (skládkovné) směsného stavebního a demoličního zatříděného do Katalogu odpadů pod kódem 170 904</t>
  </si>
  <si>
    <t>12</t>
  </si>
  <si>
    <t>997221845</t>
  </si>
  <si>
    <t>Poplatek za uložení na skládce (skládkovné) odpadu asfaltového bez dehtu kód odpadu 170 302</t>
  </si>
  <si>
    <t>-1402820355</t>
  </si>
  <si>
    <t>Poplatek za uložení stavebního odpadu na skládce (skládkovné) asfaltového bez obsahu dehtu zatříděného do Katalogu odpadů pod kódem 170 302</t>
  </si>
  <si>
    <t>SO 01 - Rozšíření haly</t>
  </si>
  <si>
    <t>Soupis:</t>
  </si>
  <si>
    <t>01 - Stavební část rozšíření haly</t>
  </si>
  <si>
    <t xml:space="preserve">    2 - Zakládání</t>
  </si>
  <si>
    <t xml:space="preserve">    4 - Vodorovné konstrukce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</si>
  <si>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</si>
  <si>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</si>
  <si>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</si>
  <si>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</si>
  <si>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</si>
  <si>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</si>
  <si>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</si>
  <si>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</si>
  <si>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</si>
  <si>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</si>
  <si>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</si>
  <si>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</si>
  <si>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</si>
  <si>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</si>
  <si>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121101103</t>
  </si>
  <si>
    <t>Sejmutí ornice s přemístěním na vzdálenost do 250 m</t>
  </si>
  <si>
    <t>m3</t>
  </si>
  <si>
    <t>-509202749</t>
  </si>
  <si>
    <t>Sejmutí ornice nebo lesní půdy s vodorovným přemístěním na hromady v místě upotřebení nebo na dočasné či trvalé skládky se složením, na vzdálenost přes 100 do 250 m</t>
  </si>
  <si>
    <t>56*26,6*0,2</t>
  </si>
  <si>
    <t>131201102</t>
  </si>
  <si>
    <t>Hloubení jam nezapažených v hornině tř. 3 objemu do 1000 m3</t>
  </si>
  <si>
    <t>-1317004370</t>
  </si>
  <si>
    <t>Hloubení nezapažených jam a zářezů s urovnáním dna do předepsaného profilu a spádu v hornině tř. 3 přes 100 do 1 000 m3</t>
  </si>
  <si>
    <t>hloubení pro celou desku</t>
  </si>
  <si>
    <t>56*26,6*0,1</t>
  </si>
  <si>
    <t>19,65*13,7*0,1</t>
  </si>
  <si>
    <t>hloubení pro opěrné zdi</t>
  </si>
  <si>
    <t>0,8*3,2*(25,23+25,7+26,3+38,7+6,2+14)</t>
  </si>
  <si>
    <t>131201109</t>
  </si>
  <si>
    <t>Příplatek za lepivost u hloubení jam nezapažených v hornině tř. 3</t>
  </si>
  <si>
    <t>-1025705710</t>
  </si>
  <si>
    <t>Hloubení nezapažených jam a zářezů s urovnáním dna do předepsaného profilu a spádu Příplatek k cenám za lepivost horniny tř. 3</t>
  </si>
  <si>
    <t>50 %</t>
  </si>
  <si>
    <t>524,374*0,5</t>
  </si>
  <si>
    <t>162301101</t>
  </si>
  <si>
    <t>Vodorovné přemístění do 500 m výkopku/sypaniny z horniny tř. 1 až 4</t>
  </si>
  <si>
    <t>-397679410</t>
  </si>
  <si>
    <t>Vodorovné přemístění výkopku nebo sypaniny po suchu na obvyklém dopravním prostředku, bez naložení výkopku, avšak se složením bez rozhrnutí z horniny tř. 1 až 4 na vzdálenost přes 50 do 500 m</t>
  </si>
  <si>
    <t>na mezi deponii a zpět</t>
  </si>
  <si>
    <t>56*26,6*0,2*2</t>
  </si>
  <si>
    <t>19,65*13,7*0,2*2</t>
  </si>
  <si>
    <t>(0,8*3,2*(25,23+25,7+26,3+38,7+6,2+14)-1,29*(25,23+25,7+26,3+38,7+6,2+14))*2</t>
  </si>
  <si>
    <t>167101102</t>
  </si>
  <si>
    <t>Nakládání výkopku z hornin tř. 1 až 4 přes 100 m3</t>
  </si>
  <si>
    <t>-188830357</t>
  </si>
  <si>
    <t>Nakládání, skládání a překládání neulehlého výkopku nebo sypaniny nakládání, množství přes 100 m3, z hornin tř. 1 až 4</t>
  </si>
  <si>
    <t>19,65*13,7*0,2</t>
  </si>
  <si>
    <t>(0,8*3,2*(25,23+25,7+26,3+38,7+6,2+14)-1,29*(25,23+25,7+26,3+38,7+6,2+14))</t>
  </si>
  <si>
    <t>171201201</t>
  </si>
  <si>
    <t>Uložení sypaniny na skládky</t>
  </si>
  <si>
    <t>251664067</t>
  </si>
  <si>
    <t>174101101</t>
  </si>
  <si>
    <t>Zásyp jam, šachet rýh nebo kolem objektů sypaninou se zhutněním</t>
  </si>
  <si>
    <t>-2088915245</t>
  </si>
  <si>
    <t>Zásyp sypaninou z jakékoliv horniny s uložením výkopku ve vrstvách se zhutněním jam, šachet, rýh nebo kolem objektů v těchto vykopávkách</t>
  </si>
  <si>
    <t>181102302</t>
  </si>
  <si>
    <t>Úprava pláně v zářezech se zhutněním</t>
  </si>
  <si>
    <t>-1401254312</t>
  </si>
  <si>
    <t>Úprava pláně na stavbách dálnic strojně v zářezech mimo skalních se zhutněním</t>
  </si>
  <si>
    <t>56*27</t>
  </si>
  <si>
    <t>19,65*13,7</t>
  </si>
  <si>
    <t>181301102</t>
  </si>
  <si>
    <t>Rozprostření ornice tl vrstvy do 150 mm pl do 500 m2 v rovině nebo ve svahu do 1:5</t>
  </si>
  <si>
    <t>427484744</t>
  </si>
  <si>
    <t>Rozprostření a urovnání ornice v rovině nebo ve svahu sklonu do 1:5 při souvislé ploše do 500 m2, tl. vrstvy přes 100 do 150 mm</t>
  </si>
  <si>
    <t>56*26,6*0,5</t>
  </si>
  <si>
    <t>Zakládání</t>
  </si>
  <si>
    <t>271532212</t>
  </si>
  <si>
    <t>Podsyp pod základové konstrukce se zhutněním z hrubého kameniva frakce 16 až 32 mm</t>
  </si>
  <si>
    <t>478055404</t>
  </si>
  <si>
    <t>Podsyp pod základové konstrukce se zhutněním a urovnáním povrchu z kameniva hrubého, frakce 16 - 32 mm</t>
  </si>
  <si>
    <t>viz skladba SP/01</t>
  </si>
  <si>
    <t>378,94*0,15</t>
  </si>
  <si>
    <t>378,94*0,2</t>
  </si>
  <si>
    <t>271562211</t>
  </si>
  <si>
    <t>Podsyp pod základové konstrukce se zhutněním z drobného kameniva frakce 0 až 4 mm</t>
  </si>
  <si>
    <t>-34844313</t>
  </si>
  <si>
    <t>Podsyp pod základové konstrukce se zhutněním a urovnáním povrchu z kameniva drobného, frakce 0 - 4 mm</t>
  </si>
  <si>
    <t>viz skladba SP/01, míst. 102n, 174</t>
  </si>
  <si>
    <t>"plocha viz autocad"378,94*0,15</t>
  </si>
  <si>
    <t>viz skladba SP/02-SP/05</t>
  </si>
  <si>
    <t>"plocha viz autocad" 304,58*0,19</t>
  </si>
  <si>
    <t>viz SP/06</t>
  </si>
  <si>
    <t>"plocha viz autocad" 900,489*0,05</t>
  </si>
  <si>
    <t>viz SP/07</t>
  </si>
  <si>
    <t>46,19*0,05</t>
  </si>
  <si>
    <t>viz SP/10</t>
  </si>
  <si>
    <t>75,29*0,19</t>
  </si>
  <si>
    <t>271922211R01</t>
  </si>
  <si>
    <t xml:space="preserve">Podsyp pod základové konstrukce se zhutněním a urovnáním povrchu fr. 0-32 </t>
  </si>
  <si>
    <t>-314236789</t>
  </si>
  <si>
    <t>SP/02-SP/05</t>
  </si>
  <si>
    <t>304,584*0,59</t>
  </si>
  <si>
    <t>SP/06</t>
  </si>
  <si>
    <t>900,49*0,59</t>
  </si>
  <si>
    <t>SP/07</t>
  </si>
  <si>
    <t>46,19*0,49</t>
  </si>
  <si>
    <t>SP/10</t>
  </si>
  <si>
    <t>75,29*0,59</t>
  </si>
  <si>
    <t>13</t>
  </si>
  <si>
    <t>273321511</t>
  </si>
  <si>
    <t>Základové desky ze ŽB bez zvýšených nároků na prostředí tř. C 25/30</t>
  </si>
  <si>
    <t>-1698069431</t>
  </si>
  <si>
    <t>Základy z betonu železového (bez výztuže) desky z betonu bez zvláštních nároků na prostředí tř. C 25/30</t>
  </si>
  <si>
    <t>Skladba SP/02, SP/03, SP/04, SP/05</t>
  </si>
  <si>
    <t>"plocha odečtena z autocad" 271,33*0,2</t>
  </si>
  <si>
    <t>Skladba SP/06, míst. 102n, 166, 169, 170, 171, 172, 173, 175, 177, 178a, 178b, 181, 182</t>
  </si>
  <si>
    <t>"plocha odečtena z autocad" 900,49*0,2</t>
  </si>
  <si>
    <t>Skladba SP/07, míst. 167</t>
  </si>
  <si>
    <t>5,66*8,16*0,2</t>
  </si>
  <si>
    <t>Skladba SP/10, míst. 168a, 168b</t>
  </si>
  <si>
    <t>76*0,2</t>
  </si>
  <si>
    <t>14</t>
  </si>
  <si>
    <t>273351121</t>
  </si>
  <si>
    <t>Zřízení bednění základových desek</t>
  </si>
  <si>
    <t>1669999395</t>
  </si>
  <si>
    <t>Bednění základů desek zřízení</t>
  </si>
  <si>
    <t>(68,95+113,23+27,84+113,5)*0,3</t>
  </si>
  <si>
    <t>273351122</t>
  </si>
  <si>
    <t>Odstranění bednění základových desek</t>
  </si>
  <si>
    <t>1775543218</t>
  </si>
  <si>
    <t>Bednění základů desek odstranění</t>
  </si>
  <si>
    <t>16</t>
  </si>
  <si>
    <t>273362021</t>
  </si>
  <si>
    <t>Výztuž základových desek svařovanými sítěmi Kari</t>
  </si>
  <si>
    <t>829128815</t>
  </si>
  <si>
    <t>Výztuž základů desek ze svařovaných sítí z drátů typu KARI</t>
  </si>
  <si>
    <t>Ocel 2xKARI KY49 síť 100/100/8 mm, 7,90 kg/m2 při horním a dolním lící. Pro přesahy uvažovat 35% navíc</t>
  </si>
  <si>
    <t>"plocha odečtena z autocad" 271,33*2*1,35*0,0079</t>
  </si>
  <si>
    <t>"plocha odečtena z autocad" 900,49*2*1,35*0,0079</t>
  </si>
  <si>
    <t>5,66*8,16*2*1,35*0,0079</t>
  </si>
  <si>
    <t>76*2*1,35*0,0079</t>
  </si>
  <si>
    <t>17</t>
  </si>
  <si>
    <t>711491172</t>
  </si>
  <si>
    <t>Provedení izolace proti tlakové vodě vodorovné z textilií vrstva ochranná</t>
  </si>
  <si>
    <t>-1568625316</t>
  </si>
  <si>
    <t>Provedení izolace proti povrchové a podpovrchové tlakové vodě ostatní na ploše vodorovné V z textilií, vrstva ochranná</t>
  </si>
  <si>
    <t>viz skladba SP/01 - dvě vrstvy geotextilie</t>
  </si>
  <si>
    <t>19,65*19,37*2</t>
  </si>
  <si>
    <t>"plocha odečtena z autocad" 271,33</t>
  </si>
  <si>
    <t>"plocha odečtena z autocad" 900,49</t>
  </si>
  <si>
    <t>5,66*8,16</t>
  </si>
  <si>
    <t>76</t>
  </si>
  <si>
    <t>18</t>
  </si>
  <si>
    <t>M</t>
  </si>
  <si>
    <t>69311060</t>
  </si>
  <si>
    <t>geotextilie netkaná separační, ochranná, filtrační, drenážní PP 200g/m2</t>
  </si>
  <si>
    <t>-822716571</t>
  </si>
  <si>
    <t>761,241*1,15 'Přepočtené koeficientem množství</t>
  </si>
  <si>
    <t>19</t>
  </si>
  <si>
    <t>69311070</t>
  </si>
  <si>
    <t>geotextilie netkaná separační, ochranná, filtrační, drenážní PP 400g/m2</t>
  </si>
  <si>
    <t>427856966</t>
  </si>
  <si>
    <t>1294,006*1,15 'Přepočtené koeficientem množství</t>
  </si>
  <si>
    <t>20</t>
  </si>
  <si>
    <t>226112314</t>
  </si>
  <si>
    <t>Vrty velkoprofilové svislé nezapažené D do 850 mm hl do 5 m hor. IV</t>
  </si>
  <si>
    <t>-335669528</t>
  </si>
  <si>
    <t>Velkoprofilové vrty náběrovým vrtáním svislé nezapažené průměru přes 650 do 850 mm, v hl od 0 do 5 m v hornině tř. IV</t>
  </si>
  <si>
    <t>viz výkres: VÝROBNÍ HALA - SPECIFIKACE PILOT</t>
  </si>
  <si>
    <t>162,2</t>
  </si>
  <si>
    <t>231212112</t>
  </si>
  <si>
    <t>Zřízení pilot svislých zapažených D do 650 mm hl do 10 m s vytažením pažnic z betonu železového</t>
  </si>
  <si>
    <t>2123968484</t>
  </si>
  <si>
    <t>Zřízení výplně pilot zapažených s vytažením pažnic z vrtu svislých z betonu železového, v hl od 0 do 10 m, při průměru piloty přes 450 do 650 mm</t>
  </si>
  <si>
    <t>22</t>
  </si>
  <si>
    <t>58932908</t>
  </si>
  <si>
    <t>beton C 20/25 X0 XC2 kamenivo frakce 0/8</t>
  </si>
  <si>
    <t>-12499445</t>
  </si>
  <si>
    <t>162,200*3,14*0,31*0,31</t>
  </si>
  <si>
    <t>23</t>
  </si>
  <si>
    <t>231611114</t>
  </si>
  <si>
    <t>Výztuž pilot betonovaných do země ocel z betonářské oceli 10 505</t>
  </si>
  <si>
    <t>1804135196</t>
  </si>
  <si>
    <t>Výztuž pilot betonovaných do země z oceli 10 505 (R)</t>
  </si>
  <si>
    <t>2,977992</t>
  </si>
  <si>
    <t>24</t>
  </si>
  <si>
    <t>274321511</t>
  </si>
  <si>
    <t>Základové pasy ze ŽB bez zvýšených nároků na prostředí tř. C 25/30</t>
  </si>
  <si>
    <t>571341546</t>
  </si>
  <si>
    <t>Základy z betonu železového (bez výztuže) pasy z betonu bez zvláštních nároků na prostředí tř. C 25/30</t>
  </si>
  <si>
    <t>viz část statika: MONOLITICKÉ ŽELEZOBETONOVÉ KONSTRUKCE</t>
  </si>
  <si>
    <t>OZN. ZP. 1</t>
  </si>
  <si>
    <t>19,45*0,8*0,5</t>
  </si>
  <si>
    <t>19,45*0,4*0,19</t>
  </si>
  <si>
    <t>6,4*0,8*0,5</t>
  </si>
  <si>
    <t>6,4*0,4*0,19</t>
  </si>
  <si>
    <t>Mezisoučet</t>
  </si>
  <si>
    <t>OZN. ZP. 2</t>
  </si>
  <si>
    <t>(7,9*0,8*0,31)*2</t>
  </si>
  <si>
    <t>(7,9*0,4*0,12)*2</t>
  </si>
  <si>
    <t>4,65*0,8*0,5</t>
  </si>
  <si>
    <t>4,65*0,4*0,12</t>
  </si>
  <si>
    <t>OZN ZP 3</t>
  </si>
  <si>
    <t>1,5*0,4*0,6</t>
  </si>
  <si>
    <t>25</t>
  </si>
  <si>
    <t>274351121</t>
  </si>
  <si>
    <t>Zřízení bednění základových pasů rovného</t>
  </si>
  <si>
    <t>-2101940362</t>
  </si>
  <si>
    <t>Bednění základů pasů rovné zřízení</t>
  </si>
  <si>
    <t>OZN. ZP1</t>
  </si>
  <si>
    <t>(19,45+18,64+6,4+7,2)*0,65</t>
  </si>
  <si>
    <t>OZN. ZP2</t>
  </si>
  <si>
    <t>(7,9*2+6,25+7,4*2+5,25)*0,85</t>
  </si>
  <si>
    <t>1,5*0,6*2</t>
  </si>
  <si>
    <t>26</t>
  </si>
  <si>
    <t>274351122</t>
  </si>
  <si>
    <t>Odstranění bednění základových pasů rovného</t>
  </si>
  <si>
    <t>-399763136</t>
  </si>
  <si>
    <t>Bednění základů pasů rovné odstranění</t>
  </si>
  <si>
    <t>274361821</t>
  </si>
  <si>
    <t>Výztuž základových pásů betonářskou ocelí 10 505 (R)</t>
  </si>
  <si>
    <t>-1863910316</t>
  </si>
  <si>
    <t>Výztuž základů pasů z betonářské oceli 10 505 (R) nebo BSt 500</t>
  </si>
  <si>
    <t>viz položka zákl. pasy</t>
  </si>
  <si>
    <t>90 Kg/m3</t>
  </si>
  <si>
    <t>19,42*0,09</t>
  </si>
  <si>
    <t>28</t>
  </si>
  <si>
    <t>275321511</t>
  </si>
  <si>
    <t>Základové patky ze ŽB bez zvýšených nároků na prostředí tř. C 25/30</t>
  </si>
  <si>
    <t>1084303802</t>
  </si>
  <si>
    <t>Základy z betonu železového (bez výztuže) patky z betonu bez zvláštních nároků na prostředí tř. C 25/30</t>
  </si>
  <si>
    <t>viz výkres STATIKA: VÝROBNÍ HALA - SPECIFIKACE PILOT</t>
  </si>
  <si>
    <t>HLAVICE</t>
  </si>
  <si>
    <t>0,8*0,8*0,8*17</t>
  </si>
  <si>
    <t>29</t>
  </si>
  <si>
    <t>275351121</t>
  </si>
  <si>
    <t>Zřízení bednění základových patek</t>
  </si>
  <si>
    <t>-359072548</t>
  </si>
  <si>
    <t>Bednění základů patek zřízení</t>
  </si>
  <si>
    <t>0,85*4*17</t>
  </si>
  <si>
    <t>30</t>
  </si>
  <si>
    <t>275351122</t>
  </si>
  <si>
    <t>Odstranění bednění základových patek</t>
  </si>
  <si>
    <t>1457391102</t>
  </si>
  <si>
    <t>Bednění základů patek odstranění</t>
  </si>
  <si>
    <t>31</t>
  </si>
  <si>
    <t>275361821</t>
  </si>
  <si>
    <t>Výztuž základových patek betonářskou ocelí 10 505 (R)</t>
  </si>
  <si>
    <t>1379575944</t>
  </si>
  <si>
    <t>Výztuž základů patek z betonářské oceli 10 505 (R)</t>
  </si>
  <si>
    <t>0,78336</t>
  </si>
  <si>
    <t>32</t>
  </si>
  <si>
    <t>311321814</t>
  </si>
  <si>
    <t>Nosná zeď ze ŽB pohledového tř. C 25/30 bez výztuže</t>
  </si>
  <si>
    <t>-1146190573</t>
  </si>
  <si>
    <t>Nadzákladové zdi z betonu železového (bez výztuže) nosné pohledového (v přírodní barvě drtí a přísad) tř. C 25/30</t>
  </si>
  <si>
    <t>OZN. OS.1</t>
  </si>
  <si>
    <t>19,7*0,4*1,5</t>
  </si>
  <si>
    <t>19,9*1,3*0,4</t>
  </si>
  <si>
    <t>25,95*0,4*1,5</t>
  </si>
  <si>
    <t>25,25*1,3*0,4</t>
  </si>
  <si>
    <t>26,05*0,4*1,5</t>
  </si>
  <si>
    <t>25,85*1,3*0,4</t>
  </si>
  <si>
    <t>25*1,3*0,4</t>
  </si>
  <si>
    <t>6,98*0,4*1,5</t>
  </si>
  <si>
    <t>7,8*1,3*0,4</t>
  </si>
  <si>
    <t>OZN. OS.2</t>
  </si>
  <si>
    <t>20,1*0,4*1,42</t>
  </si>
  <si>
    <t>20,1*1,3*0,4</t>
  </si>
  <si>
    <t>13,3*0,4*1,42</t>
  </si>
  <si>
    <t>13,1*1,3*0,4</t>
  </si>
  <si>
    <t>OZN. OS.3</t>
  </si>
  <si>
    <t>2*0,4*1,5</t>
  </si>
  <si>
    <t>2*0,8*0,4</t>
  </si>
  <si>
    <t>4,25*0,4*1,5</t>
  </si>
  <si>
    <t>3,45*0,8*0,4</t>
  </si>
  <si>
    <t>6,75*0,4*1,5</t>
  </si>
  <si>
    <t>6,35*0,8*0,4</t>
  </si>
  <si>
    <t>1,8*0,8*0,4</t>
  </si>
  <si>
    <t>2,26*0,4*1,5</t>
  </si>
  <si>
    <t>2,06*0,8*0,4</t>
  </si>
  <si>
    <t>OZN M1 - nákladový můstek</t>
  </si>
  <si>
    <t>2,02*4,2*0,4</t>
  </si>
  <si>
    <t>2*2,02*0,4*1,5</t>
  </si>
  <si>
    <t>2*2,02*0,4*1,35</t>
  </si>
  <si>
    <t>33</t>
  </si>
  <si>
    <t>311351121</t>
  </si>
  <si>
    <t>Zřízení oboustranného bednění nosných nadzákladových zdí</t>
  </si>
  <si>
    <t>-2087408434</t>
  </si>
  <si>
    <t>Bednění nadzákladových zdí nosných rovné oboustranné za každou stranu zřízení</t>
  </si>
  <si>
    <t>19,7*2*1,5</t>
  </si>
  <si>
    <t>19,9*2*0,4</t>
  </si>
  <si>
    <t>25,95*2*1,5</t>
  </si>
  <si>
    <t>25,25*2*0,4</t>
  </si>
  <si>
    <t>26,05*2*1,5</t>
  </si>
  <si>
    <t>25,85*2*0,4</t>
  </si>
  <si>
    <t>25*2*0,4</t>
  </si>
  <si>
    <t>6,98*2*1,5</t>
  </si>
  <si>
    <t>7,8*2*0,4</t>
  </si>
  <si>
    <t>20,1*2*1,42</t>
  </si>
  <si>
    <t>20,1*2*0,4</t>
  </si>
  <si>
    <t>13,3*2*1,42</t>
  </si>
  <si>
    <t>13,1*2*0,4</t>
  </si>
  <si>
    <t>2*2*1,5</t>
  </si>
  <si>
    <t>2*2*0,4</t>
  </si>
  <si>
    <t>4,25*2*1,5</t>
  </si>
  <si>
    <t>3,45*2*0,4</t>
  </si>
  <si>
    <t>6,75*2*1,5</t>
  </si>
  <si>
    <t>6,35*2*0,4</t>
  </si>
  <si>
    <t>1,8*2*0,4</t>
  </si>
  <si>
    <t>2,26*2*1,5</t>
  </si>
  <si>
    <t>2,06*2*0,4</t>
  </si>
  <si>
    <t>2,02*4,2*2</t>
  </si>
  <si>
    <t>2*2,02*2*1,5</t>
  </si>
  <si>
    <t>2*2,02*2*1,35</t>
  </si>
  <si>
    <t>34</t>
  </si>
  <si>
    <t>311351122</t>
  </si>
  <si>
    <t>Odstranění oboustranného bednění nosných nadzákladových zdí</t>
  </si>
  <si>
    <t>-269176288</t>
  </si>
  <si>
    <t>Bednění nadzákladových zdí nosných rovné oboustranné za každou stranu odstranění</t>
  </si>
  <si>
    <t>35</t>
  </si>
  <si>
    <t>313361821</t>
  </si>
  <si>
    <t>Výztuž obkladových zdí betonářskou ocelí 10 505</t>
  </si>
  <si>
    <t>1054503119</t>
  </si>
  <si>
    <t>Výztuž nadzákladových zdí obkladových svislých nebo odkloněných od svislice, rovných nebo oblých z betonářské oceli 10 505 (R) nebo BSt 500</t>
  </si>
  <si>
    <t>10,5196</t>
  </si>
  <si>
    <t>3,2612</t>
  </si>
  <si>
    <t>0,932</t>
  </si>
  <si>
    <t>OZN. M.1</t>
  </si>
  <si>
    <t>0,2182+0,1963</t>
  </si>
  <si>
    <t>36</t>
  </si>
  <si>
    <t>337171111</t>
  </si>
  <si>
    <t>Montáž nosné ocelové kce průmyslové haly bez jeřábové dráhy v do 6 m rozpětí vazníků do 12 m</t>
  </si>
  <si>
    <t>1687990842</t>
  </si>
  <si>
    <t>Montáž nosné ocelové konstrukce haly průmyslové bez jeřábové dráhy výšky do 6 m, rozpětí vazníků do 12 m</t>
  </si>
  <si>
    <t>viz: Jatka Židlochovice III DPS Specifikace OK</t>
  </si>
  <si>
    <t>sekce 1 - sloupy</t>
  </si>
  <si>
    <t>3,22485</t>
  </si>
  <si>
    <t>sekce 1 - předsíň</t>
  </si>
  <si>
    <t>0,58761</t>
  </si>
  <si>
    <t>sekce 1 - SEKUNDÁRNÍ STĚNOVÁ KONSTRUKCE</t>
  </si>
  <si>
    <t>2,13223</t>
  </si>
  <si>
    <t>sekce 2+3  - sloupy</t>
  </si>
  <si>
    <t>4,13125</t>
  </si>
  <si>
    <t>sekce 2+3  - SEKUNDÁRNÍ STĚNOVÁ KONSTRUKCE</t>
  </si>
  <si>
    <t>3,71907</t>
  </si>
  <si>
    <t>sekce 2+3  - SEKUNDÁRNÍ VNITŘNÍ KONSTRUKCE</t>
  </si>
  <si>
    <t>2,25895</t>
  </si>
  <si>
    <t>37</t>
  </si>
  <si>
    <t>13010956R01</t>
  </si>
  <si>
    <t>nosná ocelelová konstrukce haly včetně povrchové úpravy pozinkování</t>
  </si>
  <si>
    <t>-1649387547</t>
  </si>
  <si>
    <t>38</t>
  </si>
  <si>
    <t>342151111</t>
  </si>
  <si>
    <t>Montáž opláštění stěn ocelových kcí ze sendvičových panelů šroubovaných budov v do 6 m</t>
  </si>
  <si>
    <t>-206544293</t>
  </si>
  <si>
    <t>Montáž opláštění stěn ocelové konstrukce ze sendvičových panelů šroubovaných, výšky budovy do 6 m</t>
  </si>
  <si>
    <t>pur panel stěnový tl. 60</t>
  </si>
  <si>
    <t>míst.  174 a 102n</t>
  </si>
  <si>
    <t>20,5*4,3-4,6*0,9*3</t>
  </si>
  <si>
    <t>16,7*4,9</t>
  </si>
  <si>
    <t>3,9*4,3-2*2,3</t>
  </si>
  <si>
    <t>13,2*4,3+6,5*4,3-1,6*2,3</t>
  </si>
  <si>
    <t>míst. 181</t>
  </si>
  <si>
    <t>(2,9+1,9)*3,5</t>
  </si>
  <si>
    <t>míst. 168a</t>
  </si>
  <si>
    <t>4,65*2,74-2*2,2</t>
  </si>
  <si>
    <t>sloup</t>
  </si>
  <si>
    <t>0,6*3,5</t>
  </si>
  <si>
    <t>pur panel stěnový tl. 120</t>
  </si>
  <si>
    <t>opláštění sloupů</t>
  </si>
  <si>
    <t>(1+0,6+1,1+1,3+0,66+1+1,1*5+0,64+0,8+0,6+1*3)*4</t>
  </si>
  <si>
    <t>místnosti</t>
  </si>
  <si>
    <t>246,5-1,1*1*6-1,43*2,43-1,1*0,5*3</t>
  </si>
  <si>
    <t>7,7*43-1,1*0,9</t>
  </si>
  <si>
    <t>7,5*4,3-1*2</t>
  </si>
  <si>
    <t>(1,55+7,5)*3,5-1*2-0,9*2</t>
  </si>
  <si>
    <t>(4,8+2*2+2,72)*3,6-0,9*2</t>
  </si>
  <si>
    <t>(6,3+3,1+15,8+18,9+15,8*+5,9)*3,57-0,9*2*2-1,6*2,3*6</t>
  </si>
  <si>
    <t>9,25*2,74+11,7*2,74</t>
  </si>
  <si>
    <t>3,6*(20,6+4,6+3,8)-2,2*2-3,2*-2,3*2,1*3</t>
  </si>
  <si>
    <t>pur panel stěnový tl. 160</t>
  </si>
  <si>
    <t>11,92*4,3</t>
  </si>
  <si>
    <t>(19+11,9)*2,9-1,6*2,2</t>
  </si>
  <si>
    <t>19,4*4,7</t>
  </si>
  <si>
    <t>26,4*3,6-1,5*2,1-0,9*2*3-1,6*2,2*2</t>
  </si>
  <si>
    <t>12,2*4,3</t>
  </si>
  <si>
    <t>7,1*3*2,8-0,9*2-1,6*2,2*2</t>
  </si>
  <si>
    <t>27,5*4,5-0,9*2-1,4*2,1-1,6*2,2</t>
  </si>
  <si>
    <t>19*3,8-1,6*2,2*2</t>
  </si>
  <si>
    <t>39</t>
  </si>
  <si>
    <t>28318R03</t>
  </si>
  <si>
    <t>Stěnový sedvičový panel s PIR pěny tl. 60 mm</t>
  </si>
  <si>
    <t>660225325</t>
  </si>
  <si>
    <t>P</t>
  </si>
  <si>
    <t>321,701*1,02 'Přepočtené koeficientem množství</t>
  </si>
  <si>
    <t>40</t>
  </si>
  <si>
    <t>28318R04</t>
  </si>
  <si>
    <t>Stěnový sedvičový panel s PIR pěny tl. 120 mm</t>
  </si>
  <si>
    <t>-373814516</t>
  </si>
  <si>
    <t>41</t>
  </si>
  <si>
    <t>28318R05</t>
  </si>
  <si>
    <t>Stěnový sedvičový panel s PIR pěny tl. 150 mm</t>
  </si>
  <si>
    <t>-652448199</t>
  </si>
  <si>
    <t>42</t>
  </si>
  <si>
    <t>342151R01</t>
  </si>
  <si>
    <t>D+M DOPLNĚNÍ STĚNY Z PUR PANELU, ZAPRAVENÍ PODLAHY, OPLECHOVÁNÍ STĚN A STROPU</t>
  </si>
  <si>
    <t>-317700965</t>
  </si>
  <si>
    <t>1,38*2,15</t>
  </si>
  <si>
    <t>Vodorovné konstrukce</t>
  </si>
  <si>
    <t>43</t>
  </si>
  <si>
    <t>441171111</t>
  </si>
  <si>
    <t>Montáž ocelových kcí zastřešení vazníky nebo krovy hmotnosti prvku do 30 kg/m dl do 12 m</t>
  </si>
  <si>
    <t>573329400</t>
  </si>
  <si>
    <t>Montáž ocelové konstrukce zastřešení (vazníky, krovy) hmotnosti jednotlivých prvků do 30 kg/m, délky do 12 m</t>
  </si>
  <si>
    <t>sekce 1 - SEKUNDÁRNÍ STŘEŠNÍ KONSTRUKCE</t>
  </si>
  <si>
    <t>4,93785</t>
  </si>
  <si>
    <t>sekce 2+3 - SEKUNDÁRNÍ STŘEŠNÍ KONSTRUKCE</t>
  </si>
  <si>
    <t>5,80599</t>
  </si>
  <si>
    <t>44</t>
  </si>
  <si>
    <t>13010956R03</t>
  </si>
  <si>
    <t>sekundární ocelelová konstrukce haly zastřešení včetně povrchové úpravy pozinkování</t>
  </si>
  <si>
    <t>414236723</t>
  </si>
  <si>
    <t>45</t>
  </si>
  <si>
    <t>441171121</t>
  </si>
  <si>
    <t>Montáž ocelových kcí zastřešení vazníky nebo krovy hmotnosti prvku do 50 kg/m dl do 12 m</t>
  </si>
  <si>
    <t>-1941018620</t>
  </si>
  <si>
    <t>Montáž ocelové konstrukce zastřešení (vazníky, krovy) hmotnosti jednotlivých prvků přes 30 do 50 kg/m, délky do 12 m</t>
  </si>
  <si>
    <t>sekce 1 - příčel P1</t>
  </si>
  <si>
    <t>2,70997</t>
  </si>
  <si>
    <t>sekce 1 - příčel P2</t>
  </si>
  <si>
    <t>1,32218</t>
  </si>
  <si>
    <t>sekce 1 - příčel P3</t>
  </si>
  <si>
    <t>2,1686</t>
  </si>
  <si>
    <t>sekce 1 - ztužidla</t>
  </si>
  <si>
    <t>2,34432</t>
  </si>
  <si>
    <t xml:space="preserve">sekce 2+3 - vazník </t>
  </si>
  <si>
    <t>6,00678</t>
  </si>
  <si>
    <t>sekce 2+3 - příčel P4</t>
  </si>
  <si>
    <t>0,81265</t>
  </si>
  <si>
    <t>sekce 2+3 - příčel P5</t>
  </si>
  <si>
    <t>0,5983</t>
  </si>
  <si>
    <t>sekce 2+3 - příčel P6</t>
  </si>
  <si>
    <t>0,99652</t>
  </si>
  <si>
    <t>sekce 2+3 - příčel P7</t>
  </si>
  <si>
    <t>0,63252</t>
  </si>
  <si>
    <t>sekce 2+3 - ztužidla</t>
  </si>
  <si>
    <t>3,59288</t>
  </si>
  <si>
    <t>46</t>
  </si>
  <si>
    <t>13010956R02</t>
  </si>
  <si>
    <t>nosná ocelelová konstrukce haly zastřešení včetně povrchové úpravy pozinkování</t>
  </si>
  <si>
    <t>-1042768515</t>
  </si>
  <si>
    <t>47</t>
  </si>
  <si>
    <t>444151R01</t>
  </si>
  <si>
    <t>Montáž podhledu ocelových střech ze sendvičových panelů šroubovaných včetně nosné konstrukce budov v do 6 m</t>
  </si>
  <si>
    <t>-613541962</t>
  </si>
  <si>
    <t>19,6*19,25</t>
  </si>
  <si>
    <t>27,7*26,6</t>
  </si>
  <si>
    <t>5*7,4</t>
  </si>
  <si>
    <t>48</t>
  </si>
  <si>
    <t>28318R06</t>
  </si>
  <si>
    <t>Podhledový sedvičový panel s PIR pěny tl. 150 mm</t>
  </si>
  <si>
    <t>-1574511656</t>
  </si>
  <si>
    <t>1151,12*1,02 'Přepočtené koeficientem množství</t>
  </si>
  <si>
    <t>49</t>
  </si>
  <si>
    <t>444151111</t>
  </si>
  <si>
    <t>Montáž krytiny ocelových střech ze sendvičových panelů šroubovaných budov v do 6 m</t>
  </si>
  <si>
    <t>608225899</t>
  </si>
  <si>
    <t>Montáž krytiny střech ocelových konstrukcí ze sendvičových panelů šroubovaných, výšky budovy do 6 m</t>
  </si>
  <si>
    <t>vetší sedlová střecha</t>
  </si>
  <si>
    <t>(11,5+16,5)*26,53</t>
  </si>
  <si>
    <t>menší sedlová střecha</t>
  </si>
  <si>
    <t>(9,8+9,8)*40,1</t>
  </si>
  <si>
    <t>plocha střecha mezi budovymi</t>
  </si>
  <si>
    <t>7,1*26,6</t>
  </si>
  <si>
    <t xml:space="preserve">přístřešek před budovou </t>
  </si>
  <si>
    <t>8,1</t>
  </si>
  <si>
    <t>50</t>
  </si>
  <si>
    <t>28318R01</t>
  </si>
  <si>
    <t>Střešní sedvičový panel s PIR pěny tl. 60 mm</t>
  </si>
  <si>
    <t>551319611</t>
  </si>
  <si>
    <t>Poznámka k položce:
Sendvičové izolační panely s trapézovou profilací určené pro střešní aplikaci.
Přesný typ sendvičových panelů bude vybrán dle typu stávajících panelů na střeše
objektu III. etapy na který nová část střechy navazuje.
Izolační jádro o tloušťce 60mm z pěny PIR. Panely v jednom kuse na celou délku
střechy (od okapu po hřeben) - pro možnost uložení ve spádu min. 4° (7%). Přesný
typ vybrán projektantem a investorem.
95mm (včetně horní vlny)</t>
  </si>
  <si>
    <t>1528,8*1,02 'Přepočtené koeficientem množství</t>
  </si>
  <si>
    <t>51</t>
  </si>
  <si>
    <t>28318R02</t>
  </si>
  <si>
    <t>Střešní kompozitní sedvičový panel s PIR pěny tl. 100 mm</t>
  </si>
  <si>
    <t>909223193</t>
  </si>
  <si>
    <t>Poznámka k položce:
Kompozitní sendvičové izolační panely s vnitřní trapézovou profilací určené pro
střešní aplikaci, včetně PVC fólie (systémové řešení dodavatele) - z výroby dodaná
na horní straně panelu.
Izolační jádro o tloušťce 100mm z pěny PIR. Panely určené pro možnost uložení ve
spádu min. 0,5° (1%). Přesný typ vybrán projektantem a investorem.
130mm
(včetně horní
vlny</t>
  </si>
  <si>
    <t>52</t>
  </si>
  <si>
    <t>621211011</t>
  </si>
  <si>
    <t>Montáž kontaktního zateplení vnějších podhledů z polystyrénových desek tl do 80 mm</t>
  </si>
  <si>
    <t>-1222665936</t>
  </si>
  <si>
    <t>Montáž kontaktního zateplení z polystyrenových desek nebo z kombinovaných desek na vnější podhledy, tloušťky desek přes 40 do 80 mm</t>
  </si>
  <si>
    <t>vnější zateplnení</t>
  </si>
  <si>
    <t>(40,1+54,2+20,9+4,62+3,824)*1,5</t>
  </si>
  <si>
    <t>53</t>
  </si>
  <si>
    <t>28376379</t>
  </si>
  <si>
    <t>deska z polystyrénu XPS, hrana polodrážková a hladký povrch s vyšší odolností tl 50mm</t>
  </si>
  <si>
    <t>-1722683333</t>
  </si>
  <si>
    <t>185,466*1,02 'Přepočtené koeficientem množství</t>
  </si>
  <si>
    <t>54</t>
  </si>
  <si>
    <t>622531021</t>
  </si>
  <si>
    <t>Tenkovrstvá silikonová zrnitá omítka tl. 2,0 mm včetně penetrace vnějších stěn</t>
  </si>
  <si>
    <t>1791610094</t>
  </si>
  <si>
    <t>Omítka tenkovrstvá silikonová vnějších ploch probarvená, včetně penetrace podkladu zrnitá, tloušťky 2,0 mm stěn</t>
  </si>
  <si>
    <t>(40,1+54,2+20,9+4,62+3,824)*1,2</t>
  </si>
  <si>
    <t>55</t>
  </si>
  <si>
    <t>631311116</t>
  </si>
  <si>
    <t>-748746451</t>
  </si>
  <si>
    <t>Mazanina z betonu prostého bez zvýšených nároků na prostředí tl. přes 50 do 80 mm tř. C 25/30</t>
  </si>
  <si>
    <t>skladba SP/02 a SP/03, míst. 150, 151, 152, 153, 154, 155, 150b, 151b, 152b, 153b, 154b, 155b</t>
  </si>
  <si>
    <t>"plocha odečtena z autocad" 124,9*0,055</t>
  </si>
  <si>
    <t>SP/03, míst. 159, 159b, 159c, 161, 164, 164b, 164c</t>
  </si>
  <si>
    <t>(5,9+3+1,9+2,7+3+1,8+2,2)*1,1*0,047</t>
  </si>
  <si>
    <t>SP/04, 156, 156a, 157, 158, 160, 162, 163, 165</t>
  </si>
  <si>
    <t>(21,5+7,9+13,9+5,8+8,9+9+5,8+6)*1,1*0,05</t>
  </si>
  <si>
    <t>SP/05, 180</t>
  </si>
  <si>
    <t>11,78*0,065</t>
  </si>
  <si>
    <t>SP/07, 167</t>
  </si>
  <si>
    <t>38,2*0,03</t>
  </si>
  <si>
    <t>56</t>
  </si>
  <si>
    <t>631311224</t>
  </si>
  <si>
    <t>Mazanina tl do 120 mm z betonu prostého se zvýšenými nároky na prostředí tř. C 25/30</t>
  </si>
  <si>
    <t>1253560901</t>
  </si>
  <si>
    <t>Mazanina z betonu prostého se zvýšenými nároky na prostředí tl. přes 80 do 120 mm tř. C 25/30</t>
  </si>
  <si>
    <t>skladba SP/10, míst. 168a, 168b</t>
  </si>
  <si>
    <t>"plocha odečtena z autocad" 58,88*0,095</t>
  </si>
  <si>
    <t>57</t>
  </si>
  <si>
    <t>631311234</t>
  </si>
  <si>
    <t>Mazanina tl do 240 mm z betonu prostého se zvýšenými nároky na prostředí tř. C 25/30</t>
  </si>
  <si>
    <t>1966214150</t>
  </si>
  <si>
    <t>Mazanina z betonu prostého se zvýšenými nároky na prostředí tl. přes 120 do 240 mm tř. C 25/30</t>
  </si>
  <si>
    <t>378,94*0,18</t>
  </si>
  <si>
    <t>viz skladba SP/06, míst. 166, 169, 170, 171, 172, 173, 175, 177, 178a, 178b, 181, 182</t>
  </si>
  <si>
    <t>(50,9+109,3+27,7+63,5+270,2+172,6+89+49,7+30,8+5,8+14,8)*1,1*0,12</t>
  </si>
  <si>
    <t>viz skladba SP/06, míst. 167</t>
  </si>
  <si>
    <t>31,8*1,1*0,12</t>
  </si>
  <si>
    <t>58</t>
  </si>
  <si>
    <t>631319011</t>
  </si>
  <si>
    <t>Příplatek k mazanině tl do 80 mm za přehlazení povrchu</t>
  </si>
  <si>
    <t>-909082626</t>
  </si>
  <si>
    <t>Příplatek k cenám mazanin za úpravu povrchu mazaniny přehlazením, mazanina tl. přes 50 do 80 mm</t>
  </si>
  <si>
    <t>59</t>
  </si>
  <si>
    <t>631319012</t>
  </si>
  <si>
    <t>Příplatek k mazanině tl do 120 mm za přehlazení povrchu</t>
  </si>
  <si>
    <t>26576694</t>
  </si>
  <si>
    <t>Příplatek k cenám mazanin za úpravu povrchu mazaniny přehlazením, mazanina tl. přes 80 do 120 mm</t>
  </si>
  <si>
    <t>60</t>
  </si>
  <si>
    <t>631319013</t>
  </si>
  <si>
    <t>Příplatek k mazanině tl do 240 mm za přehlazení povrchu</t>
  </si>
  <si>
    <t>2019148341</t>
  </si>
  <si>
    <t>Příplatek k cenám mazanin za úpravu povrchu mazaniny přehlazením, mazanina tl. přes 120 do 240 mm</t>
  </si>
  <si>
    <t>61</t>
  </si>
  <si>
    <t>631319022</t>
  </si>
  <si>
    <t>Příplatek k mazanině tl do 120 mm za přehlazení s poprášením cementem</t>
  </si>
  <si>
    <t>-426421121</t>
  </si>
  <si>
    <t>Příplatek k cenám mazanin za úpravu povrchu mazaniny přehlazením s poprášením cementem pro konečnou úpravu, mazanina tl. přes 80 do 120 mm (20 kg/m3)</t>
  </si>
  <si>
    <t>62</t>
  </si>
  <si>
    <t>631319023</t>
  </si>
  <si>
    <t>Příplatek k mazanině tl do 240 mm za přehlazení s poprášením cementem</t>
  </si>
  <si>
    <t>-321015654</t>
  </si>
  <si>
    <t>Příplatek k cenám mazanin za úpravu povrchu mazaniny přehlazením s poprášením cementem pro konečnou úpravu, mazanina tl. přes 120 do 240 mm (10 kg/m3)</t>
  </si>
  <si>
    <t>63</t>
  </si>
  <si>
    <t>631319171</t>
  </si>
  <si>
    <t>Příplatek k mazanině tl do 80 mm za stržení povrchu spodní vrstvy před vložením výztuže</t>
  </si>
  <si>
    <t>843720877</t>
  </si>
  <si>
    <t>Příplatek k cenám mazanin za stržení povrchu spodní vrstvy mazaniny latí před vložením výztuže nebo pletiva pro tl. obou vrstev mazaniny přes 50 do 80 mm</t>
  </si>
  <si>
    <t>64</t>
  </si>
  <si>
    <t>631319205</t>
  </si>
  <si>
    <t>Příplatek k mazaninám za přidání ocelových vláken (drátkobeton) pro objemové vyztužení 35 kg/m3</t>
  </si>
  <si>
    <t>-543188153</t>
  </si>
  <si>
    <t>Příplatek k cenám betonových mazanin za vyztužení ocelovými vlákny (drátkobeton) objemové vyztužení 35 kg/m3</t>
  </si>
  <si>
    <t>65</t>
  </si>
  <si>
    <t>631362021</t>
  </si>
  <si>
    <t>Výztuž mazanin svařovanými sítěmi Kari</t>
  </si>
  <si>
    <t>1358246155</t>
  </si>
  <si>
    <t>Výztuž mazanin ze svařovaných sítí z drátů typu KARI</t>
  </si>
  <si>
    <t>KARI sítí 150/150/4, KA17, 1,35 kg/m2</t>
  </si>
  <si>
    <t>"plocha odečtena z autocad" 124,9*1,35*0,00135</t>
  </si>
  <si>
    <t>(5,9+3+1,9+2,7+3+1,8+2,2)*1,1*1,35*0,00135</t>
  </si>
  <si>
    <t>(21,5+7,9+13,9+5,8+8,9+9+5,8+6)*1,1*1,35*0,00135</t>
  </si>
  <si>
    <t>11,78*1,35*0,00135</t>
  </si>
  <si>
    <t>38,2*1,35*0,00135</t>
  </si>
  <si>
    <t>66</t>
  </si>
  <si>
    <t>6331311R01</t>
  </si>
  <si>
    <t>Povrchová úprava průmyslových podlah pro těžký provoz vsypovou směsí - cementová ohnivzdorná prášková směs, obsahující tříděná tvrdá plniva na bázi slinutých oxidů, speciální cementy a kompatibilní chemické přísady</t>
  </si>
  <si>
    <t>748235616</t>
  </si>
  <si>
    <t xml:space="preserve">Poznámka k položce:
odolnost v obrusu tř. AR 0,5 dle ČSN-EN 13 813 max. 0,04 mm dle STO 71 do 4,5 cm3/ 50 cm2 dle Böhma (DIN 52 108) pevnost v tlaku min. 70 MPa po 28 dnech dle interní ON 701 </t>
  </si>
  <si>
    <t>161,1</t>
  </si>
  <si>
    <t>viz skladba SP/05, míst. 180</t>
  </si>
  <si>
    <t>3,9*2,6</t>
  </si>
  <si>
    <t>viz skladba SP/10, míst. 168a, 168b</t>
  </si>
  <si>
    <t>12*4,7</t>
  </si>
  <si>
    <t>67</t>
  </si>
  <si>
    <t>634113113</t>
  </si>
  <si>
    <t>Výplň dilatačních spár mazanin plastovým profilem v 40 mm</t>
  </si>
  <si>
    <t>-917662138</t>
  </si>
  <si>
    <t>Výplň dilatačních spár mazanin plastovým profilem výšky 40 mm</t>
  </si>
  <si>
    <t>68</t>
  </si>
  <si>
    <t>634663111</t>
  </si>
  <si>
    <t>Výplň dilatačních spar šířky do 10 mm v mazaninách polyuretovou samonivelační hmotou</t>
  </si>
  <si>
    <t>-1370385094</t>
  </si>
  <si>
    <t>Výplň dilatačních spar mazanin polyuretanovou samonivelační hmotou, šířka spáry do 10 mm</t>
  </si>
  <si>
    <t>6*19,49+6*19,37</t>
  </si>
  <si>
    <t>285,4</t>
  </si>
  <si>
    <t>25,2</t>
  </si>
  <si>
    <t>69</t>
  </si>
  <si>
    <t>634911123</t>
  </si>
  <si>
    <t>Řezání dilatačních spár š 10 mm hl do 50 mm v čerstvé betonové mazanině</t>
  </si>
  <si>
    <t>-1203376462</t>
  </si>
  <si>
    <t>Řezání dilatačních nebo smršťovacích spár v čerstvé betonové mazanině nebo potěru šířky přes 5 do 10 mm, hloubky přes 20 do 50 mm</t>
  </si>
  <si>
    <t>124</t>
  </si>
  <si>
    <t>70</t>
  </si>
  <si>
    <t>935111211</t>
  </si>
  <si>
    <t>Osazení příkopového žlabu do štěrkopísku tl 100 mm z betonových tvárnic š 800 mm</t>
  </si>
  <si>
    <t>646276527</t>
  </si>
  <si>
    <t>Osazení betonového příkopového žlabu s vyplněním a zatřením spár cementovou maltou s ložem tl. 100 mm z kameniva těženého nebo štěrkopísku z betonových příkopových tvárnic šířky přes 500 do 800 mm</t>
  </si>
  <si>
    <t>odvodňovací koryto</t>
  </si>
  <si>
    <t>71</t>
  </si>
  <si>
    <t>59227029</t>
  </si>
  <si>
    <t>žlabovka příkopová betonová 500x680x60mm</t>
  </si>
  <si>
    <t>496165691</t>
  </si>
  <si>
    <t>72</t>
  </si>
  <si>
    <t>935111911</t>
  </si>
  <si>
    <t>Příplatek ZKD tl 10 mm lože přes 100 mm u příkopového žlabu osazeného do štěrkopísku</t>
  </si>
  <si>
    <t>1707665090</t>
  </si>
  <si>
    <t>Osazení betonového příkopového žlabu s vyplněním a zatřením spár cementovou maltou Příplatek k cenám za každých dalších i započatých 10 mm tloušťky lože přes 100 mm</t>
  </si>
  <si>
    <t>47,000*1</t>
  </si>
  <si>
    <t>73</t>
  </si>
  <si>
    <t>941111111</t>
  </si>
  <si>
    <t>Montáž lešení řadového trubkového lehkého s podlahami zatížení do 200 kg/m2 š do 0,9 m v do 10 m</t>
  </si>
  <si>
    <t>-1182519765</t>
  </si>
  <si>
    <t>Montáž lešení řadového trubkového lehkého pracovního s podlahami s provozním zatížením tř. 3 do 200 kg/m2 šířky tř. W06 od 0,6 do 0,9 m, výšky do 10 m</t>
  </si>
  <si>
    <t>plocha odečtena z pohledů stavba</t>
  </si>
  <si>
    <t>pohled východní</t>
  </si>
  <si>
    <t>7,2*26,8</t>
  </si>
  <si>
    <t>pohled od západu</t>
  </si>
  <si>
    <t>40*6,7</t>
  </si>
  <si>
    <t>pohled od jihu</t>
  </si>
  <si>
    <t>6,3*57,3</t>
  </si>
  <si>
    <t>74</t>
  </si>
  <si>
    <t>941111211</t>
  </si>
  <si>
    <t>Příplatek k lešení řadovému trubkovému lehkému s podlahami š 0,9 m v 10 m za první a ZKD den použití</t>
  </si>
  <si>
    <t>842437669</t>
  </si>
  <si>
    <t>Montáž lešení řadového trubkového lehkého pracovního s podlahami s provozním zatížením tř. 3 do 200 kg/m2 Příplatek za první a každý další den použití lešení k ceně -1111</t>
  </si>
  <si>
    <t>plocha odečtena z pohledů stavba, pronájem 60 dní</t>
  </si>
  <si>
    <t>7,2*26,8*60</t>
  </si>
  <si>
    <t>40*6,7*60</t>
  </si>
  <si>
    <t>6,3*57,3*60</t>
  </si>
  <si>
    <t>75</t>
  </si>
  <si>
    <t>941111811</t>
  </si>
  <si>
    <t>Demontáž lešení řadového trubkového lehkého s podlahami zatížení do 200 kg/m2 š do 0,9 m v do 10 m</t>
  </si>
  <si>
    <t>-970777036</t>
  </si>
  <si>
    <t>Demontáž lešení řadového trubkového lehkého pracovního s podlahami s provozním zatížením tř. 3 do 200 kg/m2 šířky tř. W06 od 0,6 do 0,9 m, výšky do 10 m</t>
  </si>
  <si>
    <t>949101112</t>
  </si>
  <si>
    <t>Lešení pomocné pro objekty pozemních staveb s lešeňovou podlahou v do 3,5 m zatížení do 150 kg/m2</t>
  </si>
  <si>
    <t>395229678</t>
  </si>
  <si>
    <t>Lešení pomocné pracovní pro objekty pozemních staveb pro zatížení do 150 kg/m2, o výšce lešeňové podlahy přes 1,9 do 3,5 m</t>
  </si>
  <si>
    <t xml:space="preserve">viz legenda míst. </t>
  </si>
  <si>
    <t>1515,3</t>
  </si>
  <si>
    <t>77</t>
  </si>
  <si>
    <t>952901221</t>
  </si>
  <si>
    <t>Vyčištění budov průmyslových objektů při jakékoliv výšce podlaží</t>
  </si>
  <si>
    <t>321515180</t>
  </si>
  <si>
    <t>Vyčištění budov nebo objektů před předáním do užívání průmyslových budov a objektů výrobních, skladovacích, garáží, dílen nebo hal apod. s nespalnou podlahou jakékoliv výšky podlaží</t>
  </si>
  <si>
    <t>78</t>
  </si>
  <si>
    <t>953946111</t>
  </si>
  <si>
    <t>Montáž atypických ocelových kcí hmotnosti do 1 t z profilů hmotnosti do 13 kg/m</t>
  </si>
  <si>
    <t>620695134</t>
  </si>
  <si>
    <t>Montáž atypických ocelových konstrukcí profilů hmotnosti do 13 kg/m, hmotnosti konstrukce do 1 t</t>
  </si>
  <si>
    <t>sekce 1 - sekundární vzduchotechnika</t>
  </si>
  <si>
    <t>1,69154</t>
  </si>
  <si>
    <t>sekce 2+3 - sekundární vzduchotechnika</t>
  </si>
  <si>
    <t>0,2152</t>
  </si>
  <si>
    <t>plošina VZT</t>
  </si>
  <si>
    <t>1,117</t>
  </si>
  <si>
    <t>79</t>
  </si>
  <si>
    <t>13010956R04</t>
  </si>
  <si>
    <t>sekundární ocelelová konstrukce haly VZT včetně povrchové úpravy pozinkování</t>
  </si>
  <si>
    <t>2046901423</t>
  </si>
  <si>
    <t>998</t>
  </si>
  <si>
    <t>Přesun hmot</t>
  </si>
  <si>
    <t>80</t>
  </si>
  <si>
    <t>998014011</t>
  </si>
  <si>
    <t>Přesun hmot pro budovy jednopodlažní z betonových dílců s nezděným pláštěm</t>
  </si>
  <si>
    <t>-1546855240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</si>
  <si>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</si>
  <si>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PSV</t>
  </si>
  <si>
    <t>Práce a dodávky PSV</t>
  </si>
  <si>
    <t>711</t>
  </si>
  <si>
    <t>Izolace proti vodě, vlhkosti a plynům</t>
  </si>
  <si>
    <t>81</t>
  </si>
  <si>
    <t>711111001</t>
  </si>
  <si>
    <t>Provedení izolace proti zemní vlhkosti vodorovné za studena nátěrem penetračním</t>
  </si>
  <si>
    <t>-198677979</t>
  </si>
  <si>
    <t>Provedení izolace proti zemní vlhkosti natěradly a tmely za studena na ploše vodorovné V nátěrem penetračním</t>
  </si>
  <si>
    <t>82</t>
  </si>
  <si>
    <t>11163150</t>
  </si>
  <si>
    <t>lak penetrační asfaltový</t>
  </si>
  <si>
    <t>-1268646498</t>
  </si>
  <si>
    <t>1218,006*0,0003 'Přepočtené koeficientem množství</t>
  </si>
  <si>
    <t>83</t>
  </si>
  <si>
    <t>711111052</t>
  </si>
  <si>
    <t>Provedení izolace proti zemní vlhkosti vodorovné za studena 2x nátěr tekutou lepenkou</t>
  </si>
  <si>
    <t>1037269450</t>
  </si>
  <si>
    <t>Provedení izolace proti zemní vlhkosti natěradly a tmely za studena na ploše vodorovné V dvojnásobným nátěrem tekutou lepenkou</t>
  </si>
  <si>
    <t>skladba SP/03, míst. 150b, 151b, 152b, 153b, 154b, 155b, 159, 159b, 159c, 161, 164, 164b, 164c</t>
  </si>
  <si>
    <t>3,5*6+5,3+3+1,9+2,7+3+1,8+2,2</t>
  </si>
  <si>
    <t>84</t>
  </si>
  <si>
    <t>24551030</t>
  </si>
  <si>
    <t>stěrka hydroizolační dvousložková cemento-polymerová vlákny vyztužená proti zemní vlhkosti</t>
  </si>
  <si>
    <t>kg</t>
  </si>
  <si>
    <t>-439367210</t>
  </si>
  <si>
    <t>40,9*3 'Přepočtené koeficientem množství</t>
  </si>
  <si>
    <t>85</t>
  </si>
  <si>
    <t>711112001</t>
  </si>
  <si>
    <t>Provedení izolace proti zemní vlhkosti svislé za studena nátěrem penetračním</t>
  </si>
  <si>
    <t>1187519846</t>
  </si>
  <si>
    <t>Provedení izolace proti zemní vlhkosti natěradly a tmely za studena na ploše svislé S nátěrem penetračním</t>
  </si>
  <si>
    <t>(52,2+20,9+20,8+4,5+3,4)*0,3</t>
  </si>
  <si>
    <t>86</t>
  </si>
  <si>
    <t>-1888307252</t>
  </si>
  <si>
    <t>30,54*0,00035 'Přepočtené koeficientem množství</t>
  </si>
  <si>
    <t>87</t>
  </si>
  <si>
    <t>711112052</t>
  </si>
  <si>
    <t>Provedení izolace proti zemní vlhkosti svislé za studena 2x nátěr tekutou lepenkou</t>
  </si>
  <si>
    <t>1172351916</t>
  </si>
  <si>
    <t>Provedení izolace proti zemní vlhkosti natěradly a tmely za studena na ploše svislé S dvojnásobným nátěrem tekutou lepenkou</t>
  </si>
  <si>
    <t>skladba SP/03, míst. 150b, 151b, 152b, 153b, 154b, 155b, x, 161, 164, 164b, 164c</t>
  </si>
  <si>
    <t>(1,55*2+0,9*2+0,9*2+1,2*2)*0,2*6+(0,85*2+1,2)*2*6</t>
  </si>
  <si>
    <t>(2,1*2+0,9*2+11,2+2,18)*0,2+(0,9*2+0,9)*2</t>
  </si>
  <si>
    <t>"164, 164b, 164c" (2,425*2+1,11*2)*0,2</t>
  </si>
  <si>
    <t>"164, 164b, 164c"(1,48*2+2,01*2)*0,2+(2,5*2+0,9*2)*0,2+(0,9*2+2,01*2)*0,2+0,9*3*2</t>
  </si>
  <si>
    <t>88</t>
  </si>
  <si>
    <t>632576443</t>
  </si>
  <si>
    <t>65,73*1,65 'Přepočtené koeficientem množství</t>
  </si>
  <si>
    <t>89</t>
  </si>
  <si>
    <t>711141559</t>
  </si>
  <si>
    <t>Provedení izolace proti zemní vlhkosti pásy přitavením vodorovné NAIP</t>
  </si>
  <si>
    <t>661644047</t>
  </si>
  <si>
    <t>Provedení izolace proti zemní vlhkosti pásy přitavením NAIP na ploše vodorovné V</t>
  </si>
  <si>
    <t>90</t>
  </si>
  <si>
    <t>62833158</t>
  </si>
  <si>
    <t>pás asfaltový natavitelný oxidovaný tl. 4mm typu G200 S40 s vložkou ze skleněné tkaniny, s jemnozrnným minerálním posypem</t>
  </si>
  <si>
    <t>1588658847</t>
  </si>
  <si>
    <t>1218,006*1,15 'Přepočtené koeficientem množství</t>
  </si>
  <si>
    <t>91</t>
  </si>
  <si>
    <t>711142559</t>
  </si>
  <si>
    <t>Provedení izolace proti zemní vlhkosti pásy přitavením svislé NAIP</t>
  </si>
  <si>
    <t>-1890811356</t>
  </si>
  <si>
    <t>Provedení izolace proti zemní vlhkosti pásy přitavením NAIP na ploše svislé S</t>
  </si>
  <si>
    <t>92</t>
  </si>
  <si>
    <t>937203201</t>
  </si>
  <si>
    <t>30,54*1,2 'Přepočtené koeficientem množství</t>
  </si>
  <si>
    <t>93</t>
  </si>
  <si>
    <t>711199101</t>
  </si>
  <si>
    <t>Provedení těsnícího pásu do spoje dilatační nebo styčné spáry podlaha - stěna</t>
  </si>
  <si>
    <t>1920353010</t>
  </si>
  <si>
    <t>Provedení izolace proti zemní vlhkosti hydroizolační stěrkou doplňků vodotěsné těsnící pásky pro dilatační a styčné spáry</t>
  </si>
  <si>
    <t>(1,55*2+0,9*2+0,9*2+1,2*2)*6+(0,85*2+1,2)*6</t>
  </si>
  <si>
    <t>(2,1*2+0,9*2+11,2+2,18)+(0,9*2+0,9)</t>
  </si>
  <si>
    <t>"164, 164b, 164c" (2,425*2+1,11*2)</t>
  </si>
  <si>
    <t>"164, 164b, 164c"(1,48*2+2,01*2)+(2,5*2+0,9*2)+(0,9*2+2,01*2)+0,9*3</t>
  </si>
  <si>
    <t>94</t>
  </si>
  <si>
    <t>28355020</t>
  </si>
  <si>
    <t>páska pružná těsnící hydroizolační š do 85mm</t>
  </si>
  <si>
    <t>-1444411320</t>
  </si>
  <si>
    <t>95</t>
  </si>
  <si>
    <t>7111R01</t>
  </si>
  <si>
    <t>Montáž + dodávka opracování prostupů protiradonovou izolací - kompletní provedení pro celou halu</t>
  </si>
  <si>
    <t>soubor</t>
  </si>
  <si>
    <t>193332233</t>
  </si>
  <si>
    <t>Montáž + dodávka opracování prostupů protiradonovou izolací - kompletní provedení pro celou halu</t>
  </si>
  <si>
    <t>96</t>
  </si>
  <si>
    <t>711471053</t>
  </si>
  <si>
    <t>Provedení vodorovné izolace proti tlakové vodě termoplasty volně položenou fólií z nízkolehčeného PE</t>
  </si>
  <si>
    <t>590559481</t>
  </si>
  <si>
    <t>Provedení izolace proti povrchové a podpovrchové tlakové vodě termoplasty na ploše vodorovné V folií z nízkolehčeného PE položenou volně</t>
  </si>
  <si>
    <t>378,94</t>
  </si>
  <si>
    <t>97</t>
  </si>
  <si>
    <t>28329016R01</t>
  </si>
  <si>
    <t>fólie hydroizolační střešní TPO (FPO) s nakašírovanou textilií  tl 2,0 mm</t>
  </si>
  <si>
    <t>-1593634482</t>
  </si>
  <si>
    <t>fólie hydroizolační střešní TPO (FPO) s nakašírovanou textilií tl 2,0 mm</t>
  </si>
  <si>
    <t>Poznámka k položce:
Vícevrstvá hydroizolační fólie vyztužená skelnou tkaninou na bázi flex. polyolefínů FPO
Pevnost v tahu &gt; 9 N/mm2 (ISO 527-3)Tažnost &gt; 450 % (ISO 527-3)Odolnost proti nárazu vodotěsný proti nárazu tělesa o váze 1000 g z výšky 600 mm (EN 12691:2005)Pevnost v protlaku &gt; 50% (prEN 14151 D=1.0m)Statické protržení &gt; 3.25 kN (ISO 12236)Rozměrové změny po skladování v horku po 6 h/+80°C: &lt; 0,20% Chování za nízkých teplot žádné trhliny při -50°C. (EN 495-5)Rázová pevnost 800 mm SIA V280, DIN 16 726Odolnost vůči mikroorganizmům Změna hmoty &lt; 2%</t>
  </si>
  <si>
    <t>98</t>
  </si>
  <si>
    <t>998711101</t>
  </si>
  <si>
    <t>Přesun hmot tonážní pro izolace proti vodě, vlhkosti a plynům v objektech výšky do 6 m</t>
  </si>
  <si>
    <t>67155600</t>
  </si>
  <si>
    <t>Přesun hmot pro izolace proti vodě, vlhkosti a plynům stanovený z hmotnosti přesunovaného materiálu vodorovná dopravní vzdálenost do 50 m v objektech výšky do 6 m</t>
  </si>
  <si>
    <t>713</t>
  </si>
  <si>
    <t>Izolace tepelné</t>
  </si>
  <si>
    <t>99</t>
  </si>
  <si>
    <t>713111111</t>
  </si>
  <si>
    <t>Montáž izolace tepelné vrchem stropů volně kladenými rohožemi, pásy, dílci, deskami</t>
  </si>
  <si>
    <t>-1243864713</t>
  </si>
  <si>
    <t>Montáž tepelné izolace stropů rohožemi, pásy, dílci, deskami, bloky (izolační materiál ve specifikaci) vrchem bez překrytí lepenkou kladenými volně</t>
  </si>
  <si>
    <t>tep. izolace pod základovou desku, viz výkres:  SO01 – SCHEMA TEP. IZOL. POD ZÁKLADOVOU DESKOU</t>
  </si>
  <si>
    <t>TEP.IZ. JE VE SKLADBĚ PODLAHY</t>
  </si>
  <si>
    <t>65,92</t>
  </si>
  <si>
    <t>100</t>
  </si>
  <si>
    <t>28376424</t>
  </si>
  <si>
    <t>deska z polystyrénu XPS, hrana polodrážková a hladký povrch tl 140mm</t>
  </si>
  <si>
    <t>1923037804</t>
  </si>
  <si>
    <t>900,49*1,02 'Přepočtené koeficientem množství</t>
  </si>
  <si>
    <t>101</t>
  </si>
  <si>
    <t>28376417</t>
  </si>
  <si>
    <t>deska z polystyrénu XPS, hrana polodrážková a hladký povrch tl 50mm</t>
  </si>
  <si>
    <t>-1803709995</t>
  </si>
  <si>
    <t>46,186*1,02 'Přepočtené koeficientem množství</t>
  </si>
  <si>
    <t>102</t>
  </si>
  <si>
    <t>283765R01</t>
  </si>
  <si>
    <t>Tepelně izolační vrstva z polyisokyanurátu - PIR desek tl. 70mm</t>
  </si>
  <si>
    <t>CS ÚRS 2018 02</t>
  </si>
  <si>
    <t>774366851</t>
  </si>
  <si>
    <t>Pevnost v tlaku při 10% deformaci σ/10=150kPa. Deklarovaný součinitel tepelné vodivosti λ/D=0,022 W/mK.</t>
  </si>
  <si>
    <t>271,33*1,02 'Přepočtené koeficientem množství</t>
  </si>
  <si>
    <t>103</t>
  </si>
  <si>
    <t>283765R02</t>
  </si>
  <si>
    <t>Tepelně izolační vrstva z polyisokyanurátu - PIR desek tl. 160mm</t>
  </si>
  <si>
    <t>1040556836</t>
  </si>
  <si>
    <t>Tepelně izolační vrstva z polyisokyanurátu - PIR desek tl. 150mm</t>
  </si>
  <si>
    <t>104</t>
  </si>
  <si>
    <t>283765R03</t>
  </si>
  <si>
    <t>Tepelně izolační vrstva z polyisokyanurátu - PIR desek tl. 40mm</t>
  </si>
  <si>
    <t>1238410936</t>
  </si>
  <si>
    <t>105</t>
  </si>
  <si>
    <t>713191133</t>
  </si>
  <si>
    <t>Montáž izolace tepelné podlah, stropů vrchem nebo střech překrytí fólií s přelepeným spojem</t>
  </si>
  <si>
    <t>40101615</t>
  </si>
  <si>
    <t>Montáž tepelné izolace stavebních konstrukcí - doplňky a konstrukční součásti podlah, stropů vrchem nebo střech překrytím fólií položenou volně s přelepením spojů</t>
  </si>
  <si>
    <t>106</t>
  </si>
  <si>
    <t>28323056</t>
  </si>
  <si>
    <t>fólie PE (500 kg/m3) separační podlahová oddělující tepelnou izolaci tl 1mm</t>
  </si>
  <si>
    <t>-2115526297</t>
  </si>
  <si>
    <t>271,33*1,1 'Přepočtené koeficientem množství</t>
  </si>
  <si>
    <t>762</t>
  </si>
  <si>
    <t>Konstrukce tesařské</t>
  </si>
  <si>
    <t>107</t>
  </si>
  <si>
    <t>762420033</t>
  </si>
  <si>
    <t>Obložení stropu z cementotřískových desek tl 16 mm broušených na pero a drážku šroubovaných</t>
  </si>
  <si>
    <t>-1198634298</t>
  </si>
  <si>
    <t>Obložení stropů nebo střešních podhledů z cementotřískových desek šroubovaných na pero a drážku broušených, tloušťky desky 16 mm</t>
  </si>
  <si>
    <t>před vstupem 156a</t>
  </si>
  <si>
    <t>1,4*1,2</t>
  </si>
  <si>
    <t>108</t>
  </si>
  <si>
    <t>762430033</t>
  </si>
  <si>
    <t>Obložení stěn z cementotřískových desek tl 16 mm broušených na pero a drážku šroubovaných</t>
  </si>
  <si>
    <t>-1529348071</t>
  </si>
  <si>
    <t>Obložení stěn z cementotřískových desek šroubovaných na pero a drážku broušených, tloušťky desky 16 mm</t>
  </si>
  <si>
    <t>před vstupem do míst. 156a</t>
  </si>
  <si>
    <t>(1,3*2+0,1)*2,7</t>
  </si>
  <si>
    <t>109</t>
  </si>
  <si>
    <t>762431026R01</t>
  </si>
  <si>
    <t>Obložení stěn z desek OSB tl 25 mm nebroušených na pero a drážku přibíjených</t>
  </si>
  <si>
    <t>538801492</t>
  </si>
  <si>
    <t>Obložení stěn z dřevoštěpkových desek OSB přibíjených na pero a drážku nebroušených, tloušťky desky 25 mm</t>
  </si>
  <si>
    <t>pod stěnu v kancelářích</t>
  </si>
  <si>
    <t>1,8*1*6</t>
  </si>
  <si>
    <t>110</t>
  </si>
  <si>
    <t>998762101</t>
  </si>
  <si>
    <t>Přesun hmot tonážní pro kce tesařské v objektech v do 6 m</t>
  </si>
  <si>
    <t>1234713025</t>
  </si>
  <si>
    <t>Přesun hmot pro konstrukce tesařské stanovený z hmotnosti přesunovaného materiálu vodorovná dopravní vzdálenost do 50 m v objektech výšky do 6 m</t>
  </si>
  <si>
    <t>763</t>
  </si>
  <si>
    <t>Konstrukce suché výstavby</t>
  </si>
  <si>
    <t>111</t>
  </si>
  <si>
    <t>763111316</t>
  </si>
  <si>
    <t>SDK příčka tl 125 mm profil CW+UW 100 desky 1xA 12,5 TI 80 mm EI 30 Rw 48 dB</t>
  </si>
  <si>
    <t>428823919</t>
  </si>
  <si>
    <t>Příčka ze sádrokartonových desek s nosnou konstrukcí z jednoduchých ocelových profilů UW, CW jednoduše opláštěná deskou standardní A tl. 12,5 mm, příčka tl. 125 mm, profil 100 TI tl. 80 mm, EI 30, Rw 48 dB</t>
  </si>
  <si>
    <t>kanceláře</t>
  </si>
  <si>
    <t>(3,4*3+5,72*2+1*9+19,4)*2,8-09*2*6</t>
  </si>
  <si>
    <t>okolo míst. 159</t>
  </si>
  <si>
    <t>(2,45+2,1+0,9+2,525*3)*2,7-0,9*2*2-0,8*2</t>
  </si>
  <si>
    <t>5,75*2,7-0,9*2</t>
  </si>
  <si>
    <t>(1,48*2)*2,7-0,8*2</t>
  </si>
  <si>
    <t>míst. 162</t>
  </si>
  <si>
    <t>(1,22+1,75+2,255)*2,7-1*1-0,9*2</t>
  </si>
  <si>
    <t>112</t>
  </si>
  <si>
    <t>763111331</t>
  </si>
  <si>
    <t>SDK příčka tl 75 mm profil CW+UW 50 desky 1xH2 12,5 TI 50 mm EI 30 Rw 41 dB</t>
  </si>
  <si>
    <t>-1736480559</t>
  </si>
  <si>
    <t>Příčka ze sádrokartonových desek s nosnou konstrukcí z jednoduchých ocelových profilů UW, CW jednoduše opláštěná deskou impregnovanou H2 tl. 12,5 mm, příčka tl. 75 mm, profil 50 TI tl. 50 mm, EI 30, Rw 41 dB</t>
  </si>
  <si>
    <t>míst. 150-5b</t>
  </si>
  <si>
    <t>1,7*6*2,8-0,8*2*6</t>
  </si>
  <si>
    <t>113</t>
  </si>
  <si>
    <t>763111346</t>
  </si>
  <si>
    <t>SDK příčka tl 125 mm profil CW+UW 100 desky 1xH2DF 12,5 TI 80 mm EI 45 Rw 48 dB</t>
  </si>
  <si>
    <t>-467597708</t>
  </si>
  <si>
    <t>Příčka ze sádrokartonových desek s nosnou konstrukcí z jednoduchých ocelových profilů UW, CW jednoduše opláštěná deskou impregnovanou protipožární H2DF tl. 12,5 mm, EI 45, příčka tl. 125 mm, profil 100 TI tl. 80 mm Rw 48 dB</t>
  </si>
  <si>
    <t>sprchy</t>
  </si>
  <si>
    <t>(1,3)*9*2,8-0,8*2*6</t>
  </si>
  <si>
    <t>(1,85+1+2,1)*2,6-0,8*2</t>
  </si>
  <si>
    <t>(1,12*2+2)*2,7-0,8*2</t>
  </si>
  <si>
    <t>114</t>
  </si>
  <si>
    <t>763111437</t>
  </si>
  <si>
    <t>SDK příčka tl 150 mm profil CW+UW 100 desky 2xH2 12,5 TI 100 mm EI 60 Rw 55 DB</t>
  </si>
  <si>
    <t>1438441543</t>
  </si>
  <si>
    <t>Příčka ze sádrokartonových desek s nosnou konstrukcí z jednoduchých ocelových profilů UW, CW dvojitě opláštěná deskami impregnovanými H2 tl. 2 x 12,5 mm, EI 60, příčka tl. 150 mm, profil 100 TI tl. 100 mm, Rw 55 dB</t>
  </si>
  <si>
    <t>1,76*2,86</t>
  </si>
  <si>
    <t>(4+2,6)*2,8</t>
  </si>
  <si>
    <t>115</t>
  </si>
  <si>
    <t>763111717</t>
  </si>
  <si>
    <t>SDK příčka základní penetrační nátěr</t>
  </si>
  <si>
    <t>-2065981041</t>
  </si>
  <si>
    <t>Příčka ze sádrokartonových desek ostatní konstrukce a práce na příčkách ze sádrokartonových desek základní penetrační nátěr</t>
  </si>
  <si>
    <t>116</t>
  </si>
  <si>
    <t>763111741</t>
  </si>
  <si>
    <t>Montáž parotěsné zábrany do SDK příčky</t>
  </si>
  <si>
    <t>1509433085</t>
  </si>
  <si>
    <t>Příčka ze sádrokartonových desek ostatní konstrukce a práce na příčkách ze sádrokartonových desek montáž parotěsné zábrany</t>
  </si>
  <si>
    <t>oko pláště</t>
  </si>
  <si>
    <t>7*2,8-1,1*0,9</t>
  </si>
  <si>
    <t>(18,1+5+3,5)*2,8-1,1*1*6-1,1*0,5*2</t>
  </si>
  <si>
    <t>117</t>
  </si>
  <si>
    <t>28329276</t>
  </si>
  <si>
    <t>fólie PE vyztužená pro parotěsnou vrstvu (reakce na oheň - třída E) 140g/m2</t>
  </si>
  <si>
    <t>-1306365535</t>
  </si>
  <si>
    <t>85,39*1,1 'Přepočtené koeficientem množství</t>
  </si>
  <si>
    <t>118</t>
  </si>
  <si>
    <t>763121411</t>
  </si>
  <si>
    <t>SDK stěna předsazená tl 62,5 mm profil CW+UW 50 deska 1xA 12,5 bez TI EI 15</t>
  </si>
  <si>
    <t>124481910</t>
  </si>
  <si>
    <t>Stěna předsazená ze sádrokartonových desek s nosnou konstrukcí z ocelových profilů CW, UW jednoduše opláštěná deskou standardní A tl. 12,5 mm, bez TI, EI 15 stěna tl. 62,5 mm, profil 50</t>
  </si>
  <si>
    <t>záchody</t>
  </si>
  <si>
    <t>0,925*1,4*6</t>
  </si>
  <si>
    <t>(0,9+1,11)*1,4</t>
  </si>
  <si>
    <t>0,9*1,3</t>
  </si>
  <si>
    <t>(5,7+0,32+0,2+2,965+0,2*2+0,2*2+3+3,35+0,2++3,35+0,2+3+0,2*2+2,965)*2,8-1,1*1*6</t>
  </si>
  <si>
    <t>0,12*(1,1*2+1*2)*6</t>
  </si>
  <si>
    <t>míst. 157</t>
  </si>
  <si>
    <t>(3,7+3,3+2,5)*2,7-0,9*2*2-1,1*0,5+0,15*(1,1*2+0,5*2)</t>
  </si>
  <si>
    <t>míst. 158</t>
  </si>
  <si>
    <t>2,4*2,7-1*2</t>
  </si>
  <si>
    <t>míst. 159</t>
  </si>
  <si>
    <t>1,1*2,7</t>
  </si>
  <si>
    <t>míst. 160</t>
  </si>
  <si>
    <t>(2,11*2+4,2)*2,7-0,9*2</t>
  </si>
  <si>
    <t>míst. 161</t>
  </si>
  <si>
    <t>1,11*2,7-0,9*2</t>
  </si>
  <si>
    <t>(2,72+3,5)*2,7-0,9*2</t>
  </si>
  <si>
    <t>míst. 163</t>
  </si>
  <si>
    <t>(2,4+2,4)*2,7-1,1*0,5+0,15*(1,1*2+0,5*2)-1*2</t>
  </si>
  <si>
    <t>164c</t>
  </si>
  <si>
    <t>(2,3+0,2+0,3+0,71)*2,7-1,1*0,5+0,15*(1,1*2+0,5*2)</t>
  </si>
  <si>
    <t>míst. 165</t>
  </si>
  <si>
    <t>2,4*2,7-0,9*2</t>
  </si>
  <si>
    <t>míst. 180</t>
  </si>
  <si>
    <t>(2,5+1,73+0,25*2+0,5+1,5)*2,7</t>
  </si>
  <si>
    <t>119</t>
  </si>
  <si>
    <t>763121421</t>
  </si>
  <si>
    <t>SDK stěna předsazená tl 62,5 mm profil CW+UW 50 deska 1xDF 12,5 TI 40 mm EI 30</t>
  </si>
  <si>
    <t>-44505718</t>
  </si>
  <si>
    <t>Stěna předsazená ze sádrokartonových desek s nosnou konstrukcí z ocelových profilů CW, UW jednoduše opláštěná deskou protipožární DF tl. 12,5 mm, TI tl. 40 mm, EI 30 stěna tl. 62,5 mm, profil 50</t>
  </si>
  <si>
    <t>míst. 156 a 156a</t>
  </si>
  <si>
    <t>(1,3+20,7+5,8+0,2*2+1,6)*2,8-0,9*2-1*2*3-1,43*2,43-1,1*0,9</t>
  </si>
  <si>
    <t>120</t>
  </si>
  <si>
    <t>763121427</t>
  </si>
  <si>
    <t>SDK stěna předsazená tl 62,5 mm profil CW+UW 50 deska 1xH2 12,5 TI 40 mm EI 30</t>
  </si>
  <si>
    <t>352101582</t>
  </si>
  <si>
    <t>Stěna předsazená ze sádrokartonových desek s nosnou konstrukcí z ocelových profilů CW, UW jednoduše opláštěná deskou impregnovanou H2 tl. 12,5 mm, TI tl. 40 mm, EI 30 stěna tl. 62,5 mm, profil 50</t>
  </si>
  <si>
    <t>159b</t>
  </si>
  <si>
    <t>(0,9+0,95+1,43)*2,6</t>
  </si>
  <si>
    <t>164b</t>
  </si>
  <si>
    <t>(2,01)*2,7</t>
  </si>
  <si>
    <t>121</t>
  </si>
  <si>
    <t>763121714</t>
  </si>
  <si>
    <t>SDK stěna předsazená základní penetrační nátěr</t>
  </si>
  <si>
    <t>-108400831</t>
  </si>
  <si>
    <t>Stěna předsazená ze sádrokartonových desek ostatní konstrukce a práce na předsazených stěnách ze sádrokartonových desek základní penetrační nátěr</t>
  </si>
  <si>
    <t>122</t>
  </si>
  <si>
    <t>763131431R01</t>
  </si>
  <si>
    <t>Podhled ze sádrokartonových desek  dvouvrstvá zavěšená spodní konstrukce z ocelových profilů CD a samonosná konstrukce vynesená do podlaho. desky přes I prvky, UD jednoduše opláštěná deskou protipožární DF, tl. 12,5 mm, bez TI</t>
  </si>
  <si>
    <t>781438160</t>
  </si>
  <si>
    <t>Podhled ze sádrokartonových desek dvouvrstvá zavěšená spodní konstrukce z ocelových profilů CD a samonosná konstrukce vynesená do podlaho. desky přes I prvky, UD jednoduše opláštěná deskou protipožární DF, tl. 12,5 mm, bez TI</t>
  </si>
  <si>
    <t>Poznámka k položce:
samonosná konstrukce vynesená do podlaho. desky přes I prvky - I prvky jak ve stěnách tak jako stropní konstrukce</t>
  </si>
  <si>
    <t>19,43*7,4</t>
  </si>
  <si>
    <t>123</t>
  </si>
  <si>
    <t>763131451</t>
  </si>
  <si>
    <t>SDK podhled deska 1xH2 12,5 bez TI dvouvrstvá spodní kce profil CD+UD</t>
  </si>
  <si>
    <t>-1905643515</t>
  </si>
  <si>
    <t>Podhled ze sádrokartonových desek dvouvrstvá zavěšená spodní konstrukce z ocelových profilů CD, UD jednoduše opláštěná deskou impregnovanou H2, tl. 12,5 mm, bez TI</t>
  </si>
  <si>
    <t>3,5*6</t>
  </si>
  <si>
    <t>míst. 159b</t>
  </si>
  <si>
    <t>2,2</t>
  </si>
  <si>
    <t>2,1</t>
  </si>
  <si>
    <t>7631314R01</t>
  </si>
  <si>
    <t>SDK podhled desky 1xA 12,5 bez TI dvouvrstvá spodní kce profil CD+UD</t>
  </si>
  <si>
    <t>-1829255875</t>
  </si>
  <si>
    <t>Podhled ze sádrokartonových desek dvouvrstvá zavěšená spodní konstrukce z ocelových profilů CD a samonosná konstrukce vynesená do podlaho. desky přes I prvky, UD jednoduše opláštěná deskou standardní A, tl. 12,5 mm, bez TI</t>
  </si>
  <si>
    <t>míst. 160-163,180</t>
  </si>
  <si>
    <t>73,55</t>
  </si>
  <si>
    <t>míst. 162+157</t>
  </si>
  <si>
    <t>8,2*3,5</t>
  </si>
  <si>
    <t>125</t>
  </si>
  <si>
    <t>763131714</t>
  </si>
  <si>
    <t>SDK podhled základní penetrační nátěr</t>
  </si>
  <si>
    <t>1368676491</t>
  </si>
  <si>
    <t>Podhled ze sádrokartonových desek ostatní práce a konstrukce na podhledech ze sádrokartonových desek základní penetrační nátěr</t>
  </si>
  <si>
    <t>19,43*7,4-3,5*6</t>
  </si>
  <si>
    <t>126</t>
  </si>
  <si>
    <t>763173111</t>
  </si>
  <si>
    <t>Montáž úchytu pro umyvadlo v SDK kci</t>
  </si>
  <si>
    <t>kus</t>
  </si>
  <si>
    <t>-16978721</t>
  </si>
  <si>
    <t>Instalační technika pro konstrukce ze sádrokartonových desek montáž nosičů zařizovacích předmětů  úchytu pro umyvadlo</t>
  </si>
  <si>
    <t>127</t>
  </si>
  <si>
    <t>59030729</t>
  </si>
  <si>
    <t>konstrukce pro uchycení umyvadla s nástěnnými bateriemi osová rozteč CW profilů 450-625mm</t>
  </si>
  <si>
    <t>858777006</t>
  </si>
  <si>
    <t>128</t>
  </si>
  <si>
    <t>763173112</t>
  </si>
  <si>
    <t>Montáž úchytu pro pisoár v SDK kci</t>
  </si>
  <si>
    <t>1328788242</t>
  </si>
  <si>
    <t>Instalační technika pro konstrukce ze sádrokartonových desek montáž nosičů zařizovacích předmětů  úchytu pro pisoár</t>
  </si>
  <si>
    <t>129</t>
  </si>
  <si>
    <t>59030728</t>
  </si>
  <si>
    <t>konstrukce pro uchycení pisoáru osová rozteč CW profilů 450-625mm</t>
  </si>
  <si>
    <t>-1062014512</t>
  </si>
  <si>
    <t>130</t>
  </si>
  <si>
    <t>763173113</t>
  </si>
  <si>
    <t>Montáž úchytu pro WC v SDK kci</t>
  </si>
  <si>
    <t>1794800591</t>
  </si>
  <si>
    <t>Instalační technika pro konstrukce ze sádrokartonových desek montáž nosičů zařizovacích předmětů  úchytu pro WC</t>
  </si>
  <si>
    <t>131</t>
  </si>
  <si>
    <t>59030731</t>
  </si>
  <si>
    <t>konstrukce pro uchycení WC osová rozteč CW profilů 450-625mm</t>
  </si>
  <si>
    <t>1259171164</t>
  </si>
  <si>
    <t>132</t>
  </si>
  <si>
    <t>763181321</t>
  </si>
  <si>
    <t>Montáž jednokřídlové kovové zárubně v do 4,75 m SDK příčka</t>
  </si>
  <si>
    <t>492423760</t>
  </si>
  <si>
    <t>Výplně otvorů konstrukcí ze sádrokartonových desek montáž zárubně kovové s příslušenstvím pro příčky výšky přes 2,75 do 4,75 m nebo zátěže dveřního křídla přes 25 kg, s profilem UW jednokřídlové</t>
  </si>
  <si>
    <t>T/01</t>
  </si>
  <si>
    <t>6+6</t>
  </si>
  <si>
    <t>T/02</t>
  </si>
  <si>
    <t>4+2</t>
  </si>
  <si>
    <t>T/03</t>
  </si>
  <si>
    <t>T/04</t>
  </si>
  <si>
    <t>2+2</t>
  </si>
  <si>
    <t>T/05</t>
  </si>
  <si>
    <t>3+3</t>
  </si>
  <si>
    <t>133</t>
  </si>
  <si>
    <t>55331301</t>
  </si>
  <si>
    <t>zárubeň ocelová pro sádrokarton s drážkou 100 700 levá,pravá</t>
  </si>
  <si>
    <t>766759337</t>
  </si>
  <si>
    <t>134</t>
  </si>
  <si>
    <t>55331315</t>
  </si>
  <si>
    <t>zárubeň ocelová pro sádrokarton s drážkou 125 800 levá,pravá</t>
  </si>
  <si>
    <t>1662171270</t>
  </si>
  <si>
    <t>135</t>
  </si>
  <si>
    <t>55331317</t>
  </si>
  <si>
    <t>zárubeň ocelová pro sádrokarton s drážkou 125 900 levá,pravá</t>
  </si>
  <si>
    <t>-1190587300</t>
  </si>
  <si>
    <t>136</t>
  </si>
  <si>
    <t>55331324</t>
  </si>
  <si>
    <t>zárubeň ocelová pro sádrokarton s drážkou 150 700 levá,pravá</t>
  </si>
  <si>
    <t>286511242</t>
  </si>
  <si>
    <t>137</t>
  </si>
  <si>
    <t>55331326</t>
  </si>
  <si>
    <t>zárubeň ocelová pro sádrokarton s drážkou 150 800 levá,pravá</t>
  </si>
  <si>
    <t>-911123830</t>
  </si>
  <si>
    <t>764</t>
  </si>
  <si>
    <t>Konstrukce klempířské</t>
  </si>
  <si>
    <t>138</t>
  </si>
  <si>
    <t>764211624</t>
  </si>
  <si>
    <t>Oplechování větraného hřebene s větracím pásem z Pz s povrchovou úpravou rš 330 mm</t>
  </si>
  <si>
    <t>-1393591244</t>
  </si>
  <si>
    <t>Oplechování střešních prvků z pozinkovaného plechu s povrchovou úpravou hřebene větraného s použitím hřebenového plechu s větracím pásem rš 330 mm</t>
  </si>
  <si>
    <t>K/21</t>
  </si>
  <si>
    <t>20,4</t>
  </si>
  <si>
    <t>139</t>
  </si>
  <si>
    <t>764213416</t>
  </si>
  <si>
    <t>Střešní dilatace z Pz plechu jednodílná rš 500 mm</t>
  </si>
  <si>
    <t>800546439</t>
  </si>
  <si>
    <t>Oplechování střešních prvků z pozinkovaného plechu střešní dilatace jednodílná rš 500 mm</t>
  </si>
  <si>
    <t>Poznámka k položce:
VENKOVNÍ OPLECHOVÁNÍ Z POPLASTOVANÉHO PLECHU TL. 0,70 MM
ROZVINUTÁ ŠÍŘKA PLECHU: CCA 495 MM
POVRCH/BARVA: BARVA RAL 9006
CELKOVÁ DÉLKA OPLECHOVÁNÍ: 20100 MM
ROZMĚRY JSOU POUZE ORIENTAČNÍ - FINÁLNÍ ROZMĚRY UPRAVENY DLE
SITUACE NA STAVBĚ A DLE STÁVAJÍCÍCH A NOVĚ INSTALOVANÝCH
STŘEŠNÍCH PANELŮ</t>
  </si>
  <si>
    <t>K/19</t>
  </si>
  <si>
    <t>20,1</t>
  </si>
  <si>
    <t>140</t>
  </si>
  <si>
    <t>764213616</t>
  </si>
  <si>
    <t>Střešní dilatace z Pz s povrchovou úpravou jednodílná rš 500 mm</t>
  </si>
  <si>
    <t>429284534</t>
  </si>
  <si>
    <t>Oplechování střešních prvků z pozinkovaného plechu s povrchovou úpravou střešní dilatace jednodílná rš 500 mm</t>
  </si>
  <si>
    <t>viz výpis PSV</t>
  </si>
  <si>
    <t>K/10</t>
  </si>
  <si>
    <t>48,3</t>
  </si>
  <si>
    <t>141</t>
  </si>
  <si>
    <t>764213641</t>
  </si>
  <si>
    <t>Střešní dilatace z Pz s povrchovou úpravou vícedílná rš 900 mm</t>
  </si>
  <si>
    <t>707722574</t>
  </si>
  <si>
    <t>Oplechování střešních prvků z pozinkovaného plechu s povrchovou úpravou střešní dilatace vícedílná rš 900 mm</t>
  </si>
  <si>
    <t>k/20</t>
  </si>
  <si>
    <t>28,4</t>
  </si>
  <si>
    <t>142</t>
  </si>
  <si>
    <t>764213614</t>
  </si>
  <si>
    <t>Střešní dilatace z Pz s povrchovou úpravou jednodílná rš 330 mm</t>
  </si>
  <si>
    <t>1512536872</t>
  </si>
  <si>
    <t>Oplechování střešních prvků z pozinkovaného plechu s povrchovou úpravou střešní dilatace jednodílná rš 330 mm</t>
  </si>
  <si>
    <t>K/12</t>
  </si>
  <si>
    <t>38,4</t>
  </si>
  <si>
    <t>K/13</t>
  </si>
  <si>
    <t>66,2</t>
  </si>
  <si>
    <t>K/14</t>
  </si>
  <si>
    <t>22,9</t>
  </si>
  <si>
    <t>143</t>
  </si>
  <si>
    <t>764213615</t>
  </si>
  <si>
    <t>Střešní dilatace z Pz s povrchovou úpravou jednodílná rš 400 mm</t>
  </si>
  <si>
    <t>1331944857</t>
  </si>
  <si>
    <t>Oplechování střešních prvků z pozinkovaného plechu s povrchovou úpravou střešní dilatace jednodílná rš 400 mm</t>
  </si>
  <si>
    <t>K/11</t>
  </si>
  <si>
    <t>20,25</t>
  </si>
  <si>
    <t>144</t>
  </si>
  <si>
    <t>764213R02</t>
  </si>
  <si>
    <t>Střešní provětrávaný hřeben z Pz s povrchovou úpravou vícedílná rš 2x760 mm</t>
  </si>
  <si>
    <t>-1864104590</t>
  </si>
  <si>
    <t>K/16</t>
  </si>
  <si>
    <t>40,2</t>
  </si>
  <si>
    <t>145</t>
  </si>
  <si>
    <t>764213R03</t>
  </si>
  <si>
    <t>Střešní provětrávaný hřeben z Pz s povrchovou úpravou vícedílná rš 2x640 mm</t>
  </si>
  <si>
    <t>-1847202194</t>
  </si>
  <si>
    <t>K/17</t>
  </si>
  <si>
    <t>26,6</t>
  </si>
  <si>
    <t>146</t>
  </si>
  <si>
    <t>764214606</t>
  </si>
  <si>
    <t>Oplechování horních ploch a atik bez rohů z Pz s povrch úpravou mechanicky kotvené rš 500 mm</t>
  </si>
  <si>
    <t>1737417642</t>
  </si>
  <si>
    <t>Oplechování horních ploch zdí a nadezdívek (atik) z pozinkovaného plechu s povrchovou úpravou mechanicky kotvené rš 500 mm</t>
  </si>
  <si>
    <t>K/18</t>
  </si>
  <si>
    <t>47,8</t>
  </si>
  <si>
    <t>147</t>
  </si>
  <si>
    <t>764216601</t>
  </si>
  <si>
    <t>Oplechování rovných parapetů mechanicky kotvené z Pz s povrchovou úpravou rš 150 mm</t>
  </si>
  <si>
    <t>7223997</t>
  </si>
  <si>
    <t>Oplechování parapetů z pozinkovaného plechu s povrchovou úpravou rovných mechanicky kotvené, bez rohů rš 160 mm</t>
  </si>
  <si>
    <t>Poznámka k položce:
VENKOVNÍ PARAPET PRO OKNO ZAPUŠTĚNÉ 120 MM OD HRANY ZDIVA
VENKOVNÍ PARAPET Z POPLASTOVANÉHO PLECHU TL. 0,70 MM
DODÁVKA VČETNĚ PŘÍPONEK PRO PŘICHYCENÍ K FASÁDNÍMU PLÁŠTI
ROZVINUTÁ ŠÍŘKA PLECHU: CCA 195 MM
PŘESAH PŘES OKRAJ STĚNY: CCA 10 MM
POVRCH/BARVA: BARVA RAL 9006
DÉLKY PARAPETŮ: DÉLKA 920 MM (1 ks)
DÉLKA 1000 MM (1 ks)
DÉLKA 1100 MM (8 ks)</t>
  </si>
  <si>
    <t>"K/02"1,1+4,6*3</t>
  </si>
  <si>
    <t>148</t>
  </si>
  <si>
    <t>764216602</t>
  </si>
  <si>
    <t>Oplechování rovných parapetů mechanicky kotvené z Pz s povrchovou úpravou rš 200 mm</t>
  </si>
  <si>
    <t>-934165687</t>
  </si>
  <si>
    <t>Oplechování parapetů z pozinkovaného plechu s povrchovou úpravou rovných mechanicky kotvené, bez rohů rš 200 mm</t>
  </si>
  <si>
    <t>Poznámka k položce:
VENKOVNÍ PARAPET PRO OKNO ZAPUŠTĚNÉ 120 MM OD HRANY ZDIVA
VENKOVNÍ PARAPET Z POPLASTOVANÉHO PLECHU TL. 0,70 MM
DODÁVKA VČETNĚ PŘÍPONEK PRO PŘICHYCENÍ K FASÁDNÍMU PLÁŠTI
ROZVINUTÁ ŠÍŘKA PLECHU: CCA 135 MM
PŘESAH PŘES OKRAJ STĚNY: CCA 10 MM
POVRCH/BARVA: BARVA RAL 9006
DÉLKY PARAPETŮ: DÉLKA 1100 MM (1 ks)
DÉLKA 4600 MM (3 ks)</t>
  </si>
  <si>
    <t>"K/01" 1,1*9</t>
  </si>
  <si>
    <t>149</t>
  </si>
  <si>
    <t>764216665</t>
  </si>
  <si>
    <t>Příplatek za zvýšenou pracnost oplechování rohů rovných parapetů z PZ s povrch úpravou rš do 400 mm</t>
  </si>
  <si>
    <t>783571369</t>
  </si>
  <si>
    <t>Oplechování parapetů z pozinkovaného plechu s povrchovou úpravou rovných celoplošně lepené, bez rohů Příplatek k cenám za zvýšenou pracnost při provedení rohu nebo koutu do rš 400 mm</t>
  </si>
  <si>
    <t>2+2+8*1+2+3*2</t>
  </si>
  <si>
    <t>150</t>
  </si>
  <si>
    <t>764311604</t>
  </si>
  <si>
    <t>Lemování rovných zdí střech s krytinou prejzovou nebo vlnitou z Pz s povrchovou úpravou rš 330 mm</t>
  </si>
  <si>
    <t>-1322491265</t>
  </si>
  <si>
    <t>Lemování zdí z pozinkovaného plechu s povrchovou úpravou boční nebo horní rovné rš 330 mm</t>
  </si>
  <si>
    <t>Poznámka k položce:
LEMOVÁNÍ ROVNORAMENNÝMI POZINKOVANÝMI L PROFILY 140x140x2
LEMOVÁNÍ VČETNĚ KOTVENÍ DO PODKLADNÍHO BETONU A SENDVIČOVÉHO
PANELU
CELKOVÁ DÉLKA PROFILŮ: 641900 MM</t>
  </si>
  <si>
    <t>Z/20</t>
  </si>
  <si>
    <t>641,9</t>
  </si>
  <si>
    <t>151</t>
  </si>
  <si>
    <t>764315422</t>
  </si>
  <si>
    <t>Lemování trub, konzol nebo držáků z Pz plechu střech s krytinou skládanou průměru do 100 mm</t>
  </si>
  <si>
    <t>-1725657612</t>
  </si>
  <si>
    <t>Lemování trub, konzol, držáků a ostatních kusových prvků z pozinkovaného plechu střech s krytinou skládanou mimo prejzovou nebo z plechu, průměr přes 75 do 100 mm</t>
  </si>
  <si>
    <t>K/22</t>
  </si>
  <si>
    <t>152</t>
  </si>
  <si>
    <t>764315425R01</t>
  </si>
  <si>
    <t>Lemování trub, konzol nebo držáků z Pz plechu střech s krytinou skládanou průměru do 300 mm</t>
  </si>
  <si>
    <t>-1563504799</t>
  </si>
  <si>
    <t>Lemování trub, konzol, držáků a ostatních kusových prvků z pozinkovaného plechu střech s krytinou skládanou mimo prejzovou nebo z plechu, průměr přes 200 do 315 mm</t>
  </si>
  <si>
    <t>K/23</t>
  </si>
  <si>
    <t>153</t>
  </si>
  <si>
    <t>764316R01</t>
  </si>
  <si>
    <t>D+M KOMÍNEK ODVĚTRÁNÍ VNITŘNÍ KANALIZACE</t>
  </si>
  <si>
    <t>-830668148</t>
  </si>
  <si>
    <t>Poznámka k položce:
KOMÍNEK VČETNĚ VENKOVNÍHO OPLECHOVÁNÍ Z POPLASTOVANÉHO PLECHU
TL. 0,70 MM
POVRCH/BARVA: BARVA RAL 9006
PRŮMĚR POTRUBÍ: 110 MM
MOŽNO POUŽÍT VHODNÉ PREFABRIKOVANÉ STŘEŠNÍ PRVKY. PROFILACE
PREFABRIKÁTU MUSÍ BÝT SHODNÁ S PROFILACÍ STŘEŠNÍ KRYTINY</t>
  </si>
  <si>
    <t>K/24</t>
  </si>
  <si>
    <t>154</t>
  </si>
  <si>
    <t>764351436</t>
  </si>
  <si>
    <t>Lemování oblých zdí střech s krytinou prejzovou nebo vlnitou z nerezového plechu rš 500 mm</t>
  </si>
  <si>
    <t>1488482934</t>
  </si>
  <si>
    <t>Lemování zdí z nerezového plechu boční nebo horní oblých nebo ze segmentů, rš 500 mm</t>
  </si>
  <si>
    <t>455,3</t>
  </si>
  <si>
    <t>155</t>
  </si>
  <si>
    <t>764511403</t>
  </si>
  <si>
    <t>Žlab podokapní půlkruhový z Pz plechu rš 250 mm</t>
  </si>
  <si>
    <t>1151098694</t>
  </si>
  <si>
    <t>Žlab podokapní z pozinkovaného plechu včetně háků a čel půlkruhový rš 250 mm</t>
  </si>
  <si>
    <t>"K/05" 111,5</t>
  </si>
  <si>
    <t>156</t>
  </si>
  <si>
    <t>764511404</t>
  </si>
  <si>
    <t>Žlab podokapní půlkruhový z Pz plechu rš 330 mm</t>
  </si>
  <si>
    <t>1201216488</t>
  </si>
  <si>
    <t>Žlab podokapní z pozinkovaného plechu včetně háků a čel půlkruhový rš 330 mm</t>
  </si>
  <si>
    <t>viz výpis prvků</t>
  </si>
  <si>
    <t>"K/04" 26,6</t>
  </si>
  <si>
    <t>157</t>
  </si>
  <si>
    <t>764511405</t>
  </si>
  <si>
    <t>Žlab podokapní půlkruhový z Pz plechu rš 400 mm</t>
  </si>
  <si>
    <t>855691390</t>
  </si>
  <si>
    <t>Žlab podokapní z pozinkovaného plechu včetně háků a čel půlkruhový rš 400 mm</t>
  </si>
  <si>
    <t>K/03</t>
  </si>
  <si>
    <t>14,1</t>
  </si>
  <si>
    <t>158</t>
  </si>
  <si>
    <t>764511444</t>
  </si>
  <si>
    <t>Kotlík oválný (trychtýřový) pro podokapní žlaby z Pz plechu 330/100 mm</t>
  </si>
  <si>
    <t>-198926139</t>
  </si>
  <si>
    <t>Žlab podokapní z pozinkovaného plechu včetně háků a čel kotlík oválný (trychtýřový), rš žlabu/průměr svodu 330/100 mm</t>
  </si>
  <si>
    <t>K/06</t>
  </si>
  <si>
    <t>1*3</t>
  </si>
  <si>
    <t>K/07</t>
  </si>
  <si>
    <t>1*4</t>
  </si>
  <si>
    <t>159</t>
  </si>
  <si>
    <t>764511445</t>
  </si>
  <si>
    <t>Kotlík oválný (trychtýřový) pro podokapní žlaby z Pz plechu 400/120 mm</t>
  </si>
  <si>
    <t>983120305</t>
  </si>
  <si>
    <t>Žlab podokapní z pozinkovaného plechu včetně háků a čel kotlík oválný (trychtýřový), rš žlabu/průměr svodu 400/120 mm</t>
  </si>
  <si>
    <t>k/08</t>
  </si>
  <si>
    <t>160</t>
  </si>
  <si>
    <t>764511446</t>
  </si>
  <si>
    <t>Kotlík oválný (trychtýřový) pro podokapní žlaby z Pz plechu 400/150 mm</t>
  </si>
  <si>
    <t>1710934761</t>
  </si>
  <si>
    <t>Žlab podokapní z pozinkovaného plechu včetně háků a čel kotlík oválný (trychtýřový), rš žlabu/průměr svodu 400/150 mm</t>
  </si>
  <si>
    <t>K/09</t>
  </si>
  <si>
    <t>1*2</t>
  </si>
  <si>
    <t>161</t>
  </si>
  <si>
    <t>764518402</t>
  </si>
  <si>
    <t>Hranatý svod včetně objímek, kolen, odskoků z Pz plechu o straně 100 mm</t>
  </si>
  <si>
    <t>-660980776</t>
  </si>
  <si>
    <t>Svod z pozinkovaného plechu včetně objímek, kolen a odskoků hranatý, o straně 100 mm</t>
  </si>
  <si>
    <t>5*4</t>
  </si>
  <si>
    <t>1,5*2</t>
  </si>
  <si>
    <t>162</t>
  </si>
  <si>
    <t>764518403</t>
  </si>
  <si>
    <t>Hranatý svod včetně objímek, kolen, odskoků z Pz plechu o straně 120 mm</t>
  </si>
  <si>
    <t>-1956680097</t>
  </si>
  <si>
    <t>Svod z pozinkovaného plechu včetně objímek, kolen a odskoků hranatý, o straně 120 mm</t>
  </si>
  <si>
    <t>K/08</t>
  </si>
  <si>
    <t>163</t>
  </si>
  <si>
    <t>7645186R01</t>
  </si>
  <si>
    <t>Svod z pozinkovaného plechu včetně objímek, kolen a odskoků kruhový, průměru 150 mm</t>
  </si>
  <si>
    <t>-296878919</t>
  </si>
  <si>
    <t>2*4,5</t>
  </si>
  <si>
    <t>164</t>
  </si>
  <si>
    <t>998764101</t>
  </si>
  <si>
    <t>Přesun hmot tonážní pro konstrukce klempířské v objektech v do 6 m</t>
  </si>
  <si>
    <t>2061890900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</si>
  <si>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</si>
  <si>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</si>
  <si>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</si>
  <si>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165</t>
  </si>
  <si>
    <t>766660001</t>
  </si>
  <si>
    <t>Montáž dveřních křídel otvíravých jednokřídlových š do 0,8 m do ocelové zárubně</t>
  </si>
  <si>
    <t>1188592005</t>
  </si>
  <si>
    <t>Montáž dveřních křídel dřevěných nebo plastových otevíravých do ocelové zárubně povrchově upravených jednokřídlových, šířky do 800 mm</t>
  </si>
  <si>
    <t>166</t>
  </si>
  <si>
    <t>61162932R01</t>
  </si>
  <si>
    <t>dveře vnitřní hladké laminované světlý dub plné 1křídlé 70x197cm, včetně kování</t>
  </si>
  <si>
    <t>1094845390</t>
  </si>
  <si>
    <t>Poznámka k položce:
VNITŘNÍ DVEŘE - JEDNOKŘÍDLÉ, OTEVÍRAVÉ
DVEŘE OTEVÍRAVÉ V SDK STĚNĚ TL. 100 MM
SVĚTLÝ ROZMĚR STAVEBNÍHO OTVORU (VxŠ): 2020 x 800 mm
SVĚTLÝ ROZMĚR DVEŘÍ (VxŠ): 1970 x 700 mm
ZÁRUBEŇ: OCELOVÁ - S POLODRÁŽKOU
TĚSNĚNÍ: CELOOBVODOVÉ
KOVÁNÍ: 3x DVEŘNÍ ZÁVĚS (PANT)
POVRCH/BARVA: NÁTĚR 1x ZÁKLAD + 2x FINÁLNÍ - ŠEDÁ RAL 9006
DVEŘNÍ KŘÍDLO: PLNÉ, HLADKÉ
VNITŘNÍ VÝPLŇ: DTD (DŘEVOTŘÍSKOVÁ DUTINKA)
KOVÁNÍ: ROZETOVÉ - KLIKA - KLIKA
ZÁMEK: WC ZÁMEK
POVRCH/BARVA: CPL LAMINOVANÉ - ŠEDÉ RAL 9006</t>
  </si>
  <si>
    <t>T01</t>
  </si>
  <si>
    <t>167</t>
  </si>
  <si>
    <t>61162934R01</t>
  </si>
  <si>
    <t>dveře vnitřní hladké laminované světlý dub plné 1křídlé 80x197cm, včetně kování</t>
  </si>
  <si>
    <t>-449751512</t>
  </si>
  <si>
    <t>Poznámka k položce:
VNITŘNÍ DVEŘE - JEDNOKŘÍDLÉ, OTEVÍRAVÉ
DVEŘE OTEVÍRAVÉ V SDK STĚNĚ TL. 120 MM
SVĚTLÝ ROZMĚR STAVEBNÍHO OTVORU (VxŠ): 2020 x 900 mm
SVĚTLÝ ROZMĚR DVEŘÍ (VxŠ): 1970 x 800 mm
ZÁRUBEŇ: OCELOVÁ - S POLODRÁŽKOU
TĚSNĚNÍ: CELOOBVODOVÉ
KOVÁNÍ: 3x DVEŘNÍ ZÁVĚS (PANT)
POVRCH/BARVA: NÁTĚR 1x ZÁKLAD + 2x FINÁLNÍ - ŠEDÁ RAL 9006
DVEŘNÍ KŘÍDLO: PLNÉ, HLADKÉ
VNITŘNÍ VÝPLŇ: DTD (DŘEVOTŘÍSKOVÁ DUTINKA)
KOVÁNÍ: ROZETOVÉ - KLIKA - KLIKA
ZÁMEK: VLOŽKOVÝ
POVRCH/BARVA: CPL LAMINOVANÉ - ŠEDÉ RAL 9006</t>
  </si>
  <si>
    <t>168</t>
  </si>
  <si>
    <t>766660002</t>
  </si>
  <si>
    <t>Montáž dveřních křídel otvíravých jednokřídlových š přes 0,8 m do ocelové zárubně</t>
  </si>
  <si>
    <t>-1672366289</t>
  </si>
  <si>
    <t>Montáž dveřních křídel dřevěných nebo plastových otevíravých do ocelové zárubně povrchově upravených jednokřídlových, šířky přes 800 mm</t>
  </si>
  <si>
    <t>169</t>
  </si>
  <si>
    <t>61162936R01</t>
  </si>
  <si>
    <t>dveře vnitřní hladké laminované světlý dub plné 1křídlé 90x197cm, včetně kování</t>
  </si>
  <si>
    <t>496249046</t>
  </si>
  <si>
    <t>dveře vnitřní hladké laminované světlý dub plné 1křídlé 90x197cm, Včetně kování</t>
  </si>
  <si>
    <t>Poznámka k položce:
VNITŘNÍ DVEŘE - JEDNOKŘÍDLÉ, OTEVÍRAVÉ
DVEŘE OTEVÍRAVÉ V SDK STĚNĚ TL. 120 MM
SVĚTLÝ ROZMĚR STAVEBNÍHO OTVORU (VxŠ): 2020 x 1000 mm
SVĚTLÝ ROZMĚR DVEŘÍ (VxŠ): 1970 x 900 mm
ZÁRUBEŇ: OCELOVÁ - S POLODRÁŽKOU
TĚSNĚNÍ: CELOOBVODOVÉ
KOVÁNÍ: 3x DVEŘNÍ ZÁVĚS (PANT)
POVRCH/BARVA: NÁTĚR 1x ZÁKLAD + 2x FINÁLNÍ - ŠEDÁ RAL 9006
DVEŘNÍ KŘÍDLO: PLNÉ, HLADKÉ
VNITŘNÍ VÝPLŇ: DTD (DŘEVOTŘÍSKOVÁ DUTINKA)
KOVÁNÍ: ROZETOVÉ - KLIKA - KLIKA
ZÁMEK: VLOŽKOVÝ
POVRCH/BARVA: CPL LAMINOVANÉ - ŠEDÉ RAL 9006</t>
  </si>
  <si>
    <t>170</t>
  </si>
  <si>
    <t>766660171R01</t>
  </si>
  <si>
    <t>Montáž dveřních křídel otvíravých 1křídlových š do 0,8 m do plastové zárubně - protipožární  EW15DP3-C</t>
  </si>
  <si>
    <t>1784628398</t>
  </si>
  <si>
    <t>Montáž dveřních křídel otvíravých 1křídlových š do 0,8 m do plastové zárubně - protipožární EW15DP3-C</t>
  </si>
  <si>
    <t>T/07</t>
  </si>
  <si>
    <t>171</t>
  </si>
  <si>
    <t>61144R01</t>
  </si>
  <si>
    <t>dveře plastové vnitřní jednokřídlové otvíravé 80x200 cm, včetně kování</t>
  </si>
  <si>
    <t>-1981207559</t>
  </si>
  <si>
    <t>PROTIPOŽÁRNÍ EW15DP3-C</t>
  </si>
  <si>
    <t>172</t>
  </si>
  <si>
    <t>766660172</t>
  </si>
  <si>
    <t>Montáž dveřních křídel otvíravých jednokřídlových š přes 0,8 m do obložkové zárubně</t>
  </si>
  <si>
    <t>-261936116</t>
  </si>
  <si>
    <t>Montáž dveřních křídel dřevěných nebo plastových otevíravých do obložkové zárubně povrchově upravených jednokřídlových, šířky přes 800 mm</t>
  </si>
  <si>
    <t>T/08</t>
  </si>
  <si>
    <t>T/09</t>
  </si>
  <si>
    <t>173</t>
  </si>
  <si>
    <t>61144R02</t>
  </si>
  <si>
    <t>dveře plastové vnitřní jednokřídlové otvíravé 90x200 cm, protipožární EW15DP3-C, včetně kování</t>
  </si>
  <si>
    <t>-1217241580</t>
  </si>
  <si>
    <t>dveře plastové vnitřní jednokřídlové otvíravé 90x197 cm, včetně kování</t>
  </si>
  <si>
    <t>174</t>
  </si>
  <si>
    <t>61144R03</t>
  </si>
  <si>
    <t>dveře plastové vnitřní jednokřídlové otvíravé 100x200 cm, včetně kování</t>
  </si>
  <si>
    <t>-249722444</t>
  </si>
  <si>
    <t>dveře plastové vnitřní jednokřídlové otvíravé 80x197 cm, včetně kování</t>
  </si>
  <si>
    <t>t/09</t>
  </si>
  <si>
    <t>175</t>
  </si>
  <si>
    <t>766681114</t>
  </si>
  <si>
    <t>Montáž zárubní rámových pro dveře jednokřídlové šířky do 900 mm</t>
  </si>
  <si>
    <t>700715644</t>
  </si>
  <si>
    <t>Montáž zárubní dřevěných, plastových nebo z lamina rámových, pro dveře jednokřídlové, šířky do 900 mm</t>
  </si>
  <si>
    <t>176</t>
  </si>
  <si>
    <t>61182251R01</t>
  </si>
  <si>
    <t>zárubeň plastová pro dveře 1křídlové 80x197cm</t>
  </si>
  <si>
    <t>1892955266</t>
  </si>
  <si>
    <t>Poznámka k položce:
PROTIPOŽÁRNÍ EW15DP3-C</t>
  </si>
  <si>
    <t>177</t>
  </si>
  <si>
    <t>61182252R01</t>
  </si>
  <si>
    <t>zárubeň plastová pro dveře 1křídlové 90x197cm</t>
  </si>
  <si>
    <t>-2098882077</t>
  </si>
  <si>
    <t>t/08</t>
  </si>
  <si>
    <t>178</t>
  </si>
  <si>
    <t>61182255R01</t>
  </si>
  <si>
    <t>zárubeň plastová pro dveře 1křídlové 100x197cm</t>
  </si>
  <si>
    <t>879965036</t>
  </si>
  <si>
    <t>179</t>
  </si>
  <si>
    <t>766R03</t>
  </si>
  <si>
    <t xml:space="preserve">D+M Jednokřídlé okno plastové - sklopné  včetně kování, v. 0,5x1,1 m, H/05     </t>
  </si>
  <si>
    <t>332470589</t>
  </si>
  <si>
    <t>D+M Jednokřídlé okno plastové - sklopné včetně kování, v. 0,5x1,1 m, H/05</t>
  </si>
  <si>
    <t>Poznámka k položce:
JEDNOKŘÍDLÉ OKNO - SKLOPNÉ
SVĚTLÝ ROZMĚR STAVEBNÍHO OTVORU (VxŠ): 500 x 1100 mm
OKENNÍ RÁM: PLASTOVÝ
KOVÁNÍ: CELOOBVODOVÉ
BARVA: VNĚJŠÍ - ŠEDÁ (RAL 9006); VNITŘNÍ - BÍLÁ
RÁM KŘÍDLA: PLASTOVÝ
ZASKLENÍ: ČIRÉ IZOLAČNÍ BEZPEČNOSTNÍ TROJSKLO CONNEX
KOVÁNÍ: KLIKA Z VNITŘNÍ STRANY
BARVA: VNĚJŠÍ - ŠEDÁ (RAL 9006); VNITŘNÍ - BÍLÁ
VNITŘNÍ PARAPET: PLASTOVÝ KOMŮRKOVÝ NA DÉLKU OKNA, ŠÍŘKY 150 MM,
TL. 20 MM, S NOSEM - BARVA BÍLÁ
TI POŽADAVEK: UW,min = 1,2 W/m2K
DOPLŇKY: ROZŠIŘOVACÍ PROFIL NA HORNÍ STRANĚ SESTVY PRO UMÍSTĚNÍ
PŘEDOKENNÍ ROLETY</t>
  </si>
  <si>
    <t>180</t>
  </si>
  <si>
    <t>766R05</t>
  </si>
  <si>
    <t xml:space="preserve">D+M DVEŘE VNĚJŠÍ OTEVÍRAVÉ S FIXNÍM NADSVĚTLÍKEM  včetně kování, v. 2,40x1,0 m, H/07   </t>
  </si>
  <si>
    <t>1374103017</t>
  </si>
  <si>
    <t>D+M DVEŘE VNĚJŠÍ OTEVÍRAVÉ S FIXNÍM NADSVĚTLÍKEM včetně kování, v. 2,40x1,0 m, H/07</t>
  </si>
  <si>
    <t>Poznámka k položce:
VSTUPNÍ DVEŘE V SENDVIČOVÉM PANELU
POČET: 1 ks (LEVÉ)
DVEŘE OTEVÍRAVÉ S FIXNÍM NADSVĚTLÍKEM
SVĚTLÝ ROZMĚR STAVEBNÍHO OTVORU (VxŠ): 2400 x 1000 mm
SVĚTLÝ ROZMĚR DVEŘÍ (VxŠ): 1970 x 850 mm
RÁM: HLINÍKOVÝ
KOVÁNÍ: CELOOBVODOVÉ - EXTERIÉROVÉ
BARVA: LAKOVANÝ HLINÍK (RAL 9006)
DVEŘNÍ KŘÍDLO: HLINÍKOVÉ, PLNÉ
ZASKLENÍ: ČIRÉ IZOLAČNÍ BEZPEČNOSTNÍ TROJSKLO CONNEX
KOVÁNÍ: KLIKA - KOULE (EXTERIÉR)
ZÁMEK: BEZPEČNOSTNÍ
BARVA: LAKOVANÝ HLINÍK (RAL 9006)
TI POŽADAVEK: UD,min = 1,2 W/m2K</t>
  </si>
  <si>
    <t>181</t>
  </si>
  <si>
    <t>766R06</t>
  </si>
  <si>
    <t xml:space="preserve">D+M DVOUKŘÍDLÉ OKNO BEZ SLOUPKU - OTEVÍRAVÉ/SKLOPNÉ + OTEVÍRAVÉ  včetně kování, v. 1,1x1,0 m, H/08   </t>
  </si>
  <si>
    <t>1320227636</t>
  </si>
  <si>
    <t>D+M DVOUKŘÍDLÉ OKNO BEZ SLOUPKU - OTEVÍRAVÉ/SKLOPNÉ + OTEVÍRAVÉ včetně kování, v. 1,1x1,0 m, H/08</t>
  </si>
  <si>
    <t>Poznámka k položce:
DVOUKŘÍDLÉ OKNO BEZ SLOUPKU - OTEVÍRAVÉ/SKLOPNÉ + OTEVÍRAVÉ
SVĚTLÝ ROZMĚR STAVEBNÍHO OTVORU (VxŠ): 1100 x 1000 mm
OKENNÍ RÁM: PLASTOVÝ
KOVÁNÍ: CELOOBVODOVÉ
BARVA: VNĚJŠÍ - ŠEDÁ (RAL 9006); VNITŘNÍ - BÍLÁ
RÁM KŘÍDLA: PLASTOVÝ
ZASKLENÍ: ČIRÉ IZOLAČNÍ BEZPEČNOSTNÍ TROJSKLO CONNEX
KOVÁNÍ: KLIKA Z VNITŘNÍ STRANY
BARVA: VNĚJŠÍ - ŠEDÁ (RAL 9006); VNITŘNÍ - BÍLÁ
VNITŘNÍ PARAPET: PLASTOVÝ KOMŮRKOVÝ NA DÉLKU OKNA, ŠÍŘKY 150 MM,
TL. 20 MM, S NOSEM - BARVA BÍLÁ
TI POŽADAVEK: UW,min = 1,2 W/m2K
DOPLŇKY: ROZŠIŘOVACÍ PROFIL NA HORNÍ STRANĚ SESTVY PRO UMÍSTĚNÍ
PŘEDOKENNÍ ROLETY
POČET: 6 ks (DLE NÁKRESU)</t>
  </si>
  <si>
    <t>182</t>
  </si>
  <si>
    <t>766R07</t>
  </si>
  <si>
    <t>D+MJEDNOKŘÍDLÉ OKNO - SKLOPNÉ včetně kování, v. 0,98x0,9 m, H/09</t>
  </si>
  <si>
    <t>1709227353</t>
  </si>
  <si>
    <t>D+MJEDNOKŘÍDLÉ OKNO - SKLOPNÉ včetně kování, v. 0,98x0,9 m, H/09</t>
  </si>
  <si>
    <t>Poznámka k položce:
JEDNOKŘÍDLÉ OKNO - SKLOPNÉ
SVĚTLÝ ROZMĚR STAVEBNÍHO OTVORU (VxŠ): 900 x 980 mm
OKENNÍ RÁM: PLASTOVÝ
KOVÁNÍ: CELOOBVODOVÉ
BARVA: VNĚJŠÍ - ŠEDÁ (RAL 9006); VNITŘNÍ - BÍLÁ
RÁM KŘÍDLA: PLASTOVÝ
ZASKLENÍ: ČIRÉ IZOLAČNÍ BEZPEČNOSTNÍ TROJSKLO CONNEX
KOVÁNÍ: KLIKA Z VNITŘNÍ STRANY
BARVA: VNĚJŠÍ - ŠEDÁ (RAL 9006); VNITŘNÍ - BÍLÁ
VNITŘNÍ PARAPET: PLASTOVÝ KOMŮRKOVÝ NA DÉLKU OKNA, ŠÍŘKY 150 MM,
TL. 20 MM, S NOSEM - BARVA BÍLÁ
TI POŽADAVEK: UW,min = 1,2 W/m2K
POČET: 1 ks (DLE NÁKRESU)</t>
  </si>
  <si>
    <t>183</t>
  </si>
  <si>
    <t>766R08</t>
  </si>
  <si>
    <t>D+M OKENNÍ SESTAVA Z FIXNÍCH A SKLOPNÝCH OKEN včetně kování, v. 0,9x4,6 m, H/10</t>
  </si>
  <si>
    <t>-479163499</t>
  </si>
  <si>
    <t>D+M OKENNÍ SESTAVA Z FIXNÍCH A SKLOPNÝCH OKEN včetně kování, v. 0,9x4,6 m, H/10</t>
  </si>
  <si>
    <t>Poznámka k položce:
OKENNÍ SESTAVA Z FIXNÍCH A SKLOPNÝCH OKEN
SVĚTLÝ ROZMĚR STAVEBNÍHO OTVORU (VxŠ): 900 x 4600 mm
OKENNÍ RÁM: PLASTOVÝ
KOVÁNÍ: CELOOBVODOVÉ
BARVA: VNĚJŠÍ - ŠEDÁ (RAL 9006); VNITŘNÍ - BÍLÁ
RÁM KŘÍDLA: PLASTOVÝ
ZASKLENÍ: ČIRÉ IZOLAČNÍ BEZPEČNOSTNÍ DVOJSKLO CONNEX
KOVÁNÍ: KLIKA Z VNITŘNÍ STRANY
BARVA: VNĚJŠÍ - ŠEDÁ (RAL 9006); VNITŘNÍ - BÍLÁ
VNITŘNÍ PARAPET: NE
TI POŽADAVEK: NE
POČET: 3 ks (DLE NÁKRESU)</t>
  </si>
  <si>
    <t>184</t>
  </si>
  <si>
    <t>766R09</t>
  </si>
  <si>
    <t>DEMONTÁŽ A ZPĚTNÁ MONTÁŽ NA JINÉ MÍSTO - DVEŘE POSUVNÉ CHLADÍRENSKÉ včetně dveřního rámu a kování, v. 1,6x2,1 m</t>
  </si>
  <si>
    <t>-543765594</t>
  </si>
  <si>
    <t>DEMONTÁŽ A ZPĚTNÁ MONTÁŽ NA JINÉ MÍSTO - DVEŘE POSUVNÉ CHLADÍRENSKÉ včetně dveřního rámu a kování, v. 1,6x2,1 m</t>
  </si>
  <si>
    <t>Poznámka k položce:
PŮVODNÍ DVEŘE PŘESUNUTY DO MÍST. 177</t>
  </si>
  <si>
    <t>185</t>
  </si>
  <si>
    <t>766R10</t>
  </si>
  <si>
    <t>D+M DVEŘE POSUVNÉ CHLADÍRENSKÉ včetně dveřního rámu a kování, v. 1,6x2,1 m, T/13</t>
  </si>
  <si>
    <t>-1694296449</t>
  </si>
  <si>
    <t>D+M DVEŘE POSUVNÉ CHLADÍRENSKÉ včetně dveřního rámu a kování, v. 1,6x2,1 m, T/13</t>
  </si>
  <si>
    <t>Poznámka k položce:
VNITŘNÍ DVEŘE - JEDNOKŘÍDLÉ, POSUVNÉ
DVEŘE POSUVNÉ CHLADÍRENSKÉ
SVĚTLÝ ROZMĚR STAVEBNÍHO OTVORU (VxŠ): 2100 x 1600 mm
SVĚTLÝ ROZMĚR DVEŘÍ (VxŠ): 2000 x 1500 mm
ZÁRUBEŇ: DVEŘNÍ RÁM PRO OSAZENÍ DO SENDVIČOVÉHO PANELU VYPLNĚNÝ
IZOLAČNÍ HMOTOU Z PUR PĚNY
TĚSNĚNÍ: SYSTÉMOVÉ
KOVÁNÍ: NÁSTĚNÝ POSUVNÝ SYSTÉM
POVRCH/BARVA: KARTÁČOVANÁ NEREZ
DVEŘNÍ KŘÍDLO: PLNÉ, HLADKÉ
VNITŘNÍ VÝPLŇ: SYSTÉMOVÁ KONSTRUKCE S VÝPLNÍ IZOLAČNÍ HMOTOU Z
PUR PĚNY
OVLÁDÁNÍ: MANUÁLNÍ POMOCÍ MADLA
POVRCH/BARVA: KARTÁČOVANÁ NEREZ
DOPLŇKY: LEMOVACÍ PRVKY PRO NAPOJENÍ NA SENDVIČOVÉ PANELY
5 ks (POSUVNÉ DOPRAVA)
3 KS (POSUVNÉ DOLEVA)</t>
  </si>
  <si>
    <t>5+3</t>
  </si>
  <si>
    <t>186</t>
  </si>
  <si>
    <t>766R11</t>
  </si>
  <si>
    <t>D+M DVEŘE OTEVÍRAVÉ CHLADÍRENSKÉ včetně dveřního rámu a kování, v. 1,6x2,15 m, T/14</t>
  </si>
  <si>
    <t>-930504637</t>
  </si>
  <si>
    <t>Poznámka k položce:
DVEŘE POSUVNÉ CHLADÍRENSKÉ
SVĚTLÝ ROZMĚR STAVEBNÍHO OTVORU (VxŠ): 2150 x 1600 mm
SVĚTLÝ ROZMĚR DVEŘÍ (VxŠ): 2100 x 1500 mm
ZÁRUBEŇ: DVEŘNÍ RÁM PRO OSAZENÍ DO SENDVIČOVÉHO PANELU VYPLNĚNÝ
IZOLAČNÍ HMOTOU Z PUR PĚNY
TĚSNĚNÍ: SYSTÉMOVÉ
KOVÁNÍ: NÁSTĚNÝ POSUVNÝ SYSTÉM
POVRCH/BARVA: KARTÁČOVANÁ NEREZ
DVEŘNÍ KŘÍDLO: PLNÉ, HLADKÉ
VNITŘNÍ VÝPLŇ: SYSTÉMOVÁ KONSTRUKCE S VÝPLNÍ IZOLAČNÍ HMOTOU Z
PUR PĚNY
OVLÁDÁNÍ: ELEKTRICKÉ Z OBOU STRAN TŘEMI TLAČÍTKY (1- OTEVŘÍT, PO
PROJITÍ SE ZAVŘOU; 2- OTEVŘÍT, PO INTERVALU 5min SE ZAVŘE; 3-
OTEVŘÍT TRVALE)
POVRCH/BARVA: KARTÁČOVANÁ NEREZ
DOPLŇKY: LEMOVACÍ PRVKY PRO NAPOJENÍ NA SENDVIČOVÉ PANELY
3 ks (POSUVNÉ DOPRAVA)
2 KS (POSUVNÉ DOLEVA)</t>
  </si>
  <si>
    <t>3+2</t>
  </si>
  <si>
    <t>187</t>
  </si>
  <si>
    <t>766R12</t>
  </si>
  <si>
    <t>-1753796854</t>
  </si>
  <si>
    <t>D+M Jednokřídlé vnitřní okno plastové - výsuvné včetně kování, v. 1,0x1,0 m, T/06</t>
  </si>
  <si>
    <t>188</t>
  </si>
  <si>
    <t>766R13</t>
  </si>
  <si>
    <t xml:space="preserve">D+M VNITŘNÍ OTEVÍRAVÉ VRATA  včetně kování, v. 1,0x1,97 m,T/12    </t>
  </si>
  <si>
    <t>-581569424</t>
  </si>
  <si>
    <t>D+M VNITŘNÍ OTEVÍRAVÉ VRATA včetně kování, v. 1,0x1,97 m,T/12</t>
  </si>
  <si>
    <t>Poznámka k položce:
JEDNOKŘÍDLÉ OTEVÍRAVÉ VRATA - OCELOVÉ
SVĚTLÝ ROZMĚR DVEŘÍ (VxŠ): 1970 x 1000 mm
ZÁRUBEŇ: OCELOVÁ OBLOŽKOVÁ
TĚSNĚNÍ: SYSTÉMOVÉ
KOVÁNÍ: 3x DVEŘNÍ ZÁVĚS (PANT)
POVRCH/BARVA: ŠEDÁ RAL 9006
DVEŘNÍ KŘÍDLO: PLNÉ, HLADKÉ
VNITŘNÍ VÝPLŇ: SYSTÉMOVÁ KONSTRUKCE BEZ VNITŘNÍ VÝPLNĚ
ZASKLENÍ: NE
KOVÁNÍ: KLIKA - KLIKA
ZÁMEK: VLOŽKOVÝ, GENERÁLNÍ KLÍČ
POVRCH/BARVA: ŠEDÁ RAL 9006
TI POŽADAVEK: BEZ POŽADAVKU
POČET: 1 ks (LEVÉ)</t>
  </si>
  <si>
    <t>189</t>
  </si>
  <si>
    <t>998766101</t>
  </si>
  <si>
    <t>Přesun hmot tonážní pro konstrukce truhlářské v objektech v do 6 m</t>
  </si>
  <si>
    <t>-842766768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</si>
  <si>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</si>
  <si>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</si>
  <si>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</si>
  <si>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190</t>
  </si>
  <si>
    <t>767210R01</t>
  </si>
  <si>
    <t>D+M ocelové schodiště venkovní včetně pororoštů</t>
  </si>
  <si>
    <t>-1181686554</t>
  </si>
  <si>
    <t>D+M ocelové schodiště včetně pororoštů</t>
  </si>
  <si>
    <t xml:space="preserve">Poznámka k položce:
IPE120 7675 3 bm 23,025 10,40 239,46 S235 SCHODNICE
IPE120 2360 3 bm 7,080 10,40 73,63 S235 SCHODNICE
IPE120 130 3 bm 0,390 10,40 4,06 S235 SCHODNICE
IPE120 1535 6 bm 9,210 10,40 95,78 S235 KONZOLA
IPE120 1230 6 bm 7,380 10,40 76,75 S235 KONZOLA
60x5 480 21 bm 10,080 10,40 104,83 S235 STUPEŇ
PLECHY  5% kg 29,726 1,00 29,73 S235 SPOJOVACÍ PLECHY
VENKOVNÍ SCHODIŠTĚ  1,1 ks 1,100 624,24 686,67 S235 CELEK + 10% PROŘEZ
PORO 30 mm 7700x1500 1 m2 11,550 21,00 242,55  PODLAHOVÝ ROŠT
PORO 30 mm 300x1500 7 m2 3,150 21,00 66,15  PODLAHOVÝ ROŠT
PLECHY  0% kg 0,000 1,00 0,00  SPOJOVACÍ PLECHY
PODLAHOVÝ ROŠT  1,05 ks 1,050 308,70 324,14  CELEK + 5% PROŘEZ
</t>
  </si>
  <si>
    <t>viz statika - VENKOVNÍ SCHODIŠTĚ - OCELOVÉ KONSTRUKCE</t>
  </si>
  <si>
    <t>nosná konstrukce</t>
  </si>
  <si>
    <t>686,67</t>
  </si>
  <si>
    <t>podlahovy rošt</t>
  </si>
  <si>
    <t>1944,91</t>
  </si>
  <si>
    <t>191</t>
  </si>
  <si>
    <t>767651111</t>
  </si>
  <si>
    <t>Montáž vrat garážových sekčních zajížděcích pod strop plochy do 6 m2</t>
  </si>
  <si>
    <t>182304612</t>
  </si>
  <si>
    <t>Montáž vrat garážových nebo průmyslových sekčních zajížděcích pod strop, plochy do 6 m2</t>
  </si>
  <si>
    <t>GARÁŽOVÁ VRATA, OZN. H/01</t>
  </si>
  <si>
    <t>SEKČNÍ GARÁŽOVÁ VRATA</t>
  </si>
  <si>
    <t>SVĚTLÝ ROZMĚR STAVEBNÍHO OTVORU (VxŠ): 2100 x 2000 mm</t>
  </si>
  <si>
    <t>RÁM: SYSTÉMOVÉ VODÍCÍ LIŠTY POJÍZDNÝCH LAMEL</t>
  </si>
  <si>
    <t>KONSTRUKCE: PROVEDENÍ SE ZVÝŠENÝM A ŠIKMÝM VEDENÍM, K-CE ZAVĚŠENA</t>
  </si>
  <si>
    <t>POMOCÍ ZÁVĚSŮ K OCELOVÉ NOSNÉ KONSTRUKCE</t>
  </si>
  <si>
    <t>POHON: ELEKTROMOTOR</t>
  </si>
  <si>
    <t>LAMELY: SYSTÉMOVÝ SENDVIČOVÝ PANEL TL. 40 MM</t>
  </si>
  <si>
    <t>BARVA: ŠEDÁ (RAL 9006)</t>
  </si>
  <si>
    <t>DOPLŇKY: OVLÁDÁNÍ TLAČÍTKY Z VNITŘNÍ STRANY + DÁLKOVÝM OVLADAČEM</t>
  </si>
  <si>
    <t>Z EXTERIÉRU, LEMOVACÍ PRVKY PRO NAPOJENÍ NA PUR PANELY</t>
  </si>
  <si>
    <t>192</t>
  </si>
  <si>
    <t>55345867R01</t>
  </si>
  <si>
    <t>vrata garážová sekční z ocelových lamel 2375x2125 mm zateplená PUR tl 42 mm</t>
  </si>
  <si>
    <t>591329271</t>
  </si>
  <si>
    <t>vrata garážová sekční z ocelových lamel 2100x2000 mm zateplená PUR tl 42 mm</t>
  </si>
  <si>
    <t>193</t>
  </si>
  <si>
    <t>767651126</t>
  </si>
  <si>
    <t>Montáž vrat garážových sekčních elektrického stropního pohonu</t>
  </si>
  <si>
    <t>-1624917992</t>
  </si>
  <si>
    <t>Montáž vrat garážových nebo průmyslových příslušenství sekčních vrat elektrického pohonu</t>
  </si>
  <si>
    <t>194</t>
  </si>
  <si>
    <t>55345877</t>
  </si>
  <si>
    <t>pohon garážových sekčních a výklopných vrat o síle 800N  max. 25 cyklů denně</t>
  </si>
  <si>
    <t>2121811581</t>
  </si>
  <si>
    <t>195</t>
  </si>
  <si>
    <t>767652210</t>
  </si>
  <si>
    <t>Montáž vrat garážových otvíravých do ocelové konstrukce plochy do 6 m2</t>
  </si>
  <si>
    <t>-84205730</t>
  </si>
  <si>
    <t>Montáž vrat garážových nebo průmyslových otvíravých do ocelové konstrukce, plochy do 6 m2</t>
  </si>
  <si>
    <t>ozn. H/02</t>
  </si>
  <si>
    <t>DVOUKŘÍDLÉ OTEVÍRAVÉ VRATA - OCELOVÉ</t>
  </si>
  <si>
    <t>SVĚTLÝ ROZMĚR DVEŘÍ (VxŠ): 2170 x 2000 mm</t>
  </si>
  <si>
    <t>ZÁRUBEŇ: OCELOVÁ OBLOŽKOVÁ</t>
  </si>
  <si>
    <t>TĚSNĚNÍ: SYSTÉMOVÉ</t>
  </si>
  <si>
    <t>KOVÁNÍ: DVEŘNÍ PANTY NA EXTERIÉROVÉ STRANĚ</t>
  </si>
  <si>
    <t>POVRCH/BARVA: ŠEDÁ RAL 9006</t>
  </si>
  <si>
    <t>DVEŘNÍ KŘÍDLO: PLNÉ, HLADKÉ</t>
  </si>
  <si>
    <t>VNITŘNÍ VÝPLŇ: SYSTÉMOVÁ KONSTRUKCE BEZ VNITŘNÍ VÝPLNĚ</t>
  </si>
  <si>
    <t>ZASKLENÍ: NE</t>
  </si>
  <si>
    <t>KOVÁNÍ: KLIKA - KLIKA</t>
  </si>
  <si>
    <t>ZÁMEK: VLOŽKOVÝ</t>
  </si>
  <si>
    <t>TI POŽADAVEK: BEZ POŽADAVKU</t>
  </si>
  <si>
    <t>196</t>
  </si>
  <si>
    <t>55344635R01</t>
  </si>
  <si>
    <t>vrata ocelová 200x217 cm 2/2 křídlová otočná s rámem, včetně kování</t>
  </si>
  <si>
    <t>513187718</t>
  </si>
  <si>
    <t>Poznámka k položce:
DVOUKŘÍDLÉ OTEVÍRAVÉ VRATA - OCELOVÉ
SVĚTLÝ ROZMĚR DVEŘÍ (VxŠ): 2170 x 2000 mm
ZÁRUBEŇ: OCELOVÁ OBLOŽKOVÁ
TĚSNĚNÍ: SYSTÉMOVÉ
KOVÁNÍ: DVEŘNÍ PANTY NA EXTERIÉROVÉ STRANĚ
POVRCH/BARVA: ŠEDÁ RAL 9006
DVEŘNÍ KŘÍDLO: PLNÉ, HLADKÉ
VNITŘNÍ VÝPLŇ: SYSTÉMOVÁ KONSTRUKCE BEZ VNITŘNÍ VÝPLNĚ
ZASKLENÍ: NE
KOVÁNÍ: KLIKA - KLIKA
ZÁMEK: VLOŽKOVÝ
POVRCH/BARVA: ŠEDÁ RAL 9006
TI POŽADAVEK: BEZ POŽADAVKU</t>
  </si>
  <si>
    <t>197</t>
  </si>
  <si>
    <t>1219600680</t>
  </si>
  <si>
    <t>H/11</t>
  </si>
  <si>
    <t>198</t>
  </si>
  <si>
    <t>55344R02</t>
  </si>
  <si>
    <t>vrata ocelová 145x207,5 cm 2/2 křídlová otočná s rámem, včetně kování</t>
  </si>
  <si>
    <t>-1903341134</t>
  </si>
  <si>
    <t>Poznámka k položce:
DVOUKŘÍDLÉ OTEVÍRAVÉ VRATA - OCELOVÉ
SVĚTLÝ ROZMĚR DVEŘÍ (VxŠ): 2075 x 1450 mm
ZÁRUBEŇ: OCELOVÁ OBLOŽKOVÁ
TĚSNĚNÍ: SYSTÉMOVÉ
KOVÁNÍ: DVEŘNÍ PANTY NA EXTERIÉROVÉ STRANĚ
POVRCH/BARVA: ŠEDÁ RAL 9006
DVEŘNÍ KŘÍDLO: PLNÉ, HLADKÉ
VNITŘNÍ VÝPLŇ: SYSTÉMOVÁ KONSTRUKCE BEZ VNITŘNÍ VÝPLNĚ
ZASKLENÍ: NE
KOVÁNÍ: KLIKA - KLIKA
ZÁMEK: VLOŽKOVÝ
POVRCH/BARVA: ŠEDÁ RAL 9006
TI POŽADAVEK: BEZ POŽADAVKU</t>
  </si>
  <si>
    <t>199</t>
  </si>
  <si>
    <t>-1185229610</t>
  </si>
  <si>
    <t>T/10</t>
  </si>
  <si>
    <t>200</t>
  </si>
  <si>
    <t>55344R03</t>
  </si>
  <si>
    <t>vrata ocelová 170x220 cm 2/2 křídlová otočná s rámem, včetně kování</t>
  </si>
  <si>
    <t>-1856513013</t>
  </si>
  <si>
    <t>Poznámka k položce:
DVOUKŘÍDLÉ OTEVÍRAVÉ VRATA - OCELOVÉ
SVĚTLÝ ROZMĚR DVEŘÍ (VxŠ): 2200 x 1700 mm
ZÁRUBEŇ: OCELOVÁ OBLOŽKOVÁ
TĚSNĚNÍ: SYSTÉMOVÉ
KOVÁNÍ: 3x DVEŘNÍ ZÁVĚS (PANT)
POVRCH/BARVA: ŠEDÁ RAL 9006
DVEŘNÍ KŘÍDLO: PLNÉ, HLADKÉ
VNITŘNÍ VÝPLŇ: SYSTÉMOVÁ KONSTRUKCE BEZ VNITŘNÍ VÝPLNĚ
ZASKLENÍ: NE
KOVÁNÍ: KLIKA - KLIKA
ZÁMEK: VLOŽKOVÝ, GENERÁLNÍ KLÍČ
POVRCH/BARVA: ŠEDÁ RAL 9006
TI POŽADAVEK: BEZ POŽADAVKU
: 2 ks</t>
  </si>
  <si>
    <t>201</t>
  </si>
  <si>
    <t>-1425782093</t>
  </si>
  <si>
    <t>T/11</t>
  </si>
  <si>
    <t>202</t>
  </si>
  <si>
    <t>55344635R04</t>
  </si>
  <si>
    <t>vrata ocelová 200x220 cm 2/2 křídlová otočná s rámem</t>
  </si>
  <si>
    <t>-2015926318</t>
  </si>
  <si>
    <t>Poznámka k položce:
VNITŘNÍ OTEVÍRAVÉ VRATA
DVOUKŘÍDLÉ OTEVÍRAVÉ VRATA - OCELOVÉ
SVĚTLÝ ROZMĚR DVEŘÍ (VxŠ): 2200 x 2000 mm
ZÁRUBEŇ: OCELOVÁ OBLOŽKOVÁ
TĚSNĚNÍ: SYSTÉMOVÉ
KOVÁNÍ: 3x DVEŘNÍ ZÁVĚS (PANT)
POVRCH/BARVA: ŠEDÁ RAL 9006
DVEŘNÍ KŘÍDLO: PLNÉ, HLADKÉ
VNITŘNÍ VÝPLŇ: SYSTÉMOVÁ KONSTRUKCE BEZ VNITŘNÍ VÝPLNĚ
ZASKLENÍ: NE
KOVÁNÍ: KLIKA - KLIKA
ZÁMEK: VLOŽKOVÝ, GENERÁLNÍ KLÍČ
POVRCH/BARVA: ŠEDÁ RAL 9006
TI POŽADAVEK: BEZ POŽADAVKU</t>
  </si>
  <si>
    <t>203</t>
  </si>
  <si>
    <t>767652R04</t>
  </si>
  <si>
    <t>D+M HYDRAULICKÝ VYROVNÁVACÍ MŮSTEK, 2020 x 2030 MM</t>
  </si>
  <si>
    <t>2045659890</t>
  </si>
  <si>
    <t>Poznámka k položce:
MŮSTEK ZE SPODNÍ STRANY ZATEPLEN NÁSTŘIKEM PUR PĚNY O TLOUŠŤCE
100 MM
PŮDORYSNÝ ROZMĚR OTVORU: 2020 x 2030 MM
PŮDORYSNÝ ROZMĚR MŮSTKU: 2000 x 2000 MM
OVLÁDÁNÍ: UMÍSTĚNÉ V INTERIÉRU
DOPLŇKY: 2x NÁRAZNÍK 250x500x160 MM
1x TĚSNÍCÍ LÍMEC PLENTOVÝ; PŘEDNÍ A ZADNÍ RÁM Z
POZINKOVANÉ OCELI; PLACHTA O GRAMÁŽI 3000 g/m2, POKUD
INVESTOR NEURČÍ JINAK
PŘIPRAVENOST: 3x400V N/PE, PŘÍKON 0,75 kW, JISTIČ 6A
POČET: 3 ks</t>
  </si>
  <si>
    <t>K/02</t>
  </si>
  <si>
    <t>204</t>
  </si>
  <si>
    <t>767652R05</t>
  </si>
  <si>
    <t>D+M PEVNÁ BEZPEČNOSTNÍ MŘÍŽ, 940x860 mm</t>
  </si>
  <si>
    <t>-1584282306</t>
  </si>
  <si>
    <t>Poznámka k položce:
BEZPEČNOSTNÍ PEVNÁ MŘÍŽ
MŘÍŽKY PROVEDENY DIAGONÁLNĚ - V SOULADU S BEZPEČNOSTNÍMI
POŽADAVKY KLADENÝMI NA TENTO TYP VÝROBKU
PROVEDENA Z TYČOVÉ OCELI 10x10 MM, VZDÁLENOST MEZI TYČEMI MAX. 100 MM
MŘÍŽ KOTVENA POMOCÍ PÁSOVÉ OCELI TVARU Z K PAŽDÍKŮM DLE NÁKRESU
ROZMĚR MŘÍŽE: 940x860 MM
POVRCH/BARVA: VŠECHNY ČÁSTI BUDOU POZINKOVÁNY, POHLEDOVÝ POZINK
POČET: 1 ks</t>
  </si>
  <si>
    <t>Z/03</t>
  </si>
  <si>
    <t>205</t>
  </si>
  <si>
    <t>767652R06</t>
  </si>
  <si>
    <t>D+M VENKOVNÍ ZÁBRADLÍ Z OCELOVÝCH JEKLOVÝCH PROFILŮ</t>
  </si>
  <si>
    <t>637412073</t>
  </si>
  <si>
    <t xml:space="preserve">Poznámka k položce:
VENKOVNÍ ZÁBRADLÍ
ZÁBRADLÍ NA VENKOVNÍ RAMPĚ SE SCHODIŠTĚM PŘI JIŽNÍ FASÁDĚ
KONSTRUKCE Z OCELOVÝCH JEKLOVÝCH PROFILŮ - MADLO A STOJKY Z
ČTVERCOVÝCH PROFILŮ 60x60 MM STŘEDOVÁ VÝPLŇ Z OBDÉLNÍKOVÉHO
PROFILU 60x30 MM
STOJKY KOTVENY Z BOČNÍ STRANY RAMPY K OCELOVÉMU UPE PROFILU
(OKOVÁNÍ)
ROZMĚR ZÁBRADLÍ: DLE NÁKRESU
POVRCH/BARVA: VŠECHNY ČÁSTI BUDOU POZINKOVÁNY, POHLEDOVÝ POZINK
</t>
  </si>
  <si>
    <t>Z/04</t>
  </si>
  <si>
    <t>1,5+8+2</t>
  </si>
  <si>
    <t>206</t>
  </si>
  <si>
    <t>767652R08</t>
  </si>
  <si>
    <t>D+M ROLOVACÍ BEZPEČNOSTNÍ MŘÍŽ, 2450x1000 mm</t>
  </si>
  <si>
    <t>ks</t>
  </si>
  <si>
    <t>32553371</t>
  </si>
  <si>
    <t>Poznámka k položce:
ROZMĚR ROLETY 2450x1000 MM
CENTRÁLNÍ ELEKTRO POHON
PROVEDENA Z OCELOVÝCH PROFILŮ, UPRAVENÝCH ZINKOVÁNÍM
ZÁMEK ZE STRANY EXTERIÉRU - OVLÁDÁNÍ MŘÍŽE TAKÉ ZE STRANY
EXTERIÉRU</t>
  </si>
  <si>
    <t>Z/06</t>
  </si>
  <si>
    <t>207</t>
  </si>
  <si>
    <t>767652R09</t>
  </si>
  <si>
    <t>D+M OKOVÁNÍ HRAN MŮSTKŮ ROVNORAMENNÝMI L PROFILY 70x70x10</t>
  </si>
  <si>
    <t>712362657</t>
  </si>
  <si>
    <t>Poznámka k položce:
OKOVÁNÍ ROVNORAMENNÝMI L PROFILY 70x70x10
K L PROFILU BUDOU PŘIVAŘENY TRNY Á 300 MM PRO ZABETONOVÁNÍ
OSAZENÍ RÁMOVÁNÍ JE TŘEBA PROVÉST DLE TECHNICKÉHO LISTU
CELKOVÁ DÉLKA PROFILŮ: 21600 MM</t>
  </si>
  <si>
    <t>Z/07</t>
  </si>
  <si>
    <t>21,6</t>
  </si>
  <si>
    <t>208</t>
  </si>
  <si>
    <t>767652R11</t>
  </si>
  <si>
    <t>D+M VĚTRACÍ MŘÍŽKA PRO PŘÍVOD VZDUCHU DO PODSTŘEŠNÍHO PROSTORU 300x700 MM</t>
  </si>
  <si>
    <t>1784394197</t>
  </si>
  <si>
    <t>Poznámka k položce:
MŘÍŽKA S PEVNÝMI PROTIDEŠŤOVÝMI ŽALUZIEMI OPATŘENA SÍŤKOU PROTI
HMYZU
SVĚTLÝ ROZMĚR ŽALUZIE 300x700 MM
ZASTÍNĚNÍ OTVORU MŘÍŽKOU MAX. 30%
MŘÍŽKA VSAZENA DO RÁMU Z OCELOVÝCH PROFILŮ 50x150x2 MM
POVRCHOVÁ ÚPRAVA RÁMU I ŽALUZIÍ V BARVĚ RAL 9006
MŘÍŽ BUDE OSAZENA VŽDY NA STŘED SENDVIČOVÉHO PANELU, DO KTERÉHO
BUDE NA STAVBĚ VYŘEZÁN OTVOR O VELIKOSTI PŘIZPŮSOBENÝ ROZMĚRU
MŘÍŽE S OCELOVÝM RÁMEM
POČET: 27 ks</t>
  </si>
  <si>
    <t>Z/09</t>
  </si>
  <si>
    <t>209</t>
  </si>
  <si>
    <t>767652R12</t>
  </si>
  <si>
    <t>D+M VĚTRACÍ MŘÍŽKA PRO PŘÍVOD VZDUCHU DO PODSTŘEŠNÍHO PROSTORU 550x700 MM</t>
  </si>
  <si>
    <t>-1507172969</t>
  </si>
  <si>
    <t>Poznámka k položce:
ŘÍŽKA S PEVNÝMI PROTIDEŠŤOVÝMI ŽALUZIEMI OPATŘENA SÍŤKOU PROTI
HMYZU
SVĚTLÝ ROZMĚR ŽALUZIE 550x700 MM
ZASTÍNĚNÍ OTVORU MŘÍŽKOU MAX. 30%
MŘÍŽKA VSAZENA DO RÁMU Z OCELOVÝCH PROFILŮ 50x150x2 MM
POVRCHOVÁ ÚPRAVA RÁMU I ŽALUZIÍ V BARVĚ RAL 9006
MŘÍŽ BUDE OSAZENA VŽDY NA STŘED SENDVIČOVÉHO PANELU, DO KTERÉHO
BUDE NA STAVBĚ VYŘEZÁN OTVOR O VELIKOSTI PŘIZPŮSOBENÝ ROZMĚRU
MŘÍŽE S OCELOVÝM RÁMEM
POČET: 6 ks</t>
  </si>
  <si>
    <t>Z/10</t>
  </si>
  <si>
    <t>210</t>
  </si>
  <si>
    <t>767652R13</t>
  </si>
  <si>
    <t>D+M VĚTRACÍ MŘÍŽKA PRO PŘÍVOD VZDUCHU DO PODSTŘEŠNÍHO PROSTORU 350x700 MM</t>
  </si>
  <si>
    <t>-1085905616</t>
  </si>
  <si>
    <t>Poznámka k položce:
MŘÍŽKA S PEVNÝMI PROTIDEŠŤOVÝMI ŽALUZIEMI OPATŘENA SÍŤKOU PROTI
HMYZU
SVĚTLÝ ROZMĚR ŽALUZIE 350x700 MM
ZASTÍNĚNÍ OTVORU MŘÍŽKOU MAX. 30%
MŘÍŽKA VSAZENA DO RÁMU Z OCELOVÝCH PROFILŮ 50x150x2 MM
POVRCHOVÁ ÚPRAVA RÁMU I ŽALUZIÍ V BARVĚ RAL 9006
MŘÍŽ BUDE OSAZENA VŽDY NA STŘED SENDVIČOVÉHO PANELU, DO KTERÉHO
BUDE NA STAVBĚ VYŘEZÁN OTVOR O VELIKOSTI PŘIZPŮSOBENÝ ROZMĚRU
MŘÍŽE S OCELOVÝM RÁMEM
POČET: 4 ks</t>
  </si>
  <si>
    <t>Z/11</t>
  </si>
  <si>
    <t>211</t>
  </si>
  <si>
    <t>767652R16</t>
  </si>
  <si>
    <t>D+M VĚTRACÍ MŘÍŽKA PRO PŘÍVOD VZDUCHU DO PODSTŘEŠNÍHO PROSTORU 700x250 MM</t>
  </si>
  <si>
    <t>80620831</t>
  </si>
  <si>
    <t>Poznámka k položce:
MŘÍŽKA S PEVNÝMI PROTIDEŠŤOVÝMI ŽALUZIEMI OPATŘENA SÍŤKOU PROTI
HMYZU
SVĚTLÝ ROZMĚR ŽALUZIE 110x19000 MM
ZASTÍNĚNÍ OTVORU MŘÍŽKOU MAX. 30%
MŘÍŽKA VSAZENA DO RÁMU Z OCELOVÝCH PROFILŮ 50x150x2 MM SE
ZTUŽENÍM (SLOUPKY) Á 1000 MM
POVRCHOVÁ ÚPRAVA RÁMU I ŽALUZIÍ V BARVĚ RAL 9006
MŘÍŽ BUDE OSAZENA VŽDY NA STŘED SENDVIČOVÉHO PANELU, DO KTERÉHO
BUDE NA STAVBĚ VYŘEZÁN OTVOR O VELIKOSTI PŘIZPŮSOBENÝ ROZMĚRU
MŘÍŽE S OCELOVÝM RÁMEM</t>
  </si>
  <si>
    <t>Z/14</t>
  </si>
  <si>
    <t>212</t>
  </si>
  <si>
    <t>767652R17</t>
  </si>
  <si>
    <t>D+M VĚTRACÍ MŘÍŽKA PRO PŘÍVOD VZDUCHU DO PODSTŘEŠNÍHO PROSTORU 700x150 MM</t>
  </si>
  <si>
    <t>1797002199</t>
  </si>
  <si>
    <t>D+M VĚTRACÍ MŘÍŽKA PRO PŘÍVOD VZDUCHU DO PODSTŘEŠNÍHO PROSTORU 110x7200 MM</t>
  </si>
  <si>
    <t>Poznámka k položce:
MŘÍŽKA S PEVNÝMI PROTIDEŠŤOVÝMI ŽALUZIEMI OPATŘENA SÍŤKOU PROTI
HMYZU
SVĚTLÝ ROZMĚR ŽALUZIE 110x7200 MM
ZASTÍNĚNÍ OTVORU MŘÍŽKOU MAX. 30%
MŘÍŽKA VSAZENA DO RÁMU Z OCELOVÝCH PROFILŮ 50x150x2 MM SE
ZTUŽENÍM (SLOUPKY) Á 1000 MM
POVRCHOVÁ ÚPRAVA RÁMU I ŽALUZIÍ V BARVĚ RAL 9006
MŘÍŽ BUDE OSAZENA VŽDY NA STŘED SENDVIČOVÉHO PANELU, DO KTERÉHO
BUDE NA STAVBĚ VYŘEZÁN OTVOR O VELIKOSTI PŘIZPŮSOBENÝ ROZMĚRU
MŘÍŽE S OCELOVÝM RÁMEM</t>
  </si>
  <si>
    <t>Z/15</t>
  </si>
  <si>
    <t>213</t>
  </si>
  <si>
    <t>767652R18</t>
  </si>
  <si>
    <t>D+M REVIZNÍ OTVOR V JIŽNÍ FASÁDĚ 600x600 MM</t>
  </si>
  <si>
    <t>1204350095</t>
  </si>
  <si>
    <t>Poznámka k položce:
JEDNOKŘÍDLÉ OTEVÍRAVÉ DVEŘE
SVĚTLÝ ROZMĚR OTVORU (VxŠ): 800 x 600 mm
ZÁRUBEŇ: OCELOVÁ OBLOŽKOVÁ
TĚSNĚNÍ: SYSTÉMOVÉ
KOVÁNÍ: DVEŘNÍ PANTY
POVRCH/BARVA: ŠEDÁ RAL 9006
DVEŘNÍ KŘÍDLO: PLNÉ, HLADKÉ
VNITŘNÍ VÝPLŇ: SYSTÉMOVÁ KONSTRUKCE BEZ VNITŘNÍ VÝPLNĚ
ZASKLENÍ: NE
KOVÁNÍ: KLIKA - KLIKA
ZÁMEK: NE
POVRCH/BARVA: ŠEDÁ RAL 9006
TI POŽADAVEK: BEZ POŽADAVKU</t>
  </si>
  <si>
    <t>Z/16</t>
  </si>
  <si>
    <t>214</t>
  </si>
  <si>
    <t>767652R19</t>
  </si>
  <si>
    <t>D+M PŘÍPRAVA PRO HYDRAULICKÝ VYROVNÁVACÍ MŮSTEK, 2020 x 2030 MM</t>
  </si>
  <si>
    <t>1719336516</t>
  </si>
  <si>
    <t>Poznámka k položce:
MÍSTO MŮSTKU BUDE PROVEDENA DOČASNÁ KONSTRUKCE PRO MOŽNÝ POJEZD
A CHOZENÍ
KONSTRUKCE PROVEDENA Z MONOLITICKÉHO ŽELEZOBETONU ZE SPODNÍ
STRANY OPATŘENÉ TEPELNÝM IZOLANTEM
POCHOZÍ VRSTVA PROVEDENA Z POLYURETANOVÉ STRUKTUROVANÉ STĚRKY
PŮDORYSNÝ ROZMĚR OTVORU: 2020 x 2030 MM
PŮDORYSNÝ ROZMĚR DOČASNÉHO MŮSTKU: 2000 x 2000 MM
OVLÁDÁNÍ: PŘÍPRAVA PRO OVLÁDÁNÍ UMÍSTĚNÉ V INTERIÉRU
DOPLŇKY: 2x NÁRAZNÍK 250x500x160 MM
1x TĚSNÍCÍ LÍMEC PLENTOVÝ; PŘEDNÍ A ZADNÍ RÁM Z
POZINKOVANÉ OCELI; PLACHTA O GRAMÁŽI 3000 g/m2
, POKUD
INVESTOR NEURČÍ JINAK
PŘIPRAVENOST: 3x400V N/PE, PŘÍKON 0,75 kW, JISTIČ 6A</t>
  </si>
  <si>
    <t>Z/17</t>
  </si>
  <si>
    <t>215</t>
  </si>
  <si>
    <t>767652R20</t>
  </si>
  <si>
    <t>D+M OKOVÁNÍ HRAN PODLAHY,OKOVÁNÍ ROVNORAMENNÝMI L PROFILY 50x50x</t>
  </si>
  <si>
    <t>47957165</t>
  </si>
  <si>
    <t>D+M OKOVÁNÍ HRAN PODLAHY,OKOVÁNÍ ROVNORAMENNÝMI L PROFILY 50x50x5 mm</t>
  </si>
  <si>
    <t>Poznámka k položce:
OKOVÁNÍ ROVNORAMENNÝMI L PROFILY 50x50x5
K L PROFILU BUDOU PŘIVAŘENY TRNY Á 300 MM PRO ZABETONOVÁNÍ
CELKOVÁ DÉLKA PROFILŮ: 93800 MM</t>
  </si>
  <si>
    <t>Z/18</t>
  </si>
  <si>
    <t>93,8</t>
  </si>
  <si>
    <t>216</t>
  </si>
  <si>
    <t>998767101</t>
  </si>
  <si>
    <t>Přesun hmot tonážní pro zámečnické konstrukce v objektech v do 6 m</t>
  </si>
  <si>
    <t>828541833</t>
  </si>
  <si>
    <t>Přesun hmot pro zámečnické konstrukce stanovený z hmotnosti přesunovaného materiálu vodorovná dopravní vzdálenost do 50 m v objektech výšky do 6 m</t>
  </si>
  <si>
    <t>771</t>
  </si>
  <si>
    <t>Podlahy z dlaždic</t>
  </si>
  <si>
    <t>217</t>
  </si>
  <si>
    <t>771121011</t>
  </si>
  <si>
    <t>Nátěr penetrační na podlahu</t>
  </si>
  <si>
    <t>-1462166849</t>
  </si>
  <si>
    <t>Příprava podkladu před provedením dlažby nátěr penetrační na podlahu</t>
  </si>
  <si>
    <t>skladba SP/04, míst. 156, 156a, 157, 158, 160, 162, 163, 165</t>
  </si>
  <si>
    <t>21,5+7,9+13,9+5,8+8,9+9+5,8+6</t>
  </si>
  <si>
    <t>218</t>
  </si>
  <si>
    <t>771574112</t>
  </si>
  <si>
    <t>Montáž podlah keramických hladkých lepených flexibilním lepidlem do 12 ks/ m2</t>
  </si>
  <si>
    <t>1223801512</t>
  </si>
  <si>
    <t>Montáž podlah z dlaždic keramických lepených flexibilním lepidlem maloformátových hladkých přes 9 do 12 ks/m2</t>
  </si>
  <si>
    <t>219</t>
  </si>
  <si>
    <t>59761003</t>
  </si>
  <si>
    <t>dlažba keramická hutná hladká do interiéru přes 9 do 12 ks/m2</t>
  </si>
  <si>
    <t>-1774947174</t>
  </si>
  <si>
    <t>119,7*1,1 'Přepočtené koeficientem množství</t>
  </si>
  <si>
    <t>220</t>
  </si>
  <si>
    <t>771577111</t>
  </si>
  <si>
    <t>Příplatek k montáž podlah keramických za plochu do 5 m2</t>
  </si>
  <si>
    <t>-628934000</t>
  </si>
  <si>
    <t>Montáž podlah z dlaždic keramických lepených flexibilním lepidlem Příplatek k cenám za plochu do 5 m2 jednotlivě</t>
  </si>
  <si>
    <t>221</t>
  </si>
  <si>
    <t>998771101</t>
  </si>
  <si>
    <t>Přesun hmot tonážní pro podlahy z dlaždic v objektech v do 6 m</t>
  </si>
  <si>
    <t>712660634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</si>
  <si>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</si>
  <si>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</si>
  <si>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</si>
  <si>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222</t>
  </si>
  <si>
    <t>776121321</t>
  </si>
  <si>
    <t>Vodou ředitelná penetrace savého podkladu povlakových podlah neředěná</t>
  </si>
  <si>
    <t>-1066625981</t>
  </si>
  <si>
    <t>Příprava podkladu penetrace neředěná podlah</t>
  </si>
  <si>
    <t>skladba SP/02, 150, 151, 152, 153, 154, 155</t>
  </si>
  <si>
    <t>13+13,3+15,3+15,3+13,3+13</t>
  </si>
  <si>
    <t>223</t>
  </si>
  <si>
    <t>776141113</t>
  </si>
  <si>
    <t>Vyrovnání podkladu povlakových podlah stěrkou pevnosti 20 MPa tl 8 mm</t>
  </si>
  <si>
    <t>-1374159791</t>
  </si>
  <si>
    <t>Příprava podkladu vyrovnání samonivelační stěrkou podlah min.pevnosti 20 MPa, tloušťky přes 5 do 8 mm</t>
  </si>
  <si>
    <t>224</t>
  </si>
  <si>
    <t>776231111</t>
  </si>
  <si>
    <t>Lepení lamel a čtverců z vinylu standardním lepidlem</t>
  </si>
  <si>
    <t>-1258576523</t>
  </si>
  <si>
    <t>Montáž podlahovin z vinylu lepením lamel nebo čtverců standardním lepidlem</t>
  </si>
  <si>
    <t>225</t>
  </si>
  <si>
    <t>28412100R01</t>
  </si>
  <si>
    <t>PVC vinylová vrstvená š 2/3/4m, tl 3,2mm, nášlapná vrstva 0,35mm</t>
  </si>
  <si>
    <t>-731513286</t>
  </si>
  <si>
    <t>Poznámka k položce:
Heterogenní podlahová krytina na bázi polyvinylchloridu s vloženým skelným rounem a ochrannou vrstvou PUR laku. Přesný typ vybrán projektantem a investorem.</t>
  </si>
  <si>
    <t>83,2*1,1 'Přepočtené koeficientem množství</t>
  </si>
  <si>
    <t>226</t>
  </si>
  <si>
    <t>776421111</t>
  </si>
  <si>
    <t>Montáž obvodových lišt lepením</t>
  </si>
  <si>
    <t>-773285382</t>
  </si>
  <si>
    <t>Montáž lišt obvodových lepených</t>
  </si>
  <si>
    <t>17,84-1,8-0,9-0,8</t>
  </si>
  <si>
    <t>17,7-1,8-0,9-0,8</t>
  </si>
  <si>
    <t>(15,39-1,8-0,9-0,8)*2</t>
  </si>
  <si>
    <t>227</t>
  </si>
  <si>
    <t>61418114</t>
  </si>
  <si>
    <t>lišta podlahová dřevěná javor 7x35mm</t>
  </si>
  <si>
    <t>-1795349474</t>
  </si>
  <si>
    <t>80,86*1,02 'Přepočtené koeficientem množství</t>
  </si>
  <si>
    <t>228</t>
  </si>
  <si>
    <t>998776101</t>
  </si>
  <si>
    <t>Přesun hmot tonážní pro podlahy povlakové v objektech v do 6 m</t>
  </si>
  <si>
    <t>8337080</t>
  </si>
  <si>
    <t>Přesun hmot pro podlahy povlakové stanovený z hmotnosti přesunovaného materiálu vodorovná dopravní vzdálenost do 50 m v objektech výšky do 6 m</t>
  </si>
  <si>
    <t>777</t>
  </si>
  <si>
    <t>Podlahy lité</t>
  </si>
  <si>
    <t>229</t>
  </si>
  <si>
    <t>777111111</t>
  </si>
  <si>
    <t>Vysátí podkladu před provedením lité podlahy</t>
  </si>
  <si>
    <t>-2108746357</t>
  </si>
  <si>
    <t>Příprava podkladu před provedením litých podlah vysátí</t>
  </si>
  <si>
    <t>viz skladba SP/06, míst. 102n, 166, 169, 170, 171, 172, 173, 175, 177, 178a, 178b, 181, 182</t>
  </si>
  <si>
    <t>"102n" 109,3</t>
  </si>
  <si>
    <t>"166" 50,9</t>
  </si>
  <si>
    <t>27,7</t>
  </si>
  <si>
    <t>63,5</t>
  </si>
  <si>
    <t>270,2</t>
  </si>
  <si>
    <t>172,6</t>
  </si>
  <si>
    <t>49,7+30,8</t>
  </si>
  <si>
    <t>5,8</t>
  </si>
  <si>
    <t>14,8</t>
  </si>
  <si>
    <t>viz skladba SP/07, míst. 167</t>
  </si>
  <si>
    <t>31,8</t>
  </si>
  <si>
    <t>230</t>
  </si>
  <si>
    <t>777111131</t>
  </si>
  <si>
    <t>Frézování podkladu před provedením lité podlahy</t>
  </si>
  <si>
    <t>-2127318123</t>
  </si>
  <si>
    <t>Příprava podkladu před provedením litých podlah frézování</t>
  </si>
  <si>
    <t>30%</t>
  </si>
  <si>
    <t xml:space="preserve">viz skladba SP/06, míst. 102n, 166, 169, 170, 171, 172, 173, 175, 177, 178a, 178b, 181, 182 </t>
  </si>
  <si>
    <t>"102n" 109,3*0,3</t>
  </si>
  <si>
    <t>"166" 50,9*0,3</t>
  </si>
  <si>
    <t>27,7*0,3</t>
  </si>
  <si>
    <t>63,5*0,3</t>
  </si>
  <si>
    <t>92*0,3</t>
  </si>
  <si>
    <t>270,2*0,3</t>
  </si>
  <si>
    <t>172,6*0,3</t>
  </si>
  <si>
    <t>89*0,3</t>
  </si>
  <si>
    <t>(49,7+30,8)*0,3</t>
  </si>
  <si>
    <t>5,8*0,3</t>
  </si>
  <si>
    <t>14,8*0,3</t>
  </si>
  <si>
    <t>31,8*0,3</t>
  </si>
  <si>
    <t>231</t>
  </si>
  <si>
    <t>777121101</t>
  </si>
  <si>
    <t>Vyrovnání podkladu podlah epoxidovou stěrkou plněnou pískem plochy do 0,25 m2 tl do 3 mm</t>
  </si>
  <si>
    <t>-1797929541</t>
  </si>
  <si>
    <t>Vyrovnání podkladu epoxidovou stěrkou plněnou pískem, tloušťky do 3 mm, plochy do 0,25 m2</t>
  </si>
  <si>
    <t>232</t>
  </si>
  <si>
    <t>777131105</t>
  </si>
  <si>
    <t>Penetrační epoxidový nátěr podlahy na podklad z čerstvého betonu</t>
  </si>
  <si>
    <t>-1693869718</t>
  </si>
  <si>
    <t>Penetrační nátěr podlahy epoxidový na podklad z čerstvého betonu</t>
  </si>
  <si>
    <t>233</t>
  </si>
  <si>
    <t>777521105</t>
  </si>
  <si>
    <t>Krycí polyuretanová stěrka tloušťky přes 2 do 3 mm dekorativní lité podlahy</t>
  </si>
  <si>
    <t>1355842142</t>
  </si>
  <si>
    <t>Krycí stěrka dekorativní polyuretanová, tloušťky přes 2 do 3 mm</t>
  </si>
  <si>
    <t>234</t>
  </si>
  <si>
    <t>777612105</t>
  </si>
  <si>
    <t>672241443</t>
  </si>
  <si>
    <t>Uzavírací nátěr podlahy protiskluzná úprava plnění skleněnými kuličkami (ballotini)</t>
  </si>
  <si>
    <t>235</t>
  </si>
  <si>
    <t>777621121</t>
  </si>
  <si>
    <t>Krycí polyuretanový průmyslový nátěr podlahy</t>
  </si>
  <si>
    <t>-203089698</t>
  </si>
  <si>
    <t>Krycí nátěr podlahy průmyslový polyuretanový</t>
  </si>
  <si>
    <t>236</t>
  </si>
  <si>
    <t>777622103</t>
  </si>
  <si>
    <t>Uzavírací polyuretanový transparentní nátěr podlahy</t>
  </si>
  <si>
    <t>-1901176290</t>
  </si>
  <si>
    <t>Uzavírací nátěr podlahy polyuretanový transparentní</t>
  </si>
  <si>
    <t>237</t>
  </si>
  <si>
    <t>998777101</t>
  </si>
  <si>
    <t>Přesun hmot tonážní pro podlahy lité v objektech v do 6 m</t>
  </si>
  <si>
    <t>272034480</t>
  </si>
  <si>
    <t>Přesun hmot pro podlahy lité stanovený z hmotnosti přesunovaného materiálu vodorovná dopravní vzdálenost do 50 m v objektech výšky do 6 m</t>
  </si>
  <si>
    <t>781</t>
  </si>
  <si>
    <t>Dokončovací práce - obklady</t>
  </si>
  <si>
    <t>238</t>
  </si>
  <si>
    <t>781121011</t>
  </si>
  <si>
    <t>Nátěr penetrační na stěnu</t>
  </si>
  <si>
    <t>1496207887</t>
  </si>
  <si>
    <t>Příprava podkladu před provedením obkladu nátěr penetrační na stěnu</t>
  </si>
  <si>
    <t>"150-5b"  (1,7*2+0,925*2-0,8+1,2*2+1,7*2-0,8-0,8)*2,05*6</t>
  </si>
  <si>
    <t>"150-155" 1,8*0,6*6+0,6*0,6*6</t>
  </si>
  <si>
    <t>"159,159b, 159c" (11,11-0,8*2-0,9*2)*2,05+(8,62-0,8)*2,05+(2,11*2+0,9*2-0,8)*2,05</t>
  </si>
  <si>
    <t>"161" (2,425*2+1,11*2-0,9)*2,05</t>
  </si>
  <si>
    <t>"164, 164b, 164c" (2,01*2+1,48*2-0,9*2-0,7*2+2,01*2+0,9*2+0,9*2+2,52*2)*2,05</t>
  </si>
  <si>
    <t>"157" (15,1-0,9*3)*2,05</t>
  </si>
  <si>
    <t>"158" (2,4*2+2,425*2-1-0,9)*2,05</t>
  </si>
  <si>
    <t>"160" (2,1*2+4,175*2-0,9-0,9)*2,05</t>
  </si>
  <si>
    <t>"162" (3,275*2+4,47*2-0,9*2)*2,05-1*1</t>
  </si>
  <si>
    <t>"163"  (2,4*2+2,425*2)*2,05-1*2,05-0,9*2,05</t>
  </si>
  <si>
    <t>"165" (2,4*2+1,95*2-0,9*2)*2,05</t>
  </si>
  <si>
    <t>239</t>
  </si>
  <si>
    <t>781474112</t>
  </si>
  <si>
    <t>Montáž obkladů vnitřních keramických hladkých do 12 ks/m2 lepených flexibilním lepidlem</t>
  </si>
  <si>
    <t>913712558</t>
  </si>
  <si>
    <t>Montáž obkladů vnitřních stěn z dlaždic keramických lepených flexibilním lepidlem maloformátových hladkých přes 9 do 12 ks/m2</t>
  </si>
  <si>
    <t>240</t>
  </si>
  <si>
    <t>59761026</t>
  </si>
  <si>
    <t>obklad keramický hladký do 12ks/m2</t>
  </si>
  <si>
    <t>-1558212430</t>
  </si>
  <si>
    <t>324,368*1,1 'Přepočtené koeficientem množství</t>
  </si>
  <si>
    <t>241</t>
  </si>
  <si>
    <t>781495115</t>
  </si>
  <si>
    <t>Spárování vnitřních obkladů silikonem</t>
  </si>
  <si>
    <t>-2069252780</t>
  </si>
  <si>
    <t>Obklad - dokončující práce ostatní práce spárování silikonem</t>
  </si>
  <si>
    <t>8*2,05*6+46*2,05+4*2,05</t>
  </si>
  <si>
    <t>242</t>
  </si>
  <si>
    <t>998781101</t>
  </si>
  <si>
    <t>Přesun hmot tonážní pro obklady keramické v objektech v do 6 m</t>
  </si>
  <si>
    <t>1605972026</t>
  </si>
  <si>
    <t>Přesun hmot pro obklady keramické stanovený z hmotnosti přesunovaného materiálu vodorovná dopravní vzdálenost do 50 m v objektech výšky do 6 m</t>
  </si>
  <si>
    <t>784</t>
  </si>
  <si>
    <t>Dokončovací práce - malby a tapety</t>
  </si>
  <si>
    <t>243</t>
  </si>
  <si>
    <t>784211101</t>
  </si>
  <si>
    <t>Dvojnásobné bílé malby ze směsí za mokra výborně otěruvzdorných v místnostech výšky do 3,80 m</t>
  </si>
  <si>
    <t>374293540</t>
  </si>
  <si>
    <t>Malby z malířských směsí otěruvzdorných za mokra dvojnásobné, bílé za mokra otěruvzdorné výborně v místnostech výšky do 3,80 m</t>
  </si>
  <si>
    <t>((3,4*3+5,72*2+1*9+19,4)*2,8-09*2*6)*2</t>
  </si>
  <si>
    <t>((2,45+2,1+0,9+2,525*3)*2,7-0,9*2*2-0,8*2)*2</t>
  </si>
  <si>
    <t>5,75*2,7-0,9*2)*2</t>
  </si>
  <si>
    <t>((1,48*2)*2,7-0,8*2)*2</t>
  </si>
  <si>
    <t>((1,22+1,75+2,255)*2,7-1*1-0,9*2)*2</t>
  </si>
  <si>
    <t>(1,7*6*2,8-0,8*2*6)*2</t>
  </si>
  <si>
    <t>((1,3)*9*2,8-0,8*2*6)*2</t>
  </si>
  <si>
    <t>((1,85+1+2,1)*2,6-0,8*2)*2</t>
  </si>
  <si>
    <t>((1,12*2+2)*2,7-0,8*2)*2</t>
  </si>
  <si>
    <t>1,76*2,86*2</t>
  </si>
  <si>
    <t>(4+2,6)*2,8*2</t>
  </si>
  <si>
    <t>odečet dlažby - obklad</t>
  </si>
  <si>
    <t>-322,208</t>
  </si>
  <si>
    <t>podhled - viz položka penetrace podhledu</t>
  </si>
  <si>
    <t>229,332</t>
  </si>
  <si>
    <t>02 - Zdravotně technická instalace - hala</t>
  </si>
  <si>
    <t>D1 - Zdravotechnika -  splašková kanalizace</t>
  </si>
  <si>
    <t>D2 - Zdravotechnika -  technologická kanalizace</t>
  </si>
  <si>
    <t>D3 - Zdravotně technické instalace budov - Vnitřní vodovod</t>
  </si>
  <si>
    <t>D4 - Zdravotně technické instalace - zařizovací předměty</t>
  </si>
  <si>
    <t>D5 - Zdravotně technické instalace - Plynoinstalace</t>
  </si>
  <si>
    <t>D1</t>
  </si>
  <si>
    <t>Zdravotechnika -  splašková kanalizace</t>
  </si>
  <si>
    <t>1.1</t>
  </si>
  <si>
    <t>D+M Potrubí kanalizační splaškové systém DN32 - Odvod kondenzátu od VZT zařízení</t>
  </si>
  <si>
    <t>Poznámka k položce:
Potrubí PP, hrdlové, včetně přísl. + 5% (úprava potrubí a prořez); " V ceně veškeré příslušenství, tvarovky,kotvící prvky a spojovací materiál, výměra včetně ztratného, tepelné izolace "</t>
  </si>
  <si>
    <t>1.2</t>
  </si>
  <si>
    <t>D+M Potrubí kanalizační splaškové systém DN40 - Odvod kondenzátu od VZT zařízení</t>
  </si>
  <si>
    <t>Poznámka k položce:
Potrubí PP, hrdlové, včetně přísl. + 5% (úprava potrubí a prořez); " V ceně veškeré příslušenství, tvarovky,kotvící prvky a spojovací materiál, výměra včetně ztratného "</t>
  </si>
  <si>
    <t>1.3</t>
  </si>
  <si>
    <t>D+M Potrubí kanalizační splaškové systém DN50 - Specifikace dle PD</t>
  </si>
  <si>
    <t>1.4</t>
  </si>
  <si>
    <t>D+M Potrubí kanalizační splaškové systém DN75 - Specifikace dle PD</t>
  </si>
  <si>
    <t>1.5</t>
  </si>
  <si>
    <t>D+M Potrubí kanalizační splaškové systém DN110 - Specifikace dle PD</t>
  </si>
  <si>
    <t>Poznámka k položce:
" Potrubí HT PP, hrdlové, včetně přísl. + 5% (úprava potrubí a prořez)"; " V ceně veškeré příslušenství, tvarovky,kotvící prvky a spojovací materiál, výměra včetně ztratného "</t>
  </si>
  <si>
    <t>1.6</t>
  </si>
  <si>
    <t>D+M Čistící tvarovka 75- Specifikace dle PD</t>
  </si>
  <si>
    <t>1.7</t>
  </si>
  <si>
    <t>D+M Čistící tvarovka 110 - Specifikace dle PD</t>
  </si>
  <si>
    <t>1.8</t>
  </si>
  <si>
    <t>Stavební práce a dodávky spojené s provedením</t>
  </si>
  <si>
    <t>Kč</t>
  </si>
  <si>
    <t>Poznámka k položce:
" Zednická výpomoc, doplňkové práce, kompletace, zřízení a zapravení prostupů,"</t>
  </si>
  <si>
    <t>1.9</t>
  </si>
  <si>
    <t>D+M Potrubí kanalizační splaškové z PVC 110 SN4</t>
  </si>
  <si>
    <t>Poznámka k položce:
"Potrubí PVC , hrdlové, včetně přísl. + 5% (úprava potrubí a prořez), bez zemních prací. V ceně veškeré příslušenství, výměra včetně ztratného, obsyb a zásyp "</t>
  </si>
  <si>
    <t>1.10</t>
  </si>
  <si>
    <t>D+M Potrubí kanalizační splaškové systém KG 125 SN4</t>
  </si>
  <si>
    <t>1.11</t>
  </si>
  <si>
    <t>D+M Potrubí kanalizační splaškové systém KG 160 SN8</t>
  </si>
  <si>
    <t>1.12</t>
  </si>
  <si>
    <t>D+M Potrubí kanalizační splaškové systém KG 200 SN8</t>
  </si>
  <si>
    <t>1.13</t>
  </si>
  <si>
    <t>Revizní šachta č.2 - splašková kanalizace</t>
  </si>
  <si>
    <t>Poznámka k položce:
Vnější plastová šachta průměr 600 mm, litinový poklop DN 600. Do hl. 2m</t>
  </si>
  <si>
    <t>1.14</t>
  </si>
  <si>
    <t>Revizní šachta č.1 - splašková kanalizace</t>
  </si>
  <si>
    <t>Poznámka k položce:
Vnější plastová šachta průměr 1000 mm, litinový poklop DN 1000. Do hl. 2m</t>
  </si>
  <si>
    <t>1.15</t>
  </si>
  <si>
    <t>Větrací hlavice/komínek DN 75</t>
  </si>
  <si>
    <t>kpl</t>
  </si>
  <si>
    <t>1.16</t>
  </si>
  <si>
    <t>Větrací hlavice/komínek DN 110</t>
  </si>
  <si>
    <t>1.17</t>
  </si>
  <si>
    <t>Zkouška těsnosti dle ČSN, proplach potrubí</t>
  </si>
  <si>
    <t>1.18</t>
  </si>
  <si>
    <t>Sifon pro odvod kondenzátu od VZT</t>
  </si>
  <si>
    <t>1.19</t>
  </si>
  <si>
    <t>Napojeni na stávající splaškovou kanalizaci, vložením odbočky</t>
  </si>
  <si>
    <t>1.20</t>
  </si>
  <si>
    <t>Podlahová vpusť DN 110, nerez mřížka, odtok DN 110</t>
  </si>
  <si>
    <t>1.21</t>
  </si>
  <si>
    <t>Podomítkový přivzdušňovací ventil např. HL905</t>
  </si>
  <si>
    <t>1.22</t>
  </si>
  <si>
    <t>Požární ucpávky</t>
  </si>
  <si>
    <t>1.23</t>
  </si>
  <si>
    <t>Přesun hmot pro vnitřní kanalizace</t>
  </si>
  <si>
    <t>D2</t>
  </si>
  <si>
    <t>Zdravotechnika -  technologická kanalizace</t>
  </si>
  <si>
    <t>2.1</t>
  </si>
  <si>
    <t>2.2</t>
  </si>
  <si>
    <t>2.3</t>
  </si>
  <si>
    <t>D+M Potrubí technologická kanalizace DN 110, SN4 - Specifikace dle PD</t>
  </si>
  <si>
    <t>Poznámka k položce:
"Potrubí PP , hrdlové, včetně přísl. + 5% (úprava potrubí a prořez), bez zemních prací. V ceně veškeré příslušenství, tvarovky, výměra včetně ztratného, obsyb a zásyp "</t>
  </si>
  <si>
    <t>2.4</t>
  </si>
  <si>
    <t>D+M Potrubí technologická kanalizace DN 125, SN4 - Specifikace dle PD</t>
  </si>
  <si>
    <t>2.5</t>
  </si>
  <si>
    <t>D+M Potrubí technologické kanalizace DN 160, SN8 - Specifikace dle PD</t>
  </si>
  <si>
    <t>2.6</t>
  </si>
  <si>
    <t>D+M Revizní šachta č.3 - technologická kanalizace</t>
  </si>
  <si>
    <t>2.7</t>
  </si>
  <si>
    <t>D+M Štěrbinový nerezový žlab dl. 3,5 m</t>
  </si>
  <si>
    <t>2.8</t>
  </si>
  <si>
    <t>D+M Štěrbinový nerezový žlab dl. 2,5 m</t>
  </si>
  <si>
    <t>2.9</t>
  </si>
  <si>
    <t>D+M Štěrbinový nerezový žlab dl. 1,5 m</t>
  </si>
  <si>
    <t>2.10</t>
  </si>
  <si>
    <t>D+M Podlahová průmyslová vpusť , nerez mřížka, odtok DN110</t>
  </si>
  <si>
    <t>2.11</t>
  </si>
  <si>
    <t>D+M Závěsné sanitační umyvadlo</t>
  </si>
  <si>
    <t>2.12</t>
  </si>
  <si>
    <t>2.13</t>
  </si>
  <si>
    <t>D+M Lapák tuku</t>
  </si>
  <si>
    <t>2.14</t>
  </si>
  <si>
    <t>2.15</t>
  </si>
  <si>
    <t>Větrací hlavice/komínek DN110</t>
  </si>
  <si>
    <t>2.16</t>
  </si>
  <si>
    <t>D3</t>
  </si>
  <si>
    <t>Zdravotně technické instalace budov - Vnitřní vodovod</t>
  </si>
  <si>
    <t>3.1</t>
  </si>
  <si>
    <t>D+M Potrubí vodovodní plastové Systém PP PN20, D 20x3,4 mm + TI - pro SV</t>
  </si>
  <si>
    <t>Poznámka k položce:
" Plastové potrubí vodovodní  + Izolace návlekovou izolační hadicí z pěnového polyetylenu v celé délce potrubí včetně kolen a odboček .V ceně veškeré příslušenství, tvarovky,kotvící prvky a spojovací materiál, výměra včetně ztratného "</t>
  </si>
  <si>
    <t>3.2</t>
  </si>
  <si>
    <t>D+M Potrubí vodovodní plastové Systém PP PN20, D 20x3,4 mm + TI - pro TV</t>
  </si>
  <si>
    <t>3.3</t>
  </si>
  <si>
    <t>D+M Potrubí vodovodní plastové Systém PP PN20, D 25x4,2 mm + TI  - pro SV</t>
  </si>
  <si>
    <t>D+M Potrubí vodovodní plastové Systém PP PN20, D 25x4,2 mm + TI - pro SV</t>
  </si>
  <si>
    <t>3.4</t>
  </si>
  <si>
    <t>D+M Potrubí vodovodní plastové Systém PP PN20, D 25x4,2 mm + TI - pro TV</t>
  </si>
  <si>
    <t>3.5</t>
  </si>
  <si>
    <t>D+M Potrubí vodovodní plastové Systém PP PN20, D 32x5,4 mm + TI - pro SV</t>
  </si>
  <si>
    <t>3.6</t>
  </si>
  <si>
    <t>3.7</t>
  </si>
  <si>
    <t>D+M Potrubí vodovodní plastové Systém PP PN20, D 32x5,4 mm + TI - pro TV</t>
  </si>
  <si>
    <t>3.8</t>
  </si>
  <si>
    <t>3.9</t>
  </si>
  <si>
    <t>D+M Potrubí vodovodní plastové Systém PP PN20, D40x6,7 mm + TI - pro SV</t>
  </si>
  <si>
    <t>3.10</t>
  </si>
  <si>
    <t>D+M Potrubí vodovodní plastové Systém PP PN20, D 40x6,7 mm + TI - pro TV</t>
  </si>
  <si>
    <t>3.11</t>
  </si>
  <si>
    <t>D+M Potrubí vodovodní plastové Systém PP PN20, D50x8,3 mm + TI - pro SV</t>
  </si>
  <si>
    <t>3.12</t>
  </si>
  <si>
    <t>3.13</t>
  </si>
  <si>
    <t>D+M Potrubí vodovodní plastové Systém PP PN20, D50x8,3 mm + TI - pro TV</t>
  </si>
  <si>
    <t>3.14</t>
  </si>
  <si>
    <t>3.15</t>
  </si>
  <si>
    <t>D+M Potrubí vodovodní plastové Systém PP PN20, D63x10,5 mm + TI - pro SV</t>
  </si>
  <si>
    <t>3.16</t>
  </si>
  <si>
    <t>D+M Potrubí vodovodní plastové Systém PP PN20, D 20x3,4 mm + TI  - pro Cirkulaci teplé vody</t>
  </si>
  <si>
    <t>D+M Potrubí vodovodní plastové Systém PP PN20, D 20x3,4 mm + TI - pro Cirkulaci teplé vody</t>
  </si>
  <si>
    <t>3.17</t>
  </si>
  <si>
    <t>3.18</t>
  </si>
  <si>
    <t>D+M Potrubí vodovodní plastové Systém PP PN20, D 25x4,2 mm + TI  - pro Cirkulaci teplé vody</t>
  </si>
  <si>
    <t>D+M Potrubí vodovodní plastové Systém PP PN20, D 25x4,2 mm + TI - pro Cirkulaci teplé vody</t>
  </si>
  <si>
    <t>3.19</t>
  </si>
  <si>
    <t>3.20</t>
  </si>
  <si>
    <t>Napojení na stávající vnitřní vodovod</t>
  </si>
  <si>
    <t>3.21</t>
  </si>
  <si>
    <t>Proplach a dezinfekce vodovodního potrubí celého rozvodu vč přípravy</t>
  </si>
  <si>
    <t>3.22</t>
  </si>
  <si>
    <t>D+M Manometr 0-1MPa</t>
  </si>
  <si>
    <t>3.23</t>
  </si>
  <si>
    <t>D+M Zpětný ventil 1 1/4"</t>
  </si>
  <si>
    <t>3.24</t>
  </si>
  <si>
    <t>D+M Pojistný ventil</t>
  </si>
  <si>
    <t>3.25</t>
  </si>
  <si>
    <t>D+M KK Vypouštěcí kohout 1/2"</t>
  </si>
  <si>
    <t>3.26</t>
  </si>
  <si>
    <t>D+M KK Vypouštěcí kohout 1 1/4"</t>
  </si>
  <si>
    <t>3.27</t>
  </si>
  <si>
    <t>D+M KK Vypouštěcí kohout 1 1/2"</t>
  </si>
  <si>
    <t>3.28</t>
  </si>
  <si>
    <t>D+M Teploměr</t>
  </si>
  <si>
    <t>3.29</t>
  </si>
  <si>
    <t>D+M rohový  ventil 1/2“ x 3/8“</t>
  </si>
  <si>
    <t>D+M rohový ventil 1/2“ x 3/8“</t>
  </si>
  <si>
    <t>3.30</t>
  </si>
  <si>
    <t>D+M Ochranná jednotka EA v napojení na stávající vodovod 1 1/2"</t>
  </si>
  <si>
    <t>3.31</t>
  </si>
  <si>
    <t>D+M Kulový kohout 1/2"</t>
  </si>
  <si>
    <t>3.32</t>
  </si>
  <si>
    <t>D+M Kulový kohout 3/4"</t>
  </si>
  <si>
    <t>3.33</t>
  </si>
  <si>
    <t>D+M Kulový kohout 1 1/2"</t>
  </si>
  <si>
    <t>3.34</t>
  </si>
  <si>
    <t>D+M Kulový kohout 2"</t>
  </si>
  <si>
    <t>3.35</t>
  </si>
  <si>
    <t>D+M Filtr</t>
  </si>
  <si>
    <t>3.36</t>
  </si>
  <si>
    <t>D+M Vyvažovací termostatický ventil 1/2", např. TA</t>
  </si>
  <si>
    <t>3.37</t>
  </si>
  <si>
    <t>D+M Výtokový kohout pro technologii 3/4" s možností přípojení hadice</t>
  </si>
  <si>
    <t>3.38</t>
  </si>
  <si>
    <t>D+M Potrubí požárního vodovodu DN50</t>
  </si>
  <si>
    <t>3.39</t>
  </si>
  <si>
    <t>D+M Potrubí požárního vodovodu DN40</t>
  </si>
  <si>
    <t>3.40</t>
  </si>
  <si>
    <t>Stavební práce a dodávky</t>
  </si>
  <si>
    <t>Poznámka k položce:
" Zednická výpomoc, doplňkové práce, kompletace, zřízení a zapravení prostupů,vysekání a zapravení drážek, překlady nad prostupy apod."</t>
  </si>
  <si>
    <t>3.41</t>
  </si>
  <si>
    <t>Hydrantový systém s tvarově stálou hadicí D25 - 30 m hadice</t>
  </si>
  <si>
    <t>3.42</t>
  </si>
  <si>
    <t>Revize požárního vodovodu</t>
  </si>
  <si>
    <t>3.43</t>
  </si>
  <si>
    <t>3.44</t>
  </si>
  <si>
    <t>3.45</t>
  </si>
  <si>
    <t>Přesun hmot pro vnitřní vodovod</t>
  </si>
  <si>
    <t>D4</t>
  </si>
  <si>
    <t>Zdravotně technické instalace - zařizovací předměty</t>
  </si>
  <si>
    <t>4.1</t>
  </si>
  <si>
    <t>D1 - Kuchyňský dřez</t>
  </si>
  <si>
    <t>Poznámka k položce:
" Cena zahrnuje náklady na osazovaný předmět, včetně jeho osazení, upevnění a napojení, přípojné potrubí (vodovodní i kanalizační), včetně tvarovek, baterie, armatur, montážní materiál a zednické výpomoci. "</t>
  </si>
  <si>
    <t>4.2</t>
  </si>
  <si>
    <t>U1 -  Umyvadlo zápustné keramické</t>
  </si>
  <si>
    <t>U1 - Umyvadlo zápustné keramické</t>
  </si>
  <si>
    <t>Poznámka k položce:
" Cena zahrnuje náklady na osazovaný předmět, včetně jeho osazení, upevnění a napojení, přípojné potrubí (vodovodní i kanalizační), včetně tvarovek, armatur, montážní materiál,zednické výpomoci a baterie. " .</t>
  </si>
  <si>
    <t>4.3</t>
  </si>
  <si>
    <t>WC1 - Závěsné WC</t>
  </si>
  <si>
    <t>Poznámka k položce:
" Součástí podomítkový modul nosný s nádržkou, integrovaný rohový ventil, úsporné splachování. Včetně sedátka s poklopem. Úsporné splachování s ovládacím tlačítkem."</t>
  </si>
  <si>
    <t>4.4</t>
  </si>
  <si>
    <t>SK1 - Sprchový kout</t>
  </si>
  <si>
    <t>Poznámka k položce:
" Cena zahrnuje náklady na osazovaný vpusti, včetně jeho připojení na kanalizaci, upevnění a napojení, přípojné vodovodní potrubí, včetně tvarovek, armatur, baterie, montážní materiál a zednické výpomoci. Včetně skleněné výplně"</t>
  </si>
  <si>
    <t>4.5</t>
  </si>
  <si>
    <t>P1 - Pisoár závěsný - keramický</t>
  </si>
  <si>
    <t>Poznámka k položce:
" Cena zahrnuje náklady na osazovaný předmět, včetně jeho osazení, upevnění a napojení, přípojné potrubí (vodovodní i kanalizační), včetně tvarovek, armatur, tlakového splachovače, montážní materiál a zednické výpomoci. "</t>
  </si>
  <si>
    <t>4.6</t>
  </si>
  <si>
    <t>V1 - Výlevka</t>
  </si>
  <si>
    <t>Poznámka k položce:
" Součástí podomítkový modul nosný s nádržkou, integrovaný rohový ventil, úsporné splachování."</t>
  </si>
  <si>
    <t>4.7</t>
  </si>
  <si>
    <t>Přesun hmot pro zařizovací předměty v objektech v do 24 m</t>
  </si>
  <si>
    <t>D5</t>
  </si>
  <si>
    <t>Zdravotně technické instalace - Plynoinstalace</t>
  </si>
  <si>
    <t>5.1</t>
  </si>
  <si>
    <t>Potrubí ocelové svařované bezešvé DN32mm</t>
  </si>
  <si>
    <t>Poznámka k položce:
" V ceně veškeré příslušenství, tvarovky,kotvící prvky a spojovací materiál, výměra včetně ztratného a uchycení "</t>
  </si>
  <si>
    <t>5.2</t>
  </si>
  <si>
    <t>Třívrstvý nátěr podle ČSN 03 8331 o tl. nejméně 0,25 mm. Odstín nátěru 6600 – okr žlutý.</t>
  </si>
  <si>
    <t>mb</t>
  </si>
  <si>
    <t>5.3</t>
  </si>
  <si>
    <t>Ocelová chránička, délka 0,5m</t>
  </si>
  <si>
    <t>5.4</t>
  </si>
  <si>
    <t>Kulový uzávěr KK G1 1/4"</t>
  </si>
  <si>
    <t>5.5</t>
  </si>
  <si>
    <t>Protipožární armatura 5/4"</t>
  </si>
  <si>
    <t>5.6</t>
  </si>
  <si>
    <t>Výstražné tabulky</t>
  </si>
  <si>
    <t>5.7</t>
  </si>
  <si>
    <t>5.8</t>
  </si>
  <si>
    <t>Zkoušky plynovodu</t>
  </si>
  <si>
    <t>03 - Vzduchotechnika - hala</t>
  </si>
  <si>
    <t>D1 - Ostatní náklady (předpoklad)</t>
  </si>
  <si>
    <t>1.1a</t>
  </si>
  <si>
    <t>agregát pro chladírenskou technologii, vč rozvaděče, kompresorů (z nichž jeden je frekvenčně řízen) a veškerého nezbytného příslušenství, provedení vnitřní  + Vzduchový kondenzátor venkovní Qch 224,3kW  Qch=156kw, N=16kW/400V</t>
  </si>
  <si>
    <t>agregát pro chladírenskou technologii, vč rozvaděče, kompresorů (z nichž jeden je frekvenčně řízen) a veškerého nezbytného příslušenství, provedení vnitřní + Vzduchový kondenzátor venkovní Qch 224,3kW Qch=156kw, N=16kW/400V</t>
  </si>
  <si>
    <t>1.1b</t>
  </si>
  <si>
    <t>Sestava rekuperace cca 44 kW - voda 40/45 při plném výkonu jednotky- - to znamená chodu všech kompresorů na plný výkon (deskový nerezový  pájený výměník, izolace, nerezový držák, 3 ks kulový uzavírací ventil –  bypass, uzavírací armatura na vstupu a výstu</t>
  </si>
  <si>
    <t>Sestava rekuperace cca 44 kW - voda 40/45 při plném výkonu jednotky- - to znamená chodu všech kompresorů na plný výkon (deskový nerezový pájený výměník, izolace, nerezový držák, 3 ks kulový uzavírací ventil – bypass, uzavírací armatura na vstupu a výstupu ohřívané vody, montáž do 1.1A) vč: akumulační nádrže 932dm3 a Hydraulického modulu s el.výbavou</t>
  </si>
  <si>
    <t>1.1c</t>
  </si>
  <si>
    <t>Chladírenský výparník vnitřní podstropní závěsný,s el odtáváním, vč veškerého nezbytného příslušenství požadovaná vnitřní teplota 0°C  Qch=11,8kw, (N=5,5kW/400V vedeno z rozvaděče v zař 1.1a)</t>
  </si>
  <si>
    <t>Chladírenský výparník vnitřní podstropní závěsný,s el odtáváním, vč veškerého nezbytného příslušenství požadovaná vnitřní teplota 0°C Qch=11,8kw, (N=5,5kW/400V vedeno z rozvaděče v zař 1.1a)</t>
  </si>
  <si>
    <t>1.1d</t>
  </si>
  <si>
    <t>Chladírenský výparník vnitřní závěsný svislý, s el odtáváním, vč veškerého nezbytného příslušenství požadovaná vnitřní teplota 0°C Qch=11,6kw,  (N=3,7kW/400V vedeno z rozvaděče v zař 1.1a)</t>
  </si>
  <si>
    <t>Chladírenský výparník vnitřní závěsný svislý, s el odtáváním, vč veškerého nezbytného příslušenství požadovaná vnitřní teplota 0°C Qch=11,6kw, (N=3,7kW/400V vedeno z rozvaděče v zař 1.1a)</t>
  </si>
  <si>
    <t>1.1e</t>
  </si>
  <si>
    <t>Chladírenský výparník vnitřní podstropní závěsný, s el odtáváním,  vč veškerého nezbytného příslušenství požadovaná vnitřní teplota 0°C Qch=20,9kw,  (N=7,7kW/400V vedeno z rozvaděče v zař 1.1a)</t>
  </si>
  <si>
    <t>Chladírenský výparník vnitřní podstropní závěsný, s el odtáváním, vč veškerého nezbytného příslušenství požadovaná vnitřní teplota 0°C Qch=20,9kw, (N=7,7kW/400V vedeno z rozvaděče v zař 1.1a)</t>
  </si>
  <si>
    <t>1.1f</t>
  </si>
  <si>
    <t>Chladírenský výparník vnitřní závěsný svislý, s el odtáváním,  vč veškerého nezbytného příslušenství požadovaná vnitřní teplota 0°C Qch=18,4kw, (N=6,3kW/400V vedeno z rozvaděče v zař 1.1a)</t>
  </si>
  <si>
    <t>Chladírenský výparník vnitřní závěsný svislý, s el odtáváním, vč veškerého nezbytného příslušenství požadovaná vnitřní teplota 0°C Qch=18,4kw, (N=6,3kW/400V vedeno z rozvaděče v zař 1.1a)</t>
  </si>
  <si>
    <t>1.1g</t>
  </si>
  <si>
    <t>Chladírenský výparník vnitřní vnitřní závěsný svislý,  s el odtáváním, vč veškerého nezbytného příslušenství požadovaná vnitřní teplota 0°C Qch=15,3kw,  (N=5,7kW/400V vedeno z rozvaděče v zař 1.1a)</t>
  </si>
  <si>
    <t>Chladírenský výparník vnitřní vnitřní závěsný svislý, s el odtáváním, vč veškerého nezbytného příslušenství požadovaná vnitřní teplota 0°C Qch=15,3kw, (N=5,7kW/400V vedeno z rozvaděče v zař 1.1a)</t>
  </si>
  <si>
    <t>1.2a
+
1.2b</t>
  </si>
  <si>
    <t>Chladící agregát mrazírenského boxu, s plynulou regulací ventilátorů kondenzátoru, a vl rozvaděčem, vč. konzolí a  veškerého nezbytného příslušenství s odděleným kondenzátorem, umístěným venku + vnitřní závěsný svislý výparník s el. Odtáváním vč veškerého</t>
  </si>
  <si>
    <t>Chladící agregát mrazírenského boxu, s plynulou regulací ventilátorů kondenzátoru, a vl rozvaděčem, vč. konzolí a veškerého nezbytného příslušenství s odděleným kondenzátorem, umístěným venku + vnitřní závěsný svislý výparník s el. Odtáváním vč veškerého nezbytného příslušenství Qch=5,6kw, N=9kW/400V</t>
  </si>
  <si>
    <t>Izolovaná Cu dvoutrubka pro vedení chladiva (chladírenská zařízení), vč komunikační a silové kabeláže.</t>
  </si>
  <si>
    <t>bm</t>
  </si>
  <si>
    <t>Chladivo R449A, náplň pro všechny jednotky</t>
  </si>
  <si>
    <t>sada</t>
  </si>
  <si>
    <t>Potrubí pro odvod kondenzátu</t>
  </si>
  <si>
    <t>izolované, vyhřívané potrubí pro odvod kondenzátu (pro mrazící boxy)</t>
  </si>
  <si>
    <t>monitorovací systém (max. 100 pozic, včetně zobrazovací  jednotky, monitorování zákaznických míst po lince RS485 - teploty,  alarmy)  +GSM modem s antenou vč. veškerého nezbytného příslušenství</t>
  </si>
  <si>
    <t>monitorovací systém (max. 100 pozic, včetně zobrazovací jednotky, monitorování zákaznických míst po lince RS485 - teploty, alarmy) +GSM modem s antenou vč. veškerého nezbytného příslušenství</t>
  </si>
  <si>
    <t>Detektor úniku chladiva, vč sondy a veškerého nezbytného příslušenství</t>
  </si>
  <si>
    <t>Radiální ventilátor pro odsávání horkých par, (kuchyňské provedení) vybavený odvodem kondenzátu,  s regulací otáček, vč nezbytného příslušenství o315mm V=1500m3/h, Pext= 150Pa, N=305W/230V</t>
  </si>
  <si>
    <t>Radiální ventilátor pro odsávání horkých par, (kuchyňské provedení) vybavený odvodem kondenzátu, s regulací otáček, vč nezbytného příslušenství o315mm V=1500m3/h, Pext= 150Pa, N=305W/230V</t>
  </si>
  <si>
    <t>Diagonální tichý ventilátor do kruhového potrubí s regulací otáček, vč veškerého nezbytného příslušenství o315mm V=1500m3/h, Pext= 150Pa, N=300W/230V</t>
  </si>
  <si>
    <t>Potrubí kruhové spiro; do o400mm; 25% tvarovek</t>
  </si>
  <si>
    <t>Potrubí čtyřhranné pozink sk.1; do obvodu 3000mm  100% tvarovek</t>
  </si>
  <si>
    <t>Potrubí čtyřhranné pozink sk.1; do obvodu 3000mm 100% tvarovek</t>
  </si>
  <si>
    <t>2.20</t>
  </si>
  <si>
    <t>Tlumič hluku kruhový o315mm, L=900mm</t>
  </si>
  <si>
    <t>2.21</t>
  </si>
  <si>
    <t>Tlumič hluku kruhový o315mm, L=900mm, nenavlhavé provedení</t>
  </si>
  <si>
    <t>2.22</t>
  </si>
  <si>
    <t>Filtrační kazeta 1000x500,  L=583mm, vč filtrační vložky F7</t>
  </si>
  <si>
    <t>Filtrační kazeta 1000x500, L=583mm, vč filtrační vložky F7</t>
  </si>
  <si>
    <t>2.30</t>
  </si>
  <si>
    <t>Sací dýza o400mm</t>
  </si>
  <si>
    <t>2.31</t>
  </si>
  <si>
    <t>Vyústka komfortní, dvouřadá, bez regulace 400x315</t>
  </si>
  <si>
    <t>2.32</t>
  </si>
  <si>
    <t>Protidešťová žaluzie 1000x500, se sítí, široké lamely</t>
  </si>
  <si>
    <t>2.33</t>
  </si>
  <si>
    <t>Výdechový protidešťový kus šikmý, se sítem, o400mm</t>
  </si>
  <si>
    <t>2.34</t>
  </si>
  <si>
    <t>Stavební průvětrník manuální s venkovní žaluzií 200x200</t>
  </si>
  <si>
    <t>2.50</t>
  </si>
  <si>
    <t>Tepelná izolace potrubí, samolepící tl.25mm, tvořená pryží s uzavřenými buňkami</t>
  </si>
  <si>
    <t>Radiální ventilátor s doběhem a zpětnou klapkou , vč nezbytného příslušenství, pro zabudování do podhledu V=100-150m3/h, Pext= 100Pa, N=150W/230V</t>
  </si>
  <si>
    <t>3.1a</t>
  </si>
  <si>
    <t>Odbočka pro ventilátor pro odsávání z sousední místnosti</t>
  </si>
  <si>
    <t>Radiální ventilátor s doběhem a zpětnou klapkou , vč nezbytného příslušenství, pro zabudování do podhledu V=100m3/h, Pext= 100Pa, N=100W/230V</t>
  </si>
  <si>
    <t>Radiální ventilátor s doběhem a zpětnou klapkou , vč nezbytného příslušenství, pro zabudování do podhledu V=5m3/h, Pext= 100Pa, N=50W/230V</t>
  </si>
  <si>
    <t>Malý odtahový ventilátor axiální  s doběhem a zpětnou klapkou , vč nezbytného příslušenství V=50m3/h, Pext= 30Pa, N=15W/230V</t>
  </si>
  <si>
    <t>Malý odtahový ventilátor axiální s doběhem a zpětnou klapkou , vč nezbytného příslušenství V=50m3/h, Pext= 30Pa, N=15W/230V</t>
  </si>
  <si>
    <t>Potrubí kruhové spiro; do o250mm; 25% tvarovek</t>
  </si>
  <si>
    <t>Potubí ohebné, zvukově izolované  o100mm</t>
  </si>
  <si>
    <t>Potubí ohebné, zvukově izolované o100mm</t>
  </si>
  <si>
    <t>Plastový talířový ventil univerzální o100</t>
  </si>
  <si>
    <t>Protidešťový výfukový kus šikmý o150, se sítí proti ptákům, vč průchodky pro potrubí o150 skrz střechu</t>
  </si>
  <si>
    <t>Protidešťový výfukový kus šikmý o125, se sítí proti ptákům, vč průchodky pro potrubí o125 skrz střechu</t>
  </si>
  <si>
    <t>Protidešťový výfukový kus šikmý o100, se sítí proti ptákům, vč průchodky pro potrubí o100 skrz střechu</t>
  </si>
  <si>
    <t>Protidešťová mřížka o100 bílá plastová, bez síťky</t>
  </si>
  <si>
    <t>3.50</t>
  </si>
  <si>
    <t>stěnová mřížka neprůhledná 200x100 vč upevňovacího rámečku</t>
  </si>
  <si>
    <t>3.51</t>
  </si>
  <si>
    <t>stěnová mřížka neprůhledná 200x200 vč upevňovacího rámečku</t>
  </si>
  <si>
    <t>3.60</t>
  </si>
  <si>
    <t>Potrubí pro odvod kondenzátu vč suché zápachové uzávěry</t>
  </si>
  <si>
    <t>3.70</t>
  </si>
  <si>
    <t>Protipožární vypěňující mřížka EI45 200x200</t>
  </si>
  <si>
    <t>Montážní spojovací a těsnící materiál vč materiálu na závěsy a konzoly</t>
  </si>
  <si>
    <t>Ostatní náklady (předpoklad)</t>
  </si>
  <si>
    <t>Pol1</t>
  </si>
  <si>
    <t>Vnitrostaveništní doprava</t>
  </si>
  <si>
    <t>Pol2</t>
  </si>
  <si>
    <t>Montážní mechanismy</t>
  </si>
  <si>
    <t>Pol3</t>
  </si>
  <si>
    <t>Předávací dokumentace</t>
  </si>
  <si>
    <t>Pol4</t>
  </si>
  <si>
    <t>Projekt skutečného provedení</t>
  </si>
  <si>
    <t>Pol5</t>
  </si>
  <si>
    <t>Zaregulování systému, komplexní zkoušky  a zaškolení obsluhy</t>
  </si>
  <si>
    <t>Zaregulování systému, komplexní zkoušky a zaškolení obsluhy</t>
  </si>
  <si>
    <t>Pol6</t>
  </si>
  <si>
    <t>Inženýrská činnost</t>
  </si>
  <si>
    <t>04 - Ústřední vytápění - hala - kanceláře</t>
  </si>
  <si>
    <t>D1 - kotelna, zařízení vč. Montáže</t>
  </si>
  <si>
    <t>D2 - strojovna zařízení vč. Montáže</t>
  </si>
  <si>
    <t>D3 - Armatury:</t>
  </si>
  <si>
    <t xml:space="preserve">    D4 - V dodávce všech armatur se předpokládá i montáž, pomocný spojovací materiál, těsnící materiál a potř</t>
  </si>
  <si>
    <t>D5 - Potrubí včetně fitinek, montáže ,….</t>
  </si>
  <si>
    <t xml:space="preserve">    D6 - Potrubí měděné včetně fitinek, ,….</t>
  </si>
  <si>
    <t>D7 - Otopná tělesa</t>
  </si>
  <si>
    <t>D8 - Tepelné izolace ÚT  pro potrubí, vč. montáže:</t>
  </si>
  <si>
    <t>D9 - nátěry</t>
  </si>
  <si>
    <t>D10 - KDK, vč. Montáže</t>
  </si>
  <si>
    <t>D11 - Ostatní</t>
  </si>
  <si>
    <t>kotelna, zařízení vč. Montáže</t>
  </si>
  <si>
    <t>Pol13</t>
  </si>
  <si>
    <t>Pol14</t>
  </si>
  <si>
    <t>neutralizační zařízení ke kotli</t>
  </si>
  <si>
    <t>Pol15</t>
  </si>
  <si>
    <t>uvedení kotle do provozu</t>
  </si>
  <si>
    <t>Poznámka k položce:
komín :</t>
  </si>
  <si>
    <t>Pol16</t>
  </si>
  <si>
    <t>trubka s hrdlem DN80/125- 1m=3ks, střešní nástavec s protidečt. Manžetou,  stěnová objímka zesílená-1ks, sponka pro zpevneni spoje-1ks.</t>
  </si>
  <si>
    <t>trubka s hrdlem DN80/125- 1m=3ks, střešní nástavec s protidečt. Manžetou, stěnová objímka zesílená-1ks, sponka pro zpevneni spoje-1ks.</t>
  </si>
  <si>
    <t>strojovna zařízení vč. Montáže</t>
  </si>
  <si>
    <t>Pol17</t>
  </si>
  <si>
    <t>HVDT ETL 64B, Q=1,7m3/h</t>
  </si>
  <si>
    <t>Pol18</t>
  </si>
  <si>
    <t>sdruzeny rozdelovac se sberacem modul 80, dl.1,3m+izolace tl.100mm</t>
  </si>
  <si>
    <t>Pol19</t>
  </si>
  <si>
    <t>zásobník TUV součást dodávky chlazení</t>
  </si>
  <si>
    <t>Pol20</t>
  </si>
  <si>
    <t>expanzní nádoba NG 12, 12L</t>
  </si>
  <si>
    <t>Pol21</t>
  </si>
  <si>
    <t>armat. MK3/4</t>
  </si>
  <si>
    <t>Pol22</t>
  </si>
  <si>
    <t>NK300S-zarizeni pro doplnovani vody</t>
  </si>
  <si>
    <t>Pol23</t>
  </si>
  <si>
    <t>Pol24</t>
  </si>
  <si>
    <t>Pol25</t>
  </si>
  <si>
    <t>orientační štítky a popis potrubí</t>
  </si>
  <si>
    <t>Armatury:</t>
  </si>
  <si>
    <t>V dodávce všech armatur se předpokládá i montáž, pomocný spojovací materiál, těsnící materiál a potř</t>
  </si>
  <si>
    <t>Pol26</t>
  </si>
  <si>
    <t>KK DN20</t>
  </si>
  <si>
    <t>Pol27</t>
  </si>
  <si>
    <t>KK DN32</t>
  </si>
  <si>
    <t>Pol28</t>
  </si>
  <si>
    <t>Filtr DN20</t>
  </si>
  <si>
    <t>Pol29</t>
  </si>
  <si>
    <t>Filtr DN32</t>
  </si>
  <si>
    <t>Pol30</t>
  </si>
  <si>
    <t>zpětná klapka DN20</t>
  </si>
  <si>
    <t>Pol31</t>
  </si>
  <si>
    <t>zpětná klapka DN32</t>
  </si>
  <si>
    <t>Pol32</t>
  </si>
  <si>
    <t>Pol33</t>
  </si>
  <si>
    <t>automatický odvdušnovací ventil DN15</t>
  </si>
  <si>
    <t>Pol34</t>
  </si>
  <si>
    <t>vypouštěcí ventil DN15</t>
  </si>
  <si>
    <t>Pol35</t>
  </si>
  <si>
    <t>teploměr 0-120°C, vč. Jímky, návarku,…</t>
  </si>
  <si>
    <t>Pol36</t>
  </si>
  <si>
    <t>tlakomer vč. Smyčky,jímky,…..</t>
  </si>
  <si>
    <t>Pol37</t>
  </si>
  <si>
    <t>Pol38</t>
  </si>
  <si>
    <t>odvzdušnovací nádoba DN50</t>
  </si>
  <si>
    <t>Pol39</t>
  </si>
  <si>
    <t>odvdušnovací ventil DN15</t>
  </si>
  <si>
    <t>Pol40</t>
  </si>
  <si>
    <t>Pol41</t>
  </si>
  <si>
    <t>Pol42</t>
  </si>
  <si>
    <t>Pol43</t>
  </si>
  <si>
    <t>Pol44</t>
  </si>
  <si>
    <t>Potrubí včetně fitinek, montáže ,….</t>
  </si>
  <si>
    <t>D6</t>
  </si>
  <si>
    <t>Potrubí měděné včetně fitinek, ,….</t>
  </si>
  <si>
    <t>Pol45</t>
  </si>
  <si>
    <t>Potrubí měd 18x1</t>
  </si>
  <si>
    <t>Pol46</t>
  </si>
  <si>
    <t>Potrubí měd 22x1</t>
  </si>
  <si>
    <t>Pol47</t>
  </si>
  <si>
    <t>Potrubí měd 35x1,5</t>
  </si>
  <si>
    <t>Pol48</t>
  </si>
  <si>
    <t>veškerý pomocný materiál</t>
  </si>
  <si>
    <t>D7</t>
  </si>
  <si>
    <t>Otopná tělesa</t>
  </si>
  <si>
    <t>Pol49</t>
  </si>
  <si>
    <t>20VK-600/800</t>
  </si>
  <si>
    <t>Pol50</t>
  </si>
  <si>
    <t>21VK-600/400</t>
  </si>
  <si>
    <t>Pol51</t>
  </si>
  <si>
    <t>21VK-600/600</t>
  </si>
  <si>
    <t>Pol52</t>
  </si>
  <si>
    <t>21VK-600/800</t>
  </si>
  <si>
    <t>Poznámka k položce:
žebřík</t>
  </si>
  <si>
    <t>Pol53</t>
  </si>
  <si>
    <t>KLCM 900/500</t>
  </si>
  <si>
    <t>D8</t>
  </si>
  <si>
    <t>Tepelné izolace ÚT  pro potrubí, vč. montáže:</t>
  </si>
  <si>
    <t>Pol54</t>
  </si>
  <si>
    <t>na trubku 18x1 tl. Izol. 20mm</t>
  </si>
  <si>
    <t>Pol55</t>
  </si>
  <si>
    <t>na trubku 22x1 tl. Izol. 20mm</t>
  </si>
  <si>
    <t>Pol56</t>
  </si>
  <si>
    <t>na trubku 35x1,5 tl. Izol. 30mm</t>
  </si>
  <si>
    <t>Pol57</t>
  </si>
  <si>
    <t>Pol58</t>
  </si>
  <si>
    <t>D9</t>
  </si>
  <si>
    <t>nátěry</t>
  </si>
  <si>
    <t>Pol59</t>
  </si>
  <si>
    <t>Nátěr syntetický potrubí konstrukci pod zarizeni  Z + 2x</t>
  </si>
  <si>
    <t>Nátěr syntetický potrubí konstrukci pod zarizeni Z + 2x</t>
  </si>
  <si>
    <t>D10</t>
  </si>
  <si>
    <t>KDK, vč. Montáže</t>
  </si>
  <si>
    <t>Pol60</t>
  </si>
  <si>
    <t>atypické konstrukce pro zařízení kotelny, uloženípotrubí, pevné body-8ks</t>
  </si>
  <si>
    <t>D11</t>
  </si>
  <si>
    <t>Ostatní</t>
  </si>
  <si>
    <t>Pol61</t>
  </si>
  <si>
    <t>Topná zkouška - HZS</t>
  </si>
  <si>
    <t>hod</t>
  </si>
  <si>
    <t>Pol62</t>
  </si>
  <si>
    <t>napuštění systému, proplach a tlaková zkouška</t>
  </si>
  <si>
    <t>Pol63</t>
  </si>
  <si>
    <t>vyregulování systému</t>
  </si>
  <si>
    <t>Pol64</t>
  </si>
  <si>
    <t>prostupy, zednické přípomoce-drážky,……</t>
  </si>
  <si>
    <t>SO 02 - Podniková prodejna</t>
  </si>
  <si>
    <t>01 - Podniková prodejná - stavební část</t>
  </si>
  <si>
    <t>Úroveň 3:</t>
  </si>
  <si>
    <t>01 - Hrubá stavba</t>
  </si>
  <si>
    <t xml:space="preserve">    712 - Povlakové krytiny</t>
  </si>
  <si>
    <t xml:space="preserve">    721 - Zdravotechnika - vnitřní kanalizace</t>
  </si>
  <si>
    <t>374810952</t>
  </si>
  <si>
    <t>pod dome + 1 m na každou stranu</t>
  </si>
  <si>
    <t>19*9*0,2</t>
  </si>
  <si>
    <t>131201101</t>
  </si>
  <si>
    <t>Hloubení jam nezapažených v hornině tř. 3 objemu do 100 m3</t>
  </si>
  <si>
    <t>-955458038</t>
  </si>
  <si>
    <t>Hloubení nezapažených jam a zářezů s urovnáním dna do předepsaného profilu a spádu v hornině tř. 3 do 100 m3</t>
  </si>
  <si>
    <t>srovnání pod prodejnou</t>
  </si>
  <si>
    <t>17*7*0,1</t>
  </si>
  <si>
    <t>hloubení základů vnějších do ztraceného bednění</t>
  </si>
  <si>
    <t>0,45*2,2*(18*2+9*2)</t>
  </si>
  <si>
    <t>-1653590954</t>
  </si>
  <si>
    <t>65,36*0,5</t>
  </si>
  <si>
    <t>132201101</t>
  </si>
  <si>
    <t>Hloubení rýh š do 600 mm v hornině tř. 3 objemu do 100 m3</t>
  </si>
  <si>
    <t>329265263</t>
  </si>
  <si>
    <t>Hloubení zapažených i nezapažených rýh šířky do 600 mm s urovnáním dna do předepsaného profilu a spádu v hornině tř. 3 do 100 m3</t>
  </si>
  <si>
    <t>základové pasy</t>
  </si>
  <si>
    <t>"vnější" 17,2*2*0,4*0,6+6,3*2*0,4*0,6</t>
  </si>
  <si>
    <t>"vnitřní" (6,4+2,5+3,4)*0,4*0,5</t>
  </si>
  <si>
    <t>132201109</t>
  </si>
  <si>
    <t>Příplatek za lepivost k hloubení rýh š do 600 mm v hornině tř. 3</t>
  </si>
  <si>
    <t>621996054</t>
  </si>
  <si>
    <t>Hloubení zapažených i nezapažených rýh šířky do 600 mm s urovnáním dna do předepsaného profilu a spádu v hornině tř. 3 Příplatek k cenám za lepivost horniny tř. 3</t>
  </si>
  <si>
    <t>13,74*0,5</t>
  </si>
  <si>
    <t>1618128736</t>
  </si>
  <si>
    <t>odvoz zeminy na mezideponii</t>
  </si>
  <si>
    <t>49,896</t>
  </si>
  <si>
    <t>162701105</t>
  </si>
  <si>
    <t>Vodorovné přemístění do 10000 m výkopku/sypaniny z horniny tř. 1 až 4</t>
  </si>
  <si>
    <t>-804618808</t>
  </si>
  <si>
    <t>Vodorovné přemístění výkopku nebo sypaniny po suchu na obvyklém dopravním prostředku, bez naložení výkopku, avšak se složením bez rozhrnutí z horniny tř. 1 až 4 na vzdálenost přes 9 000 do 10 000 m</t>
  </si>
  <si>
    <t>79,1-49,896</t>
  </si>
  <si>
    <t>167101101</t>
  </si>
  <si>
    <t>Nakládání výkopku z hornin tř. 1 až 4 do 100 m3</t>
  </si>
  <si>
    <t>898736158</t>
  </si>
  <si>
    <t>Nakládání, skládání a překládání neulehlého výkopku nebo sypaniny nakládání, množství do 100 m3, z hornin tř. 1 až 4</t>
  </si>
  <si>
    <t>2003547140</t>
  </si>
  <si>
    <t>65,36+13,74</t>
  </si>
  <si>
    <t>171201211</t>
  </si>
  <si>
    <t>Poplatek za uložení stavebního odpadu - zeminy a kameniva na skládce</t>
  </si>
  <si>
    <t>-812735881</t>
  </si>
  <si>
    <t>Poplatek za uložení stavebního odpadu na skládce (skládkovné) zeminy a kameniva zatříděného do Katalogu odpadů pod kódem 170 504</t>
  </si>
  <si>
    <t>koeficient 1,8 t/m3</t>
  </si>
  <si>
    <t>29,204*1,8</t>
  </si>
  <si>
    <t>-2107556648</t>
  </si>
  <si>
    <t>19*9</t>
  </si>
  <si>
    <t>-555916610</t>
  </si>
  <si>
    <t>19*9*0,5</t>
  </si>
  <si>
    <t>2022631612</t>
  </si>
  <si>
    <t>8*6,3*0,05+2,7*2,8*0,05+6,3*5*0,05</t>
  </si>
  <si>
    <t>142290821</t>
  </si>
  <si>
    <t>16,9*6,9*0,15</t>
  </si>
  <si>
    <t>-1181692249</t>
  </si>
  <si>
    <t>(16,9*2+6,9*2)*0,2</t>
  </si>
  <si>
    <t>-1034050394</t>
  </si>
  <si>
    <t>178249444</t>
  </si>
  <si>
    <t>Deska vyztužena KARI sítí 100/100/8 při spodním lící desky, 7,90 kg/m2</t>
  </si>
  <si>
    <t>16,9*6,9*0,0079*1,15</t>
  </si>
  <si>
    <t>Pod zděnými příčkami bude k hornímu léci vložena druhá KARI síť v šířce 750mm na osu budoucí příčky</t>
  </si>
  <si>
    <t>(6,4+2,6+2+1,85)*0,0079*1,15</t>
  </si>
  <si>
    <t>274313711</t>
  </si>
  <si>
    <t>Základové pásy z betonu tř. C 20/25</t>
  </si>
  <si>
    <t>-808744247</t>
  </si>
  <si>
    <t>Základy z betonu prostého pasy betonu kamenem neprokládaného tř. C 20/25</t>
  </si>
  <si>
    <t>274353132</t>
  </si>
  <si>
    <t>Bednění kotevních otvorů v základových pásech průřezu do 0,10 m2 hl 2 m</t>
  </si>
  <si>
    <t>-897867102</t>
  </si>
  <si>
    <t>Bednění kotevních otvorů a prostupů v základových konstrukcích v pasech včetně polohového zajištění a odbednění, popř. ztraceného bednění z pletiva apod. průřezu přes 0,05 do 0,10 m2, hl. přes 1,00 do 2,00 m</t>
  </si>
  <si>
    <t>69389187</t>
  </si>
  <si>
    <t>spřažení se ztraceným bedněním 10kg/m3</t>
  </si>
  <si>
    <t>13,74*0,01</t>
  </si>
  <si>
    <t>279113134</t>
  </si>
  <si>
    <t>Základová zeď tl do 300 mm z tvárnic ztraceného bednění včetně výplně z betonu tř. C 16/20</t>
  </si>
  <si>
    <t>-167475086</t>
  </si>
  <si>
    <t>Základové zdi z tvárnic ztraceného bednění včetně výplně z betonu bez zvláštních nároků na vliv prostředí třídy C 16/20, tloušťky zdiva přes 250 do 300 mm</t>
  </si>
  <si>
    <t>(6,9*2+16,3)*0,5</t>
  </si>
  <si>
    <t>279361821</t>
  </si>
  <si>
    <t>Výztuž základových zdí nosných betonářskou ocelí 10 505</t>
  </si>
  <si>
    <t>38921929</t>
  </si>
  <si>
    <t>Výztuž základových zdí nosných svislých nebo odkloněných od svislice, rovinných nebo oblých, deskových nebo žebrových, včetně výztuže jejich žeber z betonářské oceli 10 505 (R) nebo BSt 500</t>
  </si>
  <si>
    <t>20 kg /m3</t>
  </si>
  <si>
    <t>(6,9*2+16,3)*0,5*0,3*0,02</t>
  </si>
  <si>
    <t>311234441R01</t>
  </si>
  <si>
    <t>Zdivo jednovrstvé z cihel děrovaných přes P10 do P15 na tepelněizolační maltu M5 tl 240 mm</t>
  </si>
  <si>
    <t>1328928326</t>
  </si>
  <si>
    <t>Zdivo jednovrstvé z cihel děrovaných broušených s integrovanou izolací z hydrofobizované minerální vlny na tenkovrstvou maltu, pevnost cihel přes P10 do P15, tl. zdiva 240 mm</t>
  </si>
  <si>
    <t>zakládací řada</t>
  </si>
  <si>
    <t>(6,9*2+16,3*2)*0,25-(5,4+1,1)*0,25</t>
  </si>
  <si>
    <t>311238650</t>
  </si>
  <si>
    <t>Zdivo jednovrstvé tepelně izolační z cihel broušených s vniřní izolací z minerální vlny na tenkovrstvou maltu U přes 0,18 do 0,22 W/m2K tl 300 mm</t>
  </si>
  <si>
    <t>866367765</t>
  </si>
  <si>
    <t>Zdivo jednovrstvé tepelně izolační z cihel děrovaných broušených s integrovanou izolací z hydrofobizované minerální vlny na tenkovrstvou maltu, součinitel prostupu tepla U přes 0,18 do 0,22, tl. zdiva 300 mm</t>
  </si>
  <si>
    <t>zdivo vnější</t>
  </si>
  <si>
    <t>(16,4*2+7*2)*3</t>
  </si>
  <si>
    <t>"odečet otvorů" -1,5*1,8*2-0,75*1,8-1,2*0,8-1,1*2,6-5,4*2,6</t>
  </si>
  <si>
    <t>zdivo vnitřní</t>
  </si>
  <si>
    <t>(6,4+2,5+3,4)*3,25-1*2,1*2</t>
  </si>
  <si>
    <t>atika</t>
  </si>
  <si>
    <t>(16,4*2+7*2)*0,5</t>
  </si>
  <si>
    <t>317168012</t>
  </si>
  <si>
    <t>Překlad keramický plochý š 115 mm dl 1250 mm</t>
  </si>
  <si>
    <t>1888029197</t>
  </si>
  <si>
    <t>Překlady keramické ploché osazené do maltového lože, výšky překladu 71 mm šířky 115 mm, délky 1250 mm</t>
  </si>
  <si>
    <t>317168022</t>
  </si>
  <si>
    <t>Překlad keramický plochý š 145 mm dl 1250 mm</t>
  </si>
  <si>
    <t>1262969278</t>
  </si>
  <si>
    <t>Překlady keramické ploché osazené do maltového lože, výšky překladu 71 mm šířky 145 mm, délky 1250 mm</t>
  </si>
  <si>
    <t>317168051</t>
  </si>
  <si>
    <t>Překlad keramický vysoký v 238 mm dl 1000 mm</t>
  </si>
  <si>
    <t>-761854738</t>
  </si>
  <si>
    <t>Překlady keramické vysoké osazené do maltového lože, šířky překladu 70 mm výšky 238 mm, délky 1000 mm</t>
  </si>
  <si>
    <t>H/05</t>
  </si>
  <si>
    <t>317168052</t>
  </si>
  <si>
    <t>Překlad keramický vysoký v 238 mm dl 1250 mm</t>
  </si>
  <si>
    <t>1765456327</t>
  </si>
  <si>
    <t>Překlady keramické vysoké osazené do maltového lože, šířky překladu 70 mm výšky 238 mm, délky 1250 mm</t>
  </si>
  <si>
    <t>317168053</t>
  </si>
  <si>
    <t>Překlad keramický vysoký v 238 mm dl 1500 mm</t>
  </si>
  <si>
    <t>1548677033</t>
  </si>
  <si>
    <t>Překlady keramické vysoké osazené do maltového lože, šířky překladu 70 mm výšky 238 mm, délky 1500 mm</t>
  </si>
  <si>
    <t>H/03</t>
  </si>
  <si>
    <t>H/02</t>
  </si>
  <si>
    <t>317168054</t>
  </si>
  <si>
    <t>Překlad keramický vysoký v 238 mm dl 1750 mm</t>
  </si>
  <si>
    <t>450514596</t>
  </si>
  <si>
    <t>Překlady keramické vysoké osazené do maltového lože, šířky překladu 70 mm výšky 238 mm, délky 1750 mm</t>
  </si>
  <si>
    <t>H04</t>
  </si>
  <si>
    <t>4*2</t>
  </si>
  <si>
    <t>317998113</t>
  </si>
  <si>
    <t>Tepelná izolace mezi překlady v 24 cm z polystyrénu tl 80 mm</t>
  </si>
  <si>
    <t>-1488046550</t>
  </si>
  <si>
    <t>Izolace tepelná mezi překlady z pěnového polystyrénu výšky 24 cm, tloušťky 80 mm</t>
  </si>
  <si>
    <t>1,75*2+1,5*2+1+1,25*2</t>
  </si>
  <si>
    <t>342244211</t>
  </si>
  <si>
    <t>Příčka z cihel broušených na tenkovrstvou maltu tloušťky 115 mm</t>
  </si>
  <si>
    <t>700713833</t>
  </si>
  <si>
    <t>Příčky jednoduché z cihel děrovaných broušených, na tenkovrstvou maltu, pevnost cihel do P15, tl. příčky 115 mm</t>
  </si>
  <si>
    <t>míst. 103</t>
  </si>
  <si>
    <t>0,3*3,25</t>
  </si>
  <si>
    <t>míst. 106</t>
  </si>
  <si>
    <t>1,7*2*3,25-0,8*2*2</t>
  </si>
  <si>
    <t>342244221</t>
  </si>
  <si>
    <t>Příčka z cihel broušených na tenkovrstvou maltu tloušťky 140 mm</t>
  </si>
  <si>
    <t>-1030907099</t>
  </si>
  <si>
    <t>Příčky jednoduché z cihel děrovaných broušených, na tenkovrstvou maltu, pevnost cihel do P15, tl. příčky 140 mm</t>
  </si>
  <si>
    <t>(6,4+2,6+1,85+3,25)*3,25-0,9*2*3</t>
  </si>
  <si>
    <t>411321616</t>
  </si>
  <si>
    <t>Stropy deskové ze ŽB tř. C 30/37</t>
  </si>
  <si>
    <t>-301453168</t>
  </si>
  <si>
    <t>Stropy z betonu železového (bez výztuže) stropů deskových, plochých střech, desek balkonových, desek hřibových stropů včetně hlavic hřibových sloupů tř. C 30/37</t>
  </si>
  <si>
    <t>"deska"16,8*6,7*0,25</t>
  </si>
  <si>
    <t>"překlad" 5,8*0,25*0,35</t>
  </si>
  <si>
    <t>411351011</t>
  </si>
  <si>
    <t>Zřízení bednění stropů deskových tl do 25 cm bez podpěrné kce</t>
  </si>
  <si>
    <t>-2088022125</t>
  </si>
  <si>
    <t>Bednění stropních konstrukcí - bez podpěrné konstrukce desek tloušťky stropní desky přes 5 do 25 cm zřízení</t>
  </si>
  <si>
    <t>"deska" 6,4*5,15+3,1*2,5+3*2,8+6,4*5,4</t>
  </si>
  <si>
    <t>"překlad"0,3*5,4+5,4*0,5*2</t>
  </si>
  <si>
    <t>411351012</t>
  </si>
  <si>
    <t>Odstranění bednění stropů deskových tl do 25 cm bez podpěrné kce</t>
  </si>
  <si>
    <t>1413872431</t>
  </si>
  <si>
    <t>Bednění stropních konstrukcí - bez podpěrné konstrukce desek tloušťky stropní desky přes 5 do 25 cm odstranění</t>
  </si>
  <si>
    <t>411354313</t>
  </si>
  <si>
    <t>Zřízení podpěrné konstrukce stropů výšky do 4 m tl do 25 cm</t>
  </si>
  <si>
    <t>-600356129</t>
  </si>
  <si>
    <t>Podpěrná konstrukce stropů - desek, kleneb a skořepin výška podepření do 4 m tloušťka stropu přes 15 do 25 cm zřízení</t>
  </si>
  <si>
    <t>411354314</t>
  </si>
  <si>
    <t>Odstranění podpěrné konstrukce stropů výšky do 4 m tl do 25 cm</t>
  </si>
  <si>
    <t>-2055975592</t>
  </si>
  <si>
    <t>Podpěrná konstrukce stropů - desek, kleneb a skořepin výška podepření do 4 m tloušťka stropu přes 15 do 25 cm odstranění</t>
  </si>
  <si>
    <t>411361821</t>
  </si>
  <si>
    <t>Výztuž stropů betonářskou ocelí 10 505</t>
  </si>
  <si>
    <t>1561041871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</si>
  <si>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</si>
  <si>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100 Kg/m3</t>
  </si>
  <si>
    <t>"deska"16,8*6,7*0,25*0,1</t>
  </si>
  <si>
    <t>"překlad" 5,8*0,25*0,35*0,1</t>
  </si>
  <si>
    <t>417238213R01</t>
  </si>
  <si>
    <t>Obezdívka věnce jednostranná věncovkou keramickou v přes 210 do 250 mm včetně polystyrenu tl 100 mm</t>
  </si>
  <si>
    <t>-302629503</t>
  </si>
  <si>
    <t>Obezdívka ztužujícího věnce keramickými věncovkami včetně tepelné izolace z pěnového polystyrenu tl. 100 mm jednostranná, výška věnce přes 210 do 250 mm</t>
  </si>
  <si>
    <t>17*2+7*2</t>
  </si>
  <si>
    <t>-1056115307</t>
  </si>
  <si>
    <t>lešení po celou dobu stavby, 50% je v dokončení stavby 50% hrubá stavba</t>
  </si>
  <si>
    <t>plocha viz pohledy stavby</t>
  </si>
  <si>
    <t>(17*2*3,8+7*2*3,8)*0,5</t>
  </si>
  <si>
    <t>-417957053</t>
  </si>
  <si>
    <t xml:space="preserve">40 dní pronájem </t>
  </si>
  <si>
    <t>182,4*40*0,5</t>
  </si>
  <si>
    <t>718453121</t>
  </si>
  <si>
    <t>949101111</t>
  </si>
  <si>
    <t>Lešení pomocné pro objekty pozemních staveb s lešeňovou podlahou v do 1,9 m zatížení do 150 kg/m2</t>
  </si>
  <si>
    <t>-388781906</t>
  </si>
  <si>
    <t>Lešení pomocné pracovní pro objekty pozemních staveb pro zatížení do 150 kg/m2, o výšce lešeňové podlahy do 1,9 m</t>
  </si>
  <si>
    <t>97,2*0,5</t>
  </si>
  <si>
    <t>952901111</t>
  </si>
  <si>
    <t>Vyčištění budov bytové a občanské výstavby při výšce podlaží do 4 m</t>
  </si>
  <si>
    <t>1098655198</t>
  </si>
  <si>
    <t>Vyčištění budov nebo objektů před předáním do užívání budov bytové nebo občanské výstavby, světlé výšky podlaží do 4 m</t>
  </si>
  <si>
    <t>998011001</t>
  </si>
  <si>
    <t>Přesun hmot pro budovy zděné v do 6 m</t>
  </si>
  <si>
    <t>1187446068</t>
  </si>
  <si>
    <t>Přesun hmot pro budovy občanské výstavby, bydlení, výrobu a služby s nosnou svislou konstrukcí zděnou z cihel, tvárnic nebo kamene vodorovná dopravní vzdálenost do 100 m pro budovy výšky do 6 m</t>
  </si>
  <si>
    <t>2094033051</t>
  </si>
  <si>
    <t>viz skladby podlah: Asfaltová penetrační emulze bez obsahu rozpuštědel</t>
  </si>
  <si>
    <t>"střecha" 6,4*16,4</t>
  </si>
  <si>
    <t>"atika" (17*2+6,4*2)*0,3</t>
  </si>
  <si>
    <t>"deska" 16,9*6,9</t>
  </si>
  <si>
    <t>-1752135693</t>
  </si>
  <si>
    <t>235,61*0,0003 'Přepočtené koeficientem množství</t>
  </si>
  <si>
    <t>-337140439</t>
  </si>
  <si>
    <t>"atika"(16,4*2+6,4*2)*0,5</t>
  </si>
  <si>
    <t>"sokl" (6,9*2+16,6*2)*0,6</t>
  </si>
  <si>
    <t>-2013592081</t>
  </si>
  <si>
    <t>51*0,00035 'Přepočtené koeficientem množství</t>
  </si>
  <si>
    <t>585299357</t>
  </si>
  <si>
    <t>16,9*6,9</t>
  </si>
  <si>
    <t>-96401423</t>
  </si>
  <si>
    <t>116,61*1,15 'Přepočtené koeficientem množství</t>
  </si>
  <si>
    <t>224954331</t>
  </si>
  <si>
    <t>(6,9*2+16,6*2)*0,6</t>
  </si>
  <si>
    <t>184431685</t>
  </si>
  <si>
    <t>28,2*1,2 'Přepočtené koeficientem množství</t>
  </si>
  <si>
    <t>Montáž + dodávka opracování prostupů protiradonovou izolací - kompletní provedení pro celou prodejnu</t>
  </si>
  <si>
    <t>876719800</t>
  </si>
  <si>
    <t>Montáž + dodávka opracování prostupů protiradonovou izolací - kompletní provedení pro celou prodejnu</t>
  </si>
  <si>
    <t>-1383699258</t>
  </si>
  <si>
    <t>712</t>
  </si>
  <si>
    <t>Povlakové krytiny</t>
  </si>
  <si>
    <t>712363362</t>
  </si>
  <si>
    <t>Povlakové krytiny střech do 10° z tvarovaných poplastovaných lišt délky 2 m tmelící lišta rš 100 mm</t>
  </si>
  <si>
    <t>1393736502</t>
  </si>
  <si>
    <t>Povlakové krytiny střech plochých do 10° z tvarovaných poplastovaných lišt pro mPVC tmelící lišta rš 100 mm</t>
  </si>
  <si>
    <t>viz výpis prvků PSV, K/04, K/05</t>
  </si>
  <si>
    <t>(16,4*2+6,4*2)*2</t>
  </si>
  <si>
    <t>712363541</t>
  </si>
  <si>
    <t>Provedení povlak krytiny mechanicky kotvenou do betonu TI tl do 240 mm vnitřní pole, budova v do 18m</t>
  </si>
  <si>
    <t>-1972157943</t>
  </si>
  <si>
    <t>Provedení povlakové krytiny střech plochých do 10° s mechanicky kotvenou izolací včetně položení fólie a horkovzdušného svaření tl. tepelné izolace přes 200 do 240 mm budovy výšky do 18 m, kotvené do betonu nebo pórobetonu vnitřní plocha</t>
  </si>
  <si>
    <t>16,4*6,4</t>
  </si>
  <si>
    <t>28322012</t>
  </si>
  <si>
    <t>fólie hydroizolační střešní mPVC mechanicky kotvená tl 1,5mm šedá</t>
  </si>
  <si>
    <t>-227621454</t>
  </si>
  <si>
    <t>104,96*1,15 'Přepočtené koeficientem množství</t>
  </si>
  <si>
    <t>712363542</t>
  </si>
  <si>
    <t>Provedení povlak krytiny mechanicky kotvenou do betonu TI tl do 240 mm krajní pole, budova v do 18m</t>
  </si>
  <si>
    <t>1354352829</t>
  </si>
  <si>
    <t>Provedení povlakové krytiny střech plochých do 10° s mechanicky kotvenou izolací včetně položení fólie a horkovzdušného svaření tl. tepelné izolace přes 200 do 240 mm budovy výšky do 18 m, kotvené do betonu nebo pórobetonu okraj</t>
  </si>
  <si>
    <t>(16,4*2+6,4*2)*0,4</t>
  </si>
  <si>
    <t>-1980856034</t>
  </si>
  <si>
    <t>18,24*1,15 'Přepočtené koeficientem množství</t>
  </si>
  <si>
    <t>712363543</t>
  </si>
  <si>
    <t>Provedení povlak krytiny mechanicky kotvenou do betonu TI tl do 240 mm rohové pole, budova v do 18m</t>
  </si>
  <si>
    <t>2112912728</t>
  </si>
  <si>
    <t>Provedení povlakové krytiny střech plochých do 10° s mechanicky kotvenou izolací včetně položení fólie a horkovzdušného svaření tl. tepelné izolace přes 200 do 240 mm budovy výšky do 18 m, kotvené do betonu nebo pórobetonu roh</t>
  </si>
  <si>
    <t>0,5*0,5*4</t>
  </si>
  <si>
    <t>1178528817</t>
  </si>
  <si>
    <t>1*1,15 'Přepočtené koeficientem množství</t>
  </si>
  <si>
    <t>712391172</t>
  </si>
  <si>
    <t>Provedení povlakové krytiny střech do 10° ochranné textilní vrstvy</t>
  </si>
  <si>
    <t>-698000026</t>
  </si>
  <si>
    <t>Provedení povlakové krytiny střech plochých do 10° -ostatní práce provedení vrstvy textilní ochranné</t>
  </si>
  <si>
    <t>69311068</t>
  </si>
  <si>
    <t>geotextilie netkaná separační, ochranná, filtrační, drenážní PP 300g/m2</t>
  </si>
  <si>
    <t>439385559</t>
  </si>
  <si>
    <t>998712101</t>
  </si>
  <si>
    <t>Přesun hmot tonážní tonážní pro krytiny povlakové v objektech v do 6 m</t>
  </si>
  <si>
    <t>700742292</t>
  </si>
  <si>
    <t>Přesun hmot pro povlakové krytiny stanovený z hmotnosti přesunovaného materiálu vodorovná dopravní vzdálenost do 50 m v objektech výšky do 6 m</t>
  </si>
  <si>
    <t>713141151</t>
  </si>
  <si>
    <t>Montáž izolace tepelné střech plochých kladené volně 1 vrstva rohoží, pásů, dílců, desek</t>
  </si>
  <si>
    <t>-3213847</t>
  </si>
  <si>
    <t>Montáž tepelné izolace střech plochých rohožemi, pásy, deskami, dílci, bloky (izolační materiál ve specifikaci) kladenými volně jednovrstvá</t>
  </si>
  <si>
    <t>28372321R01</t>
  </si>
  <si>
    <t>deska EPS 100 pro trvalé zatížení v tlaku (max. 2000 kg/m2) tl 200mm</t>
  </si>
  <si>
    <t>-480818096</t>
  </si>
  <si>
    <t>104,96*1,02 'Přepočtené koeficientem množství</t>
  </si>
  <si>
    <t>713141311</t>
  </si>
  <si>
    <t>Montáž izolace tepelné střech plochých kladené volně, spádová vrstva</t>
  </si>
  <si>
    <t>-950610782</t>
  </si>
  <si>
    <t>Montáž tepelné izolace střech plochých spádovými klíny v ploše kladenými volně</t>
  </si>
  <si>
    <t>28376141</t>
  </si>
  <si>
    <t>klín izolační z pěnového polystyrenu EPS 100 spádový</t>
  </si>
  <si>
    <t>-1259141691</t>
  </si>
  <si>
    <t>16,4*6,4*0,0655</t>
  </si>
  <si>
    <t>998713101</t>
  </si>
  <si>
    <t>Přesun hmot tonážní pro izolace tepelné v objektech v do 6 m</t>
  </si>
  <si>
    <t>1888398834</t>
  </si>
  <si>
    <t>Přesun hmot pro izolace tepelné stanovený z hmotnosti přesunovaného materiálu vodorovná dopravní vzdálenost do 50 m v objektech výšky do 6 m</t>
  </si>
  <si>
    <t>721</t>
  </si>
  <si>
    <t>Zdravotechnika - vnitřní kanalizace</t>
  </si>
  <si>
    <t>721173315</t>
  </si>
  <si>
    <t>Potrubí kanalizační z PVC SN 4 dešťové DN 110</t>
  </si>
  <si>
    <t>-714392530</t>
  </si>
  <si>
    <t>Potrubí z plastových trub PVC SN4 dešťové DN 110</t>
  </si>
  <si>
    <t>721233221</t>
  </si>
  <si>
    <t>Střešní vtok polypropylen PP pro pochůzné střechy vodorovný odtok DN 75/110</t>
  </si>
  <si>
    <t>408357104</t>
  </si>
  <si>
    <t>Střešní vtoky (vpusti) polypropylenové (PP) pro pochůzné střechy s odtokem vodorovným DN 75/110</t>
  </si>
  <si>
    <t>"0/01" 2</t>
  </si>
  <si>
    <t>721233R01</t>
  </si>
  <si>
    <t>-1107042318</t>
  </si>
  <si>
    <t>D+M Těsnící manžeta, O/03</t>
  </si>
  <si>
    <t>TĚSNÍCÍ MANŽETY - TVAROVKY PRO PROSTUPY HYDROIZOLACÍ Z PVC-P</t>
  </si>
  <si>
    <t>FÓLIE. 1TVAROVKY URČNY PRO PROSTUP O PRŮŘEZU 100x100 MM. VÝŠKA</t>
  </si>
  <si>
    <t>TVAROVKY 150 MM. PRŮMĚR MANŽETY 275 MM, viz výpis PSV</t>
  </si>
  <si>
    <t>998721101</t>
  </si>
  <si>
    <t>Přesun hmot tonážní pro vnitřní kanalizace v objektech v do 6 m</t>
  </si>
  <si>
    <t>-1267225886</t>
  </si>
  <si>
    <t>Přesun hmot pro vnitřní kanalizace stanovený z hmotnosti přesunovaného materiálu vodorovná dopravní vzdálenost do 50 m v objektech výšky do 6 m</t>
  </si>
  <si>
    <t>766R01</t>
  </si>
  <si>
    <t>D+M Vstupní sestava z otevíravých dveří a fixním oknem, v. 2,65x5,4 m, H/01</t>
  </si>
  <si>
    <t>-370727793</t>
  </si>
  <si>
    <t>D+M Vstupní sestava z otevíravých dveří a fixním oknem, v. 2,65x5,4 m, H/01</t>
  </si>
  <si>
    <t>Poznámka k položce:
VSTUPNÍ SESTAVA Z OTEVÍRVÝCH DVEŘÍ A FIXNÍCH OKEN
SVĚTLÝ ROZMĚR STAVEBNÍHO OTVORU (VxŠ): 2650 x 5400 mm
SVĚTLÝ ROZMĚR DVEŘÍ (VxŠ): 2525 x 900 mm
RÁM: HLINÍKOVÝ
KOVÁNÍ: CELOOBVODOVÉ
BARVA: LAKOVANÝ HLINÍK (RAL 9006)
DVEŘNÍ KŘÍDLO: HLINÍKOVÉ, Z ČÁSTI PROSKLENÉ
ZASKLENÍ: ČIRÉ IZOLAČNÍ BEZPEČNOSTNÍ TROJSKLO CONNEX
KOVÁNÍ: KLIKA - MADLO
ZÁMEK: BEZPEČNOSTNÍ
BARVA: LAKOVANÝ HLINÍK (RAL 9006)
TI POŽADAVEK: UD,min = 1,2 W/m2K, UW,min = 1,2 W/m2K
DOPLŇKY: ROZŠIŘOVACÍ PROFIL NA HORNÍ STRANĚ SESTVY</t>
  </si>
  <si>
    <t>766R02</t>
  </si>
  <si>
    <t>D+M Vstupní dveře s fixnním nadsvětlíkem, v. 2,6x1,1 m, H/02</t>
  </si>
  <si>
    <t>1197594284</t>
  </si>
  <si>
    <t>D+M Vstupní dveře s fixnním nadsvětlíkem, v. 2,6x1,1 m, H/02</t>
  </si>
  <si>
    <t>Poznámka k položce:
DVEŘE OTEVÍRAVÉ S FIXNÍM NADSVĚTLÍKEM
SVĚTLÝ ROZMĚR STAVEBNÍHO OTVORU (VxŠ): 2600 x 1100 mm
SVĚTLÝ ROZMĚR DVEŘÍ (VxŠ): 1970 x 950 mm
RÁM: HLINÍKOVÝ
KOVÁNÍ: CELOOBVODOVÉ
BARVA: LAKOVANÝ HLINÍK (RAL 9006)
DVEŘNÍ KŘÍDLO: HLINÍKOVÉ, PLNÉ
ZASKLENÍ: ČIRÉ IZOLAČNÍ BEZPEČNOSTNÍ TROJSKLO CONNEX
KOVÁNÍ: KLIKA - KOULE
ZÁMEK: BEZPEČNOSTNÍ
BARVA: LAKOVANÝ HLINÍK (RAL 9006)
TI POŽADAVEK: UD,min = 1,2 W/m2K</t>
  </si>
  <si>
    <t>D+M Jednokřídlé okno - sklopné, v. 0,9x1,2 m m, H/03</t>
  </si>
  <si>
    <t>-769731706</t>
  </si>
  <si>
    <t>D+M Jednokřídlé okno - sklopné, v. 0,9x1,2 m m, H/03</t>
  </si>
  <si>
    <t>Poznámka k položce:
JEDNOKŘÍDLÉ OKNO - SKLOPNÉ
SVĚTLÝ ROZMĚR STAVEBNÍHO OTVORU (VxŠ): 800 x 1200 mm
OKENNÍ RÁM: PLASTOVÝ
KOVÁNÍ: CELOOBVODOVÉ
BARVA: VNĚJŠÍ - ŠEDÁ (RAL 9006); VNITŘNÍ - BÍLÁ
RÁM KŘÍDLA: PLASTOVÝ
ZASKLENÍ: ČIRÉ IZOLAČNÍ BEZPEČNOSTNÍ TROJSKLO CONNEX
KOVÁNÍ: KLIKA Z VNITŘNÍ STRANY
BARVA: VNĚJŠÍ - ŠEDÁ (RAL 9006); VNITŘNÍ - BÍLÁ
VNITŘNÍ PARAPET: PLASTOVÝ KOMŮRKOVÝ NA DÉLKU OKNA, ŠÍŘKY 150 MM,
TL. 20 MM, S NOSEM - BARVA BÍLÁ
TI POŽADAVEK: UW,min = 1,2 W/m2K</t>
  </si>
  <si>
    <t>766R04</t>
  </si>
  <si>
    <t>D+M Dvoukřídlé okno - otevíravé/sklopné, v. 1,8x1,5 m, H/04</t>
  </si>
  <si>
    <t>-517207978</t>
  </si>
  <si>
    <t>D+M Dvoukřídlé okno - otevíravé/sklopné, v. 1,8x1,5 m, H/04</t>
  </si>
  <si>
    <t>Poznámka k položce:
DVOUKŘÍDLÉ OKNO BEZ SLOUPKU - OTEVÍRAVÉ/SKLOPNÉ + OTEVÍRAVÉ S
FIXNÍM NADSVĚTLÍKEM
SVĚTLÝ ROZMĚR STAVEBNÍHO OTVORU (VxŠ): 1800 x 1500 mm
OKENNÍ RÁM: PLASTOVÝ
KOVÁNÍ: CELOOBVODOVÉ
BARVA: VNĚJŠÍ - ŠEDÁ (RAL 9006); VNITŘNÍ - BÍLÁ
RÁM KŘÍDLA: PLASTOVÝ
ZASKLENÍ: ČIRÉ IZOLAČNÍ BEZPEČNOSTNÍ TROJSKLO CONNEX
KOVÁNÍ: KLIKA Z VNITŘNÍ STRANY
BARVA: VNĚJŠÍ - ŠEDÁ (RAL 9006); VNITŘNÍ - BÍLÁ
VNITŘNÍ PARAPET: PLASTOVÝ KOMŮRKOVÝ NA DÉLKU OKNA, ŠÍŘKY 150 MM,
TL. 20 MM, S NOSEM - BARVA BÍLÁ
TI POŽADAVEK: UW,min = 1,2 W/m2K
DOPLŇKY: ROZŠIŘOVACÍ PROFIL NA HORNÍ STRANĚ SESTVY PRO UMÍSTĚNÍ
PŘEDOKENNÍ ROLETY</t>
  </si>
  <si>
    <t>D+M Jednokřídlé okno - otevíravé/sklopné, v. 0,75x1,8 m, H/05</t>
  </si>
  <si>
    <t>2010944505</t>
  </si>
  <si>
    <t>D+M Jednokřídlé okno - otevíravé/sklopné, v. 0,75x1,8 m, H/05</t>
  </si>
  <si>
    <t>Poznámka k položce:
EDNOKŘÍDLÉ OKNO - OTEVÍRAVÉ/SKLOPNÉ S FIXNÍM NADSVĚTLÍKEM
SVĚTLÝ ROZMĚR STAVEBNÍHO OTVORU (VxŠ): 750 x 1800 mm
OKENNÍ RÁM: PLASTOVÝ
KOVÁNÍ: CELOOBVODOVÉ
BARVA: VNĚJŠÍ - ŠEDÁ (RAL 9006); VNITŘNÍ - BÍLÁ
RÁM KŘÍDLA: PLASTOVÝ
ZASKLENÍ: ČIRÉ IZOLAČNÍ BEZPEČNOSTNÍ TROJSKLO CONNEX
KOVÁNÍ: KLIKA Z VNITŘNÍ STRANY
BARVA: VNĚJŠÍ - ŠEDÁ (RAL 9006); VNITŘNÍ - BÍLÁ
VNITŘNÍ PARAPET: PLASTOVÝ KOMŮRKOVÝ NA DÉLKU OKNA, ŠÍŘKY 150 MM,
TL. 20 MM, S NOSEM - BARVA BÍLÁ
TI POŽADAVEK: UW,min = 1,2 W/m2K</t>
  </si>
  <si>
    <t>02 - Dokončení stavby</t>
  </si>
  <si>
    <t>177648504</t>
  </si>
  <si>
    <t xml:space="preserve">odvoz zeminy na mezideponii </t>
  </si>
  <si>
    <t>-1182431143</t>
  </si>
  <si>
    <t>zásyp okolo vnějších základů</t>
  </si>
  <si>
    <t>"plocha odečtena z autocad" 0,39*(16*2+6*2)</t>
  </si>
  <si>
    <t>"plocha odečtena z autocad" 0,66*(17,4*2+7,4*2)</t>
  </si>
  <si>
    <t>342151111R01</t>
  </si>
  <si>
    <t>-317929582</t>
  </si>
  <si>
    <t>Montáž opláštění stěn konstrukce ze sendvičových panelů šroubovaných, výšky budovy do 6 m</t>
  </si>
  <si>
    <t>míst. 102</t>
  </si>
  <si>
    <t>"podhled" 6,1</t>
  </si>
  <si>
    <t>"stěny"(2,5*2+3,1*2)*3-1*2,1</t>
  </si>
  <si>
    <t>55324721</t>
  </si>
  <si>
    <t>panel sendvičový stěnový vnější, izolace PIR, viditelné kotvení, U 0,14W/m2K, modulová/celková š 1100/1120mm tl 160mm</t>
  </si>
  <si>
    <t>-73532291</t>
  </si>
  <si>
    <t>611131111</t>
  </si>
  <si>
    <t>Polymercementový spojovací můstek vnitřních stropů nanášený ručně</t>
  </si>
  <si>
    <t>-101343095</t>
  </si>
  <si>
    <t>Podkladní a spojovací vrstva vnitřních omítaných ploch polymercementový spojovací můstek nanášený ručně stropů</t>
  </si>
  <si>
    <t>33+8,45+1,55+1,7+9,8+2+34,6</t>
  </si>
  <si>
    <t>611321141</t>
  </si>
  <si>
    <t>Vápenocementová omítka štuková dvouvrstvá vnitřních stropů rovných nanášená ručně</t>
  </si>
  <si>
    <t>573011381</t>
  </si>
  <si>
    <t>Omítka vápenocementová vnitřních ploch nanášená ručně dvouvrstvá, tloušťky jádrové omítky do 10 mm a tloušťky štuku do 3 mm štuková vodorovných konstrukcí stropů rovných</t>
  </si>
  <si>
    <t>612131101</t>
  </si>
  <si>
    <t>Cementový postřik vnitřních stěn nanášený celoplošně ručně</t>
  </si>
  <si>
    <t>-63000204</t>
  </si>
  <si>
    <t>Podkladní a spojovací vrstva vnitřních omítaných ploch cementový postřik nanášený ručně celoplošně stěn</t>
  </si>
  <si>
    <t>míst. 101</t>
  </si>
  <si>
    <t>"stěny" (0,5*2+5,15*2+6,4)*3-1*2,1*2</t>
  </si>
  <si>
    <t>"ostění" 0,12*(2,6*2+5,4)</t>
  </si>
  <si>
    <t>(2,6*2+3,25*2)*3-0,9*2-0,75*1,8</t>
  </si>
  <si>
    <t>"ostění" (0,75+1,8*2)*0,1</t>
  </si>
  <si>
    <t>míst. 104 a+b</t>
  </si>
  <si>
    <t>(1*2+1,7*2)*3*2-0,8*2*2</t>
  </si>
  <si>
    <t>míst. 105</t>
  </si>
  <si>
    <t>"stěny" (1,15+5,4+3,45+1,85+1,95+3)*3-1*2,1-1,1*2,6-0,9*2*3</t>
  </si>
  <si>
    <t>(1,7*2+1,2*2)*3-1,2*0,8-0,8*2*2-0,9*2</t>
  </si>
  <si>
    <t xml:space="preserve">"ostění" </t>
  </si>
  <si>
    <t>0,1*(1,2+0,8*2)</t>
  </si>
  <si>
    <t>míst. 107</t>
  </si>
  <si>
    <t>(6,4*2+5,4*2)*3-1,5*1,8*2-0,9*2+0,18*(1,5*2+1,8*4)</t>
  </si>
  <si>
    <t>612321111</t>
  </si>
  <si>
    <t>Vápenocementová omítka hrubá jednovrstvá zatřená vnitřních stěn nanášená ručně</t>
  </si>
  <si>
    <t>2007711768</t>
  </si>
  <si>
    <t>Omítka vápenocementová vnitřních ploch nanášená ručně jednovrstvá, tloušťky do 10 mm hrubá zatřená svislých konstrukcí stěn</t>
  </si>
  <si>
    <t>228,953-200,97</t>
  </si>
  <si>
    <t>612321141</t>
  </si>
  <si>
    <t>Vápenocementová omítka štuková dvouvrstvá vnitřních stěn nanášená ručně</t>
  </si>
  <si>
    <t>-507260976</t>
  </si>
  <si>
    <t>Omítka vápenocementová vnitřních ploch nanášená ručně dvouvrstvá, tloušťky jádrové omítky do 10 mm a tloušťky štuku do 3 mm štuková svislých konstrukcí stěn</t>
  </si>
  <si>
    <t>(0,5*2+5,15*2+6,4)*3-1*2,1*2</t>
  </si>
  <si>
    <t>(2,6*2+3,25*2)*3-0,75*1,8-0,9*1</t>
  </si>
  <si>
    <t>(1,7*2+1*2)*0,95+(1,7*2+0,9*2)*0,95</t>
  </si>
  <si>
    <t>(1,7*2+1,2*2)*0,95</t>
  </si>
  <si>
    <t>(6,4*2+5,4*2)*3-1,5*1,8*2-0,9*2</t>
  </si>
  <si>
    <t>612325302</t>
  </si>
  <si>
    <t>Vápenocementová štuková omítka ostění nebo nadpraží</t>
  </si>
  <si>
    <t>322405804</t>
  </si>
  <si>
    <t>Vápenocementová omítka ostění nebo nadpraží štuková</t>
  </si>
  <si>
    <t>"ostění" 0,1*(1,2+0,8*2)</t>
  </si>
  <si>
    <t>0,18*(1,5*2+1,8*4)</t>
  </si>
  <si>
    <t>622131101</t>
  </si>
  <si>
    <t>Cementový postřik vnějších stěn nanášený celoplošně ručně</t>
  </si>
  <si>
    <t>-1220501861</t>
  </si>
  <si>
    <t>Podkladní a spojovací vrstva vnějších omítaných ploch cementový postřik nanášený ručně celoplošně stěn</t>
  </si>
  <si>
    <t>štíty</t>
  </si>
  <si>
    <t>3,9*7*2</t>
  </si>
  <si>
    <t>boky</t>
  </si>
  <si>
    <t>17*2*3,9</t>
  </si>
  <si>
    <t>odečet otvorů</t>
  </si>
  <si>
    <t>-5,4*2,6-1,1*2,6-1,2*0,8-0,75*1,8-1,5*1,8*2</t>
  </si>
  <si>
    <t>ostění</t>
  </si>
  <si>
    <t>(1,2+0,8*2)*0,15+(1,1+2,6*2)*0,18+(5,4+2,6*2)*0,08+(0,75+1,8*2)*0,1</t>
  </si>
  <si>
    <t>622142001R01</t>
  </si>
  <si>
    <t>Potažení vnějších stěn sklovláknitým pletivem vtlačeným do tenkovrstvé hmoty</t>
  </si>
  <si>
    <t>1755815566</t>
  </si>
  <si>
    <t>Potažení vnějších ploch pletivem v ploše nebo pruzích, na plném podkladu sklovláknitým vtlačením do vápenocementové jádrové omítky stěn</t>
  </si>
  <si>
    <t>622143003</t>
  </si>
  <si>
    <t>Montáž omítkových plastových nebo pozinkovaných rohových profilů s tkaninou</t>
  </si>
  <si>
    <t>844866024</t>
  </si>
  <si>
    <t>Montáž omítkových profilů plastových nebo pozinkovaných, upevněných vtlačením do podkladní vrstvy nebo přibitím rohových s tkaninou</t>
  </si>
  <si>
    <t>rohy budovy</t>
  </si>
  <si>
    <t>4*4</t>
  </si>
  <si>
    <t>otvory - vnitřní a vnější</t>
  </si>
  <si>
    <t>(1,5*2+1,8*4)*2+1,5+0,8*2+1,1*2+2,6*4+5,4*2+2,6*4+0,75*2+1,8*4</t>
  </si>
  <si>
    <t>vnitřní roky</t>
  </si>
  <si>
    <t>59051486</t>
  </si>
  <si>
    <t>lišta rohová PVC 10/15cm s tkaninou</t>
  </si>
  <si>
    <t>878571804</t>
  </si>
  <si>
    <t>85*1,05 'Přepočtené koeficientem množství</t>
  </si>
  <si>
    <t>622143004</t>
  </si>
  <si>
    <t>Montáž omítkových samolepících začišťovacích profilů pro spojení s okenním rámem</t>
  </si>
  <si>
    <t>-1017877944</t>
  </si>
  <si>
    <t>Montáž omítkových profilů plastových nebo pozinkovaných, upevněných vtlačením do podkladní vrstvy nebo přibitím začišťovacích samolepících pro vytvoření dilatujícího spoje s okenním rámem</t>
  </si>
  <si>
    <t>59051476</t>
  </si>
  <si>
    <t>profil okenní začišťovací se sklovláknitou armovací tkaninou 9 mm/2,4 m</t>
  </si>
  <si>
    <t>-1024961716</t>
  </si>
  <si>
    <t>66*1,05 'Přepočtené koeficientem množství</t>
  </si>
  <si>
    <t>622211011</t>
  </si>
  <si>
    <t>Montáž kontaktního zateplení vnějších stěn z polystyrénových desek tl do 80 mm</t>
  </si>
  <si>
    <t>-757174533</t>
  </si>
  <si>
    <t>Montáž kontaktního zateplení z polystyrenových desek nebo z kombinovaných desek na vnější stěny, tloušťky desek přes 40 do 80 mm</t>
  </si>
  <si>
    <t>zateplení zákl. konstrukce</t>
  </si>
  <si>
    <t>(6,9*2+16,9*2)*0,9</t>
  </si>
  <si>
    <t>28376366</t>
  </si>
  <si>
    <t>deska XPS hladký povrch λ=0,034 tl 50mm</t>
  </si>
  <si>
    <t>-2061367705</t>
  </si>
  <si>
    <t>42,84*1,02 'Přepočtené koeficientem množství</t>
  </si>
  <si>
    <t>622531011</t>
  </si>
  <si>
    <t>Tenkovrstvá silikonová zrnitá omítka tl. 1,5 mm včetně penetrace vnějších stěn</t>
  </si>
  <si>
    <t>-301454541</t>
  </si>
  <si>
    <t>Omítka tenkovrstvá silikonová vnějších ploch probarvená, včetně penetrace podkladu zrnitá, tloušťky 1,5 mm stěn</t>
  </si>
  <si>
    <t>629991012</t>
  </si>
  <si>
    <t>Zakrytí výplní otvorů fólií přilepenou na začišťovací lišty</t>
  </si>
  <si>
    <t>207759190</t>
  </si>
  <si>
    <t>Zakrytí vnějších ploch před znečištěním včetně pozdějšího odkrytí výplní otvorů a svislých ploch fólií přilepenou na začišťovací lištu</t>
  </si>
  <si>
    <t>1,5*1,8*2+1,2*0,8+1,1*2,6+0,75*1,8+5,4*2,6</t>
  </si>
  <si>
    <t>631311115</t>
  </si>
  <si>
    <t>Mazanina tl do 80 mm z betonu prostého bez zvýšených nároků na prostředí tř. C 20/25</t>
  </si>
  <si>
    <t>1953747646</t>
  </si>
  <si>
    <t>Mazanina z betonu prostého bez zvýšených nároků na prostředí tl. přes 50 do 80 mm tř. C 20/25</t>
  </si>
  <si>
    <t>dle legen míst. a skladba SP/02, 1.01, 1.03, 1.05, 1.06, 1.07</t>
  </si>
  <si>
    <t>(33+8,45+9,8+2+34,6)*0,06</t>
  </si>
  <si>
    <t>dle legen míst. a skladba SP/01, 1.04a, 1.04b</t>
  </si>
  <si>
    <t>(1,55+1,7)*0,058</t>
  </si>
  <si>
    <t>dle legen míst. a skladba SP/03, 1.02</t>
  </si>
  <si>
    <t>6,1*0,078</t>
  </si>
  <si>
    <t>-1065914448</t>
  </si>
  <si>
    <t>631319111</t>
  </si>
  <si>
    <t>Příplatek k mazanině za provedení odtokového žlábku do 200x100 mm</t>
  </si>
  <si>
    <t>1953385139</t>
  </si>
  <si>
    <t>Příplatek k cenám mazanin za vytvoření odtokového žlábku v prádelnách, ve dně kanálu pro rozvody apod. š x v = do 200x100 mm</t>
  </si>
  <si>
    <t>1337320041</t>
  </si>
  <si>
    <t>226582502</t>
  </si>
  <si>
    <t>Mazanina vyztužena KARI sítí 150/150/4, 1,35 kg/m2, 15 % přesah</t>
  </si>
  <si>
    <t>97,2*0,00135*1,15</t>
  </si>
  <si>
    <t>617554894</t>
  </si>
  <si>
    <t>798976400</t>
  </si>
  <si>
    <t>1639428862</t>
  </si>
  <si>
    <t>713503271</t>
  </si>
  <si>
    <t>-1654302234</t>
  </si>
  <si>
    <t>-676014967</t>
  </si>
  <si>
    <t>713121111</t>
  </si>
  <si>
    <t>Montáž izolace tepelné podlah volně kladenými rohožemi, pásy, dílci, deskami 1 vrstva</t>
  </si>
  <si>
    <t>-294871196</t>
  </si>
  <si>
    <t>Montáž tepelné izolace podlah rohožemi, pásy, deskami, dílci, bloky (izolační materiál ve specifikaci) kladenými volně jednovrstvá</t>
  </si>
  <si>
    <t>28372312</t>
  </si>
  <si>
    <t>deska EPS 100 pro trvalé zatížení v tlaku (max. 2000 kg/m2) tl 120mm</t>
  </si>
  <si>
    <t>-2019396399</t>
  </si>
  <si>
    <t>91,1*1,02 'Přepočtené koeficientem množství</t>
  </si>
  <si>
    <t>713121121</t>
  </si>
  <si>
    <t>Montáž izolace tepelné podlah volně kladenými rohožemi, pásy, dílci, deskami 2 vrstvy</t>
  </si>
  <si>
    <t>-1996236928</t>
  </si>
  <si>
    <t>Montáž tepelné izolace podlah rohožemi, pásy, deskami, dílci, bloky (izolační materiál ve specifikaci) kladenými volně dvouvrstvá</t>
  </si>
  <si>
    <t>"sklad 102" 6,1</t>
  </si>
  <si>
    <t>28376422</t>
  </si>
  <si>
    <t>deska z polystyrénu XPS, hrana polodrážková a hladký povrch tl 100mm</t>
  </si>
  <si>
    <t>-779935447</t>
  </si>
  <si>
    <t>6,1*2,04 'Přepočtené koeficientem množství</t>
  </si>
  <si>
    <t>197150825</t>
  </si>
  <si>
    <t>713121211</t>
  </si>
  <si>
    <t>Montáž izolace tepelné podlah volně kladenými okrajovými pásky</t>
  </si>
  <si>
    <t>-965931755</t>
  </si>
  <si>
    <t>Montáž tepelné izolace podlah okrajovými pásky kladenými volně</t>
  </si>
  <si>
    <t>"Míst. 101"6,4*2+5,15*2</t>
  </si>
  <si>
    <t>"102" 2,5*2+3*2</t>
  </si>
  <si>
    <t>"103" 2,6*2+3,25</t>
  </si>
  <si>
    <t>"104" 1*2+0,92+1,7*4</t>
  </si>
  <si>
    <t>"105" 16,8</t>
  </si>
  <si>
    <t>"106" 1,2*2+1,7*2</t>
  </si>
  <si>
    <t>"107" 6,4*2+5,4*2</t>
  </si>
  <si>
    <t>63152003</t>
  </si>
  <si>
    <t>pásek izolační minerální podlahový λ=0.036 15x50x1000 mm</t>
  </si>
  <si>
    <t>469897062</t>
  </si>
  <si>
    <t>-1100549024</t>
  </si>
  <si>
    <t>97,2</t>
  </si>
  <si>
    <t>28329042</t>
  </si>
  <si>
    <t>fólie PE separační či ochranná tl. 0,2mm</t>
  </si>
  <si>
    <t>2068549541</t>
  </si>
  <si>
    <t>97,2*1,1 'Přepočtené koeficientem množství</t>
  </si>
  <si>
    <t>713191321</t>
  </si>
  <si>
    <t>Montáž izolace tepelné střech plochých osazení odvětrávacích komínků</t>
  </si>
  <si>
    <t>993173700</t>
  </si>
  <si>
    <t>Montáž tepelné izolace stavebních konstrukcí - doplňky a konstrukční součásti střech plochých osazení odvětrávacích komínků</t>
  </si>
  <si>
    <t>"O/02" 1</t>
  </si>
  <si>
    <t>62852002R01</t>
  </si>
  <si>
    <t>komínek střešní odvětrávací pro bitumenovou krytinu</t>
  </si>
  <si>
    <t>-371071291</t>
  </si>
  <si>
    <t xml:space="preserve">komínek střešní odvětrávací </t>
  </si>
  <si>
    <t>KOMÍNEK PRO ODVĚTÁNÍ VNITŘNÍ KANALIZACE O SVĚTLÉM PRŮMĚRU 100 MM</t>
  </si>
  <si>
    <t>S INTEGROVANOU PVC-P MANŽETOU PRO TLOUŠŤKU IZOLACE MIN. 240 MM,</t>
  </si>
  <si>
    <t>VČETNĚ SYSTÉMOVÉHO PROSTUPU PAROBRZDOU S INTEGROVANOU</t>
  </si>
  <si>
    <t>BITUMENOVOU MANŽETOU. ROZMĚR OBOU PRVKŮ 500x500 MM.</t>
  </si>
  <si>
    <t>1956772958</t>
  </si>
  <si>
    <t>721242115</t>
  </si>
  <si>
    <t>Lapač střešních splavenin z PP s kulovým kloubem na odtoku DN 110</t>
  </si>
  <si>
    <t>1194960897</t>
  </si>
  <si>
    <t>Lapače střešních splavenin polypropylenové (PP) s kulovým kloubem na odtoku DN 110</t>
  </si>
  <si>
    <t>1970326138</t>
  </si>
  <si>
    <t>128497559</t>
  </si>
  <si>
    <t>předstěna míst. 104a</t>
  </si>
  <si>
    <t>předstěna míst. 104b</t>
  </si>
  <si>
    <t>0,3*3</t>
  </si>
  <si>
    <t>předstěna míst. 106</t>
  </si>
  <si>
    <t>1,2*1,8</t>
  </si>
  <si>
    <t>-1755947864</t>
  </si>
  <si>
    <t>763172312</t>
  </si>
  <si>
    <t>Montáž revizních dvířek SDK kcí vel. 300x300 mm</t>
  </si>
  <si>
    <t>-929057613</t>
  </si>
  <si>
    <t>Instalační technika pro konstrukce ze sádrokartonových desek montáž revizních dvířek velikost 300 x 300 mm</t>
  </si>
  <si>
    <t>míst. 104a</t>
  </si>
  <si>
    <t>míst. 104b</t>
  </si>
  <si>
    <t>59030711</t>
  </si>
  <si>
    <t>dvířka revizní s automatickým zámkem 300x300mm</t>
  </si>
  <si>
    <t>2104617853</t>
  </si>
  <si>
    <t>1189961442</t>
  </si>
  <si>
    <t>-153374011</t>
  </si>
  <si>
    <t>-1121858322</t>
  </si>
  <si>
    <t>-1280327135</t>
  </si>
  <si>
    <t>998763301</t>
  </si>
  <si>
    <t>Přesun hmot tonážní pro sádrokartonové konstrukce v objektech v do 6 m</t>
  </si>
  <si>
    <t>85727234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</si>
  <si>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</si>
  <si>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764214604</t>
  </si>
  <si>
    <t>Oplechování horních ploch a atik bez rohů z Pz s povrch úpravou mechanicky kotvené rš 330 mm</t>
  </si>
  <si>
    <t>-216757877</t>
  </si>
  <si>
    <t>Oplechování horních ploch zdí a nadezdívek (atik) z pozinkovaného plechu s povrchovou úpravou mechanicky kotvené rš 330 mm</t>
  </si>
  <si>
    <t>viz výpis prvků PSV</t>
  </si>
  <si>
    <t>"K/02" 48</t>
  </si>
  <si>
    <t>764215645</t>
  </si>
  <si>
    <t>Příplatek za zvýšenou pracnost při oplechování rohů nadezdívek (atik) z Pz s povrch úprav rš do 400mm</t>
  </si>
  <si>
    <t>1087252511</t>
  </si>
  <si>
    <t>Oplechování horních ploch zdí a nadezdívek (atik) z pozinkovaného plechu s povrchovou úpravou Příplatek k cenám za zvýšenou pracnost při provedení rohu nebo koutu do rš 400 mm</t>
  </si>
  <si>
    <t>764216642</t>
  </si>
  <si>
    <t>Oplechování rovných parapetů celoplošně lepené z Pz s povrchovou úpravou rš 200 mm</t>
  </si>
  <si>
    <t>-797647287</t>
  </si>
  <si>
    <t>Oplechování parapetů z pozinkovaného plechu s povrchovou úpravou rovných celoplošně lepené, bez rohů rš 200 mm</t>
  </si>
  <si>
    <t>"K/01" 0,75+1,2+1,5*2</t>
  </si>
  <si>
    <t>603923168</t>
  </si>
  <si>
    <t>4 okna</t>
  </si>
  <si>
    <t>-1488458445</t>
  </si>
  <si>
    <t>766660171</t>
  </si>
  <si>
    <t>Montáž dveřních křídel otvíravých jednokřídlových š do 0,8 m do obložkové zárubně</t>
  </si>
  <si>
    <t>1999120995</t>
  </si>
  <si>
    <t>Montáž dveřních křídel dřevěných nebo plastových otevíravých do obložkové zárubně povrchově upravených jednokřídlových, šířky do 800 mm</t>
  </si>
  <si>
    <t>"T03" 3</t>
  </si>
  <si>
    <t>"T04" 2</t>
  </si>
  <si>
    <t>61160R01</t>
  </si>
  <si>
    <t>dveře dřevěné vnitřní hladké plné 1křídlé 800x1970mm, včetně kování, T/03</t>
  </si>
  <si>
    <t>-622407957</t>
  </si>
  <si>
    <t>DVEŘE OTEVÍRAVÉ VE STĚNĚ TL. 150 MM</t>
  </si>
  <si>
    <t>SVĚTLÝ ROZMĚR STAVEBNÍHO OTVORU (VxŠ): 2020 x 900 mm</t>
  </si>
  <si>
    <t>SVĚTLÝ ROZMĚR DVEŘÍ (VxŠ): 1970 x 800 mm</t>
  </si>
  <si>
    <t>ZÁRUBEŇ: OBLOŽKOVÁ - S POLODRÁŽKOU</t>
  </si>
  <si>
    <t>TĚSNĚNÍ: CELOOBVODOVÉ</t>
  </si>
  <si>
    <t>KOVÁNÍ: 3x DVEŘNÍ ZÁVĚS (PANT)</t>
  </si>
  <si>
    <t>POVRCH/BARVA: CPL LAMINOVANÉ - ŠEDÉ RAL 9006</t>
  </si>
  <si>
    <t>VNITŘNÍ VÝPLŇ: DTD (DŘEVOTŘÍSKOVÁ DUTINKA)</t>
  </si>
  <si>
    <t>KOVÁNÍ: ROZETOVÉ - KLIKA - KLIKA</t>
  </si>
  <si>
    <t>ZÁMEK: DOZICKÝ</t>
  </si>
  <si>
    <t>POČET: 2 ks (PRAVÉ), 1 ks (LEVÉ)</t>
  </si>
  <si>
    <t>61160R02</t>
  </si>
  <si>
    <t>dveře dřevěné vnitřní hladké plné 1křídlé 700x1970mm, včetně kování, T/04</t>
  </si>
  <si>
    <t>-4783462</t>
  </si>
  <si>
    <t>DVEŘE OTEVÍRAVÉ VE STĚNĚ TL. 100 MM</t>
  </si>
  <si>
    <t>SVĚTLÝ ROZMĚR STAVEBNÍHO OTVORU (VxŠ): 2020 x 800 mm</t>
  </si>
  <si>
    <t>SVĚTLÝ ROZMĚR DVEŘÍ (VxŠ): 1970 x 700 mm</t>
  </si>
  <si>
    <t>ZÁMEK: WC ZÁMEK</t>
  </si>
  <si>
    <t>POČET: 1 ks (PRAVÉ), 1 ks (LEVÉ)</t>
  </si>
  <si>
    <t>-1884492008</t>
  </si>
  <si>
    <t>"T/01" 1</t>
  </si>
  <si>
    <t>"T/02" 1</t>
  </si>
  <si>
    <t>611R01</t>
  </si>
  <si>
    <t>dveře vnitřní hladké dýhované sklo 1křídlé 900x1970mm, T/01</t>
  </si>
  <si>
    <t>440995943</t>
  </si>
  <si>
    <t>DVEŘE OTEVÍRAVÉ VE STĚNĚ TL. 300 MM</t>
  </si>
  <si>
    <t>SVĚTLÝ ROZMĚR STAVEBNÍHO OTVORU (VxŠ): 2150 x 1000 mm</t>
  </si>
  <si>
    <t>SVĚTLÝ ROZMĚR DVEŘÍ (VxŠ): 2100 x 900 mm</t>
  </si>
  <si>
    <t>ZÁRUBEŇ: DVEŘNÍ RÁM PRO OSAZENÍ DO ZDĚNÉ KONSTRUKCE</t>
  </si>
  <si>
    <t>KOVÁNÍ: DLE SYSTÉMU VÝROBCE</t>
  </si>
  <si>
    <t>POVRCH/BARVA: KARTÁČOVANÁ NEREZ</t>
  </si>
  <si>
    <t>ZASKLENÍ: ČIRÉ</t>
  </si>
  <si>
    <t>POČET: 1 ks (LEVÉ)</t>
  </si>
  <si>
    <t>611R02</t>
  </si>
  <si>
    <t>dveře vnitřní hladké dýhované sklo 1křídlé 900x1970mm, T/02</t>
  </si>
  <si>
    <t>1998797552</t>
  </si>
  <si>
    <t>DVEŘE OTEVÍRAVÉ CHLADÍRENSKÉ (POŽAD. VNITŘ. TEPLOTA 0 AŽ +10°C)</t>
  </si>
  <si>
    <t>ZÁRUBEŇ: DVEŘNÍ RÁM PRO OSAZENÍ DO ZDĚNÉ KONSTRUKCE VYPLNĚNÝ</t>
  </si>
  <si>
    <t>IZOLAČNÍ HMOTOU Z PUR PĚNY</t>
  </si>
  <si>
    <t>POVRCH/BARVA: KARTÁČOVANÁ NEREZ (SMĚREM DO PRODEJNY); ÚPRAVA</t>
  </si>
  <si>
    <t>VNITŘNÍ VÝPLŇ: SYSTÉMOVÁ KONSTRUKCE S VÝPLNÍ IZOLAČNÍ HMOTOU Z</t>
  </si>
  <si>
    <t>PUR PĚNY</t>
  </si>
  <si>
    <t>KOVÁNÍ: MADLO / MADLO</t>
  </si>
  <si>
    <t>ZÁMEK: SYSTÉMOVÉ ŘEŠENÍ - EXTERNÍ ZÁMEK SMĚREM DO PRODEJNY;</t>
  </si>
  <si>
    <t>BEZPEČNOSTNÍ ZÁMEK SMĚREM DO CHLADÍRNY</t>
  </si>
  <si>
    <t>DOPLŇKY: LEMOVACÍ PRKY PRO NAPOJENÍ NA SENDVIČOVÉ PANELY SMĚREM</t>
  </si>
  <si>
    <t>DO CHLADÍRNY</t>
  </si>
  <si>
    <t>766682111</t>
  </si>
  <si>
    <t>Montáž zárubní obložkových pro dveře jednokřídlové tl stěny do 170 mm</t>
  </si>
  <si>
    <t>-870289156</t>
  </si>
  <si>
    <t>Montáž zárubní dřevěných, plastových nebo z lamina obložkových, pro dveře jednokřídlové, tloušťky stěny do 170 mm</t>
  </si>
  <si>
    <t>61182258</t>
  </si>
  <si>
    <t>zárubeň obložková pro dveře 1křídlé 600,700,800,900x1970mm tl 60-170mm dub,buk</t>
  </si>
  <si>
    <t>-1958861199</t>
  </si>
  <si>
    <t>766682112</t>
  </si>
  <si>
    <t>Montáž zárubní obložkových pro dveře jednokřídlové tl stěny do 350 mm</t>
  </si>
  <si>
    <t>-39223750</t>
  </si>
  <si>
    <t>Montáž zárubní dřevěných, plastových nebo z lamina obložkových, pro dveře jednokřídlové, tloušťky stěny přes 170 do 350 mm</t>
  </si>
  <si>
    <t>61182264R001</t>
  </si>
  <si>
    <t>DVEŘNÍ RÁM PRO OSAZENÍ DO ZDĚNÉ KONSTRUKCE pro dveře 1křídlé 600,700,800,900x1970mm tl 180-250mm</t>
  </si>
  <si>
    <t>120158001</t>
  </si>
  <si>
    <t>61182270R02</t>
  </si>
  <si>
    <t>DVEŘNÍ RÁM PRO OSAZENÍ DO ZDĚNÉ KONSTRUKCE VYPLNĚNÝ pro dveře 1křídlé 600,700,800,900x1970mm tl 260-350mm</t>
  </si>
  <si>
    <t>1364038570</t>
  </si>
  <si>
    <t>766694111</t>
  </si>
  <si>
    <t>Montáž parapetních desek dřevěných nebo plastových šířky do 30 cm délky do 1,0 m</t>
  </si>
  <si>
    <t>432008659</t>
  </si>
  <si>
    <t>Montáž ostatních truhlářských konstrukcí parapetních desek dřevěných nebo plastových šířky do 300 mm, délky do 1000 mm</t>
  </si>
  <si>
    <t>61144400</t>
  </si>
  <si>
    <t>parapet plastový vnitřní komůrkový 180x20x1000mm</t>
  </si>
  <si>
    <t>-955362238</t>
  </si>
  <si>
    <t>61144019</t>
  </si>
  <si>
    <t>koncovka k parapetu plastovému vnitřnímu 1 pár</t>
  </si>
  <si>
    <t>630580413</t>
  </si>
  <si>
    <t>766694112</t>
  </si>
  <si>
    <t>Montáž parapetních desek dřevěných nebo plastových šířky do 30 cm délky do 1,6 m</t>
  </si>
  <si>
    <t>663070533</t>
  </si>
  <si>
    <t>Montáž ostatních truhlářských konstrukcí parapetních desek dřevěných nebo plastových šířky do 300 mm, délky přes 1000 do 1600 mm</t>
  </si>
  <si>
    <t>-1602164201</t>
  </si>
  <si>
    <t>1,2+1,5*2</t>
  </si>
  <si>
    <t>-1470400475</t>
  </si>
  <si>
    <t>1915916572</t>
  </si>
  <si>
    <t>767R01</t>
  </si>
  <si>
    <t>D+M ČISTÍCÍ ZÓNA PŘED VSTUPY DO OBJEKTU, Z/01</t>
  </si>
  <si>
    <t>110671475</t>
  </si>
  <si>
    <t>SAMONOSNÝ ROŠT PRO ODSTRANĚNÍ HRUBÝCH NEČISTOT - BAHNA, KAMÍNKŮ,</t>
  </si>
  <si>
    <t>SNĚHU</t>
  </si>
  <si>
    <t>ROŠT TVOŘEN PÁSOVOU OCELÍ, LISOVANOU DO SEBE</t>
  </si>
  <si>
    <t>NOSNÉ PÁSKY KOMO NA OBJEKT, ROVNOBĚŽNĚ S OBJEKTEM PÁSKY ROZPĚRNÉ</t>
  </si>
  <si>
    <t>RÁM DO KTERÉHO JE ROŠT VLOŽENÝ, Z OCELOVÝCH L PROFILŮ, PO CELÉ</t>
  </si>
  <si>
    <t>DÉLCE PODBETONOVÁN</t>
  </si>
  <si>
    <t>CELKOVÝ ROZMĚR ZÓNY: 1100 x 600 MM (PŘIZPŮSOBIT DLE NÁVAZNOSTI NA</t>
  </si>
  <si>
    <t>VENKOVNÍ DLAŽBU)</t>
  </si>
  <si>
    <t>ROZMĚR OK: 30x10 MM</t>
  </si>
  <si>
    <t>POVRCH/BARVA: VŠECHNY ČÁSTI BUDOU POZINKOVÁNY, POHLEDOVÝ POZINK</t>
  </si>
  <si>
    <t>767R02</t>
  </si>
  <si>
    <t>D+M KRYCÍ MŘÍŽKA, Z/02</t>
  </si>
  <si>
    <t>1346406220</t>
  </si>
  <si>
    <t>KOVOVÁ KRYCÍ MŘÍŽKA S PEVNÝMI PROTIDEŠŤOVÝMI LAMELAMI, OSAZENA NA</t>
  </si>
  <si>
    <t>FASÁDĚ PRO ZAKONČENÍ ODVODU VZDUCHU OD VZT ZAŘÍZENÍ</t>
  </si>
  <si>
    <t>OPATŘENA SÍŤKOU PROTI HMYZU</t>
  </si>
  <si>
    <t>RÁMEČEK BUDE DILATOVÁN OD FASÁDY TRVALE PRUŽNOU VLOŽKOU</t>
  </si>
  <si>
    <t>ROZMĚR POTRUBÍ: ∅150 MM</t>
  </si>
  <si>
    <t>POVRCH/BARVA: SJEDNOCENA S BARVOU OMÍTKY (BÍLÁ, RAL 9010)</t>
  </si>
  <si>
    <t>767R03</t>
  </si>
  <si>
    <t>D+M PEVNÁ BEZPEČNOSTNÍ MŘÍŽ, 710x1760 mm, Z/03</t>
  </si>
  <si>
    <t>-459961146</t>
  </si>
  <si>
    <t>BEZPEČNOSTNÍ PEVNÁ MŘÍŽ</t>
  </si>
  <si>
    <t>MŘÍŽKY PROVEDENY DIAGONÁLNĚ - V SOULADU S BEZPEČNOSTNÍMI</t>
  </si>
  <si>
    <t>POŽADAVKY KLADENÝMI NA TENTO TYP VÝROBKU</t>
  </si>
  <si>
    <t>PROVEDENA Z TYČOVÉ OCELI 10x10 MM, VZDÁLENOST MEZI TYČEMI MAX. 100</t>
  </si>
  <si>
    <t>MM</t>
  </si>
  <si>
    <t>MŘÍŽ KOTVENA POMOCÍ PÁSOVÉ OCELI DO OSTĚNÍ ZDIVA</t>
  </si>
  <si>
    <t>ROZMĚR MŘÍŽE: 710x1760 MM</t>
  </si>
  <si>
    <t>767R04</t>
  </si>
  <si>
    <t>D+M PEVNÁ BEZPEČNOSTNÍ MŘÍŽ, 1160x760 mm, Z/04</t>
  </si>
  <si>
    <t>573279331</t>
  </si>
  <si>
    <t>PROVEDENA Z TYČOVÉ OCELI 10x10 MM, VZDÁLENOST MEZI TYČEMI MAX. 100 MM</t>
  </si>
  <si>
    <t>ROZMĚR MŘÍŽE: 1160x760 MM</t>
  </si>
  <si>
    <t>767R05</t>
  </si>
  <si>
    <t>D+M REKLAMNÍ PANEL S LOGEM SPOLEČNOSTI, 1700x6400 mm, Z/05</t>
  </si>
  <si>
    <t>1423958556</t>
  </si>
  <si>
    <t>REKLAMNÍ PANEL NAD HLAVNÍM VSTUPEM DO OBJEKTU</t>
  </si>
  <si>
    <t>ROZMĚRY (VxŠ): 1700x6400 MM</t>
  </si>
  <si>
    <t>NOSNÁ KONSTRUKCE: TVOŘENÁ OCELOVÝMI JEKLOVÝMI PROFILY 100x100 MM,</t>
  </si>
  <si>
    <t>PŘÍPADNĚ 100x60 MM; PODÉLNÉ ZTUŽENÉ PROBĚHNE Z OCELOVÝCH L PROFILŮ</t>
  </si>
  <si>
    <t>60x60 MM</t>
  </si>
  <si>
    <t>KOTVENÍ: SVISLÉ PROFILY KOTVENY V MÍSTĚ NOSNÉ STŘEŠNÍ ŽB DESKY A</t>
  </si>
  <si>
    <t>ŽB PRŮVLAKU NAD HLAVNÍM VSTUPEM DO OBJEKTU</t>
  </si>
  <si>
    <t>OPLÁŠTĚNÍ: Z VODOVZDORNÉ PŘEKLIŽKY TL. 30 MM PO CELÉM OBVODU</t>
  </si>
  <si>
    <t>PANELU</t>
  </si>
  <si>
    <t>POVRCH/BARVA: POVRCHOVÁ ÚPRAVA DLE VÝBĚRU INVESTORA S</t>
  </si>
  <si>
    <t>ARCHITEKTEM</t>
  </si>
  <si>
    <t>DOPLŇKY: NA PANELU BUDE VYOBRAZENO (NALEPENO, VYFRÉZOVÁNO,...) LOGO</t>
  </si>
  <si>
    <t>SPOLEČNOSTI ZELENKA S.R.O.</t>
  </si>
  <si>
    <t>POZNÁMKA: HORNÍ ČÁST PANELU BUDE OPLECHOVÁNA TAK, ABY</t>
  </si>
  <si>
    <t>NEDOCHÁZELO K ZATÉKÁNI DEŠŤOVÉ VODY SMĚREM DO KONSTRUKCE PANELU</t>
  </si>
  <si>
    <t>767R06</t>
  </si>
  <si>
    <t>D+M ROLOVACÍ BEZPEČNOSTNÍ MŘÍŽI, 2600x5400 mm, Z/06</t>
  </si>
  <si>
    <t>1010035203</t>
  </si>
  <si>
    <t>ROZMĚR ROLETY 2600x5400 MM</t>
  </si>
  <si>
    <t>CENTRÁLNÍ ELEKTRO POHON</t>
  </si>
  <si>
    <t>PROVEDENA Z OCELOVÝCH PROFILŮ, UPRAVENÝCH ZINKOVÁNÍM</t>
  </si>
  <si>
    <t>ZÁMEK POUZE ZE STRANY INTERIÉRU - OVLÁDÁNÍ MŘÍŽE TAKÉ POUZE ZE</t>
  </si>
  <si>
    <t>STRANY INTERIÉRU</t>
  </si>
  <si>
    <t>767R07</t>
  </si>
  <si>
    <t>D+M JEDNOKŘÍDLÁ OTVÍRAVÁ BRANKA V OPLOCEN, 1000x1800 mm, Z/07</t>
  </si>
  <si>
    <t>147903154</t>
  </si>
  <si>
    <t>JEDNOKŘÍDLÁ OTVÍRAVÁ BRANKA Z OBD. OCELOVÝCH PROFIL (JEKLŮ) O</t>
  </si>
  <si>
    <t>ROZMĚRECH 70x40x4 MM</t>
  </si>
  <si>
    <t>KONSTRUKCE ŽÁROVĚ ZINKOVÁNA</t>
  </si>
  <si>
    <t>ROZMĚR KONSTRUKCE (VxŠ): 1000x1800 MM</t>
  </si>
  <si>
    <t>POVRCH/BARVA KONSTRUKCE: POHLEDOVÝ POZINK</t>
  </si>
  <si>
    <t>POVRCH/BARVA PLETIVA: POHLEDOVÝ POZINK</t>
  </si>
  <si>
    <t>-897780290</t>
  </si>
  <si>
    <t>729733362</t>
  </si>
  <si>
    <t>97,2-6,1</t>
  </si>
  <si>
    <t>-885242117</t>
  </si>
  <si>
    <t>-1677671071</t>
  </si>
  <si>
    <t>297277063</t>
  </si>
  <si>
    <t>6,1</t>
  </si>
  <si>
    <t>777111121</t>
  </si>
  <si>
    <t>Ruční broušení podkladu před provedením lité podlahy</t>
  </si>
  <si>
    <t>99255275</t>
  </si>
  <si>
    <t>Příprava podkladu před provedením litých podlah obroušení ruční ( v místě styku se stěnou, v rozích apod.)</t>
  </si>
  <si>
    <t>3,1*2+2,5*2</t>
  </si>
  <si>
    <t>-1296545676</t>
  </si>
  <si>
    <t>-861375272</t>
  </si>
  <si>
    <t>Úprava pracovních a dilatačních spár, lokálních trhlin podkladu (injektáž a zatmelení) - Provedení</t>
  </si>
  <si>
    <t>-1555804053</t>
  </si>
  <si>
    <t>-139876353</t>
  </si>
  <si>
    <t>700665248</t>
  </si>
  <si>
    <t>-598363900</t>
  </si>
  <si>
    <t>1875435754</t>
  </si>
  <si>
    <t>524178603</t>
  </si>
  <si>
    <t>1160399089</t>
  </si>
  <si>
    <t>míst. 104a + b</t>
  </si>
  <si>
    <t>(1*2+1,7*2)*2,05+(0,9*2+1,7*2)*2,05-0,8*2*2</t>
  </si>
  <si>
    <t>(1,7*2+1,2*2)*2,05-0,9*2-0,8*2*2-1,2*0,8</t>
  </si>
  <si>
    <t>1441138415</t>
  </si>
  <si>
    <t>1895516659</t>
  </si>
  <si>
    <t>24,46*1,1 'Přepočtené koeficientem množství</t>
  </si>
  <si>
    <t>525514730</t>
  </si>
  <si>
    <t>2,05*12</t>
  </si>
  <si>
    <t>-331680583</t>
  </si>
  <si>
    <t>-223244042</t>
  </si>
  <si>
    <t>02 - Zdravotně technická instalace - prodejna</t>
  </si>
  <si>
    <t>D2 - Zdravotechnika -  dešťová kanalizace</t>
  </si>
  <si>
    <t>D+M Potrubí kanalizační splaškové systém DN32 - Specifikace dle PD</t>
  </si>
  <si>
    <t>Revizní šachta DN600 - splašková kanalizace</t>
  </si>
  <si>
    <t>Poznámka k položce:
Šachta kanalizační, plastová O600mm. S integrovaným PU těsněním, žebříkovými stupadly s protikluzovou úpravou . , Poklop šachtový litinový plný O600mm. Hloubka šachty do 2,0m.</t>
  </si>
  <si>
    <t>D+M Podlahová vpusť</t>
  </si>
  <si>
    <t>Poznámka k položce:
Svislý odtok DN 110, nerez. Teleskopicky nastavitelná vpust, s přírubou pro přichycení hydroizolace</t>
  </si>
  <si>
    <t>D+M Jímka na vyvážení</t>
  </si>
  <si>
    <t>Poznámka k položce:
Objem cca 10 m3, materiál ŽB, bez zemních prací</t>
  </si>
  <si>
    <t>Větrací hlavice DN75,  včetně systémového oplechování</t>
  </si>
  <si>
    <t>Větrací hlavice DN75, včetně systémového oplechování</t>
  </si>
  <si>
    <t>Zdravotechnika -  dešťová kanalizace</t>
  </si>
  <si>
    <t>D+M Potrubí kanalizační dešťové systém DN110 - Specifikace dle PD</t>
  </si>
  <si>
    <t>Poznámka k položce:
" Potrubí HT PP, hrdlové, včetně přísl. + 5% (úprava potrubí a prořez)"; " V ceně veškeré příslušenství, tvarovky,kotvící prvky a spojovací materiál, výměra včetně ztratného a tepelné izolace tl. 20 mm "</t>
  </si>
  <si>
    <t>D+M Potrubí kanalizační dešťové systém KG 125 SN4</t>
  </si>
  <si>
    <t>D+M Potrubí kanalizační dešťové systém KG 160 SN8</t>
  </si>
  <si>
    <t>Vyhřívaná střešní vpusť DN 100 s integrovanou PVC manžetou, včetně nerezového koše</t>
  </si>
  <si>
    <t>Napojeni na přípojku dešťové kanalizace dešťové kanalizace</t>
  </si>
  <si>
    <t>Poznámka k položce:
" Plastové potrubí vodovodní  + Izolace návlekovou izolační hadicí z pěnového polyetylenu v celé délce potrubí včetně kolen a odboček  "; " V ceně veškeré příslušenství, tvarovky,kotvící prvky a spojovací materiál, výměra včetně ztratného "</t>
  </si>
  <si>
    <t>Poznámka k položce:
" Plastové potrubí vodovodní + Izolace návlekovou izolační hadicí tv celé délce potrubí včetně kolen a odboček  "; " V ceně veškeré příslušenství, tvarovky,kotvící prvky a spojovací materiál, výměra včetně ztratného "</t>
  </si>
  <si>
    <t>D+M Přívodní potrubí  vodovodní plastové v zemi PE 30x3</t>
  </si>
  <si>
    <t>D+M Přívodní potrubí vodovodní plastové v zemi PE 30x3</t>
  </si>
  <si>
    <t>Poznámka k položce:
" V ceně veškeré příslušenství, tvarovky,kotvící prvky a spojovací materiál, výměra včetně ztratného. Výstražné fólie, signalizačního vodiče. Bez zemních prací "</t>
  </si>
  <si>
    <t>D+M Zpětný ventil 3/4"</t>
  </si>
  <si>
    <t>D+M Pojistný ventil 1/2"</t>
  </si>
  <si>
    <t>D+M Vypouštěcí kohout 3/4"</t>
  </si>
  <si>
    <t>D+M Kulový kohout KK 3/4“ na teplou vodu u ohřívače</t>
  </si>
  <si>
    <t>D+M Kulový kohout KK 1/2“ pro vytápění</t>
  </si>
  <si>
    <t>Poznámka k položce:
" Součástí podomítkový modul nosný s nádržkou, integrovaný rohový ventil, "</t>
  </si>
  <si>
    <t>Potrubí ocelové svařované bezešvé DN25mm</t>
  </si>
  <si>
    <t>Potrubí plynovodní plastové Systém HDPE 100 SDR 11, 32x3 mm</t>
  </si>
  <si>
    <t>Poznámka k položce:
" Plastové potrubí vodovodní v zemi, z materiálu HDPE 100 SDR 11.V ceně veškeré příslušenství, tvarovky, výměra včetně ztratného "</t>
  </si>
  <si>
    <t>Třívrstvý nátěr podle o tl. nejméně 0,25 mm. Odstín nátěru 6600 – okr žlutý.</t>
  </si>
  <si>
    <t>Výklenek s dvířky pro domovní uzávěr plynu</t>
  </si>
  <si>
    <t>Chránička, délka 1,5m</t>
  </si>
  <si>
    <t>Kulový uzávěr KK přímý G1 "</t>
  </si>
  <si>
    <t>Signalizační vodič CYY 1x2,5mm, opláštění žlutočerné</t>
  </si>
  <si>
    <t>5.9</t>
  </si>
  <si>
    <t>Výstražná fólie, žlutá, š. 300 mm</t>
  </si>
  <si>
    <t>5.10</t>
  </si>
  <si>
    <t>5.11</t>
  </si>
  <si>
    <t>03 - Vzduchotechnika - prodejna</t>
  </si>
  <si>
    <t>1.3a
+
1.3b</t>
  </si>
  <si>
    <t>Chladící agregát chladírenského boxu, s plynulou regulací ventilátorů kondenzátoru, a vl rozvaděčem, vč. konzolí a  veškerého nezbytného příslušenství, Venkovní provedení + vnitřní závěsný svislý výparník s el. Odtáváním vč veškerého nezbytného příslušens</t>
  </si>
  <si>
    <t>Chladící agregát chladírenského boxu, s plynulou regulací ventilátorů kondenzátoru, a vl rozvaděčem, vč. konzolí a veškerého nezbytného příslušenství, Venkovní provedení + vnitřní závěsný svislý výparník s el. Odtáváním vč veškerého nezbytného příslušenství Qch=1,6kw, N=2kW/400V</t>
  </si>
  <si>
    <t>4.1a</t>
  </si>
  <si>
    <t>Klimatizační kondenzační venkovní jednotka pro multisplit systém  Qch=6kW N=2kW/230V</t>
  </si>
  <si>
    <t>Klimatizační kondenzační venkovní jednotka pro multisplit systém Qch=6kW N=2kW/230V</t>
  </si>
  <si>
    <t>4.1b</t>
  </si>
  <si>
    <t>Vnitřní nástěnná klimatizační jednotka  Qch=3kW vč.čerpadla kondenzátu, kabelového dálkového ovládání a veškerého nezbytného příslušenství, Vybavená funkcí přizpůsobení se vnitřní vlhksti a likvidací virů a bakterií</t>
  </si>
  <si>
    <t>Vnitřní nástěnná klimatizační jednotka Qch=3kW vč.čerpadla kondenzátu, kabelového dálkového ovládání a veškerého nezbytného příslušenství, Vybavená funkcí přizpůsobení se vnitřní vlhksti a likvidací virů a bakterií</t>
  </si>
  <si>
    <t>Izolovaná Cu dvoutrubka pro vedení chladiva, vč komunikační kabeláže.</t>
  </si>
  <si>
    <t>4.10</t>
  </si>
  <si>
    <t>Pol7</t>
  </si>
  <si>
    <t>Pol8</t>
  </si>
  <si>
    <t>Pol9</t>
  </si>
  <si>
    <t>Pol10</t>
  </si>
  <si>
    <t>Pol11</t>
  </si>
  <si>
    <t>Pol12</t>
  </si>
  <si>
    <t>04 - Ústřední vytápění - prodejna</t>
  </si>
  <si>
    <t>D1 - kotel, zařízení vč. Montáže</t>
  </si>
  <si>
    <t>D2 - Armatury:</t>
  </si>
  <si>
    <t xml:space="preserve">    D3 - V dodávce všech armatur se předpokládá i montáž, pomocný spojovací materiál, těsnící materiál a potř</t>
  </si>
  <si>
    <t>D4 - Potrubí včetně fitinek, montáže ,….</t>
  </si>
  <si>
    <t xml:space="preserve">    D5 - Potrubí měděné včetně fitinek, ,….</t>
  </si>
  <si>
    <t>D6 - Otopná tělesa</t>
  </si>
  <si>
    <t>D7 - Tepelné izolace ÚT  pro potrubí, vč. montáže:</t>
  </si>
  <si>
    <t>D8 - Ostatní</t>
  </si>
  <si>
    <t>kotel, zařízení vč. Montáže</t>
  </si>
  <si>
    <t>Pol65</t>
  </si>
  <si>
    <t>Pol66</t>
  </si>
  <si>
    <t>prostorový termostat  s casovym programem bezdrátový</t>
  </si>
  <si>
    <t>prostorový termostat s casovym programem bezdrátový</t>
  </si>
  <si>
    <t>Pol67</t>
  </si>
  <si>
    <t>Pol68</t>
  </si>
  <si>
    <t>trubka s hrdlem DN60/100- 1m=2ks, střešní nástavec s protidečt. Manžetou,  stěnová objímka zesílená-1ks, sponka pro zpevneni spoje-1ks.</t>
  </si>
  <si>
    <t>trubka s hrdlem DN60/100- 1m=2ks, střešní nástavec s protidečt. Manžetou, stěnová objímka zesílená-1ks, sponka pro zpevneni spoje-1ks.</t>
  </si>
  <si>
    <t>Pol69</t>
  </si>
  <si>
    <t>Pol70</t>
  </si>
  <si>
    <t>Pol71</t>
  </si>
  <si>
    <t>Pol72</t>
  </si>
  <si>
    <t>Pol73</t>
  </si>
  <si>
    <t>Pol74</t>
  </si>
  <si>
    <t>Pol75</t>
  </si>
  <si>
    <t>Pol76</t>
  </si>
  <si>
    <t>Pol77</t>
  </si>
  <si>
    <t>22VK-600/400</t>
  </si>
  <si>
    <t>Pol78</t>
  </si>
  <si>
    <t>22VK-600/500</t>
  </si>
  <si>
    <t>Pol79</t>
  </si>
  <si>
    <t>22VK-600/1200</t>
  </si>
  <si>
    <t>Pol80</t>
  </si>
  <si>
    <t>Pol81</t>
  </si>
  <si>
    <t>Pol82</t>
  </si>
  <si>
    <t>soub</t>
  </si>
  <si>
    <t>Pol83</t>
  </si>
  <si>
    <t>Pol84</t>
  </si>
  <si>
    <t>Pol85</t>
  </si>
  <si>
    <t>Pol86</t>
  </si>
  <si>
    <t>soub.</t>
  </si>
  <si>
    <t>05 - Splašková jímka na vyvážení o objemu 9 m3</t>
  </si>
  <si>
    <t xml:space="preserve">    783 - Dokončovací práce - nátěry</t>
  </si>
  <si>
    <t>115101201</t>
  </si>
  <si>
    <t>Čerpání vody na dopravní výšku do 10 m průměrný přítok do 500 l/min</t>
  </si>
  <si>
    <t>579524293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</si>
  <si>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</si>
  <si>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</si>
  <si>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</si>
  <si>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</si>
  <si>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-1730474795</t>
  </si>
  <si>
    <t>Pohotovost záložní čerpací soupravy pro dopravní výšku do 10 m s uvažovaným průměrným přítokem do 500 l/min</t>
  </si>
  <si>
    <t>8*5</t>
  </si>
  <si>
    <t>-1301445525</t>
  </si>
  <si>
    <t>6,25*4,9*0,2</t>
  </si>
  <si>
    <t>1659269019</t>
  </si>
  <si>
    <t>6,25*4,9*3</t>
  </si>
  <si>
    <t>716624259</t>
  </si>
  <si>
    <t xml:space="preserve">50% </t>
  </si>
  <si>
    <t>6,25*4,9*3*0,5</t>
  </si>
  <si>
    <t>-1234301254</t>
  </si>
  <si>
    <t>na mezideponii a zpět</t>
  </si>
  <si>
    <t>64,5*2</t>
  </si>
  <si>
    <t>-200391162</t>
  </si>
  <si>
    <t>91,875-64,5</t>
  </si>
  <si>
    <t>747535267</t>
  </si>
  <si>
    <t>64,5</t>
  </si>
  <si>
    <t>-2032825479</t>
  </si>
  <si>
    <t>-1665713435</t>
  </si>
  <si>
    <t>1,8 t/m3</t>
  </si>
  <si>
    <t>27,375*1,8</t>
  </si>
  <si>
    <t>175151101</t>
  </si>
  <si>
    <t>Obsypání potrubí strojně sypaninou bez prohození, uloženou do 3 m</t>
  </si>
  <si>
    <t>-1648489604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</si>
  <si>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</si>
  <si>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-1036914997</t>
  </si>
  <si>
    <t>6,25*4,9</t>
  </si>
  <si>
    <t>181951102</t>
  </si>
  <si>
    <t>Úprava pláně v hornině tř. 1 až 4 se zhutněním</t>
  </si>
  <si>
    <t>1581751513</t>
  </si>
  <si>
    <t>Úprava pláně vyrovnáním výškových rozdílů v hornině tř. 1 až 4 se zhutněním</t>
  </si>
  <si>
    <t>4,1*6</t>
  </si>
  <si>
    <t>273313511</t>
  </si>
  <si>
    <t>Základové desky z betonu tř. C 12/15</t>
  </si>
  <si>
    <t>1960295829</t>
  </si>
  <si>
    <t>Základy z betonu prostého desky z betonu kamenem neprokládaného tř. C 12/15</t>
  </si>
  <si>
    <t>4,2*3,2*0,1</t>
  </si>
  <si>
    <t>380326132</t>
  </si>
  <si>
    <t>Kompletní konstrukce ČOV, nádrží ze ŽB se zvýšenými nároky na prostředí tř. C 30/37 tl 300 mm</t>
  </si>
  <si>
    <t>1825349701</t>
  </si>
  <si>
    <t>Kompletní konstrukce čistíren odpadních vod, nádrží, vodojemů, kanálů z betonu železového bez výztuže a bednění se zvýšenými nároky na prostředí tř. C 30/37, tl. přes 150 do 300 mm</t>
  </si>
  <si>
    <t>jimka</t>
  </si>
  <si>
    <t>"dno" 4*3*0,25</t>
  </si>
  <si>
    <t>"stěny" (3*2+2,5*2)*2*0,25</t>
  </si>
  <si>
    <t>"deska - strop" 3,5*2,5*0,25</t>
  </si>
  <si>
    <t>"okolo poklopu" 0,47*0,15*(0,6*4)</t>
  </si>
  <si>
    <t>380356211</t>
  </si>
  <si>
    <t>Bednění kompletních konstrukcí ČOV, nádrží nebo vodojemů omítaných ploch rovinných zřízení</t>
  </si>
  <si>
    <t>-859392009</t>
  </si>
  <si>
    <t>Bednění kompletních konstrukcí čistíren odpadních vod, nádrží, vodojemů, kanálů konstrukcí omítaných z betonu prostého nebo železového ploch rovinných zřízení</t>
  </si>
  <si>
    <t>"vnější" (2,5*2+3,5*2)2,55</t>
  </si>
  <si>
    <t>"vnitřní"  (3*2+2*2)*2</t>
  </si>
  <si>
    <t>"deska  strop" 3*2</t>
  </si>
  <si>
    <t>"okolo poklopu" 0,8*4*0,7</t>
  </si>
  <si>
    <t>380356212</t>
  </si>
  <si>
    <t>Bednění kompletních konstrukcí ČOV, nádrží nebo vodojemů omítaných ploch rovinných odstranění</t>
  </si>
  <si>
    <t>-953083538</t>
  </si>
  <si>
    <t>Bednění kompletních konstrukcí čistíren odpadních vod, nádrží, vodojemů, kanálů konstrukcí omítaných z betonu prostého nebo železového ploch rovinných odstranění</t>
  </si>
  <si>
    <t>380361006</t>
  </si>
  <si>
    <t>Výztuž kompletních konstrukcí ČOV, nádrží nebo vodojemů z betonářské oceli 10 505</t>
  </si>
  <si>
    <t>1091655702</t>
  </si>
  <si>
    <t>Výztuž kompletních konstrukcí čistíren odpadních vod, nádrží, vodojemů, kanálů z oceli 10 505 (R) nebo BSt 500</t>
  </si>
  <si>
    <t>10,857*0,1</t>
  </si>
  <si>
    <t>953171R01</t>
  </si>
  <si>
    <t>Osazování poklopů plastovýchh hmotnosti do 100 kg - nádrže</t>
  </si>
  <si>
    <t>676394981</t>
  </si>
  <si>
    <t>562306R01</t>
  </si>
  <si>
    <t>šachtový poklopkompozitní + rám HDPE, 12,5t, 600 x 600 x 60 mm</t>
  </si>
  <si>
    <t>-730087248</t>
  </si>
  <si>
    <t>šachtový poklop kompotiní + rám HDPE, 12,5t, 600 x 600 x 60 mm</t>
  </si>
  <si>
    <t xml:space="preserve">Poznámka k položce:
KOMPOZITNÍ POKLOP URČENÝ PRO TŘÍDU ZATÍŽENÍ A15
</t>
  </si>
  <si>
    <t>953334514</t>
  </si>
  <si>
    <t>Těsnící a bednící křížový profil do pracovních spar betonových kcí s bitumenovým povrchem š 200 mm</t>
  </si>
  <si>
    <t>-18262930</t>
  </si>
  <si>
    <t>Těsnící a bednící křížový profil z plechu do pracovních spar betonových konstrukcí kombinace perforovaného a těsnícího plechu k bednění jednotlivých záběrů betonáže desky a stěny, k utěsnění pracovní spáry s oboustranným bitumenovým povrchem, šířky 200 mm</t>
  </si>
  <si>
    <t>3,2*2+2,2*2</t>
  </si>
  <si>
    <t>998012021</t>
  </si>
  <si>
    <t>Přesun hmot pro budovy monolitické v do 6 m</t>
  </si>
  <si>
    <t>1457848121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</si>
  <si>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</si>
  <si>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1151594798</t>
  </si>
  <si>
    <t>3,5*2,5-0,6*0,6*2</t>
  </si>
  <si>
    <t>-1740120442</t>
  </si>
  <si>
    <t>8,03*0,0003 'Přepočtené koeficientem množství</t>
  </si>
  <si>
    <t>-872311626</t>
  </si>
  <si>
    <t>(3,5*2+2,5*2)*0,35</t>
  </si>
  <si>
    <t>"poklopy" 0,6*4*2</t>
  </si>
  <si>
    <t>-1569995608</t>
  </si>
  <si>
    <t>9*0,00035 'Přepočtené koeficientem množství</t>
  </si>
  <si>
    <t>2002378420</t>
  </si>
  <si>
    <t>-1601015459</t>
  </si>
  <si>
    <t>8,03*1,15 'Přepočtené koeficientem množství</t>
  </si>
  <si>
    <t>1433951829</t>
  </si>
  <si>
    <t>472096328</t>
  </si>
  <si>
    <t>9*1,2 'Přepočtené koeficientem množství</t>
  </si>
  <si>
    <t>-1238058532</t>
  </si>
  <si>
    <t xml:space="preserve">D+M Větrací komínek pro odvětrání jímky DN 100 </t>
  </si>
  <si>
    <t>-2003203886</t>
  </si>
  <si>
    <t>767861011</t>
  </si>
  <si>
    <t>Montáž vnitřních kovových žebříků přímých délky do 5 m kotvených do betonu</t>
  </si>
  <si>
    <t>-242600972</t>
  </si>
  <si>
    <t>Montáž vnitřních kovových žebříků přímých délky přes 2 do 5 m, ukotvených do betonu</t>
  </si>
  <si>
    <t>44983026R01</t>
  </si>
  <si>
    <t>žebřík výstupový jednoduchý přímý z nerezové oceli dl 2m</t>
  </si>
  <si>
    <t>-1369265390</t>
  </si>
  <si>
    <t>žebřík výstupový jednoduchý přímý z nerezové oceli dl 2,6 m</t>
  </si>
  <si>
    <t>-490313089</t>
  </si>
  <si>
    <t>783</t>
  </si>
  <si>
    <t>Dokončovací práce - nátěry</t>
  </si>
  <si>
    <t>783813151</t>
  </si>
  <si>
    <t>Penetrační syntetický nátěr hrubých betonových povrchů a hrubých, rýhovaných a škrábaných omítek</t>
  </si>
  <si>
    <t>748092252</t>
  </si>
  <si>
    <t>Penetrační nátěr omítek hrubých betonových povrchů nebo omítek hrubých, rýhovaných tenkovrstvých nebo škrábaných (břízolitových) syntetický</t>
  </si>
  <si>
    <t>783817101</t>
  </si>
  <si>
    <t>Krycí jednonásobný syntetický nátěr hladkých betonových povrchů</t>
  </si>
  <si>
    <t>-3767543</t>
  </si>
  <si>
    <t>Krycí (ochranný ) nátěr omítek jednonásobný hladkých betonových povrchů nebo povrchů z desek na bázi dřeva (dřevovláknitých apod.) syntetický</t>
  </si>
  <si>
    <t>783826605</t>
  </si>
  <si>
    <t>Hydrofobizační transparentní silikonový nátěr hladkých betonových povrchů, povrchů z desek</t>
  </si>
  <si>
    <t>178262015</t>
  </si>
  <si>
    <t>Hydrofobizační nátěr omítek silikonový, transparentní, povrchů hladkých betonových povrchů nebo povrchů z desek na bázi dřeva (dřevovláknitých apod.)</t>
  </si>
  <si>
    <t>2*3+(2,4*2+2*2)*2</t>
  </si>
  <si>
    <t>SO 03 - Zpevněné plochy a komunikace</t>
  </si>
  <si>
    <t>01 - Zpevněné plochy a komunikace rozšíření haly</t>
  </si>
  <si>
    <t xml:space="preserve">    5 - Komunikace pozemní</t>
  </si>
  <si>
    <t>1662208925</t>
  </si>
  <si>
    <t>silnice</t>
  </si>
  <si>
    <t>"vnitřní" 555,75*0,1</t>
  </si>
  <si>
    <t>"vnější" 10*6,51*0,1</t>
  </si>
  <si>
    <t>chodník</t>
  </si>
  <si>
    <t>1,5*25,3*0,1</t>
  </si>
  <si>
    <t>zpevněná plocha</t>
  </si>
  <si>
    <t>(254,43-1,5*25,3)*0,1</t>
  </si>
  <si>
    <t>1359256462</t>
  </si>
  <si>
    <t>"vnitřní" 555,75*0,9</t>
  </si>
  <si>
    <t>"vnější" 10*6,51*0,9</t>
  </si>
  <si>
    <t>1,5*25,3*0,32</t>
  </si>
  <si>
    <t>(254,43-1,5*25,3)*0,8</t>
  </si>
  <si>
    <t>-1042625027</t>
  </si>
  <si>
    <t>744,093*0,5</t>
  </si>
  <si>
    <t>1985911387</t>
  </si>
  <si>
    <t>744,093</t>
  </si>
  <si>
    <t>2041457321</t>
  </si>
  <si>
    <t>174101102</t>
  </si>
  <si>
    <t>Zásyp v uzavřených prostorech sypaninou se zhutněním</t>
  </si>
  <si>
    <t>-2088418377</t>
  </si>
  <si>
    <t>Zásyp sypaninou z jakékoliv horniny s uložením výkopku ve vrstvách se zhutněním v uzavřených prostorách s urovnáním povrchu zásypu</t>
  </si>
  <si>
    <t>"vnitřní" 555,75*1,1*0,5</t>
  </si>
  <si>
    <t>"vnější" 10*6,51*1,1*0,5</t>
  </si>
  <si>
    <t>(254,43-1,5*25,3)*1,1*0,5</t>
  </si>
  <si>
    <t>58331R01</t>
  </si>
  <si>
    <t>Zemina splňující kritéria vhodnosti do silničního podloží dle ČSN 73 6133</t>
  </si>
  <si>
    <t>-709603792</t>
  </si>
  <si>
    <t>"vnitřní" 555,75*1,1*0,5*1,8</t>
  </si>
  <si>
    <t>"vnější" 10*6,51*1,1*0,5*1,8</t>
  </si>
  <si>
    <t>(254,43-1,5*25,3)*1,1*0,5*1,8</t>
  </si>
  <si>
    <t>181411131</t>
  </si>
  <si>
    <t>Založení parkového trávníku výsevem plochy do 1000 m2 v rovině a ve svahu do 1:5</t>
  </si>
  <si>
    <t>413655985</t>
  </si>
  <si>
    <t>Založení trávníku na půdě předem připravené plochy do 1000 m2 výsevem včetně utažení parkového v rovině nebo na svahu do 1:5</t>
  </si>
  <si>
    <t>viz situace stavby C3, plocha odečtena z autocad</t>
  </si>
  <si>
    <t>77,39+71,94</t>
  </si>
  <si>
    <t>00572410</t>
  </si>
  <si>
    <t>osivo směs travní parková</t>
  </si>
  <si>
    <t>411630557</t>
  </si>
  <si>
    <t>149,33*0,015 'Přepočtené koeficientem množství</t>
  </si>
  <si>
    <t>Komunikace pozemní</t>
  </si>
  <si>
    <t>561081111</t>
  </si>
  <si>
    <t>Zřízení podkladu ze zeminy upravené vápnem, cementem, směsnými pojivy tl 500 mm plochy do 1000 m2</t>
  </si>
  <si>
    <t>-1159816243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</si>
  <si>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450 do 500 mm</t>
  </si>
  <si>
    <t>"vnitřní" 555,75*1,1</t>
  </si>
  <si>
    <t>"vnější" 10*6,51*1,1</t>
  </si>
  <si>
    <t>(254,43-1,5*25,3)*1,1</t>
  </si>
  <si>
    <t>58530170</t>
  </si>
  <si>
    <t>vápno nehašené CL 90-Q pro úpravu zemin standardní</t>
  </si>
  <si>
    <t>-868599250</t>
  </si>
  <si>
    <t>3,0 %  do hloubky 0,5 m; 1,7 t/m3"</t>
  </si>
  <si>
    <t>"vnitřní" 555,75*1,1*0,03*0,5*1,7</t>
  </si>
  <si>
    <t>"vnější" 10*6,51*1,1*0,03*0,5*1,7</t>
  </si>
  <si>
    <t>(254,43-1,5*25,3)*1,1*0,03*0,5*1,7</t>
  </si>
  <si>
    <t>564730011</t>
  </si>
  <si>
    <t>Podklad z kameniva hrubého drceného vel. 8-16 mm tl 100 mm</t>
  </si>
  <si>
    <t>-1740153237</t>
  </si>
  <si>
    <t>Podklad nebo kryt z kameniva hrubého drceného vel. 8-16 mm s rozprostřením a zhutněním, po zhutnění tl. 100 mm</t>
  </si>
  <si>
    <t>(254,43-1,5*25,3)/2</t>
  </si>
  <si>
    <t>564730111</t>
  </si>
  <si>
    <t>Podklad z kameniva hrubého drceného vel. 16-32 mm tl 100 mm</t>
  </si>
  <si>
    <t>-540568348</t>
  </si>
  <si>
    <t>Podklad nebo kryt z kameniva hrubého drceného vel. 16-32 mm s rozprostřením a zhutněním, po zhutnění tl. 100 mm</t>
  </si>
  <si>
    <t>564751111</t>
  </si>
  <si>
    <t>Podklad z kameniva hrubého drceného vel. 32-63 mm tl 150 mm</t>
  </si>
  <si>
    <t>-2032325225</t>
  </si>
  <si>
    <t>Podklad nebo kryt z kameniva hrubého drceného vel. 32-63 mm s rozprostřením a zhutněním, po zhutnění tl. 150 mm</t>
  </si>
  <si>
    <t>(254,43-1,5*25,3)</t>
  </si>
  <si>
    <t>564752111</t>
  </si>
  <si>
    <t>Podklad z vibrovaného štěrku VŠ tl 150 mm</t>
  </si>
  <si>
    <t>-1969910883</t>
  </si>
  <si>
    <t>Podklad nebo kryt z vibrovaného štěrku VŠ s rozprostřením, vlhčením a zhutněním, po zhutnění tl. 150 mm</t>
  </si>
  <si>
    <t>1,5*25,3</t>
  </si>
  <si>
    <t>564861113</t>
  </si>
  <si>
    <t>Podklad ze štěrkodrtě ŠD tl 220 mm</t>
  </si>
  <si>
    <t>1843274553</t>
  </si>
  <si>
    <t>Podklad ze štěrkodrti ŠD s rozprostřením a zhutněním, po zhutnění tl. 220 mm</t>
  </si>
  <si>
    <t>564871111</t>
  </si>
  <si>
    <t>Podklad ze štěrkodrtě ŠD tl 250 mm</t>
  </si>
  <si>
    <t>1777295764</t>
  </si>
  <si>
    <t>Podklad ze štěrkodrti ŠD s rozprostřením a zhutněním, po zhutnění tl. 250 mm</t>
  </si>
  <si>
    <t>565165121</t>
  </si>
  <si>
    <t>Asfaltový beton vrstva podkladní ACP 16 (obalované kamenivo OKS) tl 80 mm š přes 3 m</t>
  </si>
  <si>
    <t>-2104390427</t>
  </si>
  <si>
    <t>Asfaltový beton vrstva podkladní ACP 16 (obalované kamenivo střednězrnné - OKS) s rozprostřením a zhutněním v pruhu šířky přes 3 m, po zhutnění tl. 80 mm</t>
  </si>
  <si>
    <t>"vnitřní" 555,75</t>
  </si>
  <si>
    <t>"vnější" 10*6,51</t>
  </si>
  <si>
    <t>567120114</t>
  </si>
  <si>
    <t>Podklad ze směsi stmelené cementem SC C 1,5/2,0 (SC II) tl 150 mm</t>
  </si>
  <si>
    <t>297538596</t>
  </si>
  <si>
    <t>Podklad ze směsi stmelené cementem SC bez dilatačních spár, s rozprostřením a zhutněním SC C 1,5/2,0 (SC II), po zhutnění tl. 150 mm</t>
  </si>
  <si>
    <t>567122111</t>
  </si>
  <si>
    <t>Podklad ze směsi stmelené cementem SC C 8/10 (KSC I) tl 120 mm</t>
  </si>
  <si>
    <t>-776669907</t>
  </si>
  <si>
    <t>Podklad ze směsi stmelené cementem SC bez dilatačních spár, s rozprostřením a zhutněním SC C 8/10 (KSC I), po zhutnění tl. 120 mm</t>
  </si>
  <si>
    <t>571904111</t>
  </si>
  <si>
    <t>Posyp krytu kamenivem drceným nebo těženým do 20 kg/m2</t>
  </si>
  <si>
    <t>578999561</t>
  </si>
  <si>
    <t>Posyp podkladu nebo krytu s rozprostřením a zhutněním kamenivem drceným nebo těženým, v množství přes 15 do 20 kg/m2</t>
  </si>
  <si>
    <t>hlinitopísčitý tmel (válcovano za vlhka)</t>
  </si>
  <si>
    <t>573111112</t>
  </si>
  <si>
    <t>Postřik živičný infiltrační s posypem z asfaltu množství 1 kg/m2</t>
  </si>
  <si>
    <t>1401013626</t>
  </si>
  <si>
    <t>Postřik infiltrační PI z asfaltu silničního s posypem kamenivem, v množství 1,00 kg/m2</t>
  </si>
  <si>
    <t>573211112</t>
  </si>
  <si>
    <t>Postřik živičný spojovací z asfaltu v množství 0,70 kg/m2</t>
  </si>
  <si>
    <t>583363374</t>
  </si>
  <si>
    <t>Postřik spojovací PS bez posypu kamenivem z asfaltu silničního, v množství 0,70 kg/m2</t>
  </si>
  <si>
    <t>577144221</t>
  </si>
  <si>
    <t>Asfaltový beton vrstva obrusná ACO 11 (ABS) tř. II tl 50 mm š přes 3 m z nemodifikovaného asfaltu</t>
  </si>
  <si>
    <t>-668118451</t>
  </si>
  <si>
    <t>Asfaltový beton vrstva obrusná ACO 11 (ABS) s rozprostřením a se zhutněním z nemodifikovaného asfaltu v pruhu šířky přes 3 m tř. II, po zhutnění tl. 50 mm</t>
  </si>
  <si>
    <t>596211120</t>
  </si>
  <si>
    <t>Kladení zámkové dlažby komunikací pro pěší tl 60 mm skupiny B pl do 50 m2</t>
  </si>
  <si>
    <t>-2070163627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</si>
  <si>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</si>
  <si>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59245015</t>
  </si>
  <si>
    <t>dlažba zámková profilová základní 200x165x60mm přírodní</t>
  </si>
  <si>
    <t>996687123</t>
  </si>
  <si>
    <t>916131113</t>
  </si>
  <si>
    <t>Osazení silničního obrubníku betonového ležatého s boční opěrou do lože z betonu prostého</t>
  </si>
  <si>
    <t>-2091133507</t>
  </si>
  <si>
    <t>Osazení silničního obrubníku betonového se zřízením lože, s vyplněním a zatřením spár cementovou maltou ležatého s boční opěrou z betonu prostého, do lože z betonu prostého</t>
  </si>
  <si>
    <t>okolo chodníku a zpevnéné komunikace</t>
  </si>
  <si>
    <t>25,1+8</t>
  </si>
  <si>
    <t>okolo silnice</t>
  </si>
  <si>
    <t>"vnitřní" 24,4+32,9+3,3</t>
  </si>
  <si>
    <t>"vnější" 6,51+7,3+2</t>
  </si>
  <si>
    <t>59217017</t>
  </si>
  <si>
    <t>obrubník betonový chodníkový 1000x100x250mm</t>
  </si>
  <si>
    <t>1926592885</t>
  </si>
  <si>
    <t>998229111</t>
  </si>
  <si>
    <t>Přesun hmot ruční pro pozemní komunikace s krytem z kameniva, betonu,živice na vzdálenost do 50 m</t>
  </si>
  <si>
    <t>-1575123749</t>
  </si>
  <si>
    <t>Přesun hmot ruční pro pozemní komunikace s naložením a složením na vzdálenost do 50 m, s krytem z kameniva, monolitickým betonovým nebo živičným</t>
  </si>
  <si>
    <t>02 - Zpevněné plochy před prodejnou</t>
  </si>
  <si>
    <t>458161476</t>
  </si>
  <si>
    <t>před prodejnou</t>
  </si>
  <si>
    <t>"plocha odečtena z autocad" (94,97+12,43)*0,2</t>
  </si>
  <si>
    <t>-1884342524</t>
  </si>
  <si>
    <t>"plocha odečtena z autocad" (94,97+12,43)*0,25</t>
  </si>
  <si>
    <t>1888473872</t>
  </si>
  <si>
    <t xml:space="preserve">50 % </t>
  </si>
  <si>
    <t>26,850*0,5</t>
  </si>
  <si>
    <t>-286141711</t>
  </si>
  <si>
    <t>26,85</t>
  </si>
  <si>
    <t>-2065446237</t>
  </si>
  <si>
    <t>-732716808</t>
  </si>
  <si>
    <t>26,85*1,8</t>
  </si>
  <si>
    <t>-1141568752</t>
  </si>
  <si>
    <t>"plocha odečtena z autocad" (94,97+12,43)</t>
  </si>
  <si>
    <t>883238719</t>
  </si>
  <si>
    <t>"plocha odečtena z autocad" (94,97+12,43)*0,5</t>
  </si>
  <si>
    <t>1181677580</t>
  </si>
  <si>
    <t>1124921911</t>
  </si>
  <si>
    <t>596211121</t>
  </si>
  <si>
    <t>Kladení zámkové dlažby komunikací pro pěší tl 60 mm skupiny B pl do 100 m2</t>
  </si>
  <si>
    <t>-675886260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</si>
  <si>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50 do 100 m2</t>
  </si>
  <si>
    <t>2096069829</t>
  </si>
  <si>
    <t>916231113</t>
  </si>
  <si>
    <t>Osazení chodníkového obrubníku betonového ležatého s boční opěrou do lože z betonu prostého</t>
  </si>
  <si>
    <t>-1976538311</t>
  </si>
  <si>
    <t>Osazení chodníkového obrubníku betonového se zřízením lože, s vyplněním a zatřením spár cementovou maltou ležatého s boční opěrou z betonu prostého, do lože z betonu prostého</t>
  </si>
  <si>
    <t>8,1+4,3+27,3+19,7+10,7+1,2+2,3+2,7+2,7+1,5+4,5+6,9+1,8</t>
  </si>
  <si>
    <t>-2041264811</t>
  </si>
  <si>
    <t>713786612</t>
  </si>
  <si>
    <t>SO 04 - Děštová kanalizace a retenční kanál</t>
  </si>
  <si>
    <t>D1 - HSV:</t>
  </si>
  <si>
    <t>oddíl 1 - Zemní práce:</t>
  </si>
  <si>
    <t>oddíl 4 - Vodorovné konstrukce:</t>
  </si>
  <si>
    <t>oddíl 8 - Potrubí:</t>
  </si>
  <si>
    <t>oddíl 9 - Ostatní konstrukce a práce:</t>
  </si>
  <si>
    <t>oddíl 96 - Bourání konstrukcí:</t>
  </si>
  <si>
    <t>oddíl 99 - Přesun hmot:</t>
  </si>
  <si>
    <t>D2 - MONTÁŽNÍ PRÁCE:</t>
  </si>
  <si>
    <t>oddíl M46 - Zemní práce prováděné při externích montážích:</t>
  </si>
  <si>
    <t>HSV:</t>
  </si>
  <si>
    <t>oddíl 1</t>
  </si>
  <si>
    <t>Zemní práce:</t>
  </si>
  <si>
    <t>C-121101012-0</t>
  </si>
  <si>
    <t>SEJMUTI ORNICE -10M3 S VOD PREM -100M</t>
  </si>
  <si>
    <t>M3</t>
  </si>
  <si>
    <t>C-131201102-0</t>
  </si>
  <si>
    <t>HLOUBENI JAM TR 3 NEZAP DO 1000M3</t>
  </si>
  <si>
    <t>(353+197)*2*1,5</t>
  </si>
  <si>
    <t>C-131201109-0</t>
  </si>
  <si>
    <t>PRIPL ZA LEPIVOST HL JAM TR 3 NEZAP</t>
  </si>
  <si>
    <t>1650*0,5</t>
  </si>
  <si>
    <t>C-161101101-0</t>
  </si>
  <si>
    <t>SVISLE PREMIST VYKOPKU HORN 1-4 2,5M</t>
  </si>
  <si>
    <t>C-162201103-0</t>
  </si>
  <si>
    <t>VODOROVNE PREM VYKOPKU DO 100M TR 1-4</t>
  </si>
  <si>
    <t>C-132201202-0</t>
  </si>
  <si>
    <t>HLOUB RYH TR 3 60-200CM DO 1000M3</t>
  </si>
  <si>
    <t>C-132201209-0</t>
  </si>
  <si>
    <t>PRIPL ZA LEPIVOST HL RYH TR 3 200CM</t>
  </si>
  <si>
    <t>C-151101101-0</t>
  </si>
  <si>
    <t>PAZENI PRILOZNE STEN RYH HL DO 2M</t>
  </si>
  <si>
    <t>M2</t>
  </si>
  <si>
    <t>C-151101111-0</t>
  </si>
  <si>
    <t>ODPAZENI PRILOZ STEN RYH HL DO 2M</t>
  </si>
  <si>
    <t>O-18210-0</t>
  </si>
  <si>
    <t>SVAHOVANI ZAREZU</t>
  </si>
  <si>
    <t>C-181301102-0</t>
  </si>
  <si>
    <t>ROZPR ORNICE ROVINA 500M2 TL 15CM</t>
  </si>
  <si>
    <t>C-182301122-0</t>
  </si>
  <si>
    <t>ROZPR ORNICE NAD 1:5 500M2 TL 15CM</t>
  </si>
  <si>
    <t>C-174101103-0</t>
  </si>
  <si>
    <t>ZASYP ZHUTNENI ZAREZU</t>
  </si>
  <si>
    <t>C-175101101-0</t>
  </si>
  <si>
    <t>OBSYP POTRUBI BEZ PROHOZENI SYPANINY</t>
  </si>
  <si>
    <t>C-174101101-0</t>
  </si>
  <si>
    <t>ZASYP ZHUTNENI JAM RYH KOLEM OBJEKTU</t>
  </si>
  <si>
    <t>C-171203111-0</t>
  </si>
  <si>
    <t>ULOZENI A ROZHRNUTI VYKOPKU V ROVINE</t>
  </si>
  <si>
    <t>oddíl 4</t>
  </si>
  <si>
    <t>Vodorovné konstrukce:</t>
  </si>
  <si>
    <t>C-464531111-0</t>
  </si>
  <si>
    <t>POHOZ KAMENIVO DRCENE HRUBE FR 16-32</t>
  </si>
  <si>
    <t>H-58333674-1</t>
  </si>
  <si>
    <t>KAMENIVO TEZ HRUBE 16-32MM B</t>
  </si>
  <si>
    <t>T</t>
  </si>
  <si>
    <t>C-564531111-0</t>
  </si>
  <si>
    <t>ZRIZENI PODSYPU ZE SYPANINY TL 10CM</t>
  </si>
  <si>
    <t>H-58337139-1</t>
  </si>
  <si>
    <t>STERKOPISEK 0-16MM N2</t>
  </si>
  <si>
    <t>H-69366714-1</t>
  </si>
  <si>
    <t>C-457971112-0</t>
  </si>
  <si>
    <t>ZRIZENI GEOTEXTILIE DO 1:5 S DO 7,5M</t>
  </si>
  <si>
    <t>oddíl 8</t>
  </si>
  <si>
    <t>Potrubí:</t>
  </si>
  <si>
    <t>H-28613529-1</t>
  </si>
  <si>
    <t>TRUBKY TLAK KANAL PE100 RC2 90x8,2</t>
  </si>
  <si>
    <t>C-871241121-0</t>
  </si>
  <si>
    <t>MTZ POTR TLAK POLYETYLEN SVAR DN 90</t>
  </si>
  <si>
    <t>H-28613444-1</t>
  </si>
  <si>
    <t>TRUBKY TLAK KANAL PE100 RC1 32x3,0</t>
  </si>
  <si>
    <t>C-871161121-0</t>
  </si>
  <si>
    <t>MTZ POTR TLAK POLYETYLEN SVAR DN 32</t>
  </si>
  <si>
    <t>H-28653598-1</t>
  </si>
  <si>
    <t>NAKRUZEK LEMOVY TLAK HDPE D 90MM</t>
  </si>
  <si>
    <t>KS</t>
  </si>
  <si>
    <t>H-42973203-1</t>
  </si>
  <si>
    <t>PRIRUBA KRUHOVA PLOCHA 80</t>
  </si>
  <si>
    <t>C-722219104-0</t>
  </si>
  <si>
    <t>MTZ VODOVODNICH ARMATUR PRIRUB DN 80</t>
  </si>
  <si>
    <t>H-42273622-1</t>
  </si>
  <si>
    <t>HYDRANT PODZ PN 16 DN 80/1250mm 2CIN</t>
  </si>
  <si>
    <t>C-891247111-0</t>
  </si>
  <si>
    <t>MTZ HYDRANTU PODZEMNICH DN 80</t>
  </si>
  <si>
    <t>H-42200720-1</t>
  </si>
  <si>
    <t>POKLOP HYDRANTOVY LIT NAD PODZ HYDR</t>
  </si>
  <si>
    <t>C-899401113-0</t>
  </si>
  <si>
    <t>OSAZ A PODEZD POKLOPU LITIN HYDRANT</t>
  </si>
  <si>
    <t>H-55261172-1</t>
  </si>
  <si>
    <t>SPOJKA ELEKTROTVAROVKA DN 90</t>
  </si>
  <si>
    <t>H-55261142-1</t>
  </si>
  <si>
    <t>KOLENO HRDLOVE ELEKTROTVAROVKA K 45 DN 90</t>
  </si>
  <si>
    <t>H-55261252-1</t>
  </si>
  <si>
    <t>PATKOVE KOLENO 90° ELEKTROTVAROVKA</t>
  </si>
  <si>
    <t>C-722239108-0R1</t>
  </si>
  <si>
    <t>MTZ VODOVOD ARMATUR ELEKTROTVAROVEK D 90</t>
  </si>
  <si>
    <t>H-55261182-1R</t>
  </si>
  <si>
    <t>T-KUS ELEKTROTVAROVKA D 90/90</t>
  </si>
  <si>
    <t>H-55261172-1R2</t>
  </si>
  <si>
    <t>KOLENO ISO-SPOJ D 32/45°</t>
  </si>
  <si>
    <t>C-722239103-0</t>
  </si>
  <si>
    <t>MTZ VODOVOD ARMATUR ISO-SPOJ DN 25</t>
  </si>
  <si>
    <t>H-28656243-1R</t>
  </si>
  <si>
    <t>HDPE PRECHODKA S KOV ZAV VNE 32x1"</t>
  </si>
  <si>
    <t>C-722239103-0.1</t>
  </si>
  <si>
    <t>MTZ VODOVOD ARMATUR 2ZAVITOVYCH DN 25</t>
  </si>
  <si>
    <t>H-28610533-1</t>
  </si>
  <si>
    <t>TRUBKY PVC ODPADNI ROVNE D 160x3,2MM</t>
  </si>
  <si>
    <t>H-28610535-1</t>
  </si>
  <si>
    <t>TRUBKY PVC ODPADNI ROVNE D 200x3,1MM</t>
  </si>
  <si>
    <t>35+22</t>
  </si>
  <si>
    <t>H-28610540-1</t>
  </si>
  <si>
    <t>TRUBKY PVC ODPADNI ROVNE D 315x6,2MM</t>
  </si>
  <si>
    <t>C-871311111-0</t>
  </si>
  <si>
    <t>MTZ POTR TLAK TVRDE PVC GUM KR DN 160</t>
  </si>
  <si>
    <t>C-871353121-0</t>
  </si>
  <si>
    <t>MTZ POTR KANAL TVRD PVC GUM KR DN 200</t>
  </si>
  <si>
    <t>C-871373121-0</t>
  </si>
  <si>
    <t>MTZ POTR KANAL TVRD PVC GUM KR DN 300</t>
  </si>
  <si>
    <t>C-877355211-0</t>
  </si>
  <si>
    <t>MTZ TVAR KANAL POTR PVC KG 1OS DN 200</t>
  </si>
  <si>
    <t>9+4</t>
  </si>
  <si>
    <t>C-877355221-0</t>
  </si>
  <si>
    <t>MTZ TVAR KANAL POTR PVC KG 2OS DN 200</t>
  </si>
  <si>
    <t>C-877325211-0</t>
  </si>
  <si>
    <t>MTZ TVAR KANAL POTR PVC KG 1OS DN 160</t>
  </si>
  <si>
    <t>18+1</t>
  </si>
  <si>
    <t>H-28611396-1</t>
  </si>
  <si>
    <t>ODBOCKA PVC KANAL KGEA 200/200 45°</t>
  </si>
  <si>
    <t>H-28611395-1</t>
  </si>
  <si>
    <t>ODBOCKA PVC KANAL KGEA 200/160 45°</t>
  </si>
  <si>
    <t>H-28611364-1</t>
  </si>
  <si>
    <t>KOLENO PVC KANAL HRDL KGB 200x15°</t>
  </si>
  <si>
    <t>H-28611365-1</t>
  </si>
  <si>
    <t>KOLENO PVC KANAL HRDL KGB 200x30°</t>
  </si>
  <si>
    <t>H-28611366-1</t>
  </si>
  <si>
    <t>KOLENO PVC KANAL HRDL KGB 200x45°</t>
  </si>
  <si>
    <t>H-28611361-1</t>
  </si>
  <si>
    <t>KOLENO PVC KANAL HRDL KGB 160x45°</t>
  </si>
  <si>
    <t>H-28611508-1</t>
  </si>
  <si>
    <t>REDUKCE PVC KANAL HRDL KGR 160/200</t>
  </si>
  <si>
    <t>H-28611504-1</t>
  </si>
  <si>
    <t>REDUKCE PVC KANAL HRDL KGR 110/160</t>
  </si>
  <si>
    <t>H-28611560-1</t>
  </si>
  <si>
    <t>SPOJKA PVC KG KANAL HRDL KGMM DN 110</t>
  </si>
  <si>
    <t>H-28611562-1</t>
  </si>
  <si>
    <t>SPOJKA PVC KG KANAL HRDL KGMM DN 160</t>
  </si>
  <si>
    <t>H-28611563-1</t>
  </si>
  <si>
    <t>SPOJKA PVC KG KANAL HRDL KGMM DN 200</t>
  </si>
  <si>
    <t>H-28611603-1</t>
  </si>
  <si>
    <t>VICKO PVC KANAL HRDL KGK DN 160</t>
  </si>
  <si>
    <t>C-877325231-0</t>
  </si>
  <si>
    <t>MTZ VICKA KANAL POTR PVC KG DN 160</t>
  </si>
  <si>
    <t>C-877265211-0</t>
  </si>
  <si>
    <t>MTZ TVAR KANAL POTR PVC KG 1OS DN 110</t>
  </si>
  <si>
    <t>C-721263708-0</t>
  </si>
  <si>
    <t>MTZ KLAPKA ZPETNA PLASTOVA DN 200</t>
  </si>
  <si>
    <t>H-28651824-1</t>
  </si>
  <si>
    <t>KONCOVÁ ZPĚTNÁ KLAPKA KG DN 200</t>
  </si>
  <si>
    <t>H-56231163-1</t>
  </si>
  <si>
    <t>LAPAC STRES SPLAVENIN DN 125/110</t>
  </si>
  <si>
    <t>C-877265271-0</t>
  </si>
  <si>
    <t>MTZ ST LAPAC KANAL POTR PVC KG DN 125</t>
  </si>
  <si>
    <t>H-55241922-1</t>
  </si>
  <si>
    <t>POKLOP LITIN KRUH VIKO BET D 60CM A</t>
  </si>
  <si>
    <t>M-230220006-0</t>
  </si>
  <si>
    <t>MONTAZ LITINOVEHO POKLOPU</t>
  </si>
  <si>
    <t>H-59224312-1</t>
  </si>
  <si>
    <t>KONUS SACHT TBR-Q.1 100-63/58 KPS</t>
  </si>
  <si>
    <t>H-59224382-1</t>
  </si>
  <si>
    <t>SKRUZ SACHTOVA TBS 100-12 100x100x12</t>
  </si>
  <si>
    <t>C-894411311-0R</t>
  </si>
  <si>
    <t>OSAZ B SKRUZI ROVNYCH</t>
  </si>
  <si>
    <t>C-894412411-0R</t>
  </si>
  <si>
    <t>OSAZ B SKRUZI PRECHOD</t>
  </si>
  <si>
    <t>oddíl 9</t>
  </si>
  <si>
    <t>Ostatní konstrukce a práce:</t>
  </si>
  <si>
    <t>C-388317777-0</t>
  </si>
  <si>
    <t>OBETONOVANI TRUB TELESA OTEVR VYKOP</t>
  </si>
  <si>
    <t>C-953943121-R</t>
  </si>
  <si>
    <t>OSAZENI BET. BLOKU NA POTRUBÍ</t>
  </si>
  <si>
    <t>C-452322131-0</t>
  </si>
  <si>
    <t>BETON SUCHY C12/15 OT VYKOP</t>
  </si>
  <si>
    <t>C-452322151-0</t>
  </si>
  <si>
    <t>BETON SEDL LOZE C20/25 OT VYKOP</t>
  </si>
  <si>
    <t>H-59223451-1</t>
  </si>
  <si>
    <t>LINIOVE ODVODNENI N100 MRIZ D</t>
  </si>
  <si>
    <t>7,5+13,5</t>
  </si>
  <si>
    <t>H-59223452-1</t>
  </si>
  <si>
    <t>LINIOVE ODVODNENI N100  MRIZ C</t>
  </si>
  <si>
    <t>LINIOVE ODVODNENI N100 MRIZ C</t>
  </si>
  <si>
    <t>M-230030004-0R</t>
  </si>
  <si>
    <t>MTZ LINIOVÉHO ZLABU</t>
  </si>
  <si>
    <t>oddíl 96</t>
  </si>
  <si>
    <t>Bourání konstrukcí:</t>
  </si>
  <si>
    <t>O-97716-0</t>
  </si>
  <si>
    <t>JADROVY VRT PRUMER DO 250MM</t>
  </si>
  <si>
    <t>C-977151133-0</t>
  </si>
  <si>
    <t>VRT JADROVY BETON D 50MM</t>
  </si>
  <si>
    <t>oddíl 99</t>
  </si>
  <si>
    <t>Přesun hmot:</t>
  </si>
  <si>
    <t>C-998276101-0</t>
  </si>
  <si>
    <t>PRESUN HMOT TR PLAST/SKLOLAM OT VYKOP</t>
  </si>
  <si>
    <t>MONTÁŽNÍ PRÁCE:</t>
  </si>
  <si>
    <t>oddíl M46</t>
  </si>
  <si>
    <t>Zemní práce prováděné při externích montážích:</t>
  </si>
  <si>
    <t>H-00577443-1</t>
  </si>
  <si>
    <t>SMES TRAVNI LUCNI III DO VLHKA 25kg</t>
  </si>
  <si>
    <t>KG</t>
  </si>
  <si>
    <t>M-460620006-0</t>
  </si>
  <si>
    <t>OSETI POVRCHU TRAVOU</t>
  </si>
  <si>
    <t>C-183204112-0</t>
  </si>
  <si>
    <t>VYSADBA TRVALEK PROSTOKORENNYCH</t>
  </si>
  <si>
    <t>C-184102211-0</t>
  </si>
  <si>
    <t>VYSADBA KERU V ROVINE DO JAMEK V 1M</t>
  </si>
  <si>
    <t>197*6</t>
  </si>
  <si>
    <t>H-02651785-1R1</t>
  </si>
  <si>
    <t>RÁKOS OBECNÝ SAZENICE</t>
  </si>
  <si>
    <t>197*2</t>
  </si>
  <si>
    <t>H-02651785-1R2</t>
  </si>
  <si>
    <t>CHRASTICE RÁKOSOVITÁ SAZENICE</t>
  </si>
  <si>
    <t>M-460520201-0</t>
  </si>
  <si>
    <t>ZAJISTENI OTVORU PROTI VODE HYDROFOBNI MALTOU</t>
  </si>
  <si>
    <t>05 - Elektroinstalace pro rozšíření haly a podnikovou prodejku</t>
  </si>
  <si>
    <t>01 - Silnoproudá instalace</t>
  </si>
  <si>
    <t>Č. oddílu 1 - Elektroinstalace</t>
  </si>
  <si>
    <t>Č. oddílu 2 - Pomocné práce</t>
  </si>
  <si>
    <t>Č. oddílu 3 - Demontáže</t>
  </si>
  <si>
    <t>D1 - Dodávky</t>
  </si>
  <si>
    <t>Č. oddílu 1</t>
  </si>
  <si>
    <t>Elektroinstalace</t>
  </si>
  <si>
    <t>Vlastní</t>
  </si>
  <si>
    <t>Trubka ohebná na omítku, typ 23.. 23 mm</t>
  </si>
  <si>
    <t>Vlastní.1</t>
  </si>
  <si>
    <t>Trubka tuhá z PVC uložená pevně, 23 mm</t>
  </si>
  <si>
    <t>Vlastní.2</t>
  </si>
  <si>
    <t>Kabelový kanál dvoukomorový</t>
  </si>
  <si>
    <t>Vlastní.3</t>
  </si>
  <si>
    <t>Krabice přístrojová KP 68, KZ 3, bez zapojení</t>
  </si>
  <si>
    <t>Vlastní.4</t>
  </si>
  <si>
    <t>Krabice odbočná KR 68, se zapojením-kruhová</t>
  </si>
  <si>
    <t>Vlastní.5</t>
  </si>
  <si>
    <t>Krabice odbočná KR 97, se zapojením-kruhová</t>
  </si>
  <si>
    <t>Vlastní.591</t>
  </si>
  <si>
    <t>D+M Montáž podlahového elektrického vytápění míst. 167</t>
  </si>
  <si>
    <t>-384536648</t>
  </si>
  <si>
    <t>Vlastní.6</t>
  </si>
  <si>
    <t>Rozvodka krabicová z lis. izol. 6455-11 do 4 mm2</t>
  </si>
  <si>
    <t>Vlastní.7</t>
  </si>
  <si>
    <t>Osazení hmoždinky do cihlového zdiva, HM 8</t>
  </si>
  <si>
    <t>Vlastní.8</t>
  </si>
  <si>
    <t>Ukončení vodičů v rozvaděči + zapojení do 2,5 mm2</t>
  </si>
  <si>
    <t>Vlastní.9</t>
  </si>
  <si>
    <t>Ukončení vodičů v rozvaděči + zapojení do 10 mm2</t>
  </si>
  <si>
    <t>vlastní.10</t>
  </si>
  <si>
    <t>Ukončení vodičů v rozvaděči + zapojení do 185 mm2</t>
  </si>
  <si>
    <t>vlastní.11</t>
  </si>
  <si>
    <t>Spínač vestavný jednopól.- řaz. 1, obyč.prostředí , 230V/10A</t>
  </si>
  <si>
    <t>vlastní.12</t>
  </si>
  <si>
    <t>Spínač vestavný jednopól.- řaz. 1, IP44 , 230V/10A</t>
  </si>
  <si>
    <t>vlastní.13</t>
  </si>
  <si>
    <t>Spínač vestavný jednopól.- řaz. 5, obyč.prostředí , 230V/10A</t>
  </si>
  <si>
    <t>vlastní.14</t>
  </si>
  <si>
    <t>Spínač vestavný jednopól.- řaz. 6, obyč.prostředí , 230V/10A</t>
  </si>
  <si>
    <t>vlastní.15</t>
  </si>
  <si>
    <t>Spínač vestavný jednopól.- řaz. 6, IP44, 230V/10A</t>
  </si>
  <si>
    <t>vlastní.16</t>
  </si>
  <si>
    <t>Spínač vestavný jednopól.- řaz.66, IP44 , 230V/10A</t>
  </si>
  <si>
    <t>vlastní.17</t>
  </si>
  <si>
    <t>Spínač nástěnný - řaz. 3, IP54 , 400V/25A</t>
  </si>
  <si>
    <t>vlastní.18</t>
  </si>
  <si>
    <t>Tlačítkový ovladač s orientací 230V/10A</t>
  </si>
  <si>
    <t>Vlastní.19</t>
  </si>
  <si>
    <t>Spínač PIR 230V/16A 360° venkovní -20 až +40</t>
  </si>
  <si>
    <t>Vlastní.20</t>
  </si>
  <si>
    <t>Zásuvková skříň 2x230V,16A/2X400V,32A s FI a jištěním</t>
  </si>
  <si>
    <t>Vlastní.21</t>
  </si>
  <si>
    <t>Napojení aut splachovače</t>
  </si>
  <si>
    <t>Vlastní.22</t>
  </si>
  <si>
    <t>Relé SMR-T</t>
  </si>
  <si>
    <t>Vlastní.23</t>
  </si>
  <si>
    <t>Sada přivolání pomoci invalidů.</t>
  </si>
  <si>
    <t>Vlastní.24</t>
  </si>
  <si>
    <t>Zásuvka ,  230V/16A, IP20</t>
  </si>
  <si>
    <t>Zásuvka , 230V/16A, IP20</t>
  </si>
  <si>
    <t>Vlastní.25</t>
  </si>
  <si>
    <t>Zásuvka ,  230V/16A, IP20, T3</t>
  </si>
  <si>
    <t>Zásuvka , 230V/16A, IP20, T3</t>
  </si>
  <si>
    <t>Vlastní.26</t>
  </si>
  <si>
    <t>Zásuvka ,  230V/16A, IP44</t>
  </si>
  <si>
    <t>Zásuvka , 230V/16A, IP44</t>
  </si>
  <si>
    <t>Vlastní.27</t>
  </si>
  <si>
    <t>Skříň SR5 s pilířem</t>
  </si>
  <si>
    <t>Vlastní.28</t>
  </si>
  <si>
    <t>EKV Přípojnice</t>
  </si>
  <si>
    <t>Vlasrní</t>
  </si>
  <si>
    <t>Kabelový žlab 62/50 vč.konstrukce</t>
  </si>
  <si>
    <t>Vlasrní.1</t>
  </si>
  <si>
    <t>Kabelový žlab125/50 vč.konstrukce</t>
  </si>
  <si>
    <t>Vlasrní.2</t>
  </si>
  <si>
    <t>Kabelový žlab400/50 vč.konstrukce</t>
  </si>
  <si>
    <t>Vlastní.29</t>
  </si>
  <si>
    <t>Vodič CYY 6 mm2 pevně uložený</t>
  </si>
  <si>
    <t>Vlastní.30</t>
  </si>
  <si>
    <t>Vodič CYY 25 mm2 pevně uložený</t>
  </si>
  <si>
    <t>Vlastní.31</t>
  </si>
  <si>
    <t>Kabel CYKY-m 750 V 2 x 1,5 mm2 volně uložený</t>
  </si>
  <si>
    <t>Vlastní.32</t>
  </si>
  <si>
    <t>Kabel CYKY-m 750 V 3 x 1,5 mm2 volně uložený</t>
  </si>
  <si>
    <t>Vlastní.33</t>
  </si>
  <si>
    <t>Kabel CYKY-m 750 V 3 x 2,5 mm2 volně uložený</t>
  </si>
  <si>
    <t>Vlastní.34</t>
  </si>
  <si>
    <t>Kabel CYKY-m 750 V 5 x 6mm2 volně uložený</t>
  </si>
  <si>
    <t>Vlastní.35</t>
  </si>
  <si>
    <t>Kabel CYKY-m 750 V 5 x 10 mm2 volně uložený</t>
  </si>
  <si>
    <t>Vlastní.36</t>
  </si>
  <si>
    <t>Kabel CYKY-m 750 V 5 x 1,5 mm2 volně uložený</t>
  </si>
  <si>
    <t>Vlastní.37</t>
  </si>
  <si>
    <t>Kabel CYKY-m 750 V 5 x 2,5 mm2 volně uložený</t>
  </si>
  <si>
    <t>Vlastní.38</t>
  </si>
  <si>
    <t>Kabel CYKY-m 750 V 7 x 1,5 mm2 volně uložený</t>
  </si>
  <si>
    <t>Vlastní.39</t>
  </si>
  <si>
    <t>Kabel CYKY  5x16</t>
  </si>
  <si>
    <t>Kabel CYKY 5x16</t>
  </si>
  <si>
    <t>Vlastní.40</t>
  </si>
  <si>
    <t>Kabel AYKY  3x120+95</t>
  </si>
  <si>
    <t>Kabel AYKY 3x120+95</t>
  </si>
  <si>
    <t>Vlastní.41</t>
  </si>
  <si>
    <t>Kabel AYKY  3x185+120</t>
  </si>
  <si>
    <t>Kabel AYKY 3x185+120</t>
  </si>
  <si>
    <t>Vlastní.42</t>
  </si>
  <si>
    <t>Úprava stávajícího rozvaděče 1x vývod 3B/32A</t>
  </si>
  <si>
    <t>Vlastní.43</t>
  </si>
  <si>
    <t>Vyhřívací kabel 18W/m</t>
  </si>
  <si>
    <t>Vlastní.44</t>
  </si>
  <si>
    <t>Řídící jednotka pro vyhřívací kabely</t>
  </si>
  <si>
    <t>Vlastní.45</t>
  </si>
  <si>
    <t>Termostat -15 +40C s externím čidlem</t>
  </si>
  <si>
    <t>Vlastní.46</t>
  </si>
  <si>
    <t>A-  LED Modul 840 53 W / 6750 lm</t>
  </si>
  <si>
    <t>A- LED Modul 840 53 W / 6750 lm</t>
  </si>
  <si>
    <t>Vlastní.47</t>
  </si>
  <si>
    <t>CH-  LED Modul 840 53 W / 6750 lm do mrazu -20</t>
  </si>
  <si>
    <t>CH- LED Modul 840 53 W / 6750 lm do mrazu -20</t>
  </si>
  <si>
    <t>Vlastní.48</t>
  </si>
  <si>
    <t>B- LED Modul 840 37 W / 4900 lm</t>
  </si>
  <si>
    <t>Vlastní.49</t>
  </si>
  <si>
    <t>C -  LED_sl44000 18 W / 1800 lm</t>
  </si>
  <si>
    <t>C - LED_sl44000 18 W / 1800 lm</t>
  </si>
  <si>
    <t>Vlastní.50</t>
  </si>
  <si>
    <t>E-  LED_sl54000 18 W / 1350 lm</t>
  </si>
  <si>
    <t>E- LED_sl54000 18 W / 1350 lm</t>
  </si>
  <si>
    <t>Vlastní.51</t>
  </si>
  <si>
    <t>M-  Svítidlo kruhové s žárovkou LED E27</t>
  </si>
  <si>
    <t>M- Svítidlo kruhové s žárovkou LED E27</t>
  </si>
  <si>
    <t>Vlastní.52</t>
  </si>
  <si>
    <t>D-  LED-M 16W  / 2050 lm</t>
  </si>
  <si>
    <t>D- LED-M 16W / 2050 lm</t>
  </si>
  <si>
    <t>Vlastní.53</t>
  </si>
  <si>
    <t>N1P Nouzové LED EXT 5,5W IP65 s piktogramem</t>
  </si>
  <si>
    <t>Vlastní.54</t>
  </si>
  <si>
    <t>Vedení uzemňovací FeZn 30/4</t>
  </si>
  <si>
    <t>Vlastní.55</t>
  </si>
  <si>
    <t>Vedení jímací AlMgSi 8 vč podpěr</t>
  </si>
  <si>
    <t>Vlastní.56</t>
  </si>
  <si>
    <t>Svorka hromosvodová do dvou šroubů</t>
  </si>
  <si>
    <t>Vlastní.57</t>
  </si>
  <si>
    <t>Svorka hromosvodová nad dva šrouby</t>
  </si>
  <si>
    <t>Vlastní.58</t>
  </si>
  <si>
    <t>Jímací tyč vč uchycení 1,5m</t>
  </si>
  <si>
    <t>Vlastní.59</t>
  </si>
  <si>
    <t>Ochranný úhelník komplet</t>
  </si>
  <si>
    <t>Č. oddílu 2</t>
  </si>
  <si>
    <t>Pomocné práce</t>
  </si>
  <si>
    <t>Vlastní.60</t>
  </si>
  <si>
    <t>Vysekání rýh 30/30</t>
  </si>
  <si>
    <t>Vlastní.61</t>
  </si>
  <si>
    <t>Zaplnění rýh</t>
  </si>
  <si>
    <t>Vlastní.62</t>
  </si>
  <si>
    <t>Vrtání děr do d=50mm</t>
  </si>
  <si>
    <t>Vlastní.63</t>
  </si>
  <si>
    <t>Požární ucpávka</t>
  </si>
  <si>
    <t>Vlastní.64</t>
  </si>
  <si>
    <t>Výkop rýhy 50/120 vč.pískového lože,Záhozu a úpravy povrchu</t>
  </si>
  <si>
    <t>Vlastní.65</t>
  </si>
  <si>
    <t>Chránička Arot 110</t>
  </si>
  <si>
    <t>Vlastní.66</t>
  </si>
  <si>
    <t>Mimostaveništní doprava-dovoz materiálu na staveňště</t>
  </si>
  <si>
    <t>Vlastní.67</t>
  </si>
  <si>
    <t>Pomocný materiál pro elektropráce (šrouby, svorky, příchytky)</t>
  </si>
  <si>
    <t>Č. oddílu 3</t>
  </si>
  <si>
    <t>Demontáže</t>
  </si>
  <si>
    <t>Vlastní.68</t>
  </si>
  <si>
    <t>Likvidace odpadu</t>
  </si>
  <si>
    <t>Dodávky</t>
  </si>
  <si>
    <t>Vlastní.69</t>
  </si>
  <si>
    <t>Rozvaděč RH2 viz výkres</t>
  </si>
  <si>
    <t>Vlastní.70</t>
  </si>
  <si>
    <t>Rozvaděč R1</t>
  </si>
  <si>
    <t>Vlastní.71</t>
  </si>
  <si>
    <t>Rozvaděč RS02</t>
  </si>
  <si>
    <t>02 - Měření a regulace</t>
  </si>
  <si>
    <t>Trubka ohebná pod omítku, typ 23.. 23 mm</t>
  </si>
  <si>
    <t>Vlastní.10</t>
  </si>
  <si>
    <t>Kabel JYTY 750 V 2 x 1 mm2</t>
  </si>
  <si>
    <t>Vlastní.11</t>
  </si>
  <si>
    <t>Kabel JYTY 750 V 4 x 1 mm2</t>
  </si>
  <si>
    <t>Regulátor PLC AO: 2, DI: 2, DO: 12, Faktor modulu: DIN-RAIL,Vstup: true, Výstup: true, Analog: true, Binary: true]</t>
  </si>
  <si>
    <t>Rozšiřovací modul DO: 12, Typ: PLC, Faktor modulu: DIN-RAIL, Sběrnice: TCL2,Binární: true</t>
  </si>
  <si>
    <t>Rozšiřovací modul AI: 7,AO2 Typ: PLC, Faktor modulu: DIN-RAIL, Sběrnice: TCL2,Binární: true</t>
  </si>
  <si>
    <t>Rozšiřovací modul DI: 5,DO3, AI9, AO1 16bit, 4-20mA, 0-10V, Ni1000, 2xAO: 10 bitů / 0 ÷ 10 V, GO, Typ: PLC, Faktor modulu: DIN-RAIL, Sběrnice: TCL2,Binární: true</t>
  </si>
  <si>
    <t>Zdroj 60W</t>
  </si>
  <si>
    <t>GSM modul</t>
  </si>
  <si>
    <t>Rozvaděč RK (MaR)</t>
  </si>
  <si>
    <t>vlastní.19</t>
  </si>
  <si>
    <t>vlastní.20</t>
  </si>
  <si>
    <t>vlastní.21</t>
  </si>
  <si>
    <t>Ponorné teplotní čidlo Ni1000 - s jímkou 100mm</t>
  </si>
  <si>
    <t>vlastní.22</t>
  </si>
  <si>
    <t>Čidlo tlaku pro kapaliny a plyny 0 - 500kPa</t>
  </si>
  <si>
    <t>vlastní.23</t>
  </si>
  <si>
    <t>Zaplavení kotelny</t>
  </si>
  <si>
    <t>vlastní.24</t>
  </si>
  <si>
    <t>Detekor CO dvoustavový</t>
  </si>
  <si>
    <t>vlastní.25</t>
  </si>
  <si>
    <t>Detektor zemní plyn</t>
  </si>
  <si>
    <t>vlastní.26</t>
  </si>
  <si>
    <t>Dvojitá sonda pro HZ-01(zaplavení)</t>
  </si>
  <si>
    <t>vlastní.27</t>
  </si>
  <si>
    <t>vlastní.28</t>
  </si>
  <si>
    <t>PPV - Zednická přípomoc</t>
  </si>
  <si>
    <t>h</t>
  </si>
  <si>
    <t>vlastní.29</t>
  </si>
  <si>
    <t>Zásuvka RJ 45 + příslušenství</t>
  </si>
  <si>
    <t>vlastní.30</t>
  </si>
  <si>
    <t>Grafická vizualizace</t>
  </si>
  <si>
    <t>bod</t>
  </si>
  <si>
    <t>vlastní.31</t>
  </si>
  <si>
    <t>Protipožární ucpávky :</t>
  </si>
  <si>
    <t>vlastní.32</t>
  </si>
  <si>
    <t>Zkouška systému MaR vč. související  částí elektro</t>
  </si>
  <si>
    <t>Zkouška systému MaR vč. související částí elektro</t>
  </si>
  <si>
    <t>vlastní.33</t>
  </si>
  <si>
    <t>Zpracování dodavatelské projektové dokumentace</t>
  </si>
  <si>
    <t>vlastní.34</t>
  </si>
  <si>
    <t>Zpracování aplikačního software pro řídicí systém</t>
  </si>
  <si>
    <t>bodů</t>
  </si>
  <si>
    <t>vlastní.35</t>
  </si>
  <si>
    <t>vlastní.36</t>
  </si>
  <si>
    <t>Uvedení do provozu včetně zaregulování</t>
  </si>
  <si>
    <t>vlastní.37</t>
  </si>
  <si>
    <t>Revize</t>
  </si>
  <si>
    <t>vlastní.38</t>
  </si>
  <si>
    <t>Zaškolení obsluhy</t>
  </si>
  <si>
    <t>Revize a měření obvodů</t>
  </si>
  <si>
    <t>Doplnění rozvaděče R03</t>
  </si>
  <si>
    <t>06 - VN+ON</t>
  </si>
  <si>
    <t>VRN - Vedlejší rozpočtové náklady</t>
  </si>
  <si>
    <t xml:space="preserve">    VRN3 - Zařízení staveniště</t>
  </si>
  <si>
    <t xml:space="preserve">    VRN9 - Ostatní náklady</t>
  </si>
  <si>
    <t>VRN</t>
  </si>
  <si>
    <t>Vedlejší rozpočtové náklady</t>
  </si>
  <si>
    <t>VRN3</t>
  </si>
  <si>
    <t>Zařízení staveniště</t>
  </si>
  <si>
    <t>005121010R</t>
  </si>
  <si>
    <t>Vybudování zařízení staveniště</t>
  </si>
  <si>
    <t>Soubor</t>
  </si>
  <si>
    <t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</si>
  <si>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</si>
  <si>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>Provoz zařízení staveniště</t>
  </si>
  <si>
    <t>Poznámka k položce:
Náklady na vybavení objektů zařízení staveniště 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</si>
  <si>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</si>
  <si>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</si>
  <si>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</si>
  <si>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 R</t>
  </si>
  <si>
    <t>Provozní vlivy</t>
  </si>
  <si>
    <t>Poznámka k položce:
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</si>
  <si>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005211020R</t>
  </si>
  <si>
    <t>Ochrana stávajících inženýrských sítí na staveništ</t>
  </si>
  <si>
    <t>Poznámka k položce:
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</si>
  <si>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005211080R</t>
  </si>
  <si>
    <t>Bezpečnostní, hygienická a protiprašná opatření na staveništi</t>
  </si>
  <si>
    <t>Poznámka k položce:
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</si>
  <si>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1. 4</t>
  </si>
  <si>
    <t>Výrobní a dílenská dokumentace</t>
  </si>
  <si>
    <t>Bezpečnostní opatření na ochranu osob a majetku v rozsahu platné legislativy a dle podmínek v SoD</t>
  </si>
  <si>
    <t>Poznámka k položce:
apod.</t>
  </si>
  <si>
    <t>1.27</t>
  </si>
  <si>
    <t>Náklady na provedení vzorků všech požadovaných prvků</t>
  </si>
  <si>
    <t>1.28</t>
  </si>
  <si>
    <t>Spolupráce na technických řešení stavby odchylek zjištěných v průběhu stavby, technická řešení, kolizí se skrytými konstrukcemi, které nemohl projektant předvídat (kolize s podzemními sítěmi a</t>
  </si>
  <si>
    <t>Poznámka k položce:
konstrukcemi, apod.)</t>
  </si>
  <si>
    <t>Zajištění všech podkladů a dokumentů pro vydání kolaudačního rozhodnutí</t>
  </si>
  <si>
    <t>Plán organizace výstavby</t>
  </si>
  <si>
    <t>Zpracování harmonogramu stavby a ZOV včetně průběžné aktualizace</t>
  </si>
  <si>
    <t>Vypracování dokumentace skutečného provedení stavby</t>
  </si>
  <si>
    <t>Bezpečnostní hrazení, oplocení, zajištění přístupu na staveniště apod.</t>
  </si>
  <si>
    <t>Vytýčení prostorové polohy dopravní a technické infrastruktury</t>
  </si>
  <si>
    <t>Zabezpečení staveniště, vnější stavby a ploch dotčených stavbou, vybavení proti odcizení a škodám</t>
  </si>
  <si>
    <t>VRN9</t>
  </si>
  <si>
    <t>Ostatní náklady</t>
  </si>
  <si>
    <t>1024</t>
  </si>
  <si>
    <t>698534306</t>
  </si>
  <si>
    <t>Ostatní náklady bez rozlišení</t>
  </si>
  <si>
    <t>Poznámka k položce:
příplatek za noční práce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</si>
  <si>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</si>
  <si>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</si>
  <si>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</si>
  <si>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</si>
  <si>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</si>
  <si>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</si>
  <si>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</si>
  <si>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</si>
  <si>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</si>
  <si>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</si>
  <si>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</si>
  <si>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</si>
  <si>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</si>
  <si>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</si>
  <si>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</si>
  <si>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</si>
  <si>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</si>
  <si>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</si>
  <si>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</si>
  <si>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</si>
  <si>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</si>
  <si>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</si>
  <si>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</si>
  <si>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</si>
  <si>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</si>
  <si>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</si>
  <si>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</si>
  <si>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</si>
  <si>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</si>
  <si>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</si>
  <si>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</si>
  <si>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</si>
  <si>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</si>
  <si>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</si>
  <si>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</si>
  <si>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</si>
  <si>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</si>
  <si>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</si>
  <si>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</si>
  <si>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</si>
  <si>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</si>
  <si>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</si>
  <si>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</si>
  <si>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</si>
  <si>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</si>
  <si>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</si>
  <si>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</si>
  <si>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</si>
  <si>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</si>
  <si>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</si>
  <si>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</si>
  <si>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</si>
  <si>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</si>
  <si>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</si>
  <si>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</si>
  <si>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</si>
  <si>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</si>
  <si>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</si>
  <si>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</si>
  <si>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</si>
  <si>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</si>
  <si>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</si>
  <si>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</si>
  <si>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</si>
  <si>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</si>
  <si>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</si>
  <si>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</si>
  <si>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</si>
  <si>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</si>
  <si>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</si>
  <si>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</si>
  <si>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</si>
  <si>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</si>
  <si>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</si>
  <si>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</si>
  <si>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</si>
  <si>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</si>
  <si>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</si>
  <si>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</si>
  <si>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</si>
  <si>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</si>
  <si>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</si>
  <si>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</si>
  <si>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</si>
  <si>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</si>
  <si>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</si>
  <si>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</si>
  <si>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</si>
  <si>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</si>
  <si>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</si>
  <si>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</si>
  <si>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</si>
  <si>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</si>
  <si>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</si>
  <si>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</si>
  <si>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</si>
  <si>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</si>
  <si>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</si>
  <si>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</si>
  <si>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</si>
  <si>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</si>
  <si>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</si>
  <si>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</si>
  <si>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</si>
  <si>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</si>
  <si>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</si>
  <si>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</si>
  <si>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</si>
  <si>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</si>
  <si>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</si>
  <si>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</si>
  <si>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</si>
  <si>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</si>
  <si>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</si>
  <si>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</si>
  <si>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</si>
  <si>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</si>
  <si>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</si>
  <si>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</si>
  <si>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</si>
  <si>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</si>
  <si>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</si>
  <si>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</si>
  <si>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</si>
  <si>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</si>
  <si>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</si>
  <si>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</si>
  <si>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</si>
  <si>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</si>
  <si>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</si>
  <si>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</si>
  <si>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</si>
  <si>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</si>
  <si>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</si>
  <si>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</si>
  <si>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</si>
  <si>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</si>
  <si>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</si>
  <si>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</si>
  <si>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</si>
  <si>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</si>
  <si>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</si>
  <si>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</si>
  <si>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</si>
  <si>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</si>
  <si>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</si>
  <si>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</si>
  <si>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</si>
  <si>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</si>
  <si>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</si>
  <si>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</si>
  <si>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</si>
  <si>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</si>
  <si>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</si>
  <si>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</si>
  <si>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</si>
  <si>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</si>
  <si>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</si>
  <si>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</si>
  <si>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</si>
  <si>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</si>
  <si>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</si>
  <si>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</si>
  <si>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</si>
  <si>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</si>
  <si>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</si>
  <si>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</si>
  <si>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</si>
  <si>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</si>
  <si>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</si>
  <si>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</si>
  <si>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</si>
  <si>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</si>
  <si>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</si>
  <si>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</si>
  <si>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</si>
  <si>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</si>
  <si>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</si>
  <si>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</si>
  <si>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</si>
  <si>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</si>
  <si>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</si>
  <si>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</si>
  <si>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Poznámka k položce:
Stěnový fasádní sendvičový panel pro vertikální kladení. Přesný typ sendvičových
panelů bude vybrán dle typu stávajících panelů na stěnách stávajícího objektu I. až
III. etapy.
Povrchová úprava v exteriéru:
Plech 0,6 mm; PES 25; RAL 9006
-
Izolační jádro z pěny PIR tl. dle půdorysu 1.NP:
Modrá - tl. 60 mm
Zelená - tl. 120 mm
Žlutá - tl. 150 mm
-Povrchová úprava v interiéru:
Plech 0,5 mm; Pl. 150 -  ; RAL 9002 (v místnostech č. 166, 173, 178) -Plech 0,4 mm; PES 25; RAL 9002 (v místnostech č. 102n, 168a, 168b, 174)</t>
  </si>
  <si>
    <t>Poznámka k položce:
podhled je zavěšení do plastového rastru na ocelových táhle přichycených k střešní konstrukci
Povrchová úprava na horní straně panelu:
Plech 0,4 mm; PES 25; RAL 9002
-
Izolační jádro z pěny PIR:
Žlutá - tl. 150 mm
-Povrchová úprava na dolní straně panelu:
Plech 0,5 mm; Pl. 150 -  ; RAL 9002
Stěnový sendvičový panel pro horizontální plošné kladení do nosných ocelových
zavěšených systémových T profilů.</t>
  </si>
  <si>
    <t>Poznámka k položce:
Povrchová úprava na horní straně panelu:
Plech 0,4 mm; PES 25; RAL 9002
-
Izolační jádro z pěny PIR:
Žlutá - tl. 150 mm
-Povrchová úprava na dolní straně panelu:
Plech 0,5 mm; Pl. 150 -  ; RAL 9002
Stěnový sendvičový panel pro horizontální plošné kladení do nosných ocelových
zavěšených systémových T profilů.</t>
  </si>
  <si>
    <t>Protiskluzná úprava plnění skleněnými kuličkami   uzavíracího nátěru podlahy</t>
  </si>
  <si>
    <t xml:space="preserve">Uzavírací nátěr podlahy protiskluzná úprava plnění skleněnými kuličkami  </t>
  </si>
  <si>
    <t xml:space="preserve">Poznámka k položce:
  </t>
  </si>
  <si>
    <t xml:space="preserve">Poznámka k položce:
Výškově nastavitelná vpusť se svislým odtokem,    </t>
  </si>
  <si>
    <t>Poznámka k položce:
Závěsné umyvadlo malé se sterilizátorem pro jednu vodu - 230V, 50 Hz</t>
  </si>
  <si>
    <t>Poznámka k položce:
dvouplášťový</t>
  </si>
  <si>
    <t>Poznámka k položce:
" Plastové potrubí vodovodní  + Izolace     s Al fólií tl. 100 mm, podtápěné odporovým drátem v celé délce potrubí vedeného v podstřeší .V ceně veškeré příslušenství, tvarovky,kotvící prvky a spojovací materiál, výměra včetně ztratného "</t>
  </si>
  <si>
    <t xml:space="preserve">Cirkulační čerpadlo </t>
  </si>
  <si>
    <t>plynový závěsný kondenzační kotel 44kW,  čerpadlo, pojistný ventil), Regulace: ekvitermní, nutne vybavení: M-BUS vstup a výstup</t>
  </si>
  <si>
    <t>plynový závěsný kondenzační kotel  44kW, čerpadlo, pojistný ventil), Regulace: ekvitermní, nutne vybavení: M-BUS vstup a výstup</t>
  </si>
  <si>
    <t>čerpadlo      25/1-4, Q=0,4m3/h, H=1,6m</t>
  </si>
  <si>
    <t>čerpadlo     25/1-4, Q=0,4m3/h, H=1,6m</t>
  </si>
  <si>
    <t>čerpadlo      25/1-8, Q=1,7m3/h, H=1,6m</t>
  </si>
  <si>
    <t>čerpadlo     25/1-8, Q=1,7m3/h, H=1,6m</t>
  </si>
  <si>
    <t>Rucni regul. Ventil   DN25</t>
  </si>
  <si>
    <t xml:space="preserve">tricestny smesov. ventil  VRG 132 DN15, kvs=1,6,   </t>
  </si>
  <si>
    <t xml:space="preserve">tricestny smesov. ventil VRG 132 DN15, kvs=1,6,   </t>
  </si>
  <si>
    <t>Termostatická hlavice    , Standart pro žebříky</t>
  </si>
  <si>
    <t>Termostatická hlavice    , typ   pro telesa VK</t>
  </si>
  <si>
    <t>šroubení pro tělesa Ventil kompakt     DN15, rohové</t>
  </si>
  <si>
    <t>šroubení pro tělesa Ventil kompakt    DN15, rohové</t>
  </si>
  <si>
    <t>připojovací šroubení pro otopná tělesa VK s automatickým omezením průtoku         DN15, rohové</t>
  </si>
  <si>
    <t>termostatický  ventil s automatickým omezením průtoku         DN15, rohové</t>
  </si>
  <si>
    <t>termostatický ventil s automatickým omezením průtoku         DN15, rohové</t>
  </si>
  <si>
    <t>na trubku 35x1,5 tl. Izol. 100mm</t>
  </si>
  <si>
    <t xml:space="preserve">na trubku 35x1,5 tl. Izol. 100mm </t>
  </si>
  <si>
    <t>Poznámka k položce:
Povrchová úprava panelů směrem do exteriéru:
Plech 0,4 mm; PES 25; RAL 9002
-
Izolační jádro z pěny PIR tl. dle půdorysu 1.NP:
Žlutá - tl. 160 mm
-
Povrchová úprava panelů směrem do interiéru:
Plech 0,5 mm;  ; RAL 9002</t>
  </si>
  <si>
    <t xml:space="preserve"> , RAL 9002 (SMĚREM DO CHLADÍRNY)</t>
  </si>
  <si>
    <t>Protiskluzná úprava plnění skleněnými kuličkami  uzavíracího nátěru podlahy</t>
  </si>
  <si>
    <t>sestava plynového závěsného kondenzačního kotle sestava: 20kW se zásobníkem 20L s vrstveným ukládáním TUV (součástí kotle čerpadlo, expanzní nádoba, pojistný ventil), Regulace: prostorovým termostatem</t>
  </si>
  <si>
    <t>sestava plynového závěsného kondenzačního kotle Vaillant sestava: 20kW se zásobníkem 20L s vrstveným ukládáním TUV (součástí kotle čerpadlo, expanzní nádoba, pojistný ventil), Regulace: prostorovým termostatem</t>
  </si>
  <si>
    <t>Termostatická hlavice    ,  pro telesa konvektor LKX</t>
  </si>
  <si>
    <t>Termostatická hlavice    , pro telesa konvektor LKX</t>
  </si>
  <si>
    <t>Hlavice ručního ovládání    ,  typ  pro telesa VK</t>
  </si>
  <si>
    <t>Hlavice ručního ovládání    , typ pro telesa VK</t>
  </si>
  <si>
    <t>šroubení pro tělesa Ventil kompakt     DN15, přímé</t>
  </si>
  <si>
    <t>šroubení pro tělesa Ventil kompakt    DN15, přímé</t>
  </si>
  <si>
    <t>lavice LKX 260/23/18/Y/10</t>
  </si>
  <si>
    <t>lavice  LKX 260/23/18/Y/10</t>
  </si>
  <si>
    <t>GEOTEXTILIE NETK   PES 300g/m2</t>
  </si>
  <si>
    <t xml:space="preserve">Vnitřní termostat  čidlo   </t>
  </si>
  <si>
    <t xml:space="preserve">Vnitřní termostat čidlo   </t>
  </si>
  <si>
    <t xml:space="preserve">Venkovní teplotní čidlo   </t>
  </si>
  <si>
    <t xml:space="preserve">Příložné teplotní čidlo   </t>
  </si>
  <si>
    <t>EZS - není součástí výběrového řízení</t>
  </si>
  <si>
    <t>IT - není součástí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</si>
</sst>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81"/>
  <sheetViews>
    <sheetView showGridLines="0" workbookViewId="0" topLeftCell="A52">
      <selection activeCell="AR73" sqref="AR7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5" width="58.421875" style="0" bestFit="1" customWidth="1"/>
    <col min="46" max="46" width="13.00390625" style="0" bestFit="1" customWidth="1"/>
    <col min="47" max="47" width="16.28125" style="0" bestFit="1" customWidth="1"/>
    <col min="48" max="48" width="19.28125" style="0" bestFit="1" customWidth="1"/>
    <col min="49" max="49" width="19.00390625" style="0" bestFit="1" customWidth="1"/>
    <col min="50" max="50" width="24.421875" style="0" bestFit="1" customWidth="1"/>
    <col min="51" max="51" width="24.140625" style="0" bestFit="1" customWidth="1"/>
    <col min="52" max="52" width="13.7109375" style="0" bestFit="1" customWidth="1"/>
    <col min="53" max="53" width="13.28125" style="0" bestFit="1" customWidth="1"/>
    <col min="54" max="54" width="20.8515625" style="0" bestFit="1" customWidth="1"/>
    <col min="55" max="55" width="21.00390625" style="0" bestFit="1" customWidth="1"/>
    <col min="56" max="56" width="13.00390625" style="0" bestFit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10" t="s">
        <v>6</v>
      </c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321" t="s">
        <v>15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R5" s="21"/>
      <c r="BE5" s="330" t="s">
        <v>16</v>
      </c>
      <c r="BS5" s="18" t="s">
        <v>7</v>
      </c>
    </row>
    <row r="6" spans="2:71" ht="36.95" customHeight="1">
      <c r="B6" s="21"/>
      <c r="D6" s="26" t="s">
        <v>17</v>
      </c>
      <c r="K6" s="322" t="s">
        <v>18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R6" s="21"/>
      <c r="BE6" s="331"/>
      <c r="BS6" s="18" t="s">
        <v>7</v>
      </c>
    </row>
    <row r="7" spans="2:71" ht="12" customHeight="1">
      <c r="B7" s="21"/>
      <c r="D7" s="27" t="s">
        <v>19</v>
      </c>
      <c r="K7" s="18" t="s">
        <v>3</v>
      </c>
      <c r="AK7" s="27" t="s">
        <v>20</v>
      </c>
      <c r="AN7" s="18" t="s">
        <v>3</v>
      </c>
      <c r="AR7" s="21"/>
      <c r="BE7" s="331"/>
      <c r="BS7" s="18" t="s">
        <v>7</v>
      </c>
    </row>
    <row r="8" spans="2:71" ht="12" customHeight="1">
      <c r="B8" s="21"/>
      <c r="D8" s="27" t="s">
        <v>21</v>
      </c>
      <c r="K8" s="18" t="s">
        <v>22</v>
      </c>
      <c r="AK8" s="27" t="s">
        <v>23</v>
      </c>
      <c r="AN8" s="28" t="s">
        <v>24</v>
      </c>
      <c r="AR8" s="21"/>
      <c r="BE8" s="331"/>
      <c r="BS8" s="18" t="s">
        <v>7</v>
      </c>
    </row>
    <row r="9" spans="2:71" ht="14.45" customHeight="1">
      <c r="B9" s="21"/>
      <c r="AR9" s="21"/>
      <c r="BE9" s="331"/>
      <c r="BS9" s="18" t="s">
        <v>7</v>
      </c>
    </row>
    <row r="10" spans="2:71" ht="12" customHeight="1">
      <c r="B10" s="21"/>
      <c r="D10" s="27" t="s">
        <v>25</v>
      </c>
      <c r="AK10" s="27" t="s">
        <v>26</v>
      </c>
      <c r="AN10" s="18" t="s">
        <v>27</v>
      </c>
      <c r="AR10" s="21"/>
      <c r="BE10" s="331"/>
      <c r="BS10" s="18" t="s">
        <v>7</v>
      </c>
    </row>
    <row r="11" spans="2:71" ht="18.4" customHeight="1">
      <c r="B11" s="21"/>
      <c r="E11" s="18" t="s">
        <v>28</v>
      </c>
      <c r="AK11" s="27" t="s">
        <v>29</v>
      </c>
      <c r="AN11" s="18" t="s">
        <v>30</v>
      </c>
      <c r="AR11" s="21"/>
      <c r="BE11" s="331"/>
      <c r="BS11" s="18" t="s">
        <v>7</v>
      </c>
    </row>
    <row r="12" spans="2:71" ht="6.95" customHeight="1">
      <c r="B12" s="21"/>
      <c r="AR12" s="21"/>
      <c r="BE12" s="331"/>
      <c r="BS12" s="18" t="s">
        <v>7</v>
      </c>
    </row>
    <row r="13" spans="2:71" ht="12" customHeight="1">
      <c r="B13" s="21"/>
      <c r="D13" s="27" t="s">
        <v>31</v>
      </c>
      <c r="AK13" s="27" t="s">
        <v>26</v>
      </c>
      <c r="AN13" s="29" t="s">
        <v>32</v>
      </c>
      <c r="AR13" s="21"/>
      <c r="BE13" s="331"/>
      <c r="BS13" s="18" t="s">
        <v>7</v>
      </c>
    </row>
    <row r="14" spans="2:71" ht="12">
      <c r="B14" s="21"/>
      <c r="E14" s="323" t="s">
        <v>32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27" t="s">
        <v>29</v>
      </c>
      <c r="AN14" s="29" t="s">
        <v>32</v>
      </c>
      <c r="AR14" s="21"/>
      <c r="BE14" s="331"/>
      <c r="BS14" s="18" t="s">
        <v>7</v>
      </c>
    </row>
    <row r="15" spans="2:71" ht="6.95" customHeight="1">
      <c r="B15" s="21"/>
      <c r="AR15" s="21"/>
      <c r="BE15" s="331"/>
      <c r="BS15" s="18" t="s">
        <v>4</v>
      </c>
    </row>
    <row r="16" spans="2:71" ht="12" customHeight="1">
      <c r="B16" s="21"/>
      <c r="D16" s="27" t="s">
        <v>33</v>
      </c>
      <c r="AK16" s="27" t="s">
        <v>26</v>
      </c>
      <c r="AN16" s="18" t="s">
        <v>27</v>
      </c>
      <c r="AR16" s="21"/>
      <c r="BE16" s="331"/>
      <c r="BS16" s="18" t="s">
        <v>4</v>
      </c>
    </row>
    <row r="17" spans="2:71" ht="18.4" customHeight="1">
      <c r="B17" s="21"/>
      <c r="E17" s="18" t="s">
        <v>28</v>
      </c>
      <c r="AK17" s="27" t="s">
        <v>29</v>
      </c>
      <c r="AN17" s="18" t="s">
        <v>30</v>
      </c>
      <c r="AR17" s="21"/>
      <c r="BE17" s="331"/>
      <c r="BS17" s="18" t="s">
        <v>34</v>
      </c>
    </row>
    <row r="18" spans="2:71" ht="6.95" customHeight="1">
      <c r="B18" s="21"/>
      <c r="AR18" s="21"/>
      <c r="BE18" s="331"/>
      <c r="BS18" s="18" t="s">
        <v>7</v>
      </c>
    </row>
    <row r="19" spans="2:71" ht="12" customHeight="1">
      <c r="B19" s="21"/>
      <c r="D19" s="27" t="s">
        <v>35</v>
      </c>
      <c r="AK19" s="27" t="s">
        <v>26</v>
      </c>
      <c r="AN19" s="18" t="s">
        <v>36</v>
      </c>
      <c r="AR19" s="21"/>
      <c r="BE19" s="331"/>
      <c r="BS19" s="18" t="s">
        <v>7</v>
      </c>
    </row>
    <row r="20" spans="2:71" ht="18.4" customHeight="1">
      <c r="B20" s="21"/>
      <c r="E20" s="18" t="s">
        <v>37</v>
      </c>
      <c r="AK20" s="27" t="s">
        <v>29</v>
      </c>
      <c r="AN20" s="18" t="s">
        <v>3</v>
      </c>
      <c r="AR20" s="21"/>
      <c r="BE20" s="331"/>
      <c r="BS20" s="18" t="s">
        <v>34</v>
      </c>
    </row>
    <row r="21" spans="2:57" ht="6.95" customHeight="1">
      <c r="B21" s="21"/>
      <c r="AR21" s="21"/>
      <c r="BE21" s="331"/>
    </row>
    <row r="22" spans="2:57" ht="12" customHeight="1">
      <c r="B22" s="21"/>
      <c r="D22" s="27" t="s">
        <v>38</v>
      </c>
      <c r="AR22" s="21"/>
      <c r="BE22" s="331"/>
    </row>
    <row r="23" spans="2:57" ht="45" customHeight="1">
      <c r="B23" s="21"/>
      <c r="E23" s="325" t="s">
        <v>39</v>
      </c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R23" s="21"/>
      <c r="BE23" s="331"/>
    </row>
    <row r="24" spans="2:57" ht="6.95" customHeight="1">
      <c r="B24" s="21"/>
      <c r="AR24" s="21"/>
      <c r="BE24" s="331"/>
    </row>
    <row r="25" spans="2:57" ht="6.95" customHeight="1">
      <c r="B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1"/>
      <c r="BE25" s="331"/>
    </row>
    <row r="26" spans="2:57" s="1" customFormat="1" ht="25.9" customHeight="1">
      <c r="B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32">
        <f>ROUND(AG54,2)</f>
        <v>0</v>
      </c>
      <c r="AL26" s="333"/>
      <c r="AM26" s="333"/>
      <c r="AN26" s="333"/>
      <c r="AO26" s="333"/>
      <c r="AR26" s="32"/>
      <c r="BE26" s="331"/>
    </row>
    <row r="27" spans="2:57" s="1" customFormat="1" ht="6.95" customHeight="1">
      <c r="B27" s="32"/>
      <c r="AR27" s="32"/>
      <c r="BE27" s="331"/>
    </row>
    <row r="28" spans="2:57" s="1" customFormat="1" ht="12">
      <c r="B28" s="32"/>
      <c r="L28" s="326" t="s">
        <v>41</v>
      </c>
      <c r="M28" s="326"/>
      <c r="N28" s="326"/>
      <c r="O28" s="326"/>
      <c r="P28" s="326"/>
      <c r="W28" s="326" t="s">
        <v>42</v>
      </c>
      <c r="X28" s="326"/>
      <c r="Y28" s="326"/>
      <c r="Z28" s="326"/>
      <c r="AA28" s="326"/>
      <c r="AB28" s="326"/>
      <c r="AC28" s="326"/>
      <c r="AD28" s="326"/>
      <c r="AE28" s="326"/>
      <c r="AK28" s="326" t="s">
        <v>43</v>
      </c>
      <c r="AL28" s="326"/>
      <c r="AM28" s="326"/>
      <c r="AN28" s="326"/>
      <c r="AO28" s="326"/>
      <c r="AR28" s="32"/>
      <c r="BE28" s="331"/>
    </row>
    <row r="29" spans="2:57" s="2" customFormat="1" ht="14.45" customHeight="1">
      <c r="B29" s="36"/>
      <c r="D29" s="27" t="s">
        <v>44</v>
      </c>
      <c r="F29" s="27" t="s">
        <v>45</v>
      </c>
      <c r="L29" s="327">
        <v>0.21</v>
      </c>
      <c r="M29" s="328"/>
      <c r="N29" s="328"/>
      <c r="O29" s="328"/>
      <c r="P29" s="328"/>
      <c r="W29" s="329">
        <f>ROUND(AZ54,2)</f>
        <v>0</v>
      </c>
      <c r="X29" s="328"/>
      <c r="Y29" s="328"/>
      <c r="Z29" s="328"/>
      <c r="AA29" s="328"/>
      <c r="AB29" s="328"/>
      <c r="AC29" s="328"/>
      <c r="AD29" s="328"/>
      <c r="AE29" s="328"/>
      <c r="AK29" s="329">
        <f>ROUND(AV54,2)</f>
        <v>0</v>
      </c>
      <c r="AL29" s="328"/>
      <c r="AM29" s="328"/>
      <c r="AN29" s="328"/>
      <c r="AO29" s="328"/>
      <c r="AR29" s="36"/>
      <c r="BE29" s="331"/>
    </row>
    <row r="30" spans="2:57" s="2" customFormat="1" ht="14.45" customHeight="1">
      <c r="B30" s="36"/>
      <c r="F30" s="27" t="s">
        <v>46</v>
      </c>
      <c r="L30" s="327">
        <v>0.15</v>
      </c>
      <c r="M30" s="328"/>
      <c r="N30" s="328"/>
      <c r="O30" s="328"/>
      <c r="P30" s="328"/>
      <c r="W30" s="329">
        <f>ROUND(BA54,2)</f>
        <v>0</v>
      </c>
      <c r="X30" s="328"/>
      <c r="Y30" s="328"/>
      <c r="Z30" s="328"/>
      <c r="AA30" s="328"/>
      <c r="AB30" s="328"/>
      <c r="AC30" s="328"/>
      <c r="AD30" s="328"/>
      <c r="AE30" s="328"/>
      <c r="AK30" s="329">
        <f>ROUND(AW54,2)</f>
        <v>0</v>
      </c>
      <c r="AL30" s="328"/>
      <c r="AM30" s="328"/>
      <c r="AN30" s="328"/>
      <c r="AO30" s="328"/>
      <c r="AR30" s="36"/>
      <c r="BE30" s="331"/>
    </row>
    <row r="31" spans="2:57" s="2" customFormat="1" ht="14.45" customHeight="1" hidden="1">
      <c r="B31" s="36"/>
      <c r="F31" s="27" t="s">
        <v>47</v>
      </c>
      <c r="L31" s="327">
        <v>0.21</v>
      </c>
      <c r="M31" s="328"/>
      <c r="N31" s="328"/>
      <c r="O31" s="328"/>
      <c r="P31" s="328"/>
      <c r="W31" s="329">
        <f>ROUND(BB54,2)</f>
        <v>0</v>
      </c>
      <c r="X31" s="328"/>
      <c r="Y31" s="328"/>
      <c r="Z31" s="328"/>
      <c r="AA31" s="328"/>
      <c r="AB31" s="328"/>
      <c r="AC31" s="328"/>
      <c r="AD31" s="328"/>
      <c r="AE31" s="328"/>
      <c r="AK31" s="329">
        <v>0</v>
      </c>
      <c r="AL31" s="328"/>
      <c r="AM31" s="328"/>
      <c r="AN31" s="328"/>
      <c r="AO31" s="328"/>
      <c r="AR31" s="36"/>
      <c r="BE31" s="331"/>
    </row>
    <row r="32" spans="2:57" s="2" customFormat="1" ht="14.45" customHeight="1" hidden="1">
      <c r="B32" s="36"/>
      <c r="F32" s="27" t="s">
        <v>48</v>
      </c>
      <c r="L32" s="327">
        <v>0.15</v>
      </c>
      <c r="M32" s="328"/>
      <c r="N32" s="328"/>
      <c r="O32" s="328"/>
      <c r="P32" s="328"/>
      <c r="W32" s="329">
        <f>ROUND(BC54,2)</f>
        <v>0</v>
      </c>
      <c r="X32" s="328"/>
      <c r="Y32" s="328"/>
      <c r="Z32" s="328"/>
      <c r="AA32" s="328"/>
      <c r="AB32" s="328"/>
      <c r="AC32" s="328"/>
      <c r="AD32" s="328"/>
      <c r="AE32" s="328"/>
      <c r="AK32" s="329">
        <v>0</v>
      </c>
      <c r="AL32" s="328"/>
      <c r="AM32" s="328"/>
      <c r="AN32" s="328"/>
      <c r="AO32" s="328"/>
      <c r="AR32" s="36"/>
      <c r="BE32" s="331"/>
    </row>
    <row r="33" spans="2:44" s="2" customFormat="1" ht="14.45" customHeight="1" hidden="1">
      <c r="B33" s="36"/>
      <c r="F33" s="27" t="s">
        <v>49</v>
      </c>
      <c r="L33" s="327">
        <v>0</v>
      </c>
      <c r="M33" s="328"/>
      <c r="N33" s="328"/>
      <c r="O33" s="328"/>
      <c r="P33" s="328"/>
      <c r="W33" s="329">
        <f>ROUND(BD54,2)</f>
        <v>0</v>
      </c>
      <c r="X33" s="328"/>
      <c r="Y33" s="328"/>
      <c r="Z33" s="328"/>
      <c r="AA33" s="328"/>
      <c r="AB33" s="328"/>
      <c r="AC33" s="328"/>
      <c r="AD33" s="328"/>
      <c r="AE33" s="328"/>
      <c r="AK33" s="329">
        <v>0</v>
      </c>
      <c r="AL33" s="328"/>
      <c r="AM33" s="328"/>
      <c r="AN33" s="328"/>
      <c r="AO33" s="328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50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51</v>
      </c>
      <c r="U35" s="39"/>
      <c r="V35" s="39"/>
      <c r="W35" s="39"/>
      <c r="X35" s="306" t="s">
        <v>52</v>
      </c>
      <c r="Y35" s="307"/>
      <c r="Z35" s="307"/>
      <c r="AA35" s="307"/>
      <c r="AB35" s="307"/>
      <c r="AC35" s="39"/>
      <c r="AD35" s="39"/>
      <c r="AE35" s="39"/>
      <c r="AF35" s="39"/>
      <c r="AG35" s="39"/>
      <c r="AH35" s="39"/>
      <c r="AI35" s="39"/>
      <c r="AJ35" s="39"/>
      <c r="AK35" s="308">
        <f>SUM(AK26:AK33)</f>
        <v>0</v>
      </c>
      <c r="AL35" s="307"/>
      <c r="AM35" s="307"/>
      <c r="AN35" s="307"/>
      <c r="AO35" s="309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2" t="s">
        <v>53</v>
      </c>
      <c r="AR42" s="32"/>
    </row>
    <row r="43" spans="2:44" s="1" customFormat="1" ht="6.95" customHeight="1">
      <c r="B43" s="32"/>
      <c r="AR43" s="32"/>
    </row>
    <row r="44" spans="2:44" s="1" customFormat="1" ht="12" customHeight="1">
      <c r="B44" s="32"/>
      <c r="C44" s="27" t="s">
        <v>14</v>
      </c>
      <c r="L44" s="1" t="str">
        <f>K5</f>
        <v>2019-1-8</v>
      </c>
      <c r="AR44" s="32"/>
    </row>
    <row r="45" spans="2:44" s="3" customFormat="1" ht="36.95" customHeight="1">
      <c r="B45" s="45"/>
      <c r="C45" s="46" t="s">
        <v>17</v>
      </c>
      <c r="L45" s="318" t="str">
        <f>K6</f>
        <v>Rozšíření výrobních kapacit společnosti ZELENKA s.r.o.</v>
      </c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R45" s="45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7" t="str">
        <f>IF(K8="","",K8)</f>
        <v>Židlochovice, Topolová 910, PSČ 667 01</v>
      </c>
      <c r="AI47" s="27" t="s">
        <v>23</v>
      </c>
      <c r="AM47" s="320" t="str">
        <f>IF(AN8="","",AN8)</f>
        <v>9. 1. 2019</v>
      </c>
      <c r="AN47" s="320"/>
      <c r="AR47" s="32"/>
    </row>
    <row r="48" spans="2:44" s="1" customFormat="1" ht="6.95" customHeight="1">
      <c r="B48" s="32"/>
      <c r="AR48" s="32"/>
    </row>
    <row r="49" spans="2:56" s="1" customFormat="1" ht="24.95" customHeight="1">
      <c r="B49" s="32"/>
      <c r="C49" s="27" t="s">
        <v>25</v>
      </c>
      <c r="L49" s="1" t="str">
        <f>IF(E11="","",E11)</f>
        <v>A77 architektonický ateliér Brno, s.r.o.</v>
      </c>
      <c r="AI49" s="27" t="s">
        <v>33</v>
      </c>
      <c r="AM49" s="316" t="str">
        <f>IF(E17="","",E17)</f>
        <v>A77 architektonický ateliér Brno, s.r.o.</v>
      </c>
      <c r="AN49" s="317"/>
      <c r="AO49" s="317"/>
      <c r="AP49" s="317"/>
      <c r="AR49" s="32"/>
      <c r="AS49" s="312" t="s">
        <v>54</v>
      </c>
      <c r="AT49" s="313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3.7" customHeight="1">
      <c r="B50" s="32"/>
      <c r="C50" s="27" t="s">
        <v>31</v>
      </c>
      <c r="L50" s="1" t="str">
        <f>IF(E14="Vyplň údaj","",E14)</f>
        <v/>
      </c>
      <c r="AI50" s="27" t="s">
        <v>35</v>
      </c>
      <c r="AM50" s="316" t="str">
        <f>IF(E20="","",E20)</f>
        <v>HAVO Consult s.r.o.</v>
      </c>
      <c r="AN50" s="317"/>
      <c r="AO50" s="317"/>
      <c r="AP50" s="317"/>
      <c r="AR50" s="32"/>
      <c r="AS50" s="314"/>
      <c r="AT50" s="315"/>
      <c r="AU50" s="51"/>
      <c r="AV50" s="51"/>
      <c r="AW50" s="51"/>
      <c r="AX50" s="51"/>
      <c r="AY50" s="51"/>
      <c r="AZ50" s="51"/>
      <c r="BA50" s="51"/>
      <c r="BB50" s="51"/>
      <c r="BC50" s="51"/>
      <c r="BD50" s="52"/>
    </row>
    <row r="51" spans="2:56" s="1" customFormat="1" ht="10.9" customHeight="1">
      <c r="B51" s="32"/>
      <c r="AR51" s="32"/>
      <c r="AS51" s="314"/>
      <c r="AT51" s="315"/>
      <c r="AU51" s="51"/>
      <c r="AV51" s="51"/>
      <c r="AW51" s="51"/>
      <c r="AX51" s="51"/>
      <c r="AY51" s="51"/>
      <c r="AZ51" s="51"/>
      <c r="BA51" s="51"/>
      <c r="BB51" s="51"/>
      <c r="BC51" s="51"/>
      <c r="BD51" s="52"/>
    </row>
    <row r="52" spans="2:56" s="1" customFormat="1" ht="29.25" customHeight="1">
      <c r="B52" s="32"/>
      <c r="C52" s="302" t="s">
        <v>55</v>
      </c>
      <c r="D52" s="303"/>
      <c r="E52" s="303"/>
      <c r="F52" s="303"/>
      <c r="G52" s="303"/>
      <c r="H52" s="53"/>
      <c r="I52" s="304" t="s">
        <v>56</v>
      </c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5" t="s">
        <v>57</v>
      </c>
      <c r="AH52" s="303"/>
      <c r="AI52" s="303"/>
      <c r="AJ52" s="303"/>
      <c r="AK52" s="303"/>
      <c r="AL52" s="303"/>
      <c r="AM52" s="303"/>
      <c r="AN52" s="304" t="s">
        <v>58</v>
      </c>
      <c r="AO52" s="303"/>
      <c r="AP52" s="303"/>
      <c r="AQ52" s="54" t="s">
        <v>59</v>
      </c>
      <c r="AR52" s="32"/>
      <c r="AS52" s="55" t="s">
        <v>60</v>
      </c>
      <c r="AT52" s="56" t="s">
        <v>61</v>
      </c>
      <c r="AU52" s="56" t="s">
        <v>62</v>
      </c>
      <c r="AV52" s="56" t="s">
        <v>63</v>
      </c>
      <c r="AW52" s="56" t="s">
        <v>64</v>
      </c>
      <c r="AX52" s="56" t="s">
        <v>65</v>
      </c>
      <c r="AY52" s="56" t="s">
        <v>66</v>
      </c>
      <c r="AZ52" s="56" t="s">
        <v>67</v>
      </c>
      <c r="BA52" s="56" t="s">
        <v>68</v>
      </c>
      <c r="BB52" s="56" t="s">
        <v>69</v>
      </c>
      <c r="BC52" s="56" t="s">
        <v>70</v>
      </c>
      <c r="BD52" s="57" t="s">
        <v>71</v>
      </c>
    </row>
    <row r="53" spans="2:56" s="1" customFormat="1" ht="10.9" customHeight="1">
      <c r="B53" s="32"/>
      <c r="AR53" s="32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4" customFormat="1" ht="32.45" customHeight="1">
      <c r="B54" s="59"/>
      <c r="C54" s="60" t="s">
        <v>72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300">
        <f>ROUND(AG55+AG56+AG61+AG69+AG72+AG73+AG79,2)</f>
        <v>0</v>
      </c>
      <c r="AH54" s="300"/>
      <c r="AI54" s="300"/>
      <c r="AJ54" s="300"/>
      <c r="AK54" s="300"/>
      <c r="AL54" s="300"/>
      <c r="AM54" s="300"/>
      <c r="AN54" s="301">
        <f aca="true" t="shared" si="0" ref="AN54:AN79">SUM(AG54,AT54)</f>
        <v>0</v>
      </c>
      <c r="AO54" s="301"/>
      <c r="AP54" s="301"/>
      <c r="AQ54" s="63" t="s">
        <v>3</v>
      </c>
      <c r="AR54" s="59"/>
      <c r="AS54" s="64">
        <f>ROUND(AS55+AS56+AS61+AS69+AS72+AS73+AS79,2)</f>
        <v>0</v>
      </c>
      <c r="AT54" s="65">
        <f aca="true" t="shared" si="1" ref="AT54:AT79">ROUND(SUM(AV54:AW54),2)</f>
        <v>0</v>
      </c>
      <c r="AU54" s="66">
        <f>ROUND(AU55+AU56+AU61+AU69+AU72+AU73+AU79,5)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ROUND(AZ55+AZ56+AZ61+AZ69+AZ72+AZ73+AZ79,2)</f>
        <v>0</v>
      </c>
      <c r="BA54" s="65">
        <f>ROUND(BA55+BA56+BA61+BA69+BA72+BA73+BA79,2)</f>
        <v>0</v>
      </c>
      <c r="BB54" s="65">
        <f>ROUND(BB55+BB56+BB61+BB69+BB72+BB73+BB79,2)</f>
        <v>0</v>
      </c>
      <c r="BC54" s="65">
        <f>ROUND(BC55+BC56+BC61+BC69+BC72+BC73+BC79,2)</f>
        <v>0</v>
      </c>
      <c r="BD54" s="67">
        <f>ROUND(BD55+BD56+BD61+BD69+BD72+BD73+BD79,2)</f>
        <v>0</v>
      </c>
      <c r="BS54" s="68" t="s">
        <v>73</v>
      </c>
      <c r="BT54" s="68" t="s">
        <v>74</v>
      </c>
      <c r="BU54" s="69" t="s">
        <v>75</v>
      </c>
      <c r="BV54" s="68" t="s">
        <v>76</v>
      </c>
      <c r="BW54" s="68" t="s">
        <v>5</v>
      </c>
      <c r="BX54" s="68" t="s">
        <v>77</v>
      </c>
      <c r="CL54" s="68" t="s">
        <v>3</v>
      </c>
    </row>
    <row r="55" spans="1:91" s="5" customFormat="1" ht="16.5" customHeight="1">
      <c r="A55" s="70" t="s">
        <v>78</v>
      </c>
      <c r="B55" s="71"/>
      <c r="C55" s="72"/>
      <c r="D55" s="298" t="s">
        <v>79</v>
      </c>
      <c r="E55" s="298"/>
      <c r="F55" s="298"/>
      <c r="G55" s="298"/>
      <c r="H55" s="298"/>
      <c r="I55" s="73"/>
      <c r="J55" s="298" t="s">
        <v>80</v>
      </c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4">
        <v>0</v>
      </c>
      <c r="AH55" s="295"/>
      <c r="AI55" s="295"/>
      <c r="AJ55" s="295"/>
      <c r="AK55" s="295"/>
      <c r="AL55" s="295"/>
      <c r="AM55" s="295"/>
      <c r="AN55" s="294">
        <f t="shared" si="0"/>
        <v>0</v>
      </c>
      <c r="AO55" s="295"/>
      <c r="AP55" s="295"/>
      <c r="AQ55" s="74" t="s">
        <v>81</v>
      </c>
      <c r="AR55" s="71"/>
      <c r="AS55" s="75">
        <v>0</v>
      </c>
      <c r="AT55" s="76">
        <f t="shared" si="1"/>
        <v>0</v>
      </c>
      <c r="AU55" s="77">
        <f>'SO 00 - Bourací práce na ...'!P85</f>
        <v>0</v>
      </c>
      <c r="AV55" s="76">
        <f>'SO 00 - Bourací práce na ...'!J33</f>
        <v>0</v>
      </c>
      <c r="AW55" s="76">
        <f>'SO 00 - Bourací práce na ...'!J34</f>
        <v>0</v>
      </c>
      <c r="AX55" s="76">
        <f>'SO 00 - Bourací práce na ...'!J35</f>
        <v>0</v>
      </c>
      <c r="AY55" s="76">
        <f>'SO 00 - Bourací práce na ...'!J36</f>
        <v>0</v>
      </c>
      <c r="AZ55" s="76">
        <f>'SO 00 - Bourací práce na ...'!F33</f>
        <v>0</v>
      </c>
      <c r="BA55" s="76">
        <f>'SO 00 - Bourací práce na ...'!F34</f>
        <v>0</v>
      </c>
      <c r="BB55" s="76">
        <f>'SO 00 - Bourací práce na ...'!F35</f>
        <v>0</v>
      </c>
      <c r="BC55" s="76">
        <f>'SO 00 - Bourací práce na ...'!F36</f>
        <v>0</v>
      </c>
      <c r="BD55" s="78">
        <f>'SO 00 - Bourací práce na ...'!F37</f>
        <v>0</v>
      </c>
      <c r="BT55" s="79" t="s">
        <v>82</v>
      </c>
      <c r="BV55" s="79" t="s">
        <v>76</v>
      </c>
      <c r="BW55" s="79" t="s">
        <v>83</v>
      </c>
      <c r="BX55" s="79" t="s">
        <v>5</v>
      </c>
      <c r="CL55" s="79" t="s">
        <v>3</v>
      </c>
      <c r="CM55" s="79" t="s">
        <v>84</v>
      </c>
    </row>
    <row r="56" spans="2:91" s="5" customFormat="1" ht="16.5" customHeight="1">
      <c r="B56" s="71"/>
      <c r="C56" s="72"/>
      <c r="D56" s="298" t="s">
        <v>85</v>
      </c>
      <c r="E56" s="298"/>
      <c r="F56" s="298"/>
      <c r="G56" s="298"/>
      <c r="H56" s="298"/>
      <c r="I56" s="73"/>
      <c r="J56" s="298" t="s">
        <v>86</v>
      </c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6">
        <f>ROUND(SUM(AG57:AG60),2)</f>
        <v>0</v>
      </c>
      <c r="AH56" s="295"/>
      <c r="AI56" s="295"/>
      <c r="AJ56" s="295"/>
      <c r="AK56" s="295"/>
      <c r="AL56" s="295"/>
      <c r="AM56" s="295"/>
      <c r="AN56" s="294">
        <f t="shared" si="0"/>
        <v>0</v>
      </c>
      <c r="AO56" s="295"/>
      <c r="AP56" s="295"/>
      <c r="AQ56" s="74" t="s">
        <v>81</v>
      </c>
      <c r="AR56" s="71"/>
      <c r="AS56" s="75">
        <f>ROUND(SUM(AS57:AS60),2)</f>
        <v>0</v>
      </c>
      <c r="AT56" s="76">
        <f t="shared" si="1"/>
        <v>0</v>
      </c>
      <c r="AU56" s="77">
        <f>ROUND(SUM(AU57:AU60),5)</f>
        <v>0</v>
      </c>
      <c r="AV56" s="76">
        <f>ROUND(AZ56*L29,2)</f>
        <v>0</v>
      </c>
      <c r="AW56" s="76">
        <f>ROUND(BA56*L30,2)</f>
        <v>0</v>
      </c>
      <c r="AX56" s="76">
        <f>ROUND(BB56*L29,2)</f>
        <v>0</v>
      </c>
      <c r="AY56" s="76">
        <f>ROUND(BC56*L30,2)</f>
        <v>0</v>
      </c>
      <c r="AZ56" s="76">
        <f>ROUND(SUM(AZ57:AZ60),2)</f>
        <v>0</v>
      </c>
      <c r="BA56" s="76">
        <f>ROUND(SUM(BA57:BA60),2)</f>
        <v>0</v>
      </c>
      <c r="BB56" s="76">
        <f>ROUND(SUM(BB57:BB60),2)</f>
        <v>0</v>
      </c>
      <c r="BC56" s="76">
        <f>ROUND(SUM(BC57:BC60),2)</f>
        <v>0</v>
      </c>
      <c r="BD56" s="78">
        <f>ROUND(SUM(BD57:BD60),2)</f>
        <v>0</v>
      </c>
      <c r="BS56" s="79" t="s">
        <v>73</v>
      </c>
      <c r="BT56" s="79" t="s">
        <v>82</v>
      </c>
      <c r="BU56" s="79" t="s">
        <v>75</v>
      </c>
      <c r="BV56" s="79" t="s">
        <v>76</v>
      </c>
      <c r="BW56" s="79" t="s">
        <v>87</v>
      </c>
      <c r="BX56" s="79" t="s">
        <v>5</v>
      </c>
      <c r="CL56" s="79" t="s">
        <v>3</v>
      </c>
      <c r="CM56" s="79" t="s">
        <v>84</v>
      </c>
    </row>
    <row r="57" spans="1:90" s="6" customFormat="1" ht="16.5" customHeight="1">
      <c r="A57" s="70" t="s">
        <v>78</v>
      </c>
      <c r="B57" s="80"/>
      <c r="C57" s="9"/>
      <c r="D57" s="9"/>
      <c r="E57" s="297" t="s">
        <v>88</v>
      </c>
      <c r="F57" s="297"/>
      <c r="G57" s="297"/>
      <c r="H57" s="297"/>
      <c r="I57" s="297"/>
      <c r="J57" s="9"/>
      <c r="K57" s="297" t="s">
        <v>89</v>
      </c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2">
        <v>0</v>
      </c>
      <c r="AH57" s="293"/>
      <c r="AI57" s="293"/>
      <c r="AJ57" s="293"/>
      <c r="AK57" s="293"/>
      <c r="AL57" s="293"/>
      <c r="AM57" s="293"/>
      <c r="AN57" s="292">
        <f t="shared" si="0"/>
        <v>0</v>
      </c>
      <c r="AO57" s="293"/>
      <c r="AP57" s="293"/>
      <c r="AQ57" s="81" t="s">
        <v>90</v>
      </c>
      <c r="AR57" s="80"/>
      <c r="AS57" s="82">
        <v>0</v>
      </c>
      <c r="AT57" s="83">
        <f t="shared" si="1"/>
        <v>0</v>
      </c>
      <c r="AU57" s="84">
        <f>'01 - Stavební část rozšíř...'!P106</f>
        <v>0</v>
      </c>
      <c r="AV57" s="83">
        <f>'01 - Stavební část rozšíř...'!J35</f>
        <v>0</v>
      </c>
      <c r="AW57" s="83">
        <f>'01 - Stavební část rozšíř...'!J36</f>
        <v>0</v>
      </c>
      <c r="AX57" s="83">
        <f>'01 - Stavební část rozšíř...'!J37</f>
        <v>0</v>
      </c>
      <c r="AY57" s="83">
        <f>'01 - Stavební část rozšíř...'!J38</f>
        <v>0</v>
      </c>
      <c r="AZ57" s="83">
        <f>'01 - Stavební část rozšíř...'!F35</f>
        <v>0</v>
      </c>
      <c r="BA57" s="83">
        <f>'01 - Stavební část rozšíř...'!F36</f>
        <v>0</v>
      </c>
      <c r="BB57" s="83">
        <f>'01 - Stavební část rozšíř...'!F37</f>
        <v>0</v>
      </c>
      <c r="BC57" s="83">
        <f>'01 - Stavební část rozšíř...'!F38</f>
        <v>0</v>
      </c>
      <c r="BD57" s="85">
        <f>'01 - Stavební část rozšíř...'!F39</f>
        <v>0</v>
      </c>
      <c r="BT57" s="86" t="s">
        <v>84</v>
      </c>
      <c r="BV57" s="86" t="s">
        <v>76</v>
      </c>
      <c r="BW57" s="86" t="s">
        <v>91</v>
      </c>
      <c r="BX57" s="86" t="s">
        <v>87</v>
      </c>
      <c r="CL57" s="86" t="s">
        <v>3</v>
      </c>
    </row>
    <row r="58" spans="1:90" s="6" customFormat="1" ht="16.5" customHeight="1">
      <c r="A58" s="70" t="s">
        <v>78</v>
      </c>
      <c r="B58" s="80"/>
      <c r="C58" s="9"/>
      <c r="D58" s="9"/>
      <c r="E58" s="297" t="s">
        <v>92</v>
      </c>
      <c r="F58" s="297"/>
      <c r="G58" s="297"/>
      <c r="H58" s="297"/>
      <c r="I58" s="297"/>
      <c r="J58" s="9"/>
      <c r="K58" s="297" t="s">
        <v>93</v>
      </c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2">
        <v>0</v>
      </c>
      <c r="AH58" s="293"/>
      <c r="AI58" s="293"/>
      <c r="AJ58" s="293"/>
      <c r="AK58" s="293"/>
      <c r="AL58" s="293"/>
      <c r="AM58" s="293"/>
      <c r="AN58" s="292">
        <f t="shared" si="0"/>
        <v>0</v>
      </c>
      <c r="AO58" s="293"/>
      <c r="AP58" s="293"/>
      <c r="AQ58" s="81" t="s">
        <v>90</v>
      </c>
      <c r="AR58" s="80"/>
      <c r="AS58" s="82">
        <v>0</v>
      </c>
      <c r="AT58" s="83">
        <f t="shared" si="1"/>
        <v>0</v>
      </c>
      <c r="AU58" s="84">
        <f>'02 - Zdravotně technická ...'!P90</f>
        <v>0</v>
      </c>
      <c r="AV58" s="83">
        <f>'02 - Zdravotně technická ...'!J35</f>
        <v>0</v>
      </c>
      <c r="AW58" s="83">
        <f>'02 - Zdravotně technická ...'!J36</f>
        <v>0</v>
      </c>
      <c r="AX58" s="83">
        <f>'02 - Zdravotně technická ...'!J37</f>
        <v>0</v>
      </c>
      <c r="AY58" s="83">
        <f>'02 - Zdravotně technická ...'!J38</f>
        <v>0</v>
      </c>
      <c r="AZ58" s="83">
        <f>'02 - Zdravotně technická ...'!F35</f>
        <v>0</v>
      </c>
      <c r="BA58" s="83">
        <f>'02 - Zdravotně technická ...'!F36</f>
        <v>0</v>
      </c>
      <c r="BB58" s="83">
        <f>'02 - Zdravotně technická ...'!F37</f>
        <v>0</v>
      </c>
      <c r="BC58" s="83">
        <f>'02 - Zdravotně technická ...'!F38</f>
        <v>0</v>
      </c>
      <c r="BD58" s="85">
        <f>'02 - Zdravotně technická ...'!F39</f>
        <v>0</v>
      </c>
      <c r="BT58" s="86" t="s">
        <v>84</v>
      </c>
      <c r="BV58" s="86" t="s">
        <v>76</v>
      </c>
      <c r="BW58" s="86" t="s">
        <v>94</v>
      </c>
      <c r="BX58" s="86" t="s">
        <v>87</v>
      </c>
      <c r="CL58" s="86" t="s">
        <v>3</v>
      </c>
    </row>
    <row r="59" spans="1:90" s="6" customFormat="1" ht="16.5" customHeight="1">
      <c r="A59" s="70" t="s">
        <v>78</v>
      </c>
      <c r="B59" s="80"/>
      <c r="C59" s="9"/>
      <c r="D59" s="9"/>
      <c r="E59" s="297" t="s">
        <v>95</v>
      </c>
      <c r="F59" s="297"/>
      <c r="G59" s="297"/>
      <c r="H59" s="297"/>
      <c r="I59" s="297"/>
      <c r="J59" s="9"/>
      <c r="K59" s="297" t="s">
        <v>96</v>
      </c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2">
        <v>0</v>
      </c>
      <c r="AH59" s="293"/>
      <c r="AI59" s="293"/>
      <c r="AJ59" s="293"/>
      <c r="AK59" s="293"/>
      <c r="AL59" s="293"/>
      <c r="AM59" s="293"/>
      <c r="AN59" s="292">
        <f t="shared" si="0"/>
        <v>0</v>
      </c>
      <c r="AO59" s="293"/>
      <c r="AP59" s="293"/>
      <c r="AQ59" s="81" t="s">
        <v>90</v>
      </c>
      <c r="AR59" s="80"/>
      <c r="AS59" s="82">
        <v>0</v>
      </c>
      <c r="AT59" s="83">
        <f t="shared" si="1"/>
        <v>0</v>
      </c>
      <c r="AU59" s="84">
        <f>'03 - Vzduchotechnika - hala'!P86</f>
        <v>0</v>
      </c>
      <c r="AV59" s="83">
        <f>'03 - Vzduchotechnika - hala'!J35</f>
        <v>0</v>
      </c>
      <c r="AW59" s="83">
        <f>'03 - Vzduchotechnika - hala'!J36</f>
        <v>0</v>
      </c>
      <c r="AX59" s="83">
        <f>'03 - Vzduchotechnika - hala'!J37</f>
        <v>0</v>
      </c>
      <c r="AY59" s="83">
        <f>'03 - Vzduchotechnika - hala'!J38</f>
        <v>0</v>
      </c>
      <c r="AZ59" s="83">
        <f>'03 - Vzduchotechnika - hala'!F35</f>
        <v>0</v>
      </c>
      <c r="BA59" s="83">
        <f>'03 - Vzduchotechnika - hala'!F36</f>
        <v>0</v>
      </c>
      <c r="BB59" s="83">
        <f>'03 - Vzduchotechnika - hala'!F37</f>
        <v>0</v>
      </c>
      <c r="BC59" s="83">
        <f>'03 - Vzduchotechnika - hala'!F38</f>
        <v>0</v>
      </c>
      <c r="BD59" s="85">
        <f>'03 - Vzduchotechnika - hala'!F39</f>
        <v>0</v>
      </c>
      <c r="BT59" s="86" t="s">
        <v>84</v>
      </c>
      <c r="BV59" s="86" t="s">
        <v>76</v>
      </c>
      <c r="BW59" s="86" t="s">
        <v>97</v>
      </c>
      <c r="BX59" s="86" t="s">
        <v>87</v>
      </c>
      <c r="CL59" s="86" t="s">
        <v>3</v>
      </c>
    </row>
    <row r="60" spans="1:90" s="6" customFormat="1" ht="16.5" customHeight="1">
      <c r="A60" s="70" t="s">
        <v>78</v>
      </c>
      <c r="B60" s="80"/>
      <c r="C60" s="9"/>
      <c r="D60" s="9"/>
      <c r="E60" s="297" t="s">
        <v>98</v>
      </c>
      <c r="F60" s="297"/>
      <c r="G60" s="297"/>
      <c r="H60" s="297"/>
      <c r="I60" s="297"/>
      <c r="J60" s="9"/>
      <c r="K60" s="297" t="s">
        <v>99</v>
      </c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2">
        <v>0</v>
      </c>
      <c r="AH60" s="293"/>
      <c r="AI60" s="293"/>
      <c r="AJ60" s="293"/>
      <c r="AK60" s="293"/>
      <c r="AL60" s="293"/>
      <c r="AM60" s="293"/>
      <c r="AN60" s="292">
        <f t="shared" si="0"/>
        <v>0</v>
      </c>
      <c r="AO60" s="293"/>
      <c r="AP60" s="293"/>
      <c r="AQ60" s="81" t="s">
        <v>90</v>
      </c>
      <c r="AR60" s="80"/>
      <c r="AS60" s="82">
        <v>0</v>
      </c>
      <c r="AT60" s="83">
        <f t="shared" si="1"/>
        <v>0</v>
      </c>
      <c r="AU60" s="84">
        <f>'04 - Ústřední vytápění - ...'!P96</f>
        <v>0</v>
      </c>
      <c r="AV60" s="83">
        <f>'04 - Ústřední vytápění - ...'!J35</f>
        <v>0</v>
      </c>
      <c r="AW60" s="83">
        <f>'04 - Ústřední vytápění - ...'!J36</f>
        <v>0</v>
      </c>
      <c r="AX60" s="83">
        <f>'04 - Ústřední vytápění - ...'!J37</f>
        <v>0</v>
      </c>
      <c r="AY60" s="83">
        <f>'04 - Ústřední vytápění - ...'!J38</f>
        <v>0</v>
      </c>
      <c r="AZ60" s="83">
        <f>'04 - Ústřední vytápění - ...'!F35</f>
        <v>0</v>
      </c>
      <c r="BA60" s="83">
        <f>'04 - Ústřední vytápění - ...'!F36</f>
        <v>0</v>
      </c>
      <c r="BB60" s="83">
        <f>'04 - Ústřední vytápění - ...'!F37</f>
        <v>0</v>
      </c>
      <c r="BC60" s="83">
        <f>'04 - Ústřední vytápění - ...'!F38</f>
        <v>0</v>
      </c>
      <c r="BD60" s="85">
        <f>'04 - Ústřední vytápění - ...'!F39</f>
        <v>0</v>
      </c>
      <c r="BT60" s="86" t="s">
        <v>84</v>
      </c>
      <c r="BV60" s="86" t="s">
        <v>76</v>
      </c>
      <c r="BW60" s="86" t="s">
        <v>100</v>
      </c>
      <c r="BX60" s="86" t="s">
        <v>87</v>
      </c>
      <c r="CL60" s="86" t="s">
        <v>3</v>
      </c>
    </row>
    <row r="61" spans="2:91" s="5" customFormat="1" ht="16.5" customHeight="1">
      <c r="B61" s="71"/>
      <c r="C61" s="72"/>
      <c r="D61" s="298" t="s">
        <v>101</v>
      </c>
      <c r="E61" s="298"/>
      <c r="F61" s="298"/>
      <c r="G61" s="298"/>
      <c r="H61" s="298"/>
      <c r="I61" s="73"/>
      <c r="J61" s="298" t="s">
        <v>102</v>
      </c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6">
        <f>ROUND(AG62+SUM(AG65:AG68),2)</f>
        <v>0</v>
      </c>
      <c r="AH61" s="295"/>
      <c r="AI61" s="295"/>
      <c r="AJ61" s="295"/>
      <c r="AK61" s="295"/>
      <c r="AL61" s="295"/>
      <c r="AM61" s="295"/>
      <c r="AN61" s="294">
        <f t="shared" si="0"/>
        <v>0</v>
      </c>
      <c r="AO61" s="295"/>
      <c r="AP61" s="295"/>
      <c r="AQ61" s="74" t="s">
        <v>81</v>
      </c>
      <c r="AR61" s="71"/>
      <c r="AS61" s="75">
        <f>ROUND(AS62+SUM(AS65:AS68),2)</f>
        <v>0</v>
      </c>
      <c r="AT61" s="76">
        <f t="shared" si="1"/>
        <v>0</v>
      </c>
      <c r="AU61" s="77">
        <f>ROUND(AU62+SUM(AU65:AU68),5)</f>
        <v>0</v>
      </c>
      <c r="AV61" s="76">
        <f>ROUND(AZ61*L29,2)</f>
        <v>0</v>
      </c>
      <c r="AW61" s="76">
        <f>ROUND(BA61*L30,2)</f>
        <v>0</v>
      </c>
      <c r="AX61" s="76">
        <f>ROUND(BB61*L29,2)</f>
        <v>0</v>
      </c>
      <c r="AY61" s="76">
        <f>ROUND(BC61*L30,2)</f>
        <v>0</v>
      </c>
      <c r="AZ61" s="76">
        <f>ROUND(AZ62+SUM(AZ65:AZ68),2)</f>
        <v>0</v>
      </c>
      <c r="BA61" s="76">
        <f>ROUND(BA62+SUM(BA65:BA68),2)</f>
        <v>0</v>
      </c>
      <c r="BB61" s="76">
        <f>ROUND(BB62+SUM(BB65:BB68),2)</f>
        <v>0</v>
      </c>
      <c r="BC61" s="76">
        <f>ROUND(BC62+SUM(BC65:BC68),2)</f>
        <v>0</v>
      </c>
      <c r="BD61" s="78">
        <f>ROUND(BD62+SUM(BD65:BD68),2)</f>
        <v>0</v>
      </c>
      <c r="BS61" s="79" t="s">
        <v>73</v>
      </c>
      <c r="BT61" s="79" t="s">
        <v>82</v>
      </c>
      <c r="BU61" s="79" t="s">
        <v>75</v>
      </c>
      <c r="BV61" s="79" t="s">
        <v>76</v>
      </c>
      <c r="BW61" s="79" t="s">
        <v>103</v>
      </c>
      <c r="BX61" s="79" t="s">
        <v>5</v>
      </c>
      <c r="CL61" s="79" t="s">
        <v>3</v>
      </c>
      <c r="CM61" s="79" t="s">
        <v>84</v>
      </c>
    </row>
    <row r="62" spans="2:90" s="6" customFormat="1" ht="16.5" customHeight="1">
      <c r="B62" s="80"/>
      <c r="C62" s="9"/>
      <c r="D62" s="9"/>
      <c r="E62" s="297" t="s">
        <v>88</v>
      </c>
      <c r="F62" s="297"/>
      <c r="G62" s="297"/>
      <c r="H62" s="297"/>
      <c r="I62" s="297"/>
      <c r="J62" s="9"/>
      <c r="K62" s="297" t="s">
        <v>104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9">
        <f>ROUND(SUM(AG63:AG64),2)</f>
        <v>0</v>
      </c>
      <c r="AH62" s="293"/>
      <c r="AI62" s="293"/>
      <c r="AJ62" s="293"/>
      <c r="AK62" s="293"/>
      <c r="AL62" s="293"/>
      <c r="AM62" s="293"/>
      <c r="AN62" s="292">
        <f t="shared" si="0"/>
        <v>0</v>
      </c>
      <c r="AO62" s="293"/>
      <c r="AP62" s="293"/>
      <c r="AQ62" s="81" t="s">
        <v>90</v>
      </c>
      <c r="AR62" s="80"/>
      <c r="AS62" s="82">
        <f>ROUND(SUM(AS63:AS64),2)</f>
        <v>0</v>
      </c>
      <c r="AT62" s="83">
        <f t="shared" si="1"/>
        <v>0</v>
      </c>
      <c r="AU62" s="84">
        <f>ROUND(SUM(AU63:AU64),5)</f>
        <v>0</v>
      </c>
      <c r="AV62" s="83">
        <f>ROUND(AZ62*L29,2)</f>
        <v>0</v>
      </c>
      <c r="AW62" s="83">
        <f>ROUND(BA62*L30,2)</f>
        <v>0</v>
      </c>
      <c r="AX62" s="83">
        <f>ROUND(BB62*L29,2)</f>
        <v>0</v>
      </c>
      <c r="AY62" s="83">
        <f>ROUND(BC62*L30,2)</f>
        <v>0</v>
      </c>
      <c r="AZ62" s="83">
        <f>ROUND(SUM(AZ63:AZ64),2)</f>
        <v>0</v>
      </c>
      <c r="BA62" s="83">
        <f>ROUND(SUM(BA63:BA64),2)</f>
        <v>0</v>
      </c>
      <c r="BB62" s="83">
        <f>ROUND(SUM(BB63:BB64),2)</f>
        <v>0</v>
      </c>
      <c r="BC62" s="83">
        <f>ROUND(SUM(BC63:BC64),2)</f>
        <v>0</v>
      </c>
      <c r="BD62" s="85">
        <f>ROUND(SUM(BD63:BD64),2)</f>
        <v>0</v>
      </c>
      <c r="BS62" s="86" t="s">
        <v>73</v>
      </c>
      <c r="BT62" s="86" t="s">
        <v>84</v>
      </c>
      <c r="BU62" s="86" t="s">
        <v>75</v>
      </c>
      <c r="BV62" s="86" t="s">
        <v>76</v>
      </c>
      <c r="BW62" s="86" t="s">
        <v>105</v>
      </c>
      <c r="BX62" s="86" t="s">
        <v>103</v>
      </c>
      <c r="CL62" s="86" t="s">
        <v>3</v>
      </c>
    </row>
    <row r="63" spans="1:90" s="6" customFormat="1" ht="16.5" customHeight="1">
      <c r="A63" s="70" t="s">
        <v>78</v>
      </c>
      <c r="B63" s="80"/>
      <c r="C63" s="9"/>
      <c r="D63" s="9"/>
      <c r="E63" s="9"/>
      <c r="F63" s="297" t="s">
        <v>88</v>
      </c>
      <c r="G63" s="297"/>
      <c r="H63" s="297"/>
      <c r="I63" s="297"/>
      <c r="J63" s="297"/>
      <c r="K63" s="9"/>
      <c r="L63" s="297" t="s">
        <v>106</v>
      </c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2">
        <v>0</v>
      </c>
      <c r="AH63" s="293"/>
      <c r="AI63" s="293"/>
      <c r="AJ63" s="293"/>
      <c r="AK63" s="293"/>
      <c r="AL63" s="293"/>
      <c r="AM63" s="293"/>
      <c r="AN63" s="292">
        <f t="shared" si="0"/>
        <v>0</v>
      </c>
      <c r="AO63" s="293"/>
      <c r="AP63" s="293"/>
      <c r="AQ63" s="81" t="s">
        <v>90</v>
      </c>
      <c r="AR63" s="80"/>
      <c r="AS63" s="82">
        <v>0</v>
      </c>
      <c r="AT63" s="83">
        <f t="shared" si="1"/>
        <v>0</v>
      </c>
      <c r="AU63" s="84">
        <f>'01 - Hrubá stavba'!P104</f>
        <v>0</v>
      </c>
      <c r="AV63" s="83">
        <f>'01 - Hrubá stavba'!J37</f>
        <v>0</v>
      </c>
      <c r="AW63" s="83">
        <f>'01 - Hrubá stavba'!J38</f>
        <v>0</v>
      </c>
      <c r="AX63" s="83">
        <f>'01 - Hrubá stavba'!J39</f>
        <v>0</v>
      </c>
      <c r="AY63" s="83">
        <f>'01 - Hrubá stavba'!J40</f>
        <v>0</v>
      </c>
      <c r="AZ63" s="83">
        <f>'01 - Hrubá stavba'!F37</f>
        <v>0</v>
      </c>
      <c r="BA63" s="83">
        <f>'01 - Hrubá stavba'!F38</f>
        <v>0</v>
      </c>
      <c r="BB63" s="83">
        <f>'01 - Hrubá stavba'!F39</f>
        <v>0</v>
      </c>
      <c r="BC63" s="83">
        <f>'01 - Hrubá stavba'!F40</f>
        <v>0</v>
      </c>
      <c r="BD63" s="85">
        <f>'01 - Hrubá stavba'!F41</f>
        <v>0</v>
      </c>
      <c r="BT63" s="86" t="s">
        <v>107</v>
      </c>
      <c r="BV63" s="86" t="s">
        <v>76</v>
      </c>
      <c r="BW63" s="86" t="s">
        <v>108</v>
      </c>
      <c r="BX63" s="86" t="s">
        <v>105</v>
      </c>
      <c r="CL63" s="86" t="s">
        <v>3</v>
      </c>
    </row>
    <row r="64" spans="1:90" s="6" customFormat="1" ht="16.5" customHeight="1">
      <c r="A64" s="70" t="s">
        <v>78</v>
      </c>
      <c r="B64" s="80"/>
      <c r="C64" s="9"/>
      <c r="D64" s="9"/>
      <c r="E64" s="9"/>
      <c r="F64" s="297" t="s">
        <v>92</v>
      </c>
      <c r="G64" s="297"/>
      <c r="H64" s="297"/>
      <c r="I64" s="297"/>
      <c r="J64" s="297"/>
      <c r="K64" s="9"/>
      <c r="L64" s="297" t="s">
        <v>109</v>
      </c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2">
        <v>0</v>
      </c>
      <c r="AH64" s="293"/>
      <c r="AI64" s="293"/>
      <c r="AJ64" s="293"/>
      <c r="AK64" s="293"/>
      <c r="AL64" s="293"/>
      <c r="AM64" s="293"/>
      <c r="AN64" s="292">
        <f t="shared" si="0"/>
        <v>0</v>
      </c>
      <c r="AO64" s="293"/>
      <c r="AP64" s="293"/>
      <c r="AQ64" s="81" t="s">
        <v>90</v>
      </c>
      <c r="AR64" s="80"/>
      <c r="AS64" s="82">
        <v>0</v>
      </c>
      <c r="AT64" s="83">
        <f t="shared" si="1"/>
        <v>0</v>
      </c>
      <c r="AU64" s="84">
        <f>'02 - Dokončení stavby'!P108</f>
        <v>0</v>
      </c>
      <c r="AV64" s="83">
        <f>'02 - Dokončení stavby'!J37</f>
        <v>0</v>
      </c>
      <c r="AW64" s="83">
        <f>'02 - Dokončení stavby'!J38</f>
        <v>0</v>
      </c>
      <c r="AX64" s="83">
        <f>'02 - Dokončení stavby'!J39</f>
        <v>0</v>
      </c>
      <c r="AY64" s="83">
        <f>'02 - Dokončení stavby'!J40</f>
        <v>0</v>
      </c>
      <c r="AZ64" s="83">
        <f>'02 - Dokončení stavby'!F37</f>
        <v>0</v>
      </c>
      <c r="BA64" s="83">
        <f>'02 - Dokončení stavby'!F38</f>
        <v>0</v>
      </c>
      <c r="BB64" s="83">
        <f>'02 - Dokončení stavby'!F39</f>
        <v>0</v>
      </c>
      <c r="BC64" s="83">
        <f>'02 - Dokončení stavby'!F40</f>
        <v>0</v>
      </c>
      <c r="BD64" s="85">
        <f>'02 - Dokončení stavby'!F41</f>
        <v>0</v>
      </c>
      <c r="BT64" s="86" t="s">
        <v>107</v>
      </c>
      <c r="BV64" s="86" t="s">
        <v>76</v>
      </c>
      <c r="BW64" s="86" t="s">
        <v>110</v>
      </c>
      <c r="BX64" s="86" t="s">
        <v>105</v>
      </c>
      <c r="CL64" s="86" t="s">
        <v>3</v>
      </c>
    </row>
    <row r="65" spans="1:90" s="6" customFormat="1" ht="16.5" customHeight="1">
      <c r="A65" s="70" t="s">
        <v>78</v>
      </c>
      <c r="B65" s="80"/>
      <c r="C65" s="9"/>
      <c r="D65" s="9"/>
      <c r="E65" s="297" t="s">
        <v>92</v>
      </c>
      <c r="F65" s="297"/>
      <c r="G65" s="297"/>
      <c r="H65" s="297"/>
      <c r="I65" s="297"/>
      <c r="J65" s="9"/>
      <c r="K65" s="297" t="s">
        <v>111</v>
      </c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2">
        <v>0</v>
      </c>
      <c r="AH65" s="293"/>
      <c r="AI65" s="293"/>
      <c r="AJ65" s="293"/>
      <c r="AK65" s="293"/>
      <c r="AL65" s="293"/>
      <c r="AM65" s="293"/>
      <c r="AN65" s="292">
        <f t="shared" si="0"/>
        <v>0</v>
      </c>
      <c r="AO65" s="293"/>
      <c r="AP65" s="293"/>
      <c r="AQ65" s="81" t="s">
        <v>90</v>
      </c>
      <c r="AR65" s="80"/>
      <c r="AS65" s="82">
        <v>0</v>
      </c>
      <c r="AT65" s="83">
        <f t="shared" si="1"/>
        <v>0</v>
      </c>
      <c r="AU65" s="84">
        <f>'02 - Zdravotně technická ..._01'!P90</f>
        <v>0</v>
      </c>
      <c r="AV65" s="83">
        <f>'02 - Zdravotně technická ..._01'!J35</f>
        <v>0</v>
      </c>
      <c r="AW65" s="83">
        <f>'02 - Zdravotně technická ..._01'!J36</f>
        <v>0</v>
      </c>
      <c r="AX65" s="83">
        <f>'02 - Zdravotně technická ..._01'!J37</f>
        <v>0</v>
      </c>
      <c r="AY65" s="83">
        <f>'02 - Zdravotně technická ..._01'!J38</f>
        <v>0</v>
      </c>
      <c r="AZ65" s="83">
        <f>'02 - Zdravotně technická ..._01'!F35</f>
        <v>0</v>
      </c>
      <c r="BA65" s="83">
        <f>'02 - Zdravotně technická ..._01'!F36</f>
        <v>0</v>
      </c>
      <c r="BB65" s="83">
        <f>'02 - Zdravotně technická ..._01'!F37</f>
        <v>0</v>
      </c>
      <c r="BC65" s="83">
        <f>'02 - Zdravotně technická ..._01'!F38</f>
        <v>0</v>
      </c>
      <c r="BD65" s="85">
        <f>'02 - Zdravotně technická ..._01'!F39</f>
        <v>0</v>
      </c>
      <c r="BT65" s="86" t="s">
        <v>84</v>
      </c>
      <c r="BV65" s="86" t="s">
        <v>76</v>
      </c>
      <c r="BW65" s="86" t="s">
        <v>112</v>
      </c>
      <c r="BX65" s="86" t="s">
        <v>103</v>
      </c>
      <c r="CL65" s="86" t="s">
        <v>3</v>
      </c>
    </row>
    <row r="66" spans="1:90" s="6" customFormat="1" ht="16.5" customHeight="1">
      <c r="A66" s="70" t="s">
        <v>78</v>
      </c>
      <c r="B66" s="80"/>
      <c r="C66" s="9"/>
      <c r="D66" s="9"/>
      <c r="E66" s="297" t="s">
        <v>95</v>
      </c>
      <c r="F66" s="297"/>
      <c r="G66" s="297"/>
      <c r="H66" s="297"/>
      <c r="I66" s="297"/>
      <c r="J66" s="9"/>
      <c r="K66" s="297" t="s">
        <v>113</v>
      </c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2">
        <v>0</v>
      </c>
      <c r="AH66" s="293"/>
      <c r="AI66" s="293"/>
      <c r="AJ66" s="293"/>
      <c r="AK66" s="293"/>
      <c r="AL66" s="293"/>
      <c r="AM66" s="293"/>
      <c r="AN66" s="292">
        <f t="shared" si="0"/>
        <v>0</v>
      </c>
      <c r="AO66" s="293"/>
      <c r="AP66" s="293"/>
      <c r="AQ66" s="81" t="s">
        <v>90</v>
      </c>
      <c r="AR66" s="80"/>
      <c r="AS66" s="82">
        <v>0</v>
      </c>
      <c r="AT66" s="83">
        <f t="shared" si="1"/>
        <v>0</v>
      </c>
      <c r="AU66" s="84">
        <f>'03 - Vzduchotechnika - pr...'!P86</f>
        <v>0</v>
      </c>
      <c r="AV66" s="83">
        <f>'03 - Vzduchotechnika - pr...'!J35</f>
        <v>0</v>
      </c>
      <c r="AW66" s="83">
        <f>'03 - Vzduchotechnika - pr...'!J36</f>
        <v>0</v>
      </c>
      <c r="AX66" s="83">
        <f>'03 - Vzduchotechnika - pr...'!J37</f>
        <v>0</v>
      </c>
      <c r="AY66" s="83">
        <f>'03 - Vzduchotechnika - pr...'!J38</f>
        <v>0</v>
      </c>
      <c r="AZ66" s="83">
        <f>'03 - Vzduchotechnika - pr...'!F35</f>
        <v>0</v>
      </c>
      <c r="BA66" s="83">
        <f>'03 - Vzduchotechnika - pr...'!F36</f>
        <v>0</v>
      </c>
      <c r="BB66" s="83">
        <f>'03 - Vzduchotechnika - pr...'!F37</f>
        <v>0</v>
      </c>
      <c r="BC66" s="83">
        <f>'03 - Vzduchotechnika - pr...'!F38</f>
        <v>0</v>
      </c>
      <c r="BD66" s="85">
        <f>'03 - Vzduchotechnika - pr...'!F39</f>
        <v>0</v>
      </c>
      <c r="BT66" s="86" t="s">
        <v>84</v>
      </c>
      <c r="BV66" s="86" t="s">
        <v>76</v>
      </c>
      <c r="BW66" s="86" t="s">
        <v>114</v>
      </c>
      <c r="BX66" s="86" t="s">
        <v>103</v>
      </c>
      <c r="CL66" s="86" t="s">
        <v>3</v>
      </c>
    </row>
    <row r="67" spans="1:90" s="6" customFormat="1" ht="16.5" customHeight="1">
      <c r="A67" s="70" t="s">
        <v>78</v>
      </c>
      <c r="B67" s="80"/>
      <c r="C67" s="9"/>
      <c r="D67" s="9"/>
      <c r="E67" s="297" t="s">
        <v>98</v>
      </c>
      <c r="F67" s="297"/>
      <c r="G67" s="297"/>
      <c r="H67" s="297"/>
      <c r="I67" s="297"/>
      <c r="J67" s="9"/>
      <c r="K67" s="297" t="s">
        <v>115</v>
      </c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2">
        <v>0</v>
      </c>
      <c r="AH67" s="293"/>
      <c r="AI67" s="293"/>
      <c r="AJ67" s="293"/>
      <c r="AK67" s="293"/>
      <c r="AL67" s="293"/>
      <c r="AM67" s="293"/>
      <c r="AN67" s="292">
        <f t="shared" si="0"/>
        <v>0</v>
      </c>
      <c r="AO67" s="293"/>
      <c r="AP67" s="293"/>
      <c r="AQ67" s="81" t="s">
        <v>90</v>
      </c>
      <c r="AR67" s="80"/>
      <c r="AS67" s="82">
        <v>0</v>
      </c>
      <c r="AT67" s="83">
        <f t="shared" si="1"/>
        <v>0</v>
      </c>
      <c r="AU67" s="84">
        <f>'04 - Ústřední vytápění - ..._01'!P93</f>
        <v>0</v>
      </c>
      <c r="AV67" s="83">
        <f>'04 - Ústřední vytápění - ..._01'!J35</f>
        <v>0</v>
      </c>
      <c r="AW67" s="83">
        <f>'04 - Ústřední vytápění - ..._01'!J36</f>
        <v>0</v>
      </c>
      <c r="AX67" s="83">
        <f>'04 - Ústřední vytápění - ..._01'!J37</f>
        <v>0</v>
      </c>
      <c r="AY67" s="83">
        <f>'04 - Ústřední vytápění - ..._01'!J38</f>
        <v>0</v>
      </c>
      <c r="AZ67" s="83">
        <f>'04 - Ústřední vytápění - ..._01'!F35</f>
        <v>0</v>
      </c>
      <c r="BA67" s="83">
        <f>'04 - Ústřední vytápění - ..._01'!F36</f>
        <v>0</v>
      </c>
      <c r="BB67" s="83">
        <f>'04 - Ústřední vytápění - ..._01'!F37</f>
        <v>0</v>
      </c>
      <c r="BC67" s="83">
        <f>'04 - Ústřední vytápění - ..._01'!F38</f>
        <v>0</v>
      </c>
      <c r="BD67" s="85">
        <f>'04 - Ústřední vytápění - ..._01'!F39</f>
        <v>0</v>
      </c>
      <c r="BT67" s="86" t="s">
        <v>84</v>
      </c>
      <c r="BV67" s="86" t="s">
        <v>76</v>
      </c>
      <c r="BW67" s="86" t="s">
        <v>116</v>
      </c>
      <c r="BX67" s="86" t="s">
        <v>103</v>
      </c>
      <c r="CL67" s="86" t="s">
        <v>3</v>
      </c>
    </row>
    <row r="68" spans="1:90" s="6" customFormat="1" ht="25.5" customHeight="1">
      <c r="A68" s="70" t="s">
        <v>78</v>
      </c>
      <c r="B68" s="80"/>
      <c r="C68" s="9"/>
      <c r="D68" s="9"/>
      <c r="E68" s="297" t="s">
        <v>117</v>
      </c>
      <c r="F68" s="297"/>
      <c r="G68" s="297"/>
      <c r="H68" s="297"/>
      <c r="I68" s="297"/>
      <c r="J68" s="9"/>
      <c r="K68" s="297" t="s">
        <v>118</v>
      </c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2">
        <v>0</v>
      </c>
      <c r="AH68" s="293"/>
      <c r="AI68" s="293"/>
      <c r="AJ68" s="293"/>
      <c r="AK68" s="293"/>
      <c r="AL68" s="293"/>
      <c r="AM68" s="293"/>
      <c r="AN68" s="292">
        <f t="shared" si="0"/>
        <v>0</v>
      </c>
      <c r="AO68" s="293"/>
      <c r="AP68" s="293"/>
      <c r="AQ68" s="81" t="s">
        <v>90</v>
      </c>
      <c r="AR68" s="80"/>
      <c r="AS68" s="82">
        <v>0</v>
      </c>
      <c r="AT68" s="83">
        <f t="shared" si="1"/>
        <v>0</v>
      </c>
      <c r="AU68" s="84">
        <f>'05 - Splašková jímka na v...'!P96</f>
        <v>0</v>
      </c>
      <c r="AV68" s="83">
        <f>'05 - Splašková jímka na v...'!J35</f>
        <v>0</v>
      </c>
      <c r="AW68" s="83">
        <f>'05 - Splašková jímka na v...'!J36</f>
        <v>0</v>
      </c>
      <c r="AX68" s="83">
        <f>'05 - Splašková jímka na v...'!J37</f>
        <v>0</v>
      </c>
      <c r="AY68" s="83">
        <f>'05 - Splašková jímka na v...'!J38</f>
        <v>0</v>
      </c>
      <c r="AZ68" s="83">
        <f>'05 - Splašková jímka na v...'!F35</f>
        <v>0</v>
      </c>
      <c r="BA68" s="83">
        <f>'05 - Splašková jímka na v...'!F36</f>
        <v>0</v>
      </c>
      <c r="BB68" s="83">
        <f>'05 - Splašková jímka na v...'!F37</f>
        <v>0</v>
      </c>
      <c r="BC68" s="83">
        <f>'05 - Splašková jímka na v...'!F38</f>
        <v>0</v>
      </c>
      <c r="BD68" s="85">
        <f>'05 - Splašková jímka na v...'!F39</f>
        <v>0</v>
      </c>
      <c r="BT68" s="86" t="s">
        <v>84</v>
      </c>
      <c r="BV68" s="86" t="s">
        <v>76</v>
      </c>
      <c r="BW68" s="86" t="s">
        <v>119</v>
      </c>
      <c r="BX68" s="86" t="s">
        <v>103</v>
      </c>
      <c r="CL68" s="86" t="s">
        <v>3</v>
      </c>
    </row>
    <row r="69" spans="2:91" s="5" customFormat="1" ht="16.5" customHeight="1">
      <c r="B69" s="71"/>
      <c r="C69" s="72"/>
      <c r="D69" s="298" t="s">
        <v>120</v>
      </c>
      <c r="E69" s="298"/>
      <c r="F69" s="298"/>
      <c r="G69" s="298"/>
      <c r="H69" s="298"/>
      <c r="I69" s="73"/>
      <c r="J69" s="298" t="s">
        <v>121</v>
      </c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6">
        <f>ROUND(SUM(AG70:AG71),2)</f>
        <v>0</v>
      </c>
      <c r="AH69" s="295"/>
      <c r="AI69" s="295"/>
      <c r="AJ69" s="295"/>
      <c r="AK69" s="295"/>
      <c r="AL69" s="295"/>
      <c r="AM69" s="295"/>
      <c r="AN69" s="294">
        <f t="shared" si="0"/>
        <v>0</v>
      </c>
      <c r="AO69" s="295"/>
      <c r="AP69" s="295"/>
      <c r="AQ69" s="74" t="s">
        <v>81</v>
      </c>
      <c r="AR69" s="71"/>
      <c r="AS69" s="75">
        <f>ROUND(SUM(AS70:AS71),2)</f>
        <v>0</v>
      </c>
      <c r="AT69" s="76">
        <f t="shared" si="1"/>
        <v>0</v>
      </c>
      <c r="AU69" s="77">
        <f>ROUND(SUM(AU70:AU71),5)</f>
        <v>0</v>
      </c>
      <c r="AV69" s="76">
        <f>ROUND(AZ69*L29,2)</f>
        <v>0</v>
      </c>
      <c r="AW69" s="76">
        <f>ROUND(BA69*L30,2)</f>
        <v>0</v>
      </c>
      <c r="AX69" s="76">
        <f>ROUND(BB69*L29,2)</f>
        <v>0</v>
      </c>
      <c r="AY69" s="76">
        <f>ROUND(BC69*L30,2)</f>
        <v>0</v>
      </c>
      <c r="AZ69" s="76">
        <f>ROUND(SUM(AZ70:AZ71),2)</f>
        <v>0</v>
      </c>
      <c r="BA69" s="76">
        <f>ROUND(SUM(BA70:BA71),2)</f>
        <v>0</v>
      </c>
      <c r="BB69" s="76">
        <f>ROUND(SUM(BB70:BB71),2)</f>
        <v>0</v>
      </c>
      <c r="BC69" s="76">
        <f>ROUND(SUM(BC70:BC71),2)</f>
        <v>0</v>
      </c>
      <c r="BD69" s="78">
        <f>ROUND(SUM(BD70:BD71),2)</f>
        <v>0</v>
      </c>
      <c r="BS69" s="79" t="s">
        <v>73</v>
      </c>
      <c r="BT69" s="79" t="s">
        <v>82</v>
      </c>
      <c r="BU69" s="79" t="s">
        <v>75</v>
      </c>
      <c r="BV69" s="79" t="s">
        <v>76</v>
      </c>
      <c r="BW69" s="79" t="s">
        <v>122</v>
      </c>
      <c r="BX69" s="79" t="s">
        <v>5</v>
      </c>
      <c r="CL69" s="79" t="s">
        <v>3</v>
      </c>
      <c r="CM69" s="79" t="s">
        <v>84</v>
      </c>
    </row>
    <row r="70" spans="1:90" s="6" customFormat="1" ht="25.5" customHeight="1">
      <c r="A70" s="70" t="s">
        <v>78</v>
      </c>
      <c r="B70" s="80"/>
      <c r="C70" s="9"/>
      <c r="D70" s="9"/>
      <c r="E70" s="297" t="s">
        <v>88</v>
      </c>
      <c r="F70" s="297"/>
      <c r="G70" s="297"/>
      <c r="H70" s="297"/>
      <c r="I70" s="297"/>
      <c r="J70" s="9"/>
      <c r="K70" s="297" t="s">
        <v>123</v>
      </c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2">
        <v>0</v>
      </c>
      <c r="AH70" s="293"/>
      <c r="AI70" s="293"/>
      <c r="AJ70" s="293"/>
      <c r="AK70" s="293"/>
      <c r="AL70" s="293"/>
      <c r="AM70" s="293"/>
      <c r="AN70" s="292">
        <f t="shared" si="0"/>
        <v>0</v>
      </c>
      <c r="AO70" s="293"/>
      <c r="AP70" s="293"/>
      <c r="AQ70" s="81" t="s">
        <v>90</v>
      </c>
      <c r="AR70" s="80"/>
      <c r="AS70" s="82">
        <v>0</v>
      </c>
      <c r="AT70" s="83">
        <f t="shared" si="1"/>
        <v>0</v>
      </c>
      <c r="AU70" s="84">
        <f>'01 - Zpevněné plochy a ko...'!P90</f>
        <v>0</v>
      </c>
      <c r="AV70" s="83">
        <f>'01 - Zpevněné plochy a ko...'!J35</f>
        <v>0</v>
      </c>
      <c r="AW70" s="83">
        <f>'01 - Zpevněné plochy a ko...'!J36</f>
        <v>0</v>
      </c>
      <c r="AX70" s="83">
        <f>'01 - Zpevněné plochy a ko...'!J37</f>
        <v>0</v>
      </c>
      <c r="AY70" s="83">
        <f>'01 - Zpevněné plochy a ko...'!J38</f>
        <v>0</v>
      </c>
      <c r="AZ70" s="83">
        <f>'01 - Zpevněné plochy a ko...'!F35</f>
        <v>0</v>
      </c>
      <c r="BA70" s="83">
        <f>'01 - Zpevněné plochy a ko...'!F36</f>
        <v>0</v>
      </c>
      <c r="BB70" s="83">
        <f>'01 - Zpevněné plochy a ko...'!F37</f>
        <v>0</v>
      </c>
      <c r="BC70" s="83">
        <f>'01 - Zpevněné plochy a ko...'!F38</f>
        <v>0</v>
      </c>
      <c r="BD70" s="85">
        <f>'01 - Zpevněné plochy a ko...'!F39</f>
        <v>0</v>
      </c>
      <c r="BT70" s="86" t="s">
        <v>84</v>
      </c>
      <c r="BV70" s="86" t="s">
        <v>76</v>
      </c>
      <c r="BW70" s="86" t="s">
        <v>124</v>
      </c>
      <c r="BX70" s="86" t="s">
        <v>122</v>
      </c>
      <c r="CL70" s="86" t="s">
        <v>3</v>
      </c>
    </row>
    <row r="71" spans="1:90" s="6" customFormat="1" ht="16.5" customHeight="1">
      <c r="A71" s="70" t="s">
        <v>78</v>
      </c>
      <c r="B71" s="80"/>
      <c r="C71" s="9"/>
      <c r="D71" s="9"/>
      <c r="E71" s="297" t="s">
        <v>92</v>
      </c>
      <c r="F71" s="297"/>
      <c r="G71" s="297"/>
      <c r="H71" s="297"/>
      <c r="I71" s="297"/>
      <c r="J71" s="9"/>
      <c r="K71" s="297" t="s">
        <v>125</v>
      </c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2">
        <v>0</v>
      </c>
      <c r="AH71" s="293"/>
      <c r="AI71" s="293"/>
      <c r="AJ71" s="293"/>
      <c r="AK71" s="293"/>
      <c r="AL71" s="293"/>
      <c r="AM71" s="293"/>
      <c r="AN71" s="292">
        <f t="shared" si="0"/>
        <v>0</v>
      </c>
      <c r="AO71" s="293"/>
      <c r="AP71" s="293"/>
      <c r="AQ71" s="81" t="s">
        <v>90</v>
      </c>
      <c r="AR71" s="80"/>
      <c r="AS71" s="82">
        <v>0</v>
      </c>
      <c r="AT71" s="83">
        <f t="shared" si="1"/>
        <v>0</v>
      </c>
      <c r="AU71" s="84">
        <f>'02 - Zpevněné plochy před...'!P90</f>
        <v>0</v>
      </c>
      <c r="AV71" s="83">
        <f>'02 - Zpevněné plochy před...'!J35</f>
        <v>0</v>
      </c>
      <c r="AW71" s="83">
        <f>'02 - Zpevněné plochy před...'!J36</f>
        <v>0</v>
      </c>
      <c r="AX71" s="83">
        <f>'02 - Zpevněné plochy před...'!J37</f>
        <v>0</v>
      </c>
      <c r="AY71" s="83">
        <f>'02 - Zpevněné plochy před...'!J38</f>
        <v>0</v>
      </c>
      <c r="AZ71" s="83">
        <f>'02 - Zpevněné plochy před...'!F35</f>
        <v>0</v>
      </c>
      <c r="BA71" s="83">
        <f>'02 - Zpevněné plochy před...'!F36</f>
        <v>0</v>
      </c>
      <c r="BB71" s="83">
        <f>'02 - Zpevněné plochy před...'!F37</f>
        <v>0</v>
      </c>
      <c r="BC71" s="83">
        <f>'02 - Zpevněné plochy před...'!F38</f>
        <v>0</v>
      </c>
      <c r="BD71" s="85">
        <f>'02 - Zpevněné plochy před...'!F39</f>
        <v>0</v>
      </c>
      <c r="BT71" s="86" t="s">
        <v>84</v>
      </c>
      <c r="BV71" s="86" t="s">
        <v>76</v>
      </c>
      <c r="BW71" s="86" t="s">
        <v>126</v>
      </c>
      <c r="BX71" s="86" t="s">
        <v>122</v>
      </c>
      <c r="CL71" s="86" t="s">
        <v>3</v>
      </c>
    </row>
    <row r="72" spans="1:91" s="5" customFormat="1" ht="16.5" customHeight="1">
      <c r="A72" s="70" t="s">
        <v>78</v>
      </c>
      <c r="B72" s="71"/>
      <c r="C72" s="72"/>
      <c r="D72" s="298" t="s">
        <v>127</v>
      </c>
      <c r="E72" s="298"/>
      <c r="F72" s="298"/>
      <c r="G72" s="298"/>
      <c r="H72" s="298"/>
      <c r="I72" s="73"/>
      <c r="J72" s="298" t="s">
        <v>128</v>
      </c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4">
        <v>0</v>
      </c>
      <c r="AH72" s="295"/>
      <c r="AI72" s="295"/>
      <c r="AJ72" s="295"/>
      <c r="AK72" s="295"/>
      <c r="AL72" s="295"/>
      <c r="AM72" s="295"/>
      <c r="AN72" s="294">
        <f t="shared" si="0"/>
        <v>0</v>
      </c>
      <c r="AO72" s="295"/>
      <c r="AP72" s="295"/>
      <c r="AQ72" s="74" t="s">
        <v>81</v>
      </c>
      <c r="AR72" s="71"/>
      <c r="AS72" s="75">
        <v>0</v>
      </c>
      <c r="AT72" s="76">
        <f t="shared" si="1"/>
        <v>0</v>
      </c>
      <c r="AU72" s="77">
        <f>'SO 04 - Děštová kanalizac...'!P88</f>
        <v>0</v>
      </c>
      <c r="AV72" s="76">
        <f>'SO 04 - Děštová kanalizac...'!J33</f>
        <v>0</v>
      </c>
      <c r="AW72" s="76">
        <f>'SO 04 - Děštová kanalizac...'!J34</f>
        <v>0</v>
      </c>
      <c r="AX72" s="76">
        <f>'SO 04 - Děštová kanalizac...'!J35</f>
        <v>0</v>
      </c>
      <c r="AY72" s="76">
        <f>'SO 04 - Děštová kanalizac...'!J36</f>
        <v>0</v>
      </c>
      <c r="AZ72" s="76">
        <f>'SO 04 - Děštová kanalizac...'!F33</f>
        <v>0</v>
      </c>
      <c r="BA72" s="76">
        <f>'SO 04 - Děštová kanalizac...'!F34</f>
        <v>0</v>
      </c>
      <c r="BB72" s="76">
        <f>'SO 04 - Děštová kanalizac...'!F35</f>
        <v>0</v>
      </c>
      <c r="BC72" s="76">
        <f>'SO 04 - Děštová kanalizac...'!F36</f>
        <v>0</v>
      </c>
      <c r="BD72" s="78">
        <f>'SO 04 - Děštová kanalizac...'!F37</f>
        <v>0</v>
      </c>
      <c r="BT72" s="79" t="s">
        <v>82</v>
      </c>
      <c r="BV72" s="79" t="s">
        <v>76</v>
      </c>
      <c r="BW72" s="79" t="s">
        <v>129</v>
      </c>
      <c r="BX72" s="79" t="s">
        <v>5</v>
      </c>
      <c r="CL72" s="79" t="s">
        <v>3</v>
      </c>
      <c r="CM72" s="79" t="s">
        <v>84</v>
      </c>
    </row>
    <row r="73" spans="2:91" s="5" customFormat="1" ht="27" customHeight="1">
      <c r="B73" s="71"/>
      <c r="C73" s="72"/>
      <c r="D73" s="298" t="s">
        <v>117</v>
      </c>
      <c r="E73" s="298"/>
      <c r="F73" s="298"/>
      <c r="G73" s="298"/>
      <c r="H73" s="298"/>
      <c r="I73" s="73"/>
      <c r="J73" s="298" t="s">
        <v>130</v>
      </c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6">
        <f>ROUND(AG74+AG75+AG76,2)</f>
        <v>0</v>
      </c>
      <c r="AH73" s="295"/>
      <c r="AI73" s="295"/>
      <c r="AJ73" s="295"/>
      <c r="AK73" s="295"/>
      <c r="AL73" s="295"/>
      <c r="AM73" s="295"/>
      <c r="AN73" s="294">
        <f t="shared" si="0"/>
        <v>0</v>
      </c>
      <c r="AO73" s="295"/>
      <c r="AP73" s="295"/>
      <c r="AQ73" s="74" t="s">
        <v>81</v>
      </c>
      <c r="AR73" s="71"/>
      <c r="AS73" s="75">
        <f>ROUND(AS74+AS75+AS76,2)</f>
        <v>0</v>
      </c>
      <c r="AT73" s="76">
        <f t="shared" si="1"/>
        <v>0</v>
      </c>
      <c r="AU73" s="77">
        <f>ROUND(AU74+AU75+AU76,5)</f>
        <v>0</v>
      </c>
      <c r="AV73" s="76">
        <f>ROUND(AZ73*L29,2)</f>
        <v>0</v>
      </c>
      <c r="AW73" s="76">
        <f>ROUND(BA73*L30,2)</f>
        <v>0</v>
      </c>
      <c r="AX73" s="76">
        <f>ROUND(BB73*L29,2)</f>
        <v>0</v>
      </c>
      <c r="AY73" s="76">
        <f>ROUND(BC73*L30,2)</f>
        <v>0</v>
      </c>
      <c r="AZ73" s="76">
        <f>ROUND(AZ74+AZ75+AZ76,2)</f>
        <v>0</v>
      </c>
      <c r="BA73" s="76">
        <f>ROUND(BA74+BA75+BA76,2)</f>
        <v>0</v>
      </c>
      <c r="BB73" s="76">
        <f>ROUND(BB74+BB75+BB76,2)</f>
        <v>0</v>
      </c>
      <c r="BC73" s="76">
        <f>ROUND(BC74+BC75+BC76,2)</f>
        <v>0</v>
      </c>
      <c r="BD73" s="78">
        <f>ROUND(BD74+BD75+BD76,2)</f>
        <v>0</v>
      </c>
      <c r="BS73" s="79" t="s">
        <v>73</v>
      </c>
      <c r="BT73" s="79" t="s">
        <v>82</v>
      </c>
      <c r="BU73" s="79" t="s">
        <v>75</v>
      </c>
      <c r="BV73" s="79" t="s">
        <v>76</v>
      </c>
      <c r="BW73" s="79" t="s">
        <v>131</v>
      </c>
      <c r="BX73" s="79" t="s">
        <v>5</v>
      </c>
      <c r="CL73" s="79" t="s">
        <v>3</v>
      </c>
      <c r="CM73" s="79" t="s">
        <v>84</v>
      </c>
    </row>
    <row r="74" spans="1:90" s="6" customFormat="1" ht="16.5" customHeight="1">
      <c r="A74" s="70" t="s">
        <v>78</v>
      </c>
      <c r="B74" s="80"/>
      <c r="C74" s="9"/>
      <c r="D74" s="9"/>
      <c r="E74" s="297" t="s">
        <v>88</v>
      </c>
      <c r="F74" s="297"/>
      <c r="G74" s="297"/>
      <c r="H74" s="297"/>
      <c r="I74" s="297"/>
      <c r="J74" s="9"/>
      <c r="K74" s="297" t="s">
        <v>132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2">
        <v>0</v>
      </c>
      <c r="AH74" s="293"/>
      <c r="AI74" s="293"/>
      <c r="AJ74" s="293"/>
      <c r="AK74" s="293"/>
      <c r="AL74" s="293"/>
      <c r="AM74" s="293"/>
      <c r="AN74" s="292">
        <f t="shared" si="0"/>
        <v>0</v>
      </c>
      <c r="AO74" s="293"/>
      <c r="AP74" s="293"/>
      <c r="AQ74" s="81" t="s">
        <v>90</v>
      </c>
      <c r="AR74" s="80"/>
      <c r="AS74" s="82">
        <v>0</v>
      </c>
      <c r="AT74" s="83">
        <f t="shared" si="1"/>
        <v>0</v>
      </c>
      <c r="AU74" s="84">
        <f>'01 - Silnoproudá instalace'!P89</f>
        <v>0</v>
      </c>
      <c r="AV74" s="83">
        <f>'01 - Silnoproudá instalace'!J35</f>
        <v>0</v>
      </c>
      <c r="AW74" s="83">
        <f>'01 - Silnoproudá instalace'!J36</f>
        <v>0</v>
      </c>
      <c r="AX74" s="83">
        <f>'01 - Silnoproudá instalace'!J37</f>
        <v>0</v>
      </c>
      <c r="AY74" s="83">
        <f>'01 - Silnoproudá instalace'!J38</f>
        <v>0</v>
      </c>
      <c r="AZ74" s="83">
        <f>'01 - Silnoproudá instalace'!F35</f>
        <v>0</v>
      </c>
      <c r="BA74" s="83">
        <f>'01 - Silnoproudá instalace'!F36</f>
        <v>0</v>
      </c>
      <c r="BB74" s="83">
        <f>'01 - Silnoproudá instalace'!F37</f>
        <v>0</v>
      </c>
      <c r="BC74" s="83">
        <f>'01 - Silnoproudá instalace'!F38</f>
        <v>0</v>
      </c>
      <c r="BD74" s="85">
        <f>'01 - Silnoproudá instalace'!F39</f>
        <v>0</v>
      </c>
      <c r="BT74" s="86" t="s">
        <v>84</v>
      </c>
      <c r="BV74" s="86" t="s">
        <v>76</v>
      </c>
      <c r="BW74" s="86" t="s">
        <v>133</v>
      </c>
      <c r="BX74" s="86" t="s">
        <v>131</v>
      </c>
      <c r="CL74" s="86" t="s">
        <v>3</v>
      </c>
    </row>
    <row r="75" spans="1:90" s="6" customFormat="1" ht="16.5" customHeight="1">
      <c r="A75" s="70" t="s">
        <v>78</v>
      </c>
      <c r="B75" s="80"/>
      <c r="C75" s="9"/>
      <c r="D75" s="9"/>
      <c r="E75" s="297" t="s">
        <v>92</v>
      </c>
      <c r="F75" s="297"/>
      <c r="G75" s="297"/>
      <c r="H75" s="297"/>
      <c r="I75" s="297"/>
      <c r="J75" s="9"/>
      <c r="K75" s="297" t="s">
        <v>134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2">
        <v>0</v>
      </c>
      <c r="AH75" s="293"/>
      <c r="AI75" s="293"/>
      <c r="AJ75" s="293"/>
      <c r="AK75" s="293"/>
      <c r="AL75" s="293"/>
      <c r="AM75" s="293"/>
      <c r="AN75" s="292">
        <f t="shared" si="0"/>
        <v>0</v>
      </c>
      <c r="AO75" s="293"/>
      <c r="AP75" s="293"/>
      <c r="AQ75" s="81" t="s">
        <v>90</v>
      </c>
      <c r="AR75" s="80"/>
      <c r="AS75" s="82">
        <v>0</v>
      </c>
      <c r="AT75" s="83">
        <f t="shared" si="1"/>
        <v>0</v>
      </c>
      <c r="AU75" s="84">
        <f>'02 - Měření a regulace'!P89</f>
        <v>0</v>
      </c>
      <c r="AV75" s="83">
        <f>'02 - Měření a regulace'!J35</f>
        <v>0</v>
      </c>
      <c r="AW75" s="83">
        <f>'02 - Měření a regulace'!J36</f>
        <v>0</v>
      </c>
      <c r="AX75" s="83">
        <f>'02 - Měření a regulace'!J37</f>
        <v>0</v>
      </c>
      <c r="AY75" s="83">
        <f>'02 - Měření a regulace'!J38</f>
        <v>0</v>
      </c>
      <c r="AZ75" s="83">
        <f>'02 - Měření a regulace'!F35</f>
        <v>0</v>
      </c>
      <c r="BA75" s="83">
        <f>'02 - Měření a regulace'!F36</f>
        <v>0</v>
      </c>
      <c r="BB75" s="83">
        <f>'02 - Měření a regulace'!F37</f>
        <v>0</v>
      </c>
      <c r="BC75" s="83">
        <f>'02 - Měření a regulace'!F38</f>
        <v>0</v>
      </c>
      <c r="BD75" s="85">
        <f>'02 - Měření a regulace'!F39</f>
        <v>0</v>
      </c>
      <c r="BT75" s="86" t="s">
        <v>84</v>
      </c>
      <c r="BV75" s="86" t="s">
        <v>76</v>
      </c>
      <c r="BW75" s="86" t="s">
        <v>135</v>
      </c>
      <c r="BX75" s="86" t="s">
        <v>131</v>
      </c>
      <c r="CL75" s="86" t="s">
        <v>3</v>
      </c>
    </row>
    <row r="76" spans="2:90" s="6" customFormat="1" ht="16.5" customHeight="1">
      <c r="B76" s="80"/>
      <c r="C76" s="9"/>
      <c r="D76" s="9"/>
      <c r="E76" s="297" t="s">
        <v>95</v>
      </c>
      <c r="F76" s="297"/>
      <c r="G76" s="297"/>
      <c r="H76" s="297"/>
      <c r="I76" s="297"/>
      <c r="J76" s="9"/>
      <c r="K76" s="297" t="s">
        <v>136</v>
      </c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9">
        <f>ROUND(SUM(AG77:AG78),2)</f>
        <v>0</v>
      </c>
      <c r="AH76" s="293"/>
      <c r="AI76" s="293"/>
      <c r="AJ76" s="293"/>
      <c r="AK76" s="293"/>
      <c r="AL76" s="293"/>
      <c r="AM76" s="293"/>
      <c r="AN76" s="292">
        <f t="shared" si="0"/>
        <v>0</v>
      </c>
      <c r="AO76" s="293"/>
      <c r="AP76" s="293"/>
      <c r="AQ76" s="81" t="s">
        <v>90</v>
      </c>
      <c r="AR76" s="80"/>
      <c r="AS76" s="82">
        <f>ROUND(SUM(AS77:AS78),2)</f>
        <v>0</v>
      </c>
      <c r="AT76" s="83">
        <f t="shared" si="1"/>
        <v>0</v>
      </c>
      <c r="AU76" s="84">
        <f>ROUND(SUM(AU77:AU78),5)</f>
        <v>0</v>
      </c>
      <c r="AV76" s="83">
        <f>ROUND(AZ76*L29,2)</f>
        <v>0</v>
      </c>
      <c r="AW76" s="83">
        <f>ROUND(BA76*L30,2)</f>
        <v>0</v>
      </c>
      <c r="AX76" s="83">
        <f>ROUND(BB76*L29,2)</f>
        <v>0</v>
      </c>
      <c r="AY76" s="83">
        <f>ROUND(BC76*L30,2)</f>
        <v>0</v>
      </c>
      <c r="AZ76" s="83">
        <f>ROUND(SUM(AZ77:AZ78),2)</f>
        <v>0</v>
      </c>
      <c r="BA76" s="83">
        <f>ROUND(SUM(BA77:BA78),2)</f>
        <v>0</v>
      </c>
      <c r="BB76" s="83">
        <f>ROUND(SUM(BB77:BB78),2)</f>
        <v>0</v>
      </c>
      <c r="BC76" s="83">
        <f>ROUND(SUM(BC77:BC78),2)</f>
        <v>0</v>
      </c>
      <c r="BD76" s="85">
        <f>ROUND(SUM(BD77:BD78),2)</f>
        <v>0</v>
      </c>
      <c r="BE76" s="6">
        <v>0</v>
      </c>
      <c r="BS76" s="86" t="s">
        <v>73</v>
      </c>
      <c r="BT76" s="86" t="s">
        <v>84</v>
      </c>
      <c r="BU76" s="86" t="s">
        <v>75</v>
      </c>
      <c r="BV76" s="86" t="s">
        <v>76</v>
      </c>
      <c r="BW76" s="86" t="s">
        <v>137</v>
      </c>
      <c r="BX76" s="86" t="s">
        <v>131</v>
      </c>
      <c r="CL76" s="86" t="s">
        <v>3</v>
      </c>
    </row>
    <row r="77" spans="1:90" s="6" customFormat="1" ht="16.5" customHeight="1">
      <c r="A77" s="70" t="s">
        <v>78</v>
      </c>
      <c r="B77" s="80"/>
      <c r="C77" s="9"/>
      <c r="D77" s="9"/>
      <c r="E77" s="9"/>
      <c r="F77" s="297" t="s">
        <v>88</v>
      </c>
      <c r="G77" s="297"/>
      <c r="H77" s="297"/>
      <c r="I77" s="297"/>
      <c r="J77" s="297"/>
      <c r="K77" s="9"/>
      <c r="L77" s="297" t="s">
        <v>4394</v>
      </c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2">
        <v>0</v>
      </c>
      <c r="AH77" s="293"/>
      <c r="AI77" s="293"/>
      <c r="AJ77" s="293"/>
      <c r="AK77" s="293"/>
      <c r="AL77" s="293"/>
      <c r="AM77" s="293"/>
      <c r="AN77" s="292">
        <f t="shared" si="0"/>
        <v>0</v>
      </c>
      <c r="AO77" s="293"/>
      <c r="AP77" s="293"/>
      <c r="AQ77" s="81" t="s">
        <v>90</v>
      </c>
      <c r="AR77" s="80"/>
      <c r="AS77" s="82">
        <v>0</v>
      </c>
      <c r="AT77" s="83">
        <v>0</v>
      </c>
      <c r="AU77" s="84">
        <v>0</v>
      </c>
      <c r="AV77" s="83">
        <v>0</v>
      </c>
      <c r="AW77" s="83">
        <v>0</v>
      </c>
      <c r="AX77" s="83">
        <v>0</v>
      </c>
      <c r="AY77" s="83">
        <v>0</v>
      </c>
      <c r="AZ77" s="83">
        <v>0</v>
      </c>
      <c r="BA77" s="83">
        <v>0</v>
      </c>
      <c r="BB77" s="83">
        <v>0</v>
      </c>
      <c r="BC77" s="83">
        <v>0</v>
      </c>
      <c r="BD77" s="85">
        <v>0</v>
      </c>
      <c r="BT77" s="86" t="s">
        <v>107</v>
      </c>
      <c r="BV77" s="86" t="s">
        <v>76</v>
      </c>
      <c r="BW77" s="86" t="s">
        <v>138</v>
      </c>
      <c r="BX77" s="86" t="s">
        <v>137</v>
      </c>
      <c r="CL77" s="86" t="s">
        <v>3</v>
      </c>
    </row>
    <row r="78" spans="1:90" s="6" customFormat="1" ht="16.5" customHeight="1">
      <c r="A78" s="70" t="s">
        <v>78</v>
      </c>
      <c r="B78" s="80"/>
      <c r="C78" s="9"/>
      <c r="D78" s="9"/>
      <c r="E78" s="9"/>
      <c r="F78" s="297" t="s">
        <v>92</v>
      </c>
      <c r="G78" s="297"/>
      <c r="H78" s="297"/>
      <c r="I78" s="297"/>
      <c r="J78" s="297"/>
      <c r="K78" s="9"/>
      <c r="L78" s="297" t="s">
        <v>4395</v>
      </c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2">
        <v>0</v>
      </c>
      <c r="AH78" s="293"/>
      <c r="AI78" s="293"/>
      <c r="AJ78" s="293"/>
      <c r="AK78" s="293"/>
      <c r="AL78" s="293"/>
      <c r="AM78" s="293"/>
      <c r="AN78" s="292">
        <f t="shared" si="0"/>
        <v>0</v>
      </c>
      <c r="AO78" s="293"/>
      <c r="AP78" s="293"/>
      <c r="AQ78" s="81" t="s">
        <v>90</v>
      </c>
      <c r="AR78" s="80"/>
      <c r="AS78" s="82">
        <v>0</v>
      </c>
      <c r="AT78" s="83">
        <v>0</v>
      </c>
      <c r="AU78" s="83">
        <v>0</v>
      </c>
      <c r="AV78" s="83">
        <v>0</v>
      </c>
      <c r="AW78" s="83">
        <v>0</v>
      </c>
      <c r="AX78" s="83">
        <v>0</v>
      </c>
      <c r="AY78" s="83">
        <v>0</v>
      </c>
      <c r="AZ78" s="83">
        <v>0</v>
      </c>
      <c r="BA78" s="83">
        <v>0</v>
      </c>
      <c r="BB78" s="83">
        <v>0</v>
      </c>
      <c r="BC78" s="83">
        <v>0</v>
      </c>
      <c r="BD78" s="83">
        <v>0</v>
      </c>
      <c r="BT78" s="86" t="s">
        <v>107</v>
      </c>
      <c r="BV78" s="86" t="s">
        <v>76</v>
      </c>
      <c r="BW78" s="86" t="s">
        <v>139</v>
      </c>
      <c r="BX78" s="86" t="s">
        <v>137</v>
      </c>
      <c r="CL78" s="86" t="s">
        <v>3</v>
      </c>
    </row>
    <row r="79" spans="1:91" s="5" customFormat="1" ht="16.5" customHeight="1">
      <c r="A79" s="70" t="s">
        <v>78</v>
      </c>
      <c r="B79" s="71"/>
      <c r="C79" s="72"/>
      <c r="D79" s="298" t="s">
        <v>140</v>
      </c>
      <c r="E79" s="298"/>
      <c r="F79" s="298"/>
      <c r="G79" s="298"/>
      <c r="H79" s="298"/>
      <c r="I79" s="73"/>
      <c r="J79" s="298" t="s">
        <v>141</v>
      </c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4">
        <v>0</v>
      </c>
      <c r="AH79" s="295"/>
      <c r="AI79" s="295"/>
      <c r="AJ79" s="295"/>
      <c r="AK79" s="295"/>
      <c r="AL79" s="295"/>
      <c r="AM79" s="295"/>
      <c r="AN79" s="294">
        <f t="shared" si="0"/>
        <v>0</v>
      </c>
      <c r="AO79" s="295"/>
      <c r="AP79" s="295"/>
      <c r="AQ79" s="74" t="s">
        <v>81</v>
      </c>
      <c r="AR79" s="71"/>
      <c r="AS79" s="87">
        <v>0</v>
      </c>
      <c r="AT79" s="88">
        <f t="shared" si="1"/>
        <v>0</v>
      </c>
      <c r="AU79" s="89">
        <f>'06 - VN+ON'!P82</f>
        <v>0</v>
      </c>
      <c r="AV79" s="88">
        <f>'06 - VN+ON'!J33</f>
        <v>0</v>
      </c>
      <c r="AW79" s="88">
        <f>'06 - VN+ON'!J34</f>
        <v>0</v>
      </c>
      <c r="AX79" s="88">
        <f>'06 - VN+ON'!J35</f>
        <v>0</v>
      </c>
      <c r="AY79" s="88">
        <f>'06 - VN+ON'!J36</f>
        <v>0</v>
      </c>
      <c r="AZ79" s="88">
        <f>'06 - VN+ON'!F33</f>
        <v>0</v>
      </c>
      <c r="BA79" s="88">
        <f>'06 - VN+ON'!F34</f>
        <v>0</v>
      </c>
      <c r="BB79" s="88">
        <f>'06 - VN+ON'!F35</f>
        <v>0</v>
      </c>
      <c r="BC79" s="88">
        <f>'06 - VN+ON'!F36</f>
        <v>0</v>
      </c>
      <c r="BD79" s="90">
        <f>'06 - VN+ON'!F37</f>
        <v>0</v>
      </c>
      <c r="BT79" s="79" t="s">
        <v>82</v>
      </c>
      <c r="BV79" s="79" t="s">
        <v>76</v>
      </c>
      <c r="BW79" s="79" t="s">
        <v>142</v>
      </c>
      <c r="BX79" s="79" t="s">
        <v>5</v>
      </c>
      <c r="CL79" s="79" t="s">
        <v>3</v>
      </c>
      <c r="CM79" s="79" t="s">
        <v>84</v>
      </c>
    </row>
    <row r="80" spans="2:44" s="1" customFormat="1" ht="30" customHeight="1">
      <c r="B80" s="32"/>
      <c r="AR80" s="32"/>
    </row>
    <row r="81" spans="2:44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32"/>
    </row>
  </sheetData>
  <mergeCells count="138"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2"/>
    <mergeCell ref="AK26:AO26"/>
    <mergeCell ref="W29:AE29"/>
    <mergeCell ref="AN78:AP78"/>
    <mergeCell ref="AN79:AP79"/>
    <mergeCell ref="E71:I71"/>
    <mergeCell ref="E70:I70"/>
    <mergeCell ref="D72:H72"/>
    <mergeCell ref="D73:H73"/>
    <mergeCell ref="E74:I74"/>
    <mergeCell ref="E75:I75"/>
    <mergeCell ref="E76:I76"/>
    <mergeCell ref="F77:J77"/>
    <mergeCell ref="F78:J78"/>
    <mergeCell ref="D79:H79"/>
    <mergeCell ref="AG79:AM79"/>
    <mergeCell ref="AG78:AM78"/>
    <mergeCell ref="L77:AF77"/>
    <mergeCell ref="L78:AF78"/>
    <mergeCell ref="J79:AF79"/>
    <mergeCell ref="AN70:AP70"/>
    <mergeCell ref="AN71:AP71"/>
    <mergeCell ref="AG73:AM73"/>
    <mergeCell ref="AG74:AM74"/>
    <mergeCell ref="AG75:AM75"/>
    <mergeCell ref="AG76:AM76"/>
    <mergeCell ref="AG77:AM77"/>
    <mergeCell ref="J69:AF69"/>
    <mergeCell ref="K68:AF68"/>
    <mergeCell ref="K70:AF70"/>
    <mergeCell ref="K71:AF71"/>
    <mergeCell ref="J72:AF72"/>
    <mergeCell ref="J73:AF73"/>
    <mergeCell ref="K74:AF74"/>
    <mergeCell ref="K75:AF75"/>
    <mergeCell ref="K76:AF76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K57:AF57"/>
    <mergeCell ref="K58:AF58"/>
    <mergeCell ref="K59:AF59"/>
    <mergeCell ref="K60:AF60"/>
    <mergeCell ref="J61:AF61"/>
    <mergeCell ref="K62:AF62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D55:H55"/>
    <mergeCell ref="E62:I62"/>
    <mergeCell ref="D56:H56"/>
    <mergeCell ref="E57:I57"/>
    <mergeCell ref="E58:I58"/>
    <mergeCell ref="E59:I59"/>
    <mergeCell ref="E60:I60"/>
    <mergeCell ref="D61:H61"/>
    <mergeCell ref="F63:J63"/>
    <mergeCell ref="E68:I68"/>
    <mergeCell ref="D69:H69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L63:AF63"/>
    <mergeCell ref="L64:AF64"/>
    <mergeCell ref="K65:AF65"/>
    <mergeCell ref="K66:AF66"/>
    <mergeCell ref="K67:AF67"/>
    <mergeCell ref="F64:J64"/>
    <mergeCell ref="E65:I65"/>
    <mergeCell ref="E66:I66"/>
    <mergeCell ref="E67:I67"/>
    <mergeCell ref="AG59:AM59"/>
    <mergeCell ref="AN74:AP74"/>
    <mergeCell ref="AN73:AP73"/>
    <mergeCell ref="AN75:AP75"/>
    <mergeCell ref="AN76:AP76"/>
    <mergeCell ref="AN77:AP77"/>
    <mergeCell ref="AN72:AP72"/>
    <mergeCell ref="AG63:AM63"/>
    <mergeCell ref="AG64:AM64"/>
    <mergeCell ref="AG65:AM65"/>
    <mergeCell ref="AG66:AM66"/>
    <mergeCell ref="AG67:AM67"/>
    <mergeCell ref="AG68:AM68"/>
    <mergeCell ref="AG69:AM69"/>
    <mergeCell ref="AG70:AM70"/>
    <mergeCell ref="AG71:AM71"/>
    <mergeCell ref="AG72:AM72"/>
  </mergeCells>
  <hyperlinks>
    <hyperlink ref="A55" location="'SO 00 - Bourací práce na ...'!C2" display="/"/>
    <hyperlink ref="A57" location="'01 - Stavební část rozšíř...'!C2" display="/"/>
    <hyperlink ref="A58" location="'02 - Zdravotně technická ...'!C2" display="/"/>
    <hyperlink ref="A59" location="'03 - Vzduchotechnika - hala'!C2" display="/"/>
    <hyperlink ref="A60" location="'04 - Ústřední vytápění - ...'!C2" display="/"/>
    <hyperlink ref="A63" location="'01 - Hrubá stavba'!C2" display="/"/>
    <hyperlink ref="A64" location="'02 - Dokončení stavby'!C2" display="/"/>
    <hyperlink ref="A65" location="'02 - Zdravotně technická ..._01'!C2" display="/"/>
    <hyperlink ref="A66" location="'03 - Vzduchotechnika - pr...'!C2" display="/"/>
    <hyperlink ref="A67" location="'04 - Ústřední vytápění - ..._01'!C2" display="/"/>
    <hyperlink ref="A68" location="'05 - Splašková jímka na v...'!C2" display="/"/>
    <hyperlink ref="A70" location="'01 - Zpevněné plochy a ko...'!C2" display="/"/>
    <hyperlink ref="A71" location="'02 - Zpevněné plochy před...'!C2" display="/"/>
    <hyperlink ref="A72" location="'SO 04 - Děštová kanalizac...'!C2" display="/"/>
    <hyperlink ref="A74" location="'01 - Silnoproudá instalace'!C2" display="/"/>
    <hyperlink ref="A75" location="'02 - Měření a regulace'!C2" display="/"/>
    <hyperlink ref="A77" location="'01 - EZS'!C2" display="/"/>
    <hyperlink ref="A78" location="'02 - IT'!C2" display="/"/>
    <hyperlink ref="A79" location="'06 - VN+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2"/>
  <sheetViews>
    <sheetView showGridLines="0" zoomScale="130" zoomScaleNormal="130" workbookViewId="0" topLeftCell="A10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114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2478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3297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ROUND(J86,2)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ROUND((SUM(BE86:BE121)),2)</f>
        <v>0</v>
      </c>
      <c r="I35" s="101">
        <v>0.21</v>
      </c>
      <c r="J35" s="100">
        <f>ROUND(((SUM(BE86:BE121))*I35),2)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ROUND((SUM(BF86:BF121)),2)</f>
        <v>0</v>
      </c>
      <c r="I36" s="101">
        <v>0.15</v>
      </c>
      <c r="J36" s="100">
        <f>ROUND(((SUM(BF86:BF121))*I36),2)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ROUND((SUM(BG86:BG121)),2)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ROUND((SUM(BH86:BH121)),2)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ROUND((SUM(BI86:BI121)),2)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2478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03 - Vzduchotechnika - prodejna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J86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2255</v>
      </c>
      <c r="E64" s="117"/>
      <c r="F64" s="117"/>
      <c r="G64" s="117"/>
      <c r="H64" s="117"/>
      <c r="I64" s="118"/>
      <c r="J64" s="119">
        <f>J109</f>
        <v>0</v>
      </c>
      <c r="L64" s="115"/>
    </row>
    <row r="65" spans="2:12" s="1" customFormat="1" ht="21.75" customHeight="1">
      <c r="B65" s="32"/>
      <c r="I65" s="93"/>
      <c r="L65" s="32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109"/>
      <c r="J66" s="42"/>
      <c r="K66" s="42"/>
      <c r="L66" s="32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110"/>
      <c r="J70" s="44"/>
      <c r="K70" s="44"/>
      <c r="L70" s="32"/>
    </row>
    <row r="71" spans="2:12" s="1" customFormat="1" ht="24.95" customHeight="1">
      <c r="B71" s="32"/>
      <c r="C71" s="22" t="s">
        <v>156</v>
      </c>
      <c r="I71" s="93"/>
      <c r="L71" s="32"/>
    </row>
    <row r="72" spans="2:12" s="1" customFormat="1" ht="6.95" customHeight="1">
      <c r="B72" s="32"/>
      <c r="I72" s="93"/>
      <c r="L72" s="32"/>
    </row>
    <row r="73" spans="2:12" s="1" customFormat="1" ht="12" customHeight="1">
      <c r="B73" s="32"/>
      <c r="C73" s="27" t="s">
        <v>17</v>
      </c>
      <c r="I73" s="93"/>
      <c r="L73" s="32"/>
    </row>
    <row r="74" spans="2:12" s="1" customFormat="1" ht="16.5" customHeight="1">
      <c r="B74" s="32"/>
      <c r="E74" s="334" t="str">
        <f>E7</f>
        <v>Rozšíření výrobních kapacit společnosti ZELENKA s.r.o.</v>
      </c>
      <c r="F74" s="335"/>
      <c r="G74" s="335"/>
      <c r="H74" s="335"/>
      <c r="I74" s="93"/>
      <c r="L74" s="32"/>
    </row>
    <row r="75" spans="2:12" ht="12" customHeight="1">
      <c r="B75" s="21"/>
      <c r="C75" s="27" t="s">
        <v>144</v>
      </c>
      <c r="L75" s="21"/>
    </row>
    <row r="76" spans="2:12" s="1" customFormat="1" ht="16.5" customHeight="1">
      <c r="B76" s="32"/>
      <c r="E76" s="334" t="s">
        <v>2478</v>
      </c>
      <c r="F76" s="317"/>
      <c r="G76" s="317"/>
      <c r="H76" s="317"/>
      <c r="I76" s="93"/>
      <c r="L76" s="32"/>
    </row>
    <row r="77" spans="2:12" s="1" customFormat="1" ht="12" customHeight="1">
      <c r="B77" s="32"/>
      <c r="C77" s="27" t="s">
        <v>259</v>
      </c>
      <c r="I77" s="93"/>
      <c r="L77" s="32"/>
    </row>
    <row r="78" spans="2:12" s="1" customFormat="1" ht="16.5" customHeight="1">
      <c r="B78" s="32"/>
      <c r="E78" s="318" t="str">
        <f>E11</f>
        <v>03 - Vzduchotechnika - prodejna</v>
      </c>
      <c r="F78" s="317"/>
      <c r="G78" s="317"/>
      <c r="H78" s="317"/>
      <c r="I78" s="93"/>
      <c r="L78" s="32"/>
    </row>
    <row r="79" spans="2:12" s="1" customFormat="1" ht="6.95" customHeight="1">
      <c r="B79" s="32"/>
      <c r="I79" s="93"/>
      <c r="L79" s="32"/>
    </row>
    <row r="80" spans="2:12" s="1" customFormat="1" ht="12" customHeight="1">
      <c r="B80" s="32"/>
      <c r="C80" s="27" t="s">
        <v>21</v>
      </c>
      <c r="F80" s="18" t="str">
        <f>F14</f>
        <v>Židlochovice, Topolová 910, PSČ 667 01</v>
      </c>
      <c r="I80" s="94" t="s">
        <v>23</v>
      </c>
      <c r="J80" s="48" t="str">
        <f>IF(J14="","",J14)</f>
        <v>9. 1. 2019</v>
      </c>
      <c r="L80" s="32"/>
    </row>
    <row r="81" spans="2:12" s="1" customFormat="1" ht="6.95" customHeight="1">
      <c r="B81" s="32"/>
      <c r="I81" s="93"/>
      <c r="L81" s="32"/>
    </row>
    <row r="82" spans="2:12" s="1" customFormat="1" ht="24.95" customHeight="1">
      <c r="B82" s="32"/>
      <c r="C82" s="27" t="s">
        <v>25</v>
      </c>
      <c r="F82" s="18" t="str">
        <f>E17</f>
        <v>A77 architektonický ateliér Brno, s.r.o.</v>
      </c>
      <c r="I82" s="94" t="s">
        <v>33</v>
      </c>
      <c r="J82" s="30" t="str">
        <f>E23</f>
        <v>A77 architektonický ateliér Brno, s.r.o.</v>
      </c>
      <c r="L82" s="32"/>
    </row>
    <row r="83" spans="2:12" s="1" customFormat="1" ht="13.7" customHeight="1">
      <c r="B83" s="32"/>
      <c r="C83" s="27" t="s">
        <v>31</v>
      </c>
      <c r="F83" s="18" t="str">
        <f>IF(E20="","",E20)</f>
        <v>Vyplň údaj</v>
      </c>
      <c r="I83" s="94" t="s">
        <v>35</v>
      </c>
      <c r="J83" s="30" t="str">
        <f>E26</f>
        <v>HAVO Consult s.r.o.</v>
      </c>
      <c r="L83" s="32"/>
    </row>
    <row r="84" spans="2:12" s="1" customFormat="1" ht="10.35" customHeight="1">
      <c r="B84" s="32"/>
      <c r="I84" s="93"/>
      <c r="L84" s="32"/>
    </row>
    <row r="85" spans="2:20" s="10" customFormat="1" ht="29.25" customHeight="1">
      <c r="B85" s="125"/>
      <c r="C85" s="126" t="s">
        <v>157</v>
      </c>
      <c r="D85" s="127" t="s">
        <v>59</v>
      </c>
      <c r="E85" s="127" t="s">
        <v>55</v>
      </c>
      <c r="F85" s="127" t="s">
        <v>56</v>
      </c>
      <c r="G85" s="127" t="s">
        <v>158</v>
      </c>
      <c r="H85" s="127" t="s">
        <v>159</v>
      </c>
      <c r="I85" s="128" t="s">
        <v>160</v>
      </c>
      <c r="J85" s="127" t="s">
        <v>148</v>
      </c>
      <c r="K85" s="129" t="s">
        <v>161</v>
      </c>
      <c r="L85" s="125"/>
      <c r="M85" s="55" t="s">
        <v>3</v>
      </c>
      <c r="N85" s="56" t="s">
        <v>44</v>
      </c>
      <c r="O85" s="56" t="s">
        <v>162</v>
      </c>
      <c r="P85" s="56" t="s">
        <v>163</v>
      </c>
      <c r="Q85" s="56" t="s">
        <v>164</v>
      </c>
      <c r="R85" s="56" t="s">
        <v>165</v>
      </c>
      <c r="S85" s="56" t="s">
        <v>166</v>
      </c>
      <c r="T85" s="57" t="s">
        <v>167</v>
      </c>
    </row>
    <row r="86" spans="2:63" s="1" customFormat="1" ht="22.9" customHeight="1">
      <c r="B86" s="32"/>
      <c r="C86" s="60" t="s">
        <v>168</v>
      </c>
      <c r="I86" s="93"/>
      <c r="J86" s="130">
        <f>BK86</f>
        <v>0</v>
      </c>
      <c r="L86" s="32"/>
      <c r="M86" s="58"/>
      <c r="N86" s="49"/>
      <c r="O86" s="49"/>
      <c r="P86" s="131">
        <f>P87+SUM(P88:P109)</f>
        <v>0</v>
      </c>
      <c r="Q86" s="49"/>
      <c r="R86" s="131">
        <f>R87+SUM(R88:R109)</f>
        <v>0</v>
      </c>
      <c r="S86" s="49"/>
      <c r="T86" s="132">
        <f>T87+SUM(T88:T109)</f>
        <v>0</v>
      </c>
      <c r="AT86" s="18" t="s">
        <v>73</v>
      </c>
      <c r="AU86" s="18" t="s">
        <v>149</v>
      </c>
      <c r="BK86" s="133">
        <f>BK87+SUM(BK88:BK109)</f>
        <v>0</v>
      </c>
    </row>
    <row r="87" spans="2:65" s="1" customFormat="1" ht="33.75" customHeight="1">
      <c r="B87" s="147"/>
      <c r="C87" s="148" t="s">
        <v>74</v>
      </c>
      <c r="D87" s="148" t="s">
        <v>173</v>
      </c>
      <c r="E87" s="149" t="s">
        <v>3298</v>
      </c>
      <c r="F87" s="150" t="s">
        <v>3299</v>
      </c>
      <c r="G87" s="151" t="s">
        <v>2075</v>
      </c>
      <c r="H87" s="152">
        <v>1</v>
      </c>
      <c r="I87" s="153"/>
      <c r="J87" s="154">
        <f>ROUND(I87*H87,2)</f>
        <v>0</v>
      </c>
      <c r="K87" s="150" t="s">
        <v>3</v>
      </c>
      <c r="L87" s="32"/>
      <c r="M87" s="155" t="s">
        <v>3</v>
      </c>
      <c r="N87" s="156" t="s">
        <v>45</v>
      </c>
      <c r="O87" s="51"/>
      <c r="P87" s="157">
        <f>O87*H87</f>
        <v>0</v>
      </c>
      <c r="Q87" s="157">
        <v>0</v>
      </c>
      <c r="R87" s="157">
        <f>Q87*H87</f>
        <v>0</v>
      </c>
      <c r="S87" s="157">
        <v>0</v>
      </c>
      <c r="T87" s="158">
        <f>S87*H87</f>
        <v>0</v>
      </c>
      <c r="AR87" s="18" t="s">
        <v>178</v>
      </c>
      <c r="AT87" s="18" t="s">
        <v>173</v>
      </c>
      <c r="AU87" s="18" t="s">
        <v>74</v>
      </c>
      <c r="AY87" s="18" t="s">
        <v>171</v>
      </c>
      <c r="BE87" s="159">
        <f>IF(N87="základní",J87,0)</f>
        <v>0</v>
      </c>
      <c r="BF87" s="159">
        <f>IF(N87="snížená",J87,0)</f>
        <v>0</v>
      </c>
      <c r="BG87" s="159">
        <f>IF(N87="zákl. přenesená",J87,0)</f>
        <v>0</v>
      </c>
      <c r="BH87" s="159">
        <f>IF(N87="sníž. přenesená",J87,0)</f>
        <v>0</v>
      </c>
      <c r="BI87" s="159">
        <f>IF(N87="nulová",J87,0)</f>
        <v>0</v>
      </c>
      <c r="BJ87" s="18" t="s">
        <v>82</v>
      </c>
      <c r="BK87" s="159">
        <f>ROUND(I87*H87,2)</f>
        <v>0</v>
      </c>
      <c r="BL87" s="18" t="s">
        <v>178</v>
      </c>
      <c r="BM87" s="18" t="s">
        <v>84</v>
      </c>
    </row>
    <row r="88" spans="2:47" s="1" customFormat="1" ht="29.25">
      <c r="B88" s="32"/>
      <c r="D88" s="160" t="s">
        <v>180</v>
      </c>
      <c r="F88" s="161" t="s">
        <v>3300</v>
      </c>
      <c r="I88" s="93"/>
      <c r="L88" s="32"/>
      <c r="M88" s="162"/>
      <c r="N88" s="51"/>
      <c r="O88" s="51"/>
      <c r="P88" s="51"/>
      <c r="Q88" s="51"/>
      <c r="R88" s="51"/>
      <c r="S88" s="51"/>
      <c r="T88" s="52"/>
      <c r="AT88" s="18" t="s">
        <v>180</v>
      </c>
      <c r="AU88" s="18" t="s">
        <v>74</v>
      </c>
    </row>
    <row r="89" spans="2:65" s="1" customFormat="1" ht="16.5" customHeight="1">
      <c r="B89" s="147"/>
      <c r="C89" s="148" t="s">
        <v>74</v>
      </c>
      <c r="D89" s="148" t="s">
        <v>173</v>
      </c>
      <c r="E89" s="149" t="s">
        <v>2047</v>
      </c>
      <c r="F89" s="150" t="s">
        <v>2280</v>
      </c>
      <c r="G89" s="151" t="s">
        <v>2281</v>
      </c>
      <c r="H89" s="152">
        <v>5</v>
      </c>
      <c r="I89" s="153"/>
      <c r="J89" s="154">
        <f>ROUND(I89*H89,2)</f>
        <v>0</v>
      </c>
      <c r="K89" s="150" t="s">
        <v>3</v>
      </c>
      <c r="L89" s="32"/>
      <c r="M89" s="155" t="s">
        <v>3</v>
      </c>
      <c r="N89" s="156" t="s">
        <v>45</v>
      </c>
      <c r="O89" s="51"/>
      <c r="P89" s="157">
        <f>O89*H89</f>
        <v>0</v>
      </c>
      <c r="Q89" s="157">
        <v>0</v>
      </c>
      <c r="R89" s="157">
        <f>Q89*H89</f>
        <v>0</v>
      </c>
      <c r="S89" s="157">
        <v>0</v>
      </c>
      <c r="T89" s="158">
        <f>S89*H89</f>
        <v>0</v>
      </c>
      <c r="AR89" s="18" t="s">
        <v>178</v>
      </c>
      <c r="AT89" s="18" t="s">
        <v>173</v>
      </c>
      <c r="AU89" s="18" t="s">
        <v>74</v>
      </c>
      <c r="AY89" s="18" t="s">
        <v>171</v>
      </c>
      <c r="BE89" s="159">
        <f>IF(N89="základní",J89,0)</f>
        <v>0</v>
      </c>
      <c r="BF89" s="159">
        <f>IF(N89="snížená",J89,0)</f>
        <v>0</v>
      </c>
      <c r="BG89" s="159">
        <f>IF(N89="zákl. přenesená",J89,0)</f>
        <v>0</v>
      </c>
      <c r="BH89" s="159">
        <f>IF(N89="sníž. přenesená",J89,0)</f>
        <v>0</v>
      </c>
      <c r="BI89" s="159">
        <f>IF(N89="nulová",J89,0)</f>
        <v>0</v>
      </c>
      <c r="BJ89" s="18" t="s">
        <v>82</v>
      </c>
      <c r="BK89" s="159">
        <f>ROUND(I89*H89,2)</f>
        <v>0</v>
      </c>
      <c r="BL89" s="18" t="s">
        <v>178</v>
      </c>
      <c r="BM89" s="18" t="s">
        <v>178</v>
      </c>
    </row>
    <row r="90" spans="2:47" s="1" customFormat="1" ht="12">
      <c r="B90" s="32"/>
      <c r="D90" s="160" t="s">
        <v>180</v>
      </c>
      <c r="F90" s="161" t="s">
        <v>2280</v>
      </c>
      <c r="I90" s="93"/>
      <c r="L90" s="32"/>
      <c r="M90" s="162"/>
      <c r="N90" s="51"/>
      <c r="O90" s="51"/>
      <c r="P90" s="51"/>
      <c r="Q90" s="51"/>
      <c r="R90" s="51"/>
      <c r="S90" s="51"/>
      <c r="T90" s="52"/>
      <c r="AT90" s="18" t="s">
        <v>180</v>
      </c>
      <c r="AU90" s="18" t="s">
        <v>74</v>
      </c>
    </row>
    <row r="91" spans="2:65" s="1" customFormat="1" ht="16.5" customHeight="1">
      <c r="B91" s="147"/>
      <c r="C91" s="148" t="s">
        <v>74</v>
      </c>
      <c r="D91" s="148" t="s">
        <v>173</v>
      </c>
      <c r="E91" s="149" t="s">
        <v>2050</v>
      </c>
      <c r="F91" s="150" t="s">
        <v>2282</v>
      </c>
      <c r="G91" s="151" t="s">
        <v>2283</v>
      </c>
      <c r="H91" s="152">
        <v>1</v>
      </c>
      <c r="I91" s="153"/>
      <c r="J91" s="154">
        <f>ROUND(I91*H91,2)</f>
        <v>0</v>
      </c>
      <c r="K91" s="150" t="s">
        <v>3</v>
      </c>
      <c r="L91" s="32"/>
      <c r="M91" s="155" t="s">
        <v>3</v>
      </c>
      <c r="N91" s="156" t="s">
        <v>45</v>
      </c>
      <c r="O91" s="51"/>
      <c r="P91" s="157">
        <f>O91*H91</f>
        <v>0</v>
      </c>
      <c r="Q91" s="157">
        <v>0</v>
      </c>
      <c r="R91" s="157">
        <f>Q91*H91</f>
        <v>0</v>
      </c>
      <c r="S91" s="157">
        <v>0</v>
      </c>
      <c r="T91" s="158">
        <f>S91*H91</f>
        <v>0</v>
      </c>
      <c r="AR91" s="18" t="s">
        <v>178</v>
      </c>
      <c r="AT91" s="18" t="s">
        <v>173</v>
      </c>
      <c r="AU91" s="18" t="s">
        <v>74</v>
      </c>
      <c r="AY91" s="18" t="s">
        <v>171</v>
      </c>
      <c r="BE91" s="159">
        <f>IF(N91="základní",J91,0)</f>
        <v>0</v>
      </c>
      <c r="BF91" s="159">
        <f>IF(N91="snížená",J91,0)</f>
        <v>0</v>
      </c>
      <c r="BG91" s="159">
        <f>IF(N91="zákl. přenesená",J91,0)</f>
        <v>0</v>
      </c>
      <c r="BH91" s="159">
        <f>IF(N91="sníž. přenesená",J91,0)</f>
        <v>0</v>
      </c>
      <c r="BI91" s="159">
        <f>IF(N91="nulová",J91,0)</f>
        <v>0</v>
      </c>
      <c r="BJ91" s="18" t="s">
        <v>82</v>
      </c>
      <c r="BK91" s="159">
        <f>ROUND(I91*H91,2)</f>
        <v>0</v>
      </c>
      <c r="BL91" s="18" t="s">
        <v>178</v>
      </c>
      <c r="BM91" s="18" t="s">
        <v>190</v>
      </c>
    </row>
    <row r="92" spans="2:47" s="1" customFormat="1" ht="12">
      <c r="B92" s="32"/>
      <c r="D92" s="160" t="s">
        <v>180</v>
      </c>
      <c r="F92" s="161" t="s">
        <v>2282</v>
      </c>
      <c r="I92" s="93"/>
      <c r="L92" s="32"/>
      <c r="M92" s="162"/>
      <c r="N92" s="51"/>
      <c r="O92" s="51"/>
      <c r="P92" s="51"/>
      <c r="Q92" s="51"/>
      <c r="R92" s="51"/>
      <c r="S92" s="51"/>
      <c r="T92" s="52"/>
      <c r="AT92" s="18" t="s">
        <v>180</v>
      </c>
      <c r="AU92" s="18" t="s">
        <v>74</v>
      </c>
    </row>
    <row r="93" spans="2:65" s="1" customFormat="1" ht="16.5" customHeight="1">
      <c r="B93" s="147"/>
      <c r="C93" s="148" t="s">
        <v>74</v>
      </c>
      <c r="D93" s="148" t="s">
        <v>173</v>
      </c>
      <c r="E93" s="149" t="s">
        <v>2052</v>
      </c>
      <c r="F93" s="150" t="s">
        <v>2284</v>
      </c>
      <c r="G93" s="151" t="s">
        <v>2283</v>
      </c>
      <c r="H93" s="152">
        <v>1</v>
      </c>
      <c r="I93" s="153"/>
      <c r="J93" s="154">
        <f>ROUND(I93*H93,2)</f>
        <v>0</v>
      </c>
      <c r="K93" s="150" t="s">
        <v>3</v>
      </c>
      <c r="L93" s="32"/>
      <c r="M93" s="155" t="s">
        <v>3</v>
      </c>
      <c r="N93" s="156" t="s">
        <v>45</v>
      </c>
      <c r="O93" s="51"/>
      <c r="P93" s="157">
        <f>O93*H93</f>
        <v>0</v>
      </c>
      <c r="Q93" s="157">
        <v>0</v>
      </c>
      <c r="R93" s="157">
        <f>Q93*H93</f>
        <v>0</v>
      </c>
      <c r="S93" s="157">
        <v>0</v>
      </c>
      <c r="T93" s="158">
        <f>S93*H93</f>
        <v>0</v>
      </c>
      <c r="AR93" s="18" t="s">
        <v>178</v>
      </c>
      <c r="AT93" s="18" t="s">
        <v>173</v>
      </c>
      <c r="AU93" s="18" t="s">
        <v>74</v>
      </c>
      <c r="AY93" s="18" t="s">
        <v>171</v>
      </c>
      <c r="BE93" s="159">
        <f>IF(N93="základní",J93,0)</f>
        <v>0</v>
      </c>
      <c r="BF93" s="159">
        <f>IF(N93="snížená",J93,0)</f>
        <v>0</v>
      </c>
      <c r="BG93" s="159">
        <f>IF(N93="zákl. přenesená",J93,0)</f>
        <v>0</v>
      </c>
      <c r="BH93" s="159">
        <f>IF(N93="sníž. přenesená",J93,0)</f>
        <v>0</v>
      </c>
      <c r="BI93" s="159">
        <f>IF(N93="nulová",J93,0)</f>
        <v>0</v>
      </c>
      <c r="BJ93" s="18" t="s">
        <v>82</v>
      </c>
      <c r="BK93" s="159">
        <f>ROUND(I93*H93,2)</f>
        <v>0</v>
      </c>
      <c r="BL93" s="18" t="s">
        <v>178</v>
      </c>
      <c r="BM93" s="18" t="s">
        <v>232</v>
      </c>
    </row>
    <row r="94" spans="2:47" s="1" customFormat="1" ht="12">
      <c r="B94" s="32"/>
      <c r="D94" s="160" t="s">
        <v>180</v>
      </c>
      <c r="F94" s="161" t="s">
        <v>2284</v>
      </c>
      <c r="I94" s="93"/>
      <c r="L94" s="32"/>
      <c r="M94" s="162"/>
      <c r="N94" s="51"/>
      <c r="O94" s="51"/>
      <c r="P94" s="51"/>
      <c r="Q94" s="51"/>
      <c r="R94" s="51"/>
      <c r="S94" s="51"/>
      <c r="T94" s="52"/>
      <c r="AT94" s="18" t="s">
        <v>180</v>
      </c>
      <c r="AU94" s="18" t="s">
        <v>74</v>
      </c>
    </row>
    <row r="95" spans="2:65" s="1" customFormat="1" ht="22.5" customHeight="1">
      <c r="B95" s="147"/>
      <c r="C95" s="148" t="s">
        <v>74</v>
      </c>
      <c r="D95" s="148" t="s">
        <v>173</v>
      </c>
      <c r="E95" s="149" t="s">
        <v>2132</v>
      </c>
      <c r="F95" s="150" t="s">
        <v>2319</v>
      </c>
      <c r="G95" s="151" t="s">
        <v>1757</v>
      </c>
      <c r="H95" s="152">
        <v>2</v>
      </c>
      <c r="I95" s="153"/>
      <c r="J95" s="154">
        <f>ROUND(I95*H95,2)</f>
        <v>0</v>
      </c>
      <c r="K95" s="150" t="s">
        <v>3</v>
      </c>
      <c r="L95" s="32"/>
      <c r="M95" s="155" t="s">
        <v>3</v>
      </c>
      <c r="N95" s="156" t="s">
        <v>45</v>
      </c>
      <c r="O95" s="51"/>
      <c r="P95" s="157">
        <f>O95*H95</f>
        <v>0</v>
      </c>
      <c r="Q95" s="157">
        <v>0</v>
      </c>
      <c r="R95" s="157">
        <f>Q95*H95</f>
        <v>0</v>
      </c>
      <c r="S95" s="157">
        <v>0</v>
      </c>
      <c r="T95" s="158">
        <f>S95*H95</f>
        <v>0</v>
      </c>
      <c r="AR95" s="18" t="s">
        <v>178</v>
      </c>
      <c r="AT95" s="18" t="s">
        <v>173</v>
      </c>
      <c r="AU95" s="18" t="s">
        <v>74</v>
      </c>
      <c r="AY95" s="18" t="s">
        <v>171</v>
      </c>
      <c r="BE95" s="159">
        <f>IF(N95="základní",J95,0)</f>
        <v>0</v>
      </c>
      <c r="BF95" s="159">
        <f>IF(N95="snížená",J95,0)</f>
        <v>0</v>
      </c>
      <c r="BG95" s="159">
        <f>IF(N95="zákl. přenesená",J95,0)</f>
        <v>0</v>
      </c>
      <c r="BH95" s="159">
        <f>IF(N95="sníž. přenesená",J95,0)</f>
        <v>0</v>
      </c>
      <c r="BI95" s="159">
        <f>IF(N95="nulová",J95,0)</f>
        <v>0</v>
      </c>
      <c r="BJ95" s="18" t="s">
        <v>82</v>
      </c>
      <c r="BK95" s="159">
        <f>ROUND(I95*H95,2)</f>
        <v>0</v>
      </c>
      <c r="BL95" s="18" t="s">
        <v>178</v>
      </c>
      <c r="BM95" s="18" t="s">
        <v>242</v>
      </c>
    </row>
    <row r="96" spans="2:47" s="1" customFormat="1" ht="12">
      <c r="B96" s="32"/>
      <c r="D96" s="160" t="s">
        <v>180</v>
      </c>
      <c r="F96" s="161" t="s">
        <v>2320</v>
      </c>
      <c r="I96" s="93"/>
      <c r="L96" s="32"/>
      <c r="M96" s="162"/>
      <c r="N96" s="51"/>
      <c r="O96" s="51"/>
      <c r="P96" s="51"/>
      <c r="Q96" s="51"/>
      <c r="R96" s="51"/>
      <c r="S96" s="51"/>
      <c r="T96" s="52"/>
      <c r="AT96" s="18" t="s">
        <v>180</v>
      </c>
      <c r="AU96" s="18" t="s">
        <v>74</v>
      </c>
    </row>
    <row r="97" spans="2:65" s="1" customFormat="1" ht="16.5" customHeight="1">
      <c r="B97" s="147"/>
      <c r="C97" s="148" t="s">
        <v>74</v>
      </c>
      <c r="D97" s="148" t="s">
        <v>173</v>
      </c>
      <c r="E97" s="149" t="s">
        <v>2189</v>
      </c>
      <c r="F97" s="150" t="s">
        <v>2328</v>
      </c>
      <c r="G97" s="151" t="s">
        <v>1757</v>
      </c>
      <c r="H97" s="152">
        <v>3</v>
      </c>
      <c r="I97" s="153"/>
      <c r="J97" s="154">
        <f>ROUND(I97*H97,2)</f>
        <v>0</v>
      </c>
      <c r="K97" s="150" t="s">
        <v>3</v>
      </c>
      <c r="L97" s="32"/>
      <c r="M97" s="155" t="s">
        <v>3</v>
      </c>
      <c r="N97" s="156" t="s">
        <v>45</v>
      </c>
      <c r="O97" s="51"/>
      <c r="P97" s="157">
        <f>O97*H97</f>
        <v>0</v>
      </c>
      <c r="Q97" s="157">
        <v>0</v>
      </c>
      <c r="R97" s="157">
        <f>Q97*H97</f>
        <v>0</v>
      </c>
      <c r="S97" s="157">
        <v>0</v>
      </c>
      <c r="T97" s="158">
        <f>S97*H97</f>
        <v>0</v>
      </c>
      <c r="AR97" s="18" t="s">
        <v>178</v>
      </c>
      <c r="AT97" s="18" t="s">
        <v>173</v>
      </c>
      <c r="AU97" s="18" t="s">
        <v>74</v>
      </c>
      <c r="AY97" s="18" t="s">
        <v>171</v>
      </c>
      <c r="BE97" s="159">
        <f>IF(N97="základní",J97,0)</f>
        <v>0</v>
      </c>
      <c r="BF97" s="159">
        <f>IF(N97="snížená",J97,0)</f>
        <v>0</v>
      </c>
      <c r="BG97" s="159">
        <f>IF(N97="zákl. přenesená",J97,0)</f>
        <v>0</v>
      </c>
      <c r="BH97" s="159">
        <f>IF(N97="sníž. přenesená",J97,0)</f>
        <v>0</v>
      </c>
      <c r="BI97" s="159">
        <f>IF(N97="nulová",J97,0)</f>
        <v>0</v>
      </c>
      <c r="BJ97" s="18" t="s">
        <v>82</v>
      </c>
      <c r="BK97" s="159">
        <f>ROUND(I97*H97,2)</f>
        <v>0</v>
      </c>
      <c r="BL97" s="18" t="s">
        <v>178</v>
      </c>
      <c r="BM97" s="18" t="s">
        <v>253</v>
      </c>
    </row>
    <row r="98" spans="2:47" s="1" customFormat="1" ht="12">
      <c r="B98" s="32"/>
      <c r="D98" s="160" t="s">
        <v>180</v>
      </c>
      <c r="F98" s="161" t="s">
        <v>2328</v>
      </c>
      <c r="I98" s="93"/>
      <c r="L98" s="32"/>
      <c r="M98" s="162"/>
      <c r="N98" s="51"/>
      <c r="O98" s="51"/>
      <c r="P98" s="51"/>
      <c r="Q98" s="51"/>
      <c r="R98" s="51"/>
      <c r="S98" s="51"/>
      <c r="T98" s="52"/>
      <c r="AT98" s="18" t="s">
        <v>180</v>
      </c>
      <c r="AU98" s="18" t="s">
        <v>74</v>
      </c>
    </row>
    <row r="99" spans="2:65" s="1" customFormat="1" ht="16.5" customHeight="1">
      <c r="B99" s="147"/>
      <c r="C99" s="148" t="s">
        <v>74</v>
      </c>
      <c r="D99" s="148" t="s">
        <v>173</v>
      </c>
      <c r="E99" s="149" t="s">
        <v>3301</v>
      </c>
      <c r="F99" s="150" t="s">
        <v>3302</v>
      </c>
      <c r="G99" s="151" t="s">
        <v>1757</v>
      </c>
      <c r="H99" s="152">
        <v>1</v>
      </c>
      <c r="I99" s="153"/>
      <c r="J99" s="154">
        <f>ROUND(I99*H99,2)</f>
        <v>0</v>
      </c>
      <c r="K99" s="150" t="s">
        <v>3</v>
      </c>
      <c r="L99" s="32"/>
      <c r="M99" s="155" t="s">
        <v>3</v>
      </c>
      <c r="N99" s="156" t="s">
        <v>45</v>
      </c>
      <c r="O99" s="51"/>
      <c r="P99" s="157">
        <f>O99*H99</f>
        <v>0</v>
      </c>
      <c r="Q99" s="157">
        <v>0</v>
      </c>
      <c r="R99" s="157">
        <f>Q99*H99</f>
        <v>0</v>
      </c>
      <c r="S99" s="157">
        <v>0</v>
      </c>
      <c r="T99" s="158">
        <f>S99*H99</f>
        <v>0</v>
      </c>
      <c r="AR99" s="18" t="s">
        <v>178</v>
      </c>
      <c r="AT99" s="18" t="s">
        <v>173</v>
      </c>
      <c r="AU99" s="18" t="s">
        <v>74</v>
      </c>
      <c r="AY99" s="18" t="s">
        <v>171</v>
      </c>
      <c r="BE99" s="159">
        <f>IF(N99="základní",J99,0)</f>
        <v>0</v>
      </c>
      <c r="BF99" s="159">
        <f>IF(N99="snížená",J99,0)</f>
        <v>0</v>
      </c>
      <c r="BG99" s="159">
        <f>IF(N99="zákl. přenesená",J99,0)</f>
        <v>0</v>
      </c>
      <c r="BH99" s="159">
        <f>IF(N99="sníž. přenesená",J99,0)</f>
        <v>0</v>
      </c>
      <c r="BI99" s="159">
        <f>IF(N99="nulová",J99,0)</f>
        <v>0</v>
      </c>
      <c r="BJ99" s="18" t="s">
        <v>82</v>
      </c>
      <c r="BK99" s="159">
        <f>ROUND(I99*H99,2)</f>
        <v>0</v>
      </c>
      <c r="BL99" s="18" t="s">
        <v>178</v>
      </c>
      <c r="BM99" s="18" t="s">
        <v>376</v>
      </c>
    </row>
    <row r="100" spans="2:47" s="1" customFormat="1" ht="12">
      <c r="B100" s="32"/>
      <c r="D100" s="160" t="s">
        <v>180</v>
      </c>
      <c r="F100" s="161" t="s">
        <v>3303</v>
      </c>
      <c r="I100" s="93"/>
      <c r="L100" s="32"/>
      <c r="M100" s="162"/>
      <c r="N100" s="51"/>
      <c r="O100" s="51"/>
      <c r="P100" s="51"/>
      <c r="Q100" s="51"/>
      <c r="R100" s="51"/>
      <c r="S100" s="51"/>
      <c r="T100" s="52"/>
      <c r="AT100" s="18" t="s">
        <v>180</v>
      </c>
      <c r="AU100" s="18" t="s">
        <v>74</v>
      </c>
    </row>
    <row r="101" spans="2:65" s="1" customFormat="1" ht="22.5" customHeight="1">
      <c r="B101" s="147"/>
      <c r="C101" s="148" t="s">
        <v>74</v>
      </c>
      <c r="D101" s="148" t="s">
        <v>173</v>
      </c>
      <c r="E101" s="149" t="s">
        <v>3304</v>
      </c>
      <c r="F101" s="150" t="s">
        <v>3305</v>
      </c>
      <c r="G101" s="151" t="s">
        <v>1757</v>
      </c>
      <c r="H101" s="152">
        <v>2</v>
      </c>
      <c r="I101" s="153"/>
      <c r="J101" s="154">
        <f>ROUND(I101*H101,2)</f>
        <v>0</v>
      </c>
      <c r="K101" s="150" t="s">
        <v>3</v>
      </c>
      <c r="L101" s="32"/>
      <c r="M101" s="155" t="s">
        <v>3</v>
      </c>
      <c r="N101" s="156" t="s">
        <v>45</v>
      </c>
      <c r="O101" s="51"/>
      <c r="P101" s="157">
        <f>O101*H101</f>
        <v>0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18" t="s">
        <v>178</v>
      </c>
      <c r="AT101" s="18" t="s">
        <v>173</v>
      </c>
      <c r="AU101" s="18" t="s">
        <v>74</v>
      </c>
      <c r="AY101" s="18" t="s">
        <v>171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18" t="s">
        <v>82</v>
      </c>
      <c r="BK101" s="159">
        <f>ROUND(I101*H101,2)</f>
        <v>0</v>
      </c>
      <c r="BL101" s="18" t="s">
        <v>178</v>
      </c>
      <c r="BM101" s="18" t="s">
        <v>386</v>
      </c>
    </row>
    <row r="102" spans="2:47" s="1" customFormat="1" ht="19.5">
      <c r="B102" s="32"/>
      <c r="D102" s="160" t="s">
        <v>180</v>
      </c>
      <c r="F102" s="161" t="s">
        <v>3306</v>
      </c>
      <c r="I102" s="93"/>
      <c r="L102" s="32"/>
      <c r="M102" s="162"/>
      <c r="N102" s="51"/>
      <c r="O102" s="51"/>
      <c r="P102" s="51"/>
      <c r="Q102" s="51"/>
      <c r="R102" s="51"/>
      <c r="S102" s="51"/>
      <c r="T102" s="52"/>
      <c r="AT102" s="18" t="s">
        <v>180</v>
      </c>
      <c r="AU102" s="18" t="s">
        <v>74</v>
      </c>
    </row>
    <row r="103" spans="2:65" s="1" customFormat="1" ht="16.5" customHeight="1">
      <c r="B103" s="147"/>
      <c r="C103" s="148" t="s">
        <v>74</v>
      </c>
      <c r="D103" s="148" t="s">
        <v>173</v>
      </c>
      <c r="E103" s="149" t="s">
        <v>2217</v>
      </c>
      <c r="F103" s="150" t="s">
        <v>3307</v>
      </c>
      <c r="G103" s="151" t="s">
        <v>2281</v>
      </c>
      <c r="H103" s="152">
        <v>15</v>
      </c>
      <c r="I103" s="153"/>
      <c r="J103" s="154">
        <f>ROUND(I103*H103,2)</f>
        <v>0</v>
      </c>
      <c r="K103" s="150" t="s">
        <v>3</v>
      </c>
      <c r="L103" s="32"/>
      <c r="M103" s="155" t="s">
        <v>3</v>
      </c>
      <c r="N103" s="156" t="s">
        <v>45</v>
      </c>
      <c r="O103" s="51"/>
      <c r="P103" s="157">
        <f>O103*H103</f>
        <v>0</v>
      </c>
      <c r="Q103" s="157">
        <v>0</v>
      </c>
      <c r="R103" s="157">
        <f>Q103*H103</f>
        <v>0</v>
      </c>
      <c r="S103" s="157">
        <v>0</v>
      </c>
      <c r="T103" s="158">
        <f>S103*H103</f>
        <v>0</v>
      </c>
      <c r="AR103" s="18" t="s">
        <v>178</v>
      </c>
      <c r="AT103" s="18" t="s">
        <v>173</v>
      </c>
      <c r="AU103" s="18" t="s">
        <v>74</v>
      </c>
      <c r="AY103" s="18" t="s">
        <v>171</v>
      </c>
      <c r="BE103" s="159">
        <f>IF(N103="základní",J103,0)</f>
        <v>0</v>
      </c>
      <c r="BF103" s="159">
        <f>IF(N103="snížená",J103,0)</f>
        <v>0</v>
      </c>
      <c r="BG103" s="159">
        <f>IF(N103="zákl. přenesená",J103,0)</f>
        <v>0</v>
      </c>
      <c r="BH103" s="159">
        <f>IF(N103="sníž. přenesená",J103,0)</f>
        <v>0</v>
      </c>
      <c r="BI103" s="159">
        <f>IF(N103="nulová",J103,0)</f>
        <v>0</v>
      </c>
      <c r="BJ103" s="18" t="s">
        <v>82</v>
      </c>
      <c r="BK103" s="159">
        <f>ROUND(I103*H103,2)</f>
        <v>0</v>
      </c>
      <c r="BL103" s="18" t="s">
        <v>178</v>
      </c>
      <c r="BM103" s="18" t="s">
        <v>407</v>
      </c>
    </row>
    <row r="104" spans="2:47" s="1" customFormat="1" ht="12">
      <c r="B104" s="32"/>
      <c r="D104" s="160" t="s">
        <v>180</v>
      </c>
      <c r="F104" s="161" t="s">
        <v>3307</v>
      </c>
      <c r="I104" s="93"/>
      <c r="L104" s="32"/>
      <c r="M104" s="162"/>
      <c r="N104" s="51"/>
      <c r="O104" s="51"/>
      <c r="P104" s="51"/>
      <c r="Q104" s="51"/>
      <c r="R104" s="51"/>
      <c r="S104" s="51"/>
      <c r="T104" s="52"/>
      <c r="AT104" s="18" t="s">
        <v>180</v>
      </c>
      <c r="AU104" s="18" t="s">
        <v>74</v>
      </c>
    </row>
    <row r="105" spans="2:65" s="1" customFormat="1" ht="16.5" customHeight="1">
      <c r="B105" s="147"/>
      <c r="C105" s="148" t="s">
        <v>74</v>
      </c>
      <c r="D105" s="148" t="s">
        <v>173</v>
      </c>
      <c r="E105" s="149" t="s">
        <v>3308</v>
      </c>
      <c r="F105" s="150" t="s">
        <v>2284</v>
      </c>
      <c r="G105" s="151" t="s">
        <v>2283</v>
      </c>
      <c r="H105" s="152">
        <v>1</v>
      </c>
      <c r="I105" s="153"/>
      <c r="J105" s="154">
        <f>ROUND(I105*H105,2)</f>
        <v>0</v>
      </c>
      <c r="K105" s="150" t="s">
        <v>3</v>
      </c>
      <c r="L105" s="32"/>
      <c r="M105" s="155" t="s">
        <v>3</v>
      </c>
      <c r="N105" s="156" t="s">
        <v>45</v>
      </c>
      <c r="O105" s="51"/>
      <c r="P105" s="157">
        <f>O105*H105</f>
        <v>0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18" t="s">
        <v>178</v>
      </c>
      <c r="AT105" s="18" t="s">
        <v>173</v>
      </c>
      <c r="AU105" s="18" t="s">
        <v>74</v>
      </c>
      <c r="AY105" s="18" t="s">
        <v>171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8" t="s">
        <v>82</v>
      </c>
      <c r="BK105" s="159">
        <f>ROUND(I105*H105,2)</f>
        <v>0</v>
      </c>
      <c r="BL105" s="18" t="s">
        <v>178</v>
      </c>
      <c r="BM105" s="18" t="s">
        <v>418</v>
      </c>
    </row>
    <row r="106" spans="2:47" s="1" customFormat="1" ht="12">
      <c r="B106" s="32"/>
      <c r="D106" s="160" t="s">
        <v>180</v>
      </c>
      <c r="F106" s="161" t="s">
        <v>2284</v>
      </c>
      <c r="I106" s="93"/>
      <c r="L106" s="32"/>
      <c r="M106" s="162"/>
      <c r="N106" s="51"/>
      <c r="O106" s="51"/>
      <c r="P106" s="51"/>
      <c r="Q106" s="51"/>
      <c r="R106" s="51"/>
      <c r="S106" s="51"/>
      <c r="T106" s="52"/>
      <c r="AT106" s="18" t="s">
        <v>180</v>
      </c>
      <c r="AU106" s="18" t="s">
        <v>74</v>
      </c>
    </row>
    <row r="107" spans="2:65" s="1" customFormat="1" ht="16.5" customHeight="1">
      <c r="B107" s="147"/>
      <c r="C107" s="148" t="s">
        <v>74</v>
      </c>
      <c r="D107" s="148" t="s">
        <v>173</v>
      </c>
      <c r="E107" s="149" t="s">
        <v>2237</v>
      </c>
      <c r="F107" s="150" t="s">
        <v>2337</v>
      </c>
      <c r="G107" s="151" t="s">
        <v>966</v>
      </c>
      <c r="H107" s="152">
        <v>5</v>
      </c>
      <c r="I107" s="153"/>
      <c r="J107" s="154">
        <f>ROUND(I107*H107,2)</f>
        <v>0</v>
      </c>
      <c r="K107" s="150" t="s">
        <v>3</v>
      </c>
      <c r="L107" s="32"/>
      <c r="M107" s="155" t="s">
        <v>3</v>
      </c>
      <c r="N107" s="156" t="s">
        <v>45</v>
      </c>
      <c r="O107" s="51"/>
      <c r="P107" s="157">
        <f>O107*H107</f>
        <v>0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18" t="s">
        <v>178</v>
      </c>
      <c r="AT107" s="18" t="s">
        <v>173</v>
      </c>
      <c r="AU107" s="18" t="s">
        <v>74</v>
      </c>
      <c r="AY107" s="18" t="s">
        <v>171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18" t="s">
        <v>82</v>
      </c>
      <c r="BK107" s="159">
        <f>ROUND(I107*H107,2)</f>
        <v>0</v>
      </c>
      <c r="BL107" s="18" t="s">
        <v>178</v>
      </c>
      <c r="BM107" s="18" t="s">
        <v>429</v>
      </c>
    </row>
    <row r="108" spans="2:47" s="1" customFormat="1" ht="12">
      <c r="B108" s="32"/>
      <c r="D108" s="160" t="s">
        <v>180</v>
      </c>
      <c r="F108" s="161" t="s">
        <v>2337</v>
      </c>
      <c r="I108" s="93"/>
      <c r="L108" s="32"/>
      <c r="M108" s="162"/>
      <c r="N108" s="51"/>
      <c r="O108" s="51"/>
      <c r="P108" s="51"/>
      <c r="Q108" s="51"/>
      <c r="R108" s="51"/>
      <c r="S108" s="51"/>
      <c r="T108" s="52"/>
      <c r="AT108" s="18" t="s">
        <v>180</v>
      </c>
      <c r="AU108" s="18" t="s">
        <v>74</v>
      </c>
    </row>
    <row r="109" spans="2:63" s="11" customFormat="1" ht="25.9" customHeight="1">
      <c r="B109" s="134"/>
      <c r="D109" s="135" t="s">
        <v>73</v>
      </c>
      <c r="E109" s="136" t="s">
        <v>2035</v>
      </c>
      <c r="F109" s="136" t="s">
        <v>2338</v>
      </c>
      <c r="I109" s="137"/>
      <c r="J109" s="138">
        <f>BK109</f>
        <v>0</v>
      </c>
      <c r="L109" s="134"/>
      <c r="M109" s="139"/>
      <c r="N109" s="140"/>
      <c r="O109" s="140"/>
      <c r="P109" s="141">
        <f>SUM(P110:P121)</f>
        <v>0</v>
      </c>
      <c r="Q109" s="140"/>
      <c r="R109" s="141">
        <f>SUM(R110:R121)</f>
        <v>0</v>
      </c>
      <c r="S109" s="140"/>
      <c r="T109" s="142">
        <f>SUM(T110:T121)</f>
        <v>0</v>
      </c>
      <c r="AR109" s="135" t="s">
        <v>82</v>
      </c>
      <c r="AT109" s="143" t="s">
        <v>73</v>
      </c>
      <c r="AU109" s="143" t="s">
        <v>74</v>
      </c>
      <c r="AY109" s="135" t="s">
        <v>171</v>
      </c>
      <c r="BK109" s="144">
        <f>SUM(BK110:BK121)</f>
        <v>0</v>
      </c>
    </row>
    <row r="110" spans="2:65" s="1" customFormat="1" ht="16.5" customHeight="1">
      <c r="B110" s="147"/>
      <c r="C110" s="148" t="s">
        <v>74</v>
      </c>
      <c r="D110" s="148" t="s">
        <v>173</v>
      </c>
      <c r="E110" s="149" t="s">
        <v>3309</v>
      </c>
      <c r="F110" s="150" t="s">
        <v>2340</v>
      </c>
      <c r="G110" s="151" t="s">
        <v>2075</v>
      </c>
      <c r="H110" s="152">
        <v>1</v>
      </c>
      <c r="I110" s="153"/>
      <c r="J110" s="154">
        <f>ROUND(I110*H110,2)</f>
        <v>0</v>
      </c>
      <c r="K110" s="150" t="s">
        <v>3</v>
      </c>
      <c r="L110" s="32"/>
      <c r="M110" s="155" t="s">
        <v>3</v>
      </c>
      <c r="N110" s="156" t="s">
        <v>45</v>
      </c>
      <c r="O110" s="51"/>
      <c r="P110" s="157">
        <f>O110*H110</f>
        <v>0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18" t="s">
        <v>178</v>
      </c>
      <c r="AT110" s="18" t="s">
        <v>173</v>
      </c>
      <c r="AU110" s="18" t="s">
        <v>82</v>
      </c>
      <c r="AY110" s="18" t="s">
        <v>171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18" t="s">
        <v>82</v>
      </c>
      <c r="BK110" s="159">
        <f>ROUND(I110*H110,2)</f>
        <v>0</v>
      </c>
      <c r="BL110" s="18" t="s">
        <v>178</v>
      </c>
      <c r="BM110" s="18" t="s">
        <v>440</v>
      </c>
    </row>
    <row r="111" spans="2:47" s="1" customFormat="1" ht="12">
      <c r="B111" s="32"/>
      <c r="D111" s="160" t="s">
        <v>180</v>
      </c>
      <c r="F111" s="161" t="s">
        <v>2340</v>
      </c>
      <c r="I111" s="93"/>
      <c r="L111" s="32"/>
      <c r="M111" s="162"/>
      <c r="N111" s="51"/>
      <c r="O111" s="51"/>
      <c r="P111" s="51"/>
      <c r="Q111" s="51"/>
      <c r="R111" s="51"/>
      <c r="S111" s="51"/>
      <c r="T111" s="52"/>
      <c r="AT111" s="18" t="s">
        <v>180</v>
      </c>
      <c r="AU111" s="18" t="s">
        <v>82</v>
      </c>
    </row>
    <row r="112" spans="2:65" s="1" customFormat="1" ht="16.5" customHeight="1">
      <c r="B112" s="147"/>
      <c r="C112" s="148" t="s">
        <v>74</v>
      </c>
      <c r="D112" s="148" t="s">
        <v>173</v>
      </c>
      <c r="E112" s="149" t="s">
        <v>3310</v>
      </c>
      <c r="F112" s="150" t="s">
        <v>2342</v>
      </c>
      <c r="G112" s="151" t="s">
        <v>2075</v>
      </c>
      <c r="H112" s="152">
        <v>1</v>
      </c>
      <c r="I112" s="153"/>
      <c r="J112" s="154">
        <f>ROUND(I112*H112,2)</f>
        <v>0</v>
      </c>
      <c r="K112" s="150" t="s">
        <v>3</v>
      </c>
      <c r="L112" s="32"/>
      <c r="M112" s="155" t="s">
        <v>3</v>
      </c>
      <c r="N112" s="156" t="s">
        <v>45</v>
      </c>
      <c r="O112" s="51"/>
      <c r="P112" s="157">
        <f>O112*H112</f>
        <v>0</v>
      </c>
      <c r="Q112" s="157">
        <v>0</v>
      </c>
      <c r="R112" s="157">
        <f>Q112*H112</f>
        <v>0</v>
      </c>
      <c r="S112" s="157">
        <v>0</v>
      </c>
      <c r="T112" s="158">
        <f>S112*H112</f>
        <v>0</v>
      </c>
      <c r="AR112" s="18" t="s">
        <v>178</v>
      </c>
      <c r="AT112" s="18" t="s">
        <v>173</v>
      </c>
      <c r="AU112" s="18" t="s">
        <v>82</v>
      </c>
      <c r="AY112" s="18" t="s">
        <v>171</v>
      </c>
      <c r="BE112" s="159">
        <f>IF(N112="základní",J112,0)</f>
        <v>0</v>
      </c>
      <c r="BF112" s="159">
        <f>IF(N112="snížená",J112,0)</f>
        <v>0</v>
      </c>
      <c r="BG112" s="159">
        <f>IF(N112="zákl. přenesená",J112,0)</f>
        <v>0</v>
      </c>
      <c r="BH112" s="159">
        <f>IF(N112="sníž. přenesená",J112,0)</f>
        <v>0</v>
      </c>
      <c r="BI112" s="159">
        <f>IF(N112="nulová",J112,0)</f>
        <v>0</v>
      </c>
      <c r="BJ112" s="18" t="s">
        <v>82</v>
      </c>
      <c r="BK112" s="159">
        <f>ROUND(I112*H112,2)</f>
        <v>0</v>
      </c>
      <c r="BL112" s="18" t="s">
        <v>178</v>
      </c>
      <c r="BM112" s="18" t="s">
        <v>469</v>
      </c>
    </row>
    <row r="113" spans="2:47" s="1" customFormat="1" ht="12">
      <c r="B113" s="32"/>
      <c r="D113" s="160" t="s">
        <v>180</v>
      </c>
      <c r="F113" s="161" t="s">
        <v>2342</v>
      </c>
      <c r="I113" s="93"/>
      <c r="L113" s="32"/>
      <c r="M113" s="162"/>
      <c r="N113" s="51"/>
      <c r="O113" s="51"/>
      <c r="P113" s="51"/>
      <c r="Q113" s="51"/>
      <c r="R113" s="51"/>
      <c r="S113" s="51"/>
      <c r="T113" s="52"/>
      <c r="AT113" s="18" t="s">
        <v>180</v>
      </c>
      <c r="AU113" s="18" t="s">
        <v>82</v>
      </c>
    </row>
    <row r="114" spans="2:65" s="1" customFormat="1" ht="16.5" customHeight="1">
      <c r="B114" s="147"/>
      <c r="C114" s="148" t="s">
        <v>74</v>
      </c>
      <c r="D114" s="148" t="s">
        <v>173</v>
      </c>
      <c r="E114" s="149" t="s">
        <v>3311</v>
      </c>
      <c r="F114" s="150" t="s">
        <v>2344</v>
      </c>
      <c r="G114" s="151" t="s">
        <v>2075</v>
      </c>
      <c r="H114" s="152">
        <v>1</v>
      </c>
      <c r="I114" s="153"/>
      <c r="J114" s="154">
        <f>ROUND(I114*H114,2)</f>
        <v>0</v>
      </c>
      <c r="K114" s="150" t="s">
        <v>3</v>
      </c>
      <c r="L114" s="32"/>
      <c r="M114" s="155" t="s">
        <v>3</v>
      </c>
      <c r="N114" s="156" t="s">
        <v>45</v>
      </c>
      <c r="O114" s="51"/>
      <c r="P114" s="157">
        <f>O114*H114</f>
        <v>0</v>
      </c>
      <c r="Q114" s="157">
        <v>0</v>
      </c>
      <c r="R114" s="157">
        <f>Q114*H114</f>
        <v>0</v>
      </c>
      <c r="S114" s="157">
        <v>0</v>
      </c>
      <c r="T114" s="158">
        <f>S114*H114</f>
        <v>0</v>
      </c>
      <c r="AR114" s="18" t="s">
        <v>178</v>
      </c>
      <c r="AT114" s="18" t="s">
        <v>173</v>
      </c>
      <c r="AU114" s="18" t="s">
        <v>82</v>
      </c>
      <c r="AY114" s="18" t="s">
        <v>171</v>
      </c>
      <c r="BE114" s="159">
        <f>IF(N114="základní",J114,0)</f>
        <v>0</v>
      </c>
      <c r="BF114" s="159">
        <f>IF(N114="snížená",J114,0)</f>
        <v>0</v>
      </c>
      <c r="BG114" s="159">
        <f>IF(N114="zákl. přenesená",J114,0)</f>
        <v>0</v>
      </c>
      <c r="BH114" s="159">
        <f>IF(N114="sníž. přenesená",J114,0)</f>
        <v>0</v>
      </c>
      <c r="BI114" s="159">
        <f>IF(N114="nulová",J114,0)</f>
        <v>0</v>
      </c>
      <c r="BJ114" s="18" t="s">
        <v>82</v>
      </c>
      <c r="BK114" s="159">
        <f>ROUND(I114*H114,2)</f>
        <v>0</v>
      </c>
      <c r="BL114" s="18" t="s">
        <v>178</v>
      </c>
      <c r="BM114" s="18" t="s">
        <v>481</v>
      </c>
    </row>
    <row r="115" spans="2:47" s="1" customFormat="1" ht="12">
      <c r="B115" s="32"/>
      <c r="D115" s="160" t="s">
        <v>180</v>
      </c>
      <c r="F115" s="161" t="s">
        <v>2344</v>
      </c>
      <c r="I115" s="93"/>
      <c r="L115" s="32"/>
      <c r="M115" s="162"/>
      <c r="N115" s="51"/>
      <c r="O115" s="51"/>
      <c r="P115" s="51"/>
      <c r="Q115" s="51"/>
      <c r="R115" s="51"/>
      <c r="S115" s="51"/>
      <c r="T115" s="52"/>
      <c r="AT115" s="18" t="s">
        <v>180</v>
      </c>
      <c r="AU115" s="18" t="s">
        <v>82</v>
      </c>
    </row>
    <row r="116" spans="2:65" s="1" customFormat="1" ht="16.5" customHeight="1">
      <c r="B116" s="147"/>
      <c r="C116" s="148" t="s">
        <v>74</v>
      </c>
      <c r="D116" s="148" t="s">
        <v>173</v>
      </c>
      <c r="E116" s="149" t="s">
        <v>3312</v>
      </c>
      <c r="F116" s="150" t="s">
        <v>2346</v>
      </c>
      <c r="G116" s="151" t="s">
        <v>2075</v>
      </c>
      <c r="H116" s="152">
        <v>1</v>
      </c>
      <c r="I116" s="153"/>
      <c r="J116" s="154">
        <f>ROUND(I116*H116,2)</f>
        <v>0</v>
      </c>
      <c r="K116" s="150" t="s">
        <v>3</v>
      </c>
      <c r="L116" s="32"/>
      <c r="M116" s="155" t="s">
        <v>3</v>
      </c>
      <c r="N116" s="156" t="s">
        <v>45</v>
      </c>
      <c r="O116" s="51"/>
      <c r="P116" s="157">
        <f>O116*H116</f>
        <v>0</v>
      </c>
      <c r="Q116" s="157">
        <v>0</v>
      </c>
      <c r="R116" s="157">
        <f>Q116*H116</f>
        <v>0</v>
      </c>
      <c r="S116" s="157">
        <v>0</v>
      </c>
      <c r="T116" s="158">
        <f>S116*H116</f>
        <v>0</v>
      </c>
      <c r="AR116" s="18" t="s">
        <v>178</v>
      </c>
      <c r="AT116" s="18" t="s">
        <v>173</v>
      </c>
      <c r="AU116" s="18" t="s">
        <v>82</v>
      </c>
      <c r="AY116" s="18" t="s">
        <v>171</v>
      </c>
      <c r="BE116" s="159">
        <f>IF(N116="základní",J116,0)</f>
        <v>0</v>
      </c>
      <c r="BF116" s="159">
        <f>IF(N116="snížená",J116,0)</f>
        <v>0</v>
      </c>
      <c r="BG116" s="159">
        <f>IF(N116="zákl. přenesená",J116,0)</f>
        <v>0</v>
      </c>
      <c r="BH116" s="159">
        <f>IF(N116="sníž. přenesená",J116,0)</f>
        <v>0</v>
      </c>
      <c r="BI116" s="159">
        <f>IF(N116="nulová",J116,0)</f>
        <v>0</v>
      </c>
      <c r="BJ116" s="18" t="s">
        <v>82</v>
      </c>
      <c r="BK116" s="159">
        <f>ROUND(I116*H116,2)</f>
        <v>0</v>
      </c>
      <c r="BL116" s="18" t="s">
        <v>178</v>
      </c>
      <c r="BM116" s="18" t="s">
        <v>495</v>
      </c>
    </row>
    <row r="117" spans="2:47" s="1" customFormat="1" ht="12">
      <c r="B117" s="32"/>
      <c r="D117" s="160" t="s">
        <v>180</v>
      </c>
      <c r="F117" s="161" t="s">
        <v>2346</v>
      </c>
      <c r="I117" s="93"/>
      <c r="L117" s="32"/>
      <c r="M117" s="162"/>
      <c r="N117" s="51"/>
      <c r="O117" s="51"/>
      <c r="P117" s="51"/>
      <c r="Q117" s="51"/>
      <c r="R117" s="51"/>
      <c r="S117" s="51"/>
      <c r="T117" s="52"/>
      <c r="AT117" s="18" t="s">
        <v>180</v>
      </c>
      <c r="AU117" s="18" t="s">
        <v>82</v>
      </c>
    </row>
    <row r="118" spans="2:65" s="1" customFormat="1" ht="16.5" customHeight="1">
      <c r="B118" s="147"/>
      <c r="C118" s="148" t="s">
        <v>74</v>
      </c>
      <c r="D118" s="148" t="s">
        <v>173</v>
      </c>
      <c r="E118" s="149" t="s">
        <v>3313</v>
      </c>
      <c r="F118" s="150" t="s">
        <v>2348</v>
      </c>
      <c r="G118" s="151" t="s">
        <v>2075</v>
      </c>
      <c r="H118" s="152">
        <v>1</v>
      </c>
      <c r="I118" s="153"/>
      <c r="J118" s="154">
        <f>ROUND(I118*H118,2)</f>
        <v>0</v>
      </c>
      <c r="K118" s="150" t="s">
        <v>3</v>
      </c>
      <c r="L118" s="32"/>
      <c r="M118" s="155" t="s">
        <v>3</v>
      </c>
      <c r="N118" s="156" t="s">
        <v>45</v>
      </c>
      <c r="O118" s="51"/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AR118" s="18" t="s">
        <v>178</v>
      </c>
      <c r="AT118" s="18" t="s">
        <v>173</v>
      </c>
      <c r="AU118" s="18" t="s">
        <v>82</v>
      </c>
      <c r="AY118" s="18" t="s">
        <v>171</v>
      </c>
      <c r="BE118" s="159">
        <f>IF(N118="základní",J118,0)</f>
        <v>0</v>
      </c>
      <c r="BF118" s="159">
        <f>IF(N118="snížená",J118,0)</f>
        <v>0</v>
      </c>
      <c r="BG118" s="159">
        <f>IF(N118="zákl. přenesená",J118,0)</f>
        <v>0</v>
      </c>
      <c r="BH118" s="159">
        <f>IF(N118="sníž. přenesená",J118,0)</f>
        <v>0</v>
      </c>
      <c r="BI118" s="159">
        <f>IF(N118="nulová",J118,0)</f>
        <v>0</v>
      </c>
      <c r="BJ118" s="18" t="s">
        <v>82</v>
      </c>
      <c r="BK118" s="159">
        <f>ROUND(I118*H118,2)</f>
        <v>0</v>
      </c>
      <c r="BL118" s="18" t="s">
        <v>178</v>
      </c>
      <c r="BM118" s="18" t="s">
        <v>506</v>
      </c>
    </row>
    <row r="119" spans="2:47" s="1" customFormat="1" ht="12">
      <c r="B119" s="32"/>
      <c r="D119" s="160" t="s">
        <v>180</v>
      </c>
      <c r="F119" s="161" t="s">
        <v>2349</v>
      </c>
      <c r="I119" s="93"/>
      <c r="L119" s="32"/>
      <c r="M119" s="162"/>
      <c r="N119" s="51"/>
      <c r="O119" s="51"/>
      <c r="P119" s="51"/>
      <c r="Q119" s="51"/>
      <c r="R119" s="51"/>
      <c r="S119" s="51"/>
      <c r="T119" s="52"/>
      <c r="AT119" s="18" t="s">
        <v>180</v>
      </c>
      <c r="AU119" s="18" t="s">
        <v>82</v>
      </c>
    </row>
    <row r="120" spans="2:65" s="1" customFormat="1" ht="16.5" customHeight="1">
      <c r="B120" s="147"/>
      <c r="C120" s="148" t="s">
        <v>74</v>
      </c>
      <c r="D120" s="148" t="s">
        <v>173</v>
      </c>
      <c r="E120" s="149" t="s">
        <v>3314</v>
      </c>
      <c r="F120" s="150" t="s">
        <v>2351</v>
      </c>
      <c r="G120" s="151" t="s">
        <v>2075</v>
      </c>
      <c r="H120" s="152">
        <v>1</v>
      </c>
      <c r="I120" s="153"/>
      <c r="J120" s="154">
        <f>ROUND(I120*H120,2)</f>
        <v>0</v>
      </c>
      <c r="K120" s="150" t="s">
        <v>3</v>
      </c>
      <c r="L120" s="32"/>
      <c r="M120" s="155" t="s">
        <v>3</v>
      </c>
      <c r="N120" s="156" t="s">
        <v>45</v>
      </c>
      <c r="O120" s="51"/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18" t="s">
        <v>178</v>
      </c>
      <c r="AT120" s="18" t="s">
        <v>173</v>
      </c>
      <c r="AU120" s="18" t="s">
        <v>82</v>
      </c>
      <c r="AY120" s="18" t="s">
        <v>171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8" t="s">
        <v>82</v>
      </c>
      <c r="BK120" s="159">
        <f>ROUND(I120*H120,2)</f>
        <v>0</v>
      </c>
      <c r="BL120" s="18" t="s">
        <v>178</v>
      </c>
      <c r="BM120" s="18" t="s">
        <v>570</v>
      </c>
    </row>
    <row r="121" spans="2:47" s="1" customFormat="1" ht="12">
      <c r="B121" s="32"/>
      <c r="D121" s="160" t="s">
        <v>180</v>
      </c>
      <c r="F121" s="161" t="s">
        <v>2351</v>
      </c>
      <c r="I121" s="93"/>
      <c r="L121" s="32"/>
      <c r="M121" s="186"/>
      <c r="N121" s="187"/>
      <c r="O121" s="187"/>
      <c r="P121" s="187"/>
      <c r="Q121" s="187"/>
      <c r="R121" s="187"/>
      <c r="S121" s="187"/>
      <c r="T121" s="188"/>
      <c r="AT121" s="18" t="s">
        <v>180</v>
      </c>
      <c r="AU121" s="18" t="s">
        <v>82</v>
      </c>
    </row>
    <row r="122" spans="2:12" s="1" customFormat="1" ht="6.95" customHeight="1">
      <c r="B122" s="41"/>
      <c r="C122" s="42"/>
      <c r="D122" s="42"/>
      <c r="E122" s="42"/>
      <c r="F122" s="42"/>
      <c r="G122" s="42"/>
      <c r="H122" s="42"/>
      <c r="I122" s="109"/>
      <c r="J122" s="42"/>
      <c r="K122" s="42"/>
      <c r="L122" s="32"/>
    </row>
  </sheetData>
  <autoFilter ref="C85:K12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7"/>
  <sheetViews>
    <sheetView showGridLines="0" workbookViewId="0" topLeftCell="A115">
      <selection activeCell="F125" sqref="F12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116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2478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3315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ROUND(J93,2)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ROUND((SUM(BE93:BE146)),2)</f>
        <v>0</v>
      </c>
      <c r="I35" s="101">
        <v>0.21</v>
      </c>
      <c r="J35" s="100">
        <f>ROUND(((SUM(BE93:BE146))*I35),2)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ROUND((SUM(BF93:BF146)),2)</f>
        <v>0</v>
      </c>
      <c r="I36" s="101">
        <v>0.15</v>
      </c>
      <c r="J36" s="100">
        <f>ROUND(((SUM(BF93:BF146))*I36),2)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ROUND((SUM(BG93:BG146)),2)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ROUND((SUM(BH93:BH146)),2)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ROUND((SUM(BI93:BI146)),2)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2478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04 - Ústřední vytápění - prodejna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J93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3316</v>
      </c>
      <c r="E64" s="117"/>
      <c r="F64" s="117"/>
      <c r="G64" s="117"/>
      <c r="H64" s="117"/>
      <c r="I64" s="118"/>
      <c r="J64" s="119">
        <f>J94</f>
        <v>0</v>
      </c>
      <c r="L64" s="115"/>
    </row>
    <row r="65" spans="2:12" s="8" customFormat="1" ht="24.95" customHeight="1">
      <c r="B65" s="115"/>
      <c r="D65" s="116" t="s">
        <v>3317</v>
      </c>
      <c r="E65" s="117"/>
      <c r="F65" s="117"/>
      <c r="G65" s="117"/>
      <c r="H65" s="117"/>
      <c r="I65" s="118"/>
      <c r="J65" s="119">
        <f>J104</f>
        <v>0</v>
      </c>
      <c r="L65" s="115"/>
    </row>
    <row r="66" spans="2:12" s="9" customFormat="1" ht="19.9" customHeight="1">
      <c r="B66" s="120"/>
      <c r="D66" s="121" t="s">
        <v>3318</v>
      </c>
      <c r="E66" s="122"/>
      <c r="F66" s="122"/>
      <c r="G66" s="122"/>
      <c r="H66" s="122"/>
      <c r="I66" s="123"/>
      <c r="J66" s="124">
        <f>J105</f>
        <v>0</v>
      </c>
      <c r="L66" s="120"/>
    </row>
    <row r="67" spans="2:12" s="8" customFormat="1" ht="24.95" customHeight="1">
      <c r="B67" s="115"/>
      <c r="D67" s="116" t="s">
        <v>3319</v>
      </c>
      <c r="E67" s="117"/>
      <c r="F67" s="117"/>
      <c r="G67" s="117"/>
      <c r="H67" s="117"/>
      <c r="I67" s="118"/>
      <c r="J67" s="119">
        <f>J116</f>
        <v>0</v>
      </c>
      <c r="L67" s="115"/>
    </row>
    <row r="68" spans="2:12" s="9" customFormat="1" ht="19.9" customHeight="1">
      <c r="B68" s="120"/>
      <c r="D68" s="121" t="s">
        <v>3320</v>
      </c>
      <c r="E68" s="122"/>
      <c r="F68" s="122"/>
      <c r="G68" s="122"/>
      <c r="H68" s="122"/>
      <c r="I68" s="123"/>
      <c r="J68" s="124">
        <f>J117</f>
        <v>0</v>
      </c>
      <c r="L68" s="120"/>
    </row>
    <row r="69" spans="2:12" s="8" customFormat="1" ht="24.95" customHeight="1">
      <c r="B69" s="115"/>
      <c r="D69" s="116" t="s">
        <v>3321</v>
      </c>
      <c r="E69" s="117"/>
      <c r="F69" s="117"/>
      <c r="G69" s="117"/>
      <c r="H69" s="117"/>
      <c r="I69" s="118"/>
      <c r="J69" s="119">
        <f>J122</f>
        <v>0</v>
      </c>
      <c r="L69" s="115"/>
    </row>
    <row r="70" spans="2:12" s="8" customFormat="1" ht="24.95" customHeight="1">
      <c r="B70" s="115"/>
      <c r="D70" s="116" t="s">
        <v>3322</v>
      </c>
      <c r="E70" s="117"/>
      <c r="F70" s="117"/>
      <c r="G70" s="117"/>
      <c r="H70" s="117"/>
      <c r="I70" s="118"/>
      <c r="J70" s="119">
        <f>J131</f>
        <v>0</v>
      </c>
      <c r="L70" s="115"/>
    </row>
    <row r="71" spans="2:12" s="8" customFormat="1" ht="24.95" customHeight="1">
      <c r="B71" s="115"/>
      <c r="D71" s="116" t="s">
        <v>3323</v>
      </c>
      <c r="E71" s="117"/>
      <c r="F71" s="117"/>
      <c r="G71" s="117"/>
      <c r="H71" s="117"/>
      <c r="I71" s="118"/>
      <c r="J71" s="119">
        <f>J138</f>
        <v>0</v>
      </c>
      <c r="L71" s="115"/>
    </row>
    <row r="72" spans="2:12" s="1" customFormat="1" ht="21.75" customHeight="1">
      <c r="B72" s="32"/>
      <c r="I72" s="93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109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110"/>
      <c r="J77" s="44"/>
      <c r="K77" s="44"/>
      <c r="L77" s="32"/>
    </row>
    <row r="78" spans="2:12" s="1" customFormat="1" ht="24.95" customHeight="1">
      <c r="B78" s="32"/>
      <c r="C78" s="22" t="s">
        <v>156</v>
      </c>
      <c r="I78" s="93"/>
      <c r="L78" s="32"/>
    </row>
    <row r="79" spans="2:12" s="1" customFormat="1" ht="6.95" customHeight="1">
      <c r="B79" s="32"/>
      <c r="I79" s="93"/>
      <c r="L79" s="32"/>
    </row>
    <row r="80" spans="2:12" s="1" customFormat="1" ht="12" customHeight="1">
      <c r="B80" s="32"/>
      <c r="C80" s="27" t="s">
        <v>17</v>
      </c>
      <c r="I80" s="93"/>
      <c r="L80" s="32"/>
    </row>
    <row r="81" spans="2:12" s="1" customFormat="1" ht="16.5" customHeight="1">
      <c r="B81" s="32"/>
      <c r="E81" s="334" t="str">
        <f>E7</f>
        <v>Rozšíření výrobních kapacit společnosti ZELENKA s.r.o.</v>
      </c>
      <c r="F81" s="335"/>
      <c r="G81" s="335"/>
      <c r="H81" s="335"/>
      <c r="I81" s="93"/>
      <c r="L81" s="32"/>
    </row>
    <row r="82" spans="2:12" ht="12" customHeight="1">
      <c r="B82" s="21"/>
      <c r="C82" s="27" t="s">
        <v>144</v>
      </c>
      <c r="L82" s="21"/>
    </row>
    <row r="83" spans="2:12" s="1" customFormat="1" ht="16.5" customHeight="1">
      <c r="B83" s="32"/>
      <c r="E83" s="334" t="s">
        <v>2478</v>
      </c>
      <c r="F83" s="317"/>
      <c r="G83" s="317"/>
      <c r="H83" s="317"/>
      <c r="I83" s="93"/>
      <c r="L83" s="32"/>
    </row>
    <row r="84" spans="2:12" s="1" customFormat="1" ht="12" customHeight="1">
      <c r="B84" s="32"/>
      <c r="C84" s="27" t="s">
        <v>259</v>
      </c>
      <c r="I84" s="93"/>
      <c r="L84" s="32"/>
    </row>
    <row r="85" spans="2:12" s="1" customFormat="1" ht="16.5" customHeight="1">
      <c r="B85" s="32"/>
      <c r="E85" s="318" t="str">
        <f>E11</f>
        <v>04 - Ústřední vytápění - prodejna</v>
      </c>
      <c r="F85" s="317"/>
      <c r="G85" s="317"/>
      <c r="H85" s="317"/>
      <c r="I85" s="93"/>
      <c r="L85" s="32"/>
    </row>
    <row r="86" spans="2:12" s="1" customFormat="1" ht="6.95" customHeight="1">
      <c r="B86" s="32"/>
      <c r="I86" s="93"/>
      <c r="L86" s="32"/>
    </row>
    <row r="87" spans="2:12" s="1" customFormat="1" ht="12" customHeight="1">
      <c r="B87" s="32"/>
      <c r="C87" s="27" t="s">
        <v>21</v>
      </c>
      <c r="F87" s="18" t="str">
        <f>F14</f>
        <v>Židlochovice, Topolová 910, PSČ 667 01</v>
      </c>
      <c r="I87" s="94" t="s">
        <v>23</v>
      </c>
      <c r="J87" s="48" t="str">
        <f>IF(J14="","",J14)</f>
        <v>9. 1. 2019</v>
      </c>
      <c r="L87" s="32"/>
    </row>
    <row r="88" spans="2:12" s="1" customFormat="1" ht="6.95" customHeight="1">
      <c r="B88" s="32"/>
      <c r="I88" s="93"/>
      <c r="L88" s="32"/>
    </row>
    <row r="89" spans="2:12" s="1" customFormat="1" ht="24.95" customHeight="1">
      <c r="B89" s="32"/>
      <c r="C89" s="27" t="s">
        <v>25</v>
      </c>
      <c r="F89" s="18" t="str">
        <f>E17</f>
        <v>A77 architektonický ateliér Brno, s.r.o.</v>
      </c>
      <c r="I89" s="94" t="s">
        <v>33</v>
      </c>
      <c r="J89" s="30" t="str">
        <f>E23</f>
        <v>A77 architektonický ateliér Brno, s.r.o.</v>
      </c>
      <c r="L89" s="32"/>
    </row>
    <row r="90" spans="2:12" s="1" customFormat="1" ht="13.7" customHeight="1">
      <c r="B90" s="32"/>
      <c r="C90" s="27" t="s">
        <v>31</v>
      </c>
      <c r="F90" s="18" t="str">
        <f>IF(E20="","",E20)</f>
        <v>Vyplň údaj</v>
      </c>
      <c r="I90" s="94" t="s">
        <v>35</v>
      </c>
      <c r="J90" s="30" t="str">
        <f>E26</f>
        <v>HAVO Consult s.r.o.</v>
      </c>
      <c r="L90" s="32"/>
    </row>
    <row r="91" spans="2:12" s="1" customFormat="1" ht="10.35" customHeight="1">
      <c r="B91" s="32"/>
      <c r="I91" s="93"/>
      <c r="L91" s="32"/>
    </row>
    <row r="92" spans="2:20" s="10" customFormat="1" ht="29.25" customHeight="1">
      <c r="B92" s="125"/>
      <c r="C92" s="126" t="s">
        <v>157</v>
      </c>
      <c r="D92" s="127" t="s">
        <v>59</v>
      </c>
      <c r="E92" s="127" t="s">
        <v>55</v>
      </c>
      <c r="F92" s="127" t="s">
        <v>56</v>
      </c>
      <c r="G92" s="127" t="s">
        <v>158</v>
      </c>
      <c r="H92" s="127" t="s">
        <v>159</v>
      </c>
      <c r="I92" s="128" t="s">
        <v>160</v>
      </c>
      <c r="J92" s="127" t="s">
        <v>148</v>
      </c>
      <c r="K92" s="129" t="s">
        <v>161</v>
      </c>
      <c r="L92" s="125"/>
      <c r="M92" s="55" t="s">
        <v>3</v>
      </c>
      <c r="N92" s="56" t="s">
        <v>44</v>
      </c>
      <c r="O92" s="56" t="s">
        <v>162</v>
      </c>
      <c r="P92" s="56" t="s">
        <v>163</v>
      </c>
      <c r="Q92" s="56" t="s">
        <v>164</v>
      </c>
      <c r="R92" s="56" t="s">
        <v>165</v>
      </c>
      <c r="S92" s="56" t="s">
        <v>166</v>
      </c>
      <c r="T92" s="57" t="s">
        <v>167</v>
      </c>
    </row>
    <row r="93" spans="2:63" s="1" customFormat="1" ht="22.9" customHeight="1">
      <c r="B93" s="32"/>
      <c r="C93" s="60" t="s">
        <v>168</v>
      </c>
      <c r="I93" s="93"/>
      <c r="J93" s="130">
        <f>BK93</f>
        <v>0</v>
      </c>
      <c r="L93" s="32"/>
      <c r="M93" s="58"/>
      <c r="N93" s="49"/>
      <c r="O93" s="49"/>
      <c r="P93" s="131">
        <f>P94+P104+P116+P122+P131+P138</f>
        <v>0</v>
      </c>
      <c r="Q93" s="49"/>
      <c r="R93" s="131">
        <f>R94+R104+R116+R122+R131+R138</f>
        <v>0</v>
      </c>
      <c r="S93" s="49"/>
      <c r="T93" s="132">
        <f>T94+T104+T116+T122+T131+T138</f>
        <v>0</v>
      </c>
      <c r="AT93" s="18" t="s">
        <v>73</v>
      </c>
      <c r="AU93" s="18" t="s">
        <v>149</v>
      </c>
      <c r="BK93" s="133">
        <f>BK94+BK104+BK116+BK122+BK131+BK138</f>
        <v>0</v>
      </c>
    </row>
    <row r="94" spans="2:63" s="11" customFormat="1" ht="25.9" customHeight="1">
      <c r="B94" s="134"/>
      <c r="D94" s="135" t="s">
        <v>73</v>
      </c>
      <c r="E94" s="136" t="s">
        <v>2035</v>
      </c>
      <c r="F94" s="136" t="s">
        <v>3324</v>
      </c>
      <c r="I94" s="137"/>
      <c r="J94" s="138">
        <f>BK94</f>
        <v>0</v>
      </c>
      <c r="L94" s="134"/>
      <c r="M94" s="139"/>
      <c r="N94" s="140"/>
      <c r="O94" s="140"/>
      <c r="P94" s="141">
        <f>SUM(P95:P103)</f>
        <v>0</v>
      </c>
      <c r="Q94" s="140"/>
      <c r="R94" s="141">
        <f>SUM(R95:R103)</f>
        <v>0</v>
      </c>
      <c r="S94" s="140"/>
      <c r="T94" s="142">
        <f>SUM(T95:T103)</f>
        <v>0</v>
      </c>
      <c r="AR94" s="135" t="s">
        <v>82</v>
      </c>
      <c r="AT94" s="143" t="s">
        <v>73</v>
      </c>
      <c r="AU94" s="143" t="s">
        <v>74</v>
      </c>
      <c r="AY94" s="135" t="s">
        <v>171</v>
      </c>
      <c r="BK94" s="144">
        <f>SUM(BK95:BK103)</f>
        <v>0</v>
      </c>
    </row>
    <row r="95" spans="2:65" s="1" customFormat="1" ht="33.75" customHeight="1">
      <c r="B95" s="147"/>
      <c r="C95" s="148" t="s">
        <v>74</v>
      </c>
      <c r="D95" s="148" t="s">
        <v>173</v>
      </c>
      <c r="E95" s="149" t="s">
        <v>3325</v>
      </c>
      <c r="F95" s="150" t="s">
        <v>4379</v>
      </c>
      <c r="G95" s="151" t="s">
        <v>1025</v>
      </c>
      <c r="H95" s="152">
        <v>1</v>
      </c>
      <c r="I95" s="153"/>
      <c r="J95" s="154">
        <f>ROUND(I95*H95,2)</f>
        <v>0</v>
      </c>
      <c r="K95" s="150" t="s">
        <v>3</v>
      </c>
      <c r="L95" s="32"/>
      <c r="M95" s="155" t="s">
        <v>3</v>
      </c>
      <c r="N95" s="156" t="s">
        <v>45</v>
      </c>
      <c r="O95" s="51"/>
      <c r="P95" s="157">
        <f>O95*H95</f>
        <v>0</v>
      </c>
      <c r="Q95" s="157">
        <v>0</v>
      </c>
      <c r="R95" s="157">
        <f>Q95*H95</f>
        <v>0</v>
      </c>
      <c r="S95" s="157">
        <v>0</v>
      </c>
      <c r="T95" s="158">
        <f>S95*H95</f>
        <v>0</v>
      </c>
      <c r="AR95" s="18" t="s">
        <v>178</v>
      </c>
      <c r="AT95" s="18" t="s">
        <v>173</v>
      </c>
      <c r="AU95" s="18" t="s">
        <v>82</v>
      </c>
      <c r="AY95" s="18" t="s">
        <v>171</v>
      </c>
      <c r="BE95" s="159">
        <f>IF(N95="základní",J95,0)</f>
        <v>0</v>
      </c>
      <c r="BF95" s="159">
        <f>IF(N95="snížená",J95,0)</f>
        <v>0</v>
      </c>
      <c r="BG95" s="159">
        <f>IF(N95="zákl. přenesená",J95,0)</f>
        <v>0</v>
      </c>
      <c r="BH95" s="159">
        <f>IF(N95="sníž. přenesená",J95,0)</f>
        <v>0</v>
      </c>
      <c r="BI95" s="159">
        <f>IF(N95="nulová",J95,0)</f>
        <v>0</v>
      </c>
      <c r="BJ95" s="18" t="s">
        <v>82</v>
      </c>
      <c r="BK95" s="159">
        <f>ROUND(I95*H95,2)</f>
        <v>0</v>
      </c>
      <c r="BL95" s="18" t="s">
        <v>178</v>
      </c>
      <c r="BM95" s="18" t="s">
        <v>84</v>
      </c>
    </row>
    <row r="96" spans="2:47" s="1" customFormat="1" ht="19.5">
      <c r="B96" s="32"/>
      <c r="D96" s="160" t="s">
        <v>180</v>
      </c>
      <c r="F96" s="161" t="s">
        <v>4380</v>
      </c>
      <c r="I96" s="93"/>
      <c r="L96" s="32"/>
      <c r="M96" s="162"/>
      <c r="N96" s="51"/>
      <c r="O96" s="51"/>
      <c r="P96" s="51"/>
      <c r="Q96" s="51"/>
      <c r="R96" s="51"/>
      <c r="S96" s="51"/>
      <c r="T96" s="52"/>
      <c r="AT96" s="18" t="s">
        <v>180</v>
      </c>
      <c r="AU96" s="18" t="s">
        <v>82</v>
      </c>
    </row>
    <row r="97" spans="2:65" s="1" customFormat="1" ht="16.5" customHeight="1">
      <c r="B97" s="147"/>
      <c r="C97" s="148" t="s">
        <v>74</v>
      </c>
      <c r="D97" s="148" t="s">
        <v>173</v>
      </c>
      <c r="E97" s="149" t="s">
        <v>3326</v>
      </c>
      <c r="F97" s="150" t="s">
        <v>3327</v>
      </c>
      <c r="G97" s="151" t="s">
        <v>1025</v>
      </c>
      <c r="H97" s="152">
        <v>1</v>
      </c>
      <c r="I97" s="153"/>
      <c r="J97" s="154">
        <f>ROUND(I97*H97,2)</f>
        <v>0</v>
      </c>
      <c r="K97" s="150" t="s">
        <v>3</v>
      </c>
      <c r="L97" s="32"/>
      <c r="M97" s="155" t="s">
        <v>3</v>
      </c>
      <c r="N97" s="156" t="s">
        <v>45</v>
      </c>
      <c r="O97" s="51"/>
      <c r="P97" s="157">
        <f>O97*H97</f>
        <v>0</v>
      </c>
      <c r="Q97" s="157">
        <v>0</v>
      </c>
      <c r="R97" s="157">
        <f>Q97*H97</f>
        <v>0</v>
      </c>
      <c r="S97" s="157">
        <v>0</v>
      </c>
      <c r="T97" s="158">
        <f>S97*H97</f>
        <v>0</v>
      </c>
      <c r="AR97" s="18" t="s">
        <v>178</v>
      </c>
      <c r="AT97" s="18" t="s">
        <v>173</v>
      </c>
      <c r="AU97" s="18" t="s">
        <v>82</v>
      </c>
      <c r="AY97" s="18" t="s">
        <v>171</v>
      </c>
      <c r="BE97" s="159">
        <f>IF(N97="základní",J97,0)</f>
        <v>0</v>
      </c>
      <c r="BF97" s="159">
        <f>IF(N97="snížená",J97,0)</f>
        <v>0</v>
      </c>
      <c r="BG97" s="159">
        <f>IF(N97="zákl. přenesená",J97,0)</f>
        <v>0</v>
      </c>
      <c r="BH97" s="159">
        <f>IF(N97="sníž. přenesená",J97,0)</f>
        <v>0</v>
      </c>
      <c r="BI97" s="159">
        <f>IF(N97="nulová",J97,0)</f>
        <v>0</v>
      </c>
      <c r="BJ97" s="18" t="s">
        <v>82</v>
      </c>
      <c r="BK97" s="159">
        <f>ROUND(I97*H97,2)</f>
        <v>0</v>
      </c>
      <c r="BL97" s="18" t="s">
        <v>178</v>
      </c>
      <c r="BM97" s="18" t="s">
        <v>178</v>
      </c>
    </row>
    <row r="98" spans="2:47" s="1" customFormat="1" ht="12">
      <c r="B98" s="32"/>
      <c r="D98" s="160" t="s">
        <v>180</v>
      </c>
      <c r="F98" s="161" t="s">
        <v>3328</v>
      </c>
      <c r="I98" s="93"/>
      <c r="L98" s="32"/>
      <c r="M98" s="162"/>
      <c r="N98" s="51"/>
      <c r="O98" s="51"/>
      <c r="P98" s="51"/>
      <c r="Q98" s="51"/>
      <c r="R98" s="51"/>
      <c r="S98" s="51"/>
      <c r="T98" s="52"/>
      <c r="AT98" s="18" t="s">
        <v>180</v>
      </c>
      <c r="AU98" s="18" t="s">
        <v>82</v>
      </c>
    </row>
    <row r="99" spans="2:65" s="1" customFormat="1" ht="16.5" customHeight="1">
      <c r="B99" s="147"/>
      <c r="C99" s="148" t="s">
        <v>74</v>
      </c>
      <c r="D99" s="148" t="s">
        <v>173</v>
      </c>
      <c r="E99" s="149" t="s">
        <v>3329</v>
      </c>
      <c r="F99" s="150" t="s">
        <v>2369</v>
      </c>
      <c r="G99" s="151" t="s">
        <v>1025</v>
      </c>
      <c r="H99" s="152">
        <v>1</v>
      </c>
      <c r="I99" s="153"/>
      <c r="J99" s="154">
        <f>ROUND(I99*H99,2)</f>
        <v>0</v>
      </c>
      <c r="K99" s="150" t="s">
        <v>3</v>
      </c>
      <c r="L99" s="32"/>
      <c r="M99" s="155" t="s">
        <v>3</v>
      </c>
      <c r="N99" s="156" t="s">
        <v>45</v>
      </c>
      <c r="O99" s="51"/>
      <c r="P99" s="157">
        <f>O99*H99</f>
        <v>0</v>
      </c>
      <c r="Q99" s="157">
        <v>0</v>
      </c>
      <c r="R99" s="157">
        <f>Q99*H99</f>
        <v>0</v>
      </c>
      <c r="S99" s="157">
        <v>0</v>
      </c>
      <c r="T99" s="158">
        <f>S99*H99</f>
        <v>0</v>
      </c>
      <c r="AR99" s="18" t="s">
        <v>178</v>
      </c>
      <c r="AT99" s="18" t="s">
        <v>173</v>
      </c>
      <c r="AU99" s="18" t="s">
        <v>82</v>
      </c>
      <c r="AY99" s="18" t="s">
        <v>171</v>
      </c>
      <c r="BE99" s="159">
        <f>IF(N99="základní",J99,0)</f>
        <v>0</v>
      </c>
      <c r="BF99" s="159">
        <f>IF(N99="snížená",J99,0)</f>
        <v>0</v>
      </c>
      <c r="BG99" s="159">
        <f>IF(N99="zákl. přenesená",J99,0)</f>
        <v>0</v>
      </c>
      <c r="BH99" s="159">
        <f>IF(N99="sníž. přenesená",J99,0)</f>
        <v>0</v>
      </c>
      <c r="BI99" s="159">
        <f>IF(N99="nulová",J99,0)</f>
        <v>0</v>
      </c>
      <c r="BJ99" s="18" t="s">
        <v>82</v>
      </c>
      <c r="BK99" s="159">
        <f>ROUND(I99*H99,2)</f>
        <v>0</v>
      </c>
      <c r="BL99" s="18" t="s">
        <v>178</v>
      </c>
      <c r="BM99" s="18" t="s">
        <v>190</v>
      </c>
    </row>
    <row r="100" spans="2:47" s="1" customFormat="1" ht="12">
      <c r="B100" s="32"/>
      <c r="D100" s="160" t="s">
        <v>180</v>
      </c>
      <c r="F100" s="161" t="s">
        <v>2369</v>
      </c>
      <c r="I100" s="93"/>
      <c r="L100" s="32"/>
      <c r="M100" s="162"/>
      <c r="N100" s="51"/>
      <c r="O100" s="51"/>
      <c r="P100" s="51"/>
      <c r="Q100" s="51"/>
      <c r="R100" s="51"/>
      <c r="S100" s="51"/>
      <c r="T100" s="52"/>
      <c r="AT100" s="18" t="s">
        <v>180</v>
      </c>
      <c r="AU100" s="18" t="s">
        <v>82</v>
      </c>
    </row>
    <row r="101" spans="2:47" s="1" customFormat="1" ht="19.5">
      <c r="B101" s="32"/>
      <c r="D101" s="160" t="s">
        <v>649</v>
      </c>
      <c r="F101" s="207" t="s">
        <v>2370</v>
      </c>
      <c r="I101" s="93"/>
      <c r="L101" s="32"/>
      <c r="M101" s="162"/>
      <c r="N101" s="51"/>
      <c r="O101" s="51"/>
      <c r="P101" s="51"/>
      <c r="Q101" s="51"/>
      <c r="R101" s="51"/>
      <c r="S101" s="51"/>
      <c r="T101" s="52"/>
      <c r="AT101" s="18" t="s">
        <v>649</v>
      </c>
      <c r="AU101" s="18" t="s">
        <v>82</v>
      </c>
    </row>
    <row r="102" spans="2:65" s="1" customFormat="1" ht="22.5" customHeight="1">
      <c r="B102" s="147"/>
      <c r="C102" s="148" t="s">
        <v>74</v>
      </c>
      <c r="D102" s="148" t="s">
        <v>173</v>
      </c>
      <c r="E102" s="149" t="s">
        <v>3330</v>
      </c>
      <c r="F102" s="150" t="s">
        <v>3331</v>
      </c>
      <c r="G102" s="151" t="s">
        <v>1025</v>
      </c>
      <c r="H102" s="152">
        <v>1</v>
      </c>
      <c r="I102" s="153"/>
      <c r="J102" s="154">
        <f>ROUND(I102*H102,2)</f>
        <v>0</v>
      </c>
      <c r="K102" s="150" t="s">
        <v>3</v>
      </c>
      <c r="L102" s="32"/>
      <c r="M102" s="155" t="s">
        <v>3</v>
      </c>
      <c r="N102" s="156" t="s">
        <v>45</v>
      </c>
      <c r="O102" s="51"/>
      <c r="P102" s="157">
        <f>O102*H102</f>
        <v>0</v>
      </c>
      <c r="Q102" s="157">
        <v>0</v>
      </c>
      <c r="R102" s="157">
        <f>Q102*H102</f>
        <v>0</v>
      </c>
      <c r="S102" s="157">
        <v>0</v>
      </c>
      <c r="T102" s="158">
        <f>S102*H102</f>
        <v>0</v>
      </c>
      <c r="AR102" s="18" t="s">
        <v>178</v>
      </c>
      <c r="AT102" s="18" t="s">
        <v>173</v>
      </c>
      <c r="AU102" s="18" t="s">
        <v>82</v>
      </c>
      <c r="AY102" s="18" t="s">
        <v>171</v>
      </c>
      <c r="BE102" s="159">
        <f>IF(N102="základní",J102,0)</f>
        <v>0</v>
      </c>
      <c r="BF102" s="159">
        <f>IF(N102="snížená",J102,0)</f>
        <v>0</v>
      </c>
      <c r="BG102" s="159">
        <f>IF(N102="zákl. přenesená",J102,0)</f>
        <v>0</v>
      </c>
      <c r="BH102" s="159">
        <f>IF(N102="sníž. přenesená",J102,0)</f>
        <v>0</v>
      </c>
      <c r="BI102" s="159">
        <f>IF(N102="nulová",J102,0)</f>
        <v>0</v>
      </c>
      <c r="BJ102" s="18" t="s">
        <v>82</v>
      </c>
      <c r="BK102" s="159">
        <f>ROUND(I102*H102,2)</f>
        <v>0</v>
      </c>
      <c r="BL102" s="18" t="s">
        <v>178</v>
      </c>
      <c r="BM102" s="18" t="s">
        <v>232</v>
      </c>
    </row>
    <row r="103" spans="2:47" s="1" customFormat="1" ht="19.5">
      <c r="B103" s="32"/>
      <c r="D103" s="160" t="s">
        <v>180</v>
      </c>
      <c r="F103" s="161" t="s">
        <v>3332</v>
      </c>
      <c r="I103" s="93"/>
      <c r="L103" s="32"/>
      <c r="M103" s="162"/>
      <c r="N103" s="51"/>
      <c r="O103" s="51"/>
      <c r="P103" s="51"/>
      <c r="Q103" s="51"/>
      <c r="R103" s="51"/>
      <c r="S103" s="51"/>
      <c r="T103" s="52"/>
      <c r="AT103" s="18" t="s">
        <v>180</v>
      </c>
      <c r="AU103" s="18" t="s">
        <v>82</v>
      </c>
    </row>
    <row r="104" spans="2:63" s="11" customFormat="1" ht="25.9" customHeight="1">
      <c r="B104" s="134"/>
      <c r="D104" s="135" t="s">
        <v>73</v>
      </c>
      <c r="E104" s="136" t="s">
        <v>2092</v>
      </c>
      <c r="F104" s="136" t="s">
        <v>2391</v>
      </c>
      <c r="I104" s="137"/>
      <c r="J104" s="138">
        <f>BK104</f>
        <v>0</v>
      </c>
      <c r="L104" s="134"/>
      <c r="M104" s="139"/>
      <c r="N104" s="140"/>
      <c r="O104" s="140"/>
      <c r="P104" s="141">
        <f>P105</f>
        <v>0</v>
      </c>
      <c r="Q104" s="140"/>
      <c r="R104" s="141">
        <f>R105</f>
        <v>0</v>
      </c>
      <c r="S104" s="140"/>
      <c r="T104" s="142">
        <f>T105</f>
        <v>0</v>
      </c>
      <c r="AR104" s="135" t="s">
        <v>82</v>
      </c>
      <c r="AT104" s="143" t="s">
        <v>73</v>
      </c>
      <c r="AU104" s="143" t="s">
        <v>74</v>
      </c>
      <c r="AY104" s="135" t="s">
        <v>171</v>
      </c>
      <c r="BK104" s="144">
        <f>BK105</f>
        <v>0</v>
      </c>
    </row>
    <row r="105" spans="2:63" s="11" customFormat="1" ht="22.9" customHeight="1">
      <c r="B105" s="134"/>
      <c r="D105" s="135" t="s">
        <v>73</v>
      </c>
      <c r="E105" s="145" t="s">
        <v>2122</v>
      </c>
      <c r="F105" s="145" t="s">
        <v>2392</v>
      </c>
      <c r="I105" s="137"/>
      <c r="J105" s="146">
        <f>BK105</f>
        <v>0</v>
      </c>
      <c r="L105" s="134"/>
      <c r="M105" s="139"/>
      <c r="N105" s="140"/>
      <c r="O105" s="140"/>
      <c r="P105" s="141">
        <f>SUM(P106:P115)</f>
        <v>0</v>
      </c>
      <c r="Q105" s="140"/>
      <c r="R105" s="141">
        <f>SUM(R106:R115)</f>
        <v>0</v>
      </c>
      <c r="S105" s="140"/>
      <c r="T105" s="142">
        <f>SUM(T106:T115)</f>
        <v>0</v>
      </c>
      <c r="AR105" s="135" t="s">
        <v>82</v>
      </c>
      <c r="AT105" s="143" t="s">
        <v>73</v>
      </c>
      <c r="AU105" s="143" t="s">
        <v>82</v>
      </c>
      <c r="AY105" s="135" t="s">
        <v>171</v>
      </c>
      <c r="BK105" s="144">
        <f>SUM(BK106:BK115)</f>
        <v>0</v>
      </c>
    </row>
    <row r="106" spans="2:65" s="1" customFormat="1" ht="16.5" customHeight="1">
      <c r="B106" s="147"/>
      <c r="C106" s="148" t="s">
        <v>74</v>
      </c>
      <c r="D106" s="148" t="s">
        <v>173</v>
      </c>
      <c r="E106" s="149" t="s">
        <v>3333</v>
      </c>
      <c r="F106" s="150" t="s">
        <v>4368</v>
      </c>
      <c r="G106" s="151" t="s">
        <v>1757</v>
      </c>
      <c r="H106" s="152">
        <v>3</v>
      </c>
      <c r="I106" s="153"/>
      <c r="J106" s="154">
        <f>ROUND(I106*H106,2)</f>
        <v>0</v>
      </c>
      <c r="K106" s="150" t="s">
        <v>3</v>
      </c>
      <c r="L106" s="32"/>
      <c r="M106" s="155" t="s">
        <v>3</v>
      </c>
      <c r="N106" s="156" t="s">
        <v>45</v>
      </c>
      <c r="O106" s="51"/>
      <c r="P106" s="157">
        <f>O106*H106</f>
        <v>0</v>
      </c>
      <c r="Q106" s="157">
        <v>0</v>
      </c>
      <c r="R106" s="157">
        <f>Q106*H106</f>
        <v>0</v>
      </c>
      <c r="S106" s="157">
        <v>0</v>
      </c>
      <c r="T106" s="158">
        <f>S106*H106</f>
        <v>0</v>
      </c>
      <c r="AR106" s="18" t="s">
        <v>178</v>
      </c>
      <c r="AT106" s="18" t="s">
        <v>173</v>
      </c>
      <c r="AU106" s="18" t="s">
        <v>84</v>
      </c>
      <c r="AY106" s="18" t="s">
        <v>171</v>
      </c>
      <c r="BE106" s="159">
        <f>IF(N106="základní",J106,0)</f>
        <v>0</v>
      </c>
      <c r="BF106" s="159">
        <f>IF(N106="snížená",J106,0)</f>
        <v>0</v>
      </c>
      <c r="BG106" s="159">
        <f>IF(N106="zákl. přenesená",J106,0)</f>
        <v>0</v>
      </c>
      <c r="BH106" s="159">
        <f>IF(N106="sníž. přenesená",J106,0)</f>
        <v>0</v>
      </c>
      <c r="BI106" s="159">
        <f>IF(N106="nulová",J106,0)</f>
        <v>0</v>
      </c>
      <c r="BJ106" s="18" t="s">
        <v>82</v>
      </c>
      <c r="BK106" s="159">
        <f>ROUND(I106*H106,2)</f>
        <v>0</v>
      </c>
      <c r="BL106" s="18" t="s">
        <v>178</v>
      </c>
      <c r="BM106" s="18" t="s">
        <v>242</v>
      </c>
    </row>
    <row r="107" spans="2:47" s="1" customFormat="1" ht="12">
      <c r="B107" s="32"/>
      <c r="D107" s="160" t="s">
        <v>180</v>
      </c>
      <c r="F107" s="161" t="s">
        <v>4368</v>
      </c>
      <c r="I107" s="93"/>
      <c r="L107" s="32"/>
      <c r="M107" s="162"/>
      <c r="N107" s="51"/>
      <c r="O107" s="51"/>
      <c r="P107" s="51"/>
      <c r="Q107" s="51"/>
      <c r="R107" s="51"/>
      <c r="S107" s="51"/>
      <c r="T107" s="52"/>
      <c r="AT107" s="18" t="s">
        <v>180</v>
      </c>
      <c r="AU107" s="18" t="s">
        <v>84</v>
      </c>
    </row>
    <row r="108" spans="2:65" s="1" customFormat="1" ht="16.5" customHeight="1">
      <c r="B108" s="147"/>
      <c r="C108" s="148" t="s">
        <v>74</v>
      </c>
      <c r="D108" s="148" t="s">
        <v>173</v>
      </c>
      <c r="E108" s="149" t="s">
        <v>3334</v>
      </c>
      <c r="F108" s="150" t="s">
        <v>4381</v>
      </c>
      <c r="G108" s="151" t="s">
        <v>1757</v>
      </c>
      <c r="H108" s="152">
        <v>1</v>
      </c>
      <c r="I108" s="153"/>
      <c r="J108" s="154">
        <f>ROUND(I108*H108,2)</f>
        <v>0</v>
      </c>
      <c r="K108" s="150" t="s">
        <v>3</v>
      </c>
      <c r="L108" s="32"/>
      <c r="M108" s="155" t="s">
        <v>3</v>
      </c>
      <c r="N108" s="156" t="s">
        <v>45</v>
      </c>
      <c r="O108" s="51"/>
      <c r="P108" s="157">
        <f>O108*H108</f>
        <v>0</v>
      </c>
      <c r="Q108" s="157">
        <v>0</v>
      </c>
      <c r="R108" s="157">
        <f>Q108*H108</f>
        <v>0</v>
      </c>
      <c r="S108" s="157">
        <v>0</v>
      </c>
      <c r="T108" s="158">
        <f>S108*H108</f>
        <v>0</v>
      </c>
      <c r="AR108" s="18" t="s">
        <v>178</v>
      </c>
      <c r="AT108" s="18" t="s">
        <v>173</v>
      </c>
      <c r="AU108" s="18" t="s">
        <v>84</v>
      </c>
      <c r="AY108" s="18" t="s">
        <v>171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18" t="s">
        <v>82</v>
      </c>
      <c r="BK108" s="159">
        <f>ROUND(I108*H108,2)</f>
        <v>0</v>
      </c>
      <c r="BL108" s="18" t="s">
        <v>178</v>
      </c>
      <c r="BM108" s="18" t="s">
        <v>253</v>
      </c>
    </row>
    <row r="109" spans="2:47" s="1" customFormat="1" ht="12">
      <c r="B109" s="32"/>
      <c r="D109" s="160" t="s">
        <v>180</v>
      </c>
      <c r="F109" s="161" t="s">
        <v>4382</v>
      </c>
      <c r="I109" s="93"/>
      <c r="L109" s="32"/>
      <c r="M109" s="162"/>
      <c r="N109" s="51"/>
      <c r="O109" s="51"/>
      <c r="P109" s="51"/>
      <c r="Q109" s="51"/>
      <c r="R109" s="51"/>
      <c r="S109" s="51"/>
      <c r="T109" s="52"/>
      <c r="AT109" s="18" t="s">
        <v>180</v>
      </c>
      <c r="AU109" s="18" t="s">
        <v>84</v>
      </c>
    </row>
    <row r="110" spans="2:65" s="1" customFormat="1" ht="16.5" customHeight="1">
      <c r="B110" s="147"/>
      <c r="C110" s="148" t="s">
        <v>74</v>
      </c>
      <c r="D110" s="148" t="s">
        <v>173</v>
      </c>
      <c r="E110" s="149" t="s">
        <v>3335</v>
      </c>
      <c r="F110" s="150" t="s">
        <v>4383</v>
      </c>
      <c r="G110" s="151" t="s">
        <v>1757</v>
      </c>
      <c r="H110" s="152">
        <v>2</v>
      </c>
      <c r="I110" s="153"/>
      <c r="J110" s="154">
        <f>ROUND(I110*H110,2)</f>
        <v>0</v>
      </c>
      <c r="K110" s="150" t="s">
        <v>3</v>
      </c>
      <c r="L110" s="32"/>
      <c r="M110" s="155" t="s">
        <v>3</v>
      </c>
      <c r="N110" s="156" t="s">
        <v>45</v>
      </c>
      <c r="O110" s="51"/>
      <c r="P110" s="157">
        <f>O110*H110</f>
        <v>0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18" t="s">
        <v>178</v>
      </c>
      <c r="AT110" s="18" t="s">
        <v>173</v>
      </c>
      <c r="AU110" s="18" t="s">
        <v>84</v>
      </c>
      <c r="AY110" s="18" t="s">
        <v>171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18" t="s">
        <v>82</v>
      </c>
      <c r="BK110" s="159">
        <f>ROUND(I110*H110,2)</f>
        <v>0</v>
      </c>
      <c r="BL110" s="18" t="s">
        <v>178</v>
      </c>
      <c r="BM110" s="18" t="s">
        <v>376</v>
      </c>
    </row>
    <row r="111" spans="2:47" s="1" customFormat="1" ht="12">
      <c r="B111" s="32"/>
      <c r="D111" s="160" t="s">
        <v>180</v>
      </c>
      <c r="F111" s="161" t="s">
        <v>4384</v>
      </c>
      <c r="I111" s="93"/>
      <c r="L111" s="32"/>
      <c r="M111" s="162"/>
      <c r="N111" s="51"/>
      <c r="O111" s="51"/>
      <c r="P111" s="51"/>
      <c r="Q111" s="51"/>
      <c r="R111" s="51"/>
      <c r="S111" s="51"/>
      <c r="T111" s="52"/>
      <c r="AT111" s="18" t="s">
        <v>180</v>
      </c>
      <c r="AU111" s="18" t="s">
        <v>84</v>
      </c>
    </row>
    <row r="112" spans="2:65" s="1" customFormat="1" ht="16.5" customHeight="1">
      <c r="B112" s="147"/>
      <c r="C112" s="148" t="s">
        <v>74</v>
      </c>
      <c r="D112" s="148" t="s">
        <v>173</v>
      </c>
      <c r="E112" s="149" t="s">
        <v>3336</v>
      </c>
      <c r="F112" s="150" t="s">
        <v>4369</v>
      </c>
      <c r="G112" s="151" t="s">
        <v>1757</v>
      </c>
      <c r="H112" s="152">
        <v>5</v>
      </c>
      <c r="I112" s="153"/>
      <c r="J112" s="154">
        <f>ROUND(I112*H112,2)</f>
        <v>0</v>
      </c>
      <c r="K112" s="150" t="s">
        <v>3</v>
      </c>
      <c r="L112" s="32"/>
      <c r="M112" s="155" t="s">
        <v>3</v>
      </c>
      <c r="N112" s="156" t="s">
        <v>45</v>
      </c>
      <c r="O112" s="51"/>
      <c r="P112" s="157">
        <f>O112*H112</f>
        <v>0</v>
      </c>
      <c r="Q112" s="157">
        <v>0</v>
      </c>
      <c r="R112" s="157">
        <f>Q112*H112</f>
        <v>0</v>
      </c>
      <c r="S112" s="157">
        <v>0</v>
      </c>
      <c r="T112" s="158">
        <f>S112*H112</f>
        <v>0</v>
      </c>
      <c r="AR112" s="18" t="s">
        <v>178</v>
      </c>
      <c r="AT112" s="18" t="s">
        <v>173</v>
      </c>
      <c r="AU112" s="18" t="s">
        <v>84</v>
      </c>
      <c r="AY112" s="18" t="s">
        <v>171</v>
      </c>
      <c r="BE112" s="159">
        <f>IF(N112="základní",J112,0)</f>
        <v>0</v>
      </c>
      <c r="BF112" s="159">
        <f>IF(N112="snížená",J112,0)</f>
        <v>0</v>
      </c>
      <c r="BG112" s="159">
        <f>IF(N112="zákl. přenesená",J112,0)</f>
        <v>0</v>
      </c>
      <c r="BH112" s="159">
        <f>IF(N112="sníž. přenesená",J112,0)</f>
        <v>0</v>
      </c>
      <c r="BI112" s="159">
        <f>IF(N112="nulová",J112,0)</f>
        <v>0</v>
      </c>
      <c r="BJ112" s="18" t="s">
        <v>82</v>
      </c>
      <c r="BK112" s="159">
        <f>ROUND(I112*H112,2)</f>
        <v>0</v>
      </c>
      <c r="BL112" s="18" t="s">
        <v>178</v>
      </c>
      <c r="BM112" s="18" t="s">
        <v>386</v>
      </c>
    </row>
    <row r="113" spans="2:47" s="1" customFormat="1" ht="12">
      <c r="B113" s="32"/>
      <c r="D113" s="160" t="s">
        <v>180</v>
      </c>
      <c r="F113" s="161" t="s">
        <v>4370</v>
      </c>
      <c r="I113" s="93"/>
      <c r="L113" s="32"/>
      <c r="M113" s="162"/>
      <c r="N113" s="51"/>
      <c r="O113" s="51"/>
      <c r="P113" s="51"/>
      <c r="Q113" s="51"/>
      <c r="R113" s="51"/>
      <c r="S113" s="51"/>
      <c r="T113" s="52"/>
      <c r="AT113" s="18" t="s">
        <v>180</v>
      </c>
      <c r="AU113" s="18" t="s">
        <v>84</v>
      </c>
    </row>
    <row r="114" spans="2:65" s="1" customFormat="1" ht="16.5" customHeight="1">
      <c r="B114" s="147"/>
      <c r="C114" s="148" t="s">
        <v>74</v>
      </c>
      <c r="D114" s="148" t="s">
        <v>173</v>
      </c>
      <c r="E114" s="149" t="s">
        <v>3337</v>
      </c>
      <c r="F114" s="150" t="s">
        <v>4385</v>
      </c>
      <c r="G114" s="151" t="s">
        <v>1757</v>
      </c>
      <c r="H114" s="152">
        <v>1</v>
      </c>
      <c r="I114" s="153"/>
      <c r="J114" s="154">
        <f>ROUND(I114*H114,2)</f>
        <v>0</v>
      </c>
      <c r="K114" s="150" t="s">
        <v>3</v>
      </c>
      <c r="L114" s="32"/>
      <c r="M114" s="155" t="s">
        <v>3</v>
      </c>
      <c r="N114" s="156" t="s">
        <v>45</v>
      </c>
      <c r="O114" s="51"/>
      <c r="P114" s="157">
        <f>O114*H114</f>
        <v>0</v>
      </c>
      <c r="Q114" s="157">
        <v>0</v>
      </c>
      <c r="R114" s="157">
        <f>Q114*H114</f>
        <v>0</v>
      </c>
      <c r="S114" s="157">
        <v>0</v>
      </c>
      <c r="T114" s="158">
        <f>S114*H114</f>
        <v>0</v>
      </c>
      <c r="AR114" s="18" t="s">
        <v>178</v>
      </c>
      <c r="AT114" s="18" t="s">
        <v>173</v>
      </c>
      <c r="AU114" s="18" t="s">
        <v>84</v>
      </c>
      <c r="AY114" s="18" t="s">
        <v>171</v>
      </c>
      <c r="BE114" s="159">
        <f>IF(N114="základní",J114,0)</f>
        <v>0</v>
      </c>
      <c r="BF114" s="159">
        <f>IF(N114="snížená",J114,0)</f>
        <v>0</v>
      </c>
      <c r="BG114" s="159">
        <f>IF(N114="zákl. přenesená",J114,0)</f>
        <v>0</v>
      </c>
      <c r="BH114" s="159">
        <f>IF(N114="sníž. přenesená",J114,0)</f>
        <v>0</v>
      </c>
      <c r="BI114" s="159">
        <f>IF(N114="nulová",J114,0)</f>
        <v>0</v>
      </c>
      <c r="BJ114" s="18" t="s">
        <v>82</v>
      </c>
      <c r="BK114" s="159">
        <f>ROUND(I114*H114,2)</f>
        <v>0</v>
      </c>
      <c r="BL114" s="18" t="s">
        <v>178</v>
      </c>
      <c r="BM114" s="18" t="s">
        <v>407</v>
      </c>
    </row>
    <row r="115" spans="2:47" s="1" customFormat="1" ht="12">
      <c r="B115" s="32"/>
      <c r="D115" s="160" t="s">
        <v>180</v>
      </c>
      <c r="F115" s="161" t="s">
        <v>4386</v>
      </c>
      <c r="I115" s="93"/>
      <c r="L115" s="32"/>
      <c r="M115" s="162"/>
      <c r="N115" s="51"/>
      <c r="O115" s="51"/>
      <c r="P115" s="51"/>
      <c r="Q115" s="51"/>
      <c r="R115" s="51"/>
      <c r="S115" s="51"/>
      <c r="T115" s="52"/>
      <c r="AT115" s="18" t="s">
        <v>180</v>
      </c>
      <c r="AU115" s="18" t="s">
        <v>84</v>
      </c>
    </row>
    <row r="116" spans="2:63" s="11" customFormat="1" ht="25.9" customHeight="1">
      <c r="B116" s="134"/>
      <c r="D116" s="135" t="s">
        <v>73</v>
      </c>
      <c r="E116" s="136" t="s">
        <v>2212</v>
      </c>
      <c r="F116" s="136" t="s">
        <v>2424</v>
      </c>
      <c r="I116" s="137"/>
      <c r="J116" s="138">
        <f>BK116</f>
        <v>0</v>
      </c>
      <c r="L116" s="134"/>
      <c r="M116" s="139"/>
      <c r="N116" s="140"/>
      <c r="O116" s="140"/>
      <c r="P116" s="141">
        <f>P117</f>
        <v>0</v>
      </c>
      <c r="Q116" s="140"/>
      <c r="R116" s="141">
        <f>R117</f>
        <v>0</v>
      </c>
      <c r="S116" s="140"/>
      <c r="T116" s="142">
        <f>T117</f>
        <v>0</v>
      </c>
      <c r="AR116" s="135" t="s">
        <v>82</v>
      </c>
      <c r="AT116" s="143" t="s">
        <v>73</v>
      </c>
      <c r="AU116" s="143" t="s">
        <v>74</v>
      </c>
      <c r="AY116" s="135" t="s">
        <v>171</v>
      </c>
      <c r="BK116" s="144">
        <f>BK117</f>
        <v>0</v>
      </c>
    </row>
    <row r="117" spans="2:63" s="11" customFormat="1" ht="22.9" customHeight="1">
      <c r="B117" s="134"/>
      <c r="D117" s="135" t="s">
        <v>73</v>
      </c>
      <c r="E117" s="145" t="s">
        <v>2235</v>
      </c>
      <c r="F117" s="145" t="s">
        <v>2426</v>
      </c>
      <c r="I117" s="137"/>
      <c r="J117" s="146">
        <f>BK117</f>
        <v>0</v>
      </c>
      <c r="L117" s="134"/>
      <c r="M117" s="139"/>
      <c r="N117" s="140"/>
      <c r="O117" s="140"/>
      <c r="P117" s="141">
        <f>SUM(P118:P121)</f>
        <v>0</v>
      </c>
      <c r="Q117" s="140"/>
      <c r="R117" s="141">
        <f>SUM(R118:R121)</f>
        <v>0</v>
      </c>
      <c r="S117" s="140"/>
      <c r="T117" s="142">
        <f>SUM(T118:T121)</f>
        <v>0</v>
      </c>
      <c r="AR117" s="135" t="s">
        <v>82</v>
      </c>
      <c r="AT117" s="143" t="s">
        <v>73</v>
      </c>
      <c r="AU117" s="143" t="s">
        <v>82</v>
      </c>
      <c r="AY117" s="135" t="s">
        <v>171</v>
      </c>
      <c r="BK117" s="144">
        <f>SUM(BK118:BK121)</f>
        <v>0</v>
      </c>
    </row>
    <row r="118" spans="2:65" s="1" customFormat="1" ht="16.5" customHeight="1">
      <c r="B118" s="147"/>
      <c r="C118" s="148" t="s">
        <v>74</v>
      </c>
      <c r="D118" s="148" t="s">
        <v>173</v>
      </c>
      <c r="E118" s="149" t="s">
        <v>3338</v>
      </c>
      <c r="F118" s="150" t="s">
        <v>2428</v>
      </c>
      <c r="G118" s="151" t="s">
        <v>187</v>
      </c>
      <c r="H118" s="152">
        <v>74</v>
      </c>
      <c r="I118" s="153"/>
      <c r="J118" s="154">
        <f>ROUND(I118*H118,2)</f>
        <v>0</v>
      </c>
      <c r="K118" s="150" t="s">
        <v>3</v>
      </c>
      <c r="L118" s="32"/>
      <c r="M118" s="155" t="s">
        <v>3</v>
      </c>
      <c r="N118" s="156" t="s">
        <v>45</v>
      </c>
      <c r="O118" s="51"/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AR118" s="18" t="s">
        <v>178</v>
      </c>
      <c r="AT118" s="18" t="s">
        <v>173</v>
      </c>
      <c r="AU118" s="18" t="s">
        <v>84</v>
      </c>
      <c r="AY118" s="18" t="s">
        <v>171</v>
      </c>
      <c r="BE118" s="159">
        <f>IF(N118="základní",J118,0)</f>
        <v>0</v>
      </c>
      <c r="BF118" s="159">
        <f>IF(N118="snížená",J118,0)</f>
        <v>0</v>
      </c>
      <c r="BG118" s="159">
        <f>IF(N118="zákl. přenesená",J118,0)</f>
        <v>0</v>
      </c>
      <c r="BH118" s="159">
        <f>IF(N118="sníž. přenesená",J118,0)</f>
        <v>0</v>
      </c>
      <c r="BI118" s="159">
        <f>IF(N118="nulová",J118,0)</f>
        <v>0</v>
      </c>
      <c r="BJ118" s="18" t="s">
        <v>82</v>
      </c>
      <c r="BK118" s="159">
        <f>ROUND(I118*H118,2)</f>
        <v>0</v>
      </c>
      <c r="BL118" s="18" t="s">
        <v>178</v>
      </c>
      <c r="BM118" s="18" t="s">
        <v>418</v>
      </c>
    </row>
    <row r="119" spans="2:47" s="1" customFormat="1" ht="12">
      <c r="B119" s="32"/>
      <c r="D119" s="160" t="s">
        <v>180</v>
      </c>
      <c r="F119" s="161" t="s">
        <v>2428</v>
      </c>
      <c r="I119" s="93"/>
      <c r="L119" s="32"/>
      <c r="M119" s="162"/>
      <c r="N119" s="51"/>
      <c r="O119" s="51"/>
      <c r="P119" s="51"/>
      <c r="Q119" s="51"/>
      <c r="R119" s="51"/>
      <c r="S119" s="51"/>
      <c r="T119" s="52"/>
      <c r="AT119" s="18" t="s">
        <v>180</v>
      </c>
      <c r="AU119" s="18" t="s">
        <v>84</v>
      </c>
    </row>
    <row r="120" spans="2:65" s="1" customFormat="1" ht="16.5" customHeight="1">
      <c r="B120" s="147"/>
      <c r="C120" s="148" t="s">
        <v>74</v>
      </c>
      <c r="D120" s="148" t="s">
        <v>173</v>
      </c>
      <c r="E120" s="149" t="s">
        <v>3339</v>
      </c>
      <c r="F120" s="150" t="s">
        <v>2430</v>
      </c>
      <c r="G120" s="151" t="s">
        <v>187</v>
      </c>
      <c r="H120" s="152">
        <v>3</v>
      </c>
      <c r="I120" s="153"/>
      <c r="J120" s="154">
        <f>ROUND(I120*H120,2)</f>
        <v>0</v>
      </c>
      <c r="K120" s="150" t="s">
        <v>3</v>
      </c>
      <c r="L120" s="32"/>
      <c r="M120" s="155" t="s">
        <v>3</v>
      </c>
      <c r="N120" s="156" t="s">
        <v>45</v>
      </c>
      <c r="O120" s="51"/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18" t="s">
        <v>178</v>
      </c>
      <c r="AT120" s="18" t="s">
        <v>173</v>
      </c>
      <c r="AU120" s="18" t="s">
        <v>84</v>
      </c>
      <c r="AY120" s="18" t="s">
        <v>171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8" t="s">
        <v>82</v>
      </c>
      <c r="BK120" s="159">
        <f>ROUND(I120*H120,2)</f>
        <v>0</v>
      </c>
      <c r="BL120" s="18" t="s">
        <v>178</v>
      </c>
      <c r="BM120" s="18" t="s">
        <v>429</v>
      </c>
    </row>
    <row r="121" spans="2:47" s="1" customFormat="1" ht="12">
      <c r="B121" s="32"/>
      <c r="D121" s="160" t="s">
        <v>180</v>
      </c>
      <c r="F121" s="161" t="s">
        <v>2430</v>
      </c>
      <c r="I121" s="93"/>
      <c r="L121" s="32"/>
      <c r="M121" s="162"/>
      <c r="N121" s="51"/>
      <c r="O121" s="51"/>
      <c r="P121" s="51"/>
      <c r="Q121" s="51"/>
      <c r="R121" s="51"/>
      <c r="S121" s="51"/>
      <c r="T121" s="52"/>
      <c r="AT121" s="18" t="s">
        <v>180</v>
      </c>
      <c r="AU121" s="18" t="s">
        <v>84</v>
      </c>
    </row>
    <row r="122" spans="2:63" s="11" customFormat="1" ht="25.9" customHeight="1">
      <c r="B122" s="134"/>
      <c r="D122" s="135" t="s">
        <v>73</v>
      </c>
      <c r="E122" s="136" t="s">
        <v>2425</v>
      </c>
      <c r="F122" s="136" t="s">
        <v>2436</v>
      </c>
      <c r="I122" s="137"/>
      <c r="J122" s="138">
        <f>BK122</f>
        <v>0</v>
      </c>
      <c r="L122" s="134"/>
      <c r="M122" s="139"/>
      <c r="N122" s="140"/>
      <c r="O122" s="140"/>
      <c r="P122" s="141">
        <f>SUM(P123:P130)</f>
        <v>0</v>
      </c>
      <c r="Q122" s="140"/>
      <c r="R122" s="141">
        <f>SUM(R123:R130)</f>
        <v>0</v>
      </c>
      <c r="S122" s="140"/>
      <c r="T122" s="142">
        <f>SUM(T123:T130)</f>
        <v>0</v>
      </c>
      <c r="AR122" s="135" t="s">
        <v>82</v>
      </c>
      <c r="AT122" s="143" t="s">
        <v>73</v>
      </c>
      <c r="AU122" s="143" t="s">
        <v>74</v>
      </c>
      <c r="AY122" s="135" t="s">
        <v>171</v>
      </c>
      <c r="BK122" s="144">
        <f>SUM(BK123:BK130)</f>
        <v>0</v>
      </c>
    </row>
    <row r="123" spans="2:65" s="1" customFormat="1" ht="16.5" customHeight="1">
      <c r="B123" s="147"/>
      <c r="C123" s="148" t="s">
        <v>74</v>
      </c>
      <c r="D123" s="148" t="s">
        <v>173</v>
      </c>
      <c r="E123" s="149" t="s">
        <v>3340</v>
      </c>
      <c r="F123" s="150" t="s">
        <v>4387</v>
      </c>
      <c r="G123" s="151" t="s">
        <v>1025</v>
      </c>
      <c r="H123" s="152">
        <v>1</v>
      </c>
      <c r="I123" s="153"/>
      <c r="J123" s="154">
        <f>ROUND(I123*H123,2)</f>
        <v>0</v>
      </c>
      <c r="K123" s="150" t="s">
        <v>3</v>
      </c>
      <c r="L123" s="32"/>
      <c r="M123" s="155" t="s">
        <v>3</v>
      </c>
      <c r="N123" s="156" t="s">
        <v>45</v>
      </c>
      <c r="O123" s="51"/>
      <c r="P123" s="157">
        <f>O123*H123</f>
        <v>0</v>
      </c>
      <c r="Q123" s="157">
        <v>0</v>
      </c>
      <c r="R123" s="157">
        <f>Q123*H123</f>
        <v>0</v>
      </c>
      <c r="S123" s="157">
        <v>0</v>
      </c>
      <c r="T123" s="158">
        <f>S123*H123</f>
        <v>0</v>
      </c>
      <c r="AR123" s="18" t="s">
        <v>178</v>
      </c>
      <c r="AT123" s="18" t="s">
        <v>173</v>
      </c>
      <c r="AU123" s="18" t="s">
        <v>82</v>
      </c>
      <c r="AY123" s="18" t="s">
        <v>171</v>
      </c>
      <c r="BE123" s="159">
        <f>IF(N123="základní",J123,0)</f>
        <v>0</v>
      </c>
      <c r="BF123" s="159">
        <f>IF(N123="snížená",J123,0)</f>
        <v>0</v>
      </c>
      <c r="BG123" s="159">
        <f>IF(N123="zákl. přenesená",J123,0)</f>
        <v>0</v>
      </c>
      <c r="BH123" s="159">
        <f>IF(N123="sníž. přenesená",J123,0)</f>
        <v>0</v>
      </c>
      <c r="BI123" s="159">
        <f>IF(N123="nulová",J123,0)</f>
        <v>0</v>
      </c>
      <c r="BJ123" s="18" t="s">
        <v>82</v>
      </c>
      <c r="BK123" s="159">
        <f>ROUND(I123*H123,2)</f>
        <v>0</v>
      </c>
      <c r="BL123" s="18" t="s">
        <v>178</v>
      </c>
      <c r="BM123" s="18" t="s">
        <v>440</v>
      </c>
    </row>
    <row r="124" spans="2:47" s="1" customFormat="1" ht="12">
      <c r="B124" s="32"/>
      <c r="D124" s="160" t="s">
        <v>180</v>
      </c>
      <c r="F124" s="161" t="s">
        <v>4388</v>
      </c>
      <c r="I124" s="93"/>
      <c r="L124" s="32"/>
      <c r="M124" s="162"/>
      <c r="N124" s="51"/>
      <c r="O124" s="51"/>
      <c r="P124" s="51"/>
      <c r="Q124" s="51"/>
      <c r="R124" s="51"/>
      <c r="S124" s="51"/>
      <c r="T124" s="52"/>
      <c r="AT124" s="18" t="s">
        <v>180</v>
      </c>
      <c r="AU124" s="18" t="s">
        <v>82</v>
      </c>
    </row>
    <row r="125" spans="2:65" s="1" customFormat="1" ht="16.5" customHeight="1">
      <c r="B125" s="147"/>
      <c r="C125" s="148" t="s">
        <v>74</v>
      </c>
      <c r="D125" s="148" t="s">
        <v>173</v>
      </c>
      <c r="E125" s="149" t="s">
        <v>3341</v>
      </c>
      <c r="F125" s="150" t="s">
        <v>3342</v>
      </c>
      <c r="G125" s="151" t="s">
        <v>1025</v>
      </c>
      <c r="H125" s="152">
        <v>1</v>
      </c>
      <c r="I125" s="153"/>
      <c r="J125" s="154">
        <f>ROUND(I125*H125,2)</f>
        <v>0</v>
      </c>
      <c r="K125" s="150" t="s">
        <v>3</v>
      </c>
      <c r="L125" s="32"/>
      <c r="M125" s="155" t="s">
        <v>3</v>
      </c>
      <c r="N125" s="156" t="s">
        <v>45</v>
      </c>
      <c r="O125" s="51"/>
      <c r="P125" s="157">
        <f>O125*H125</f>
        <v>0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AR125" s="18" t="s">
        <v>178</v>
      </c>
      <c r="AT125" s="18" t="s">
        <v>173</v>
      </c>
      <c r="AU125" s="18" t="s">
        <v>82</v>
      </c>
      <c r="AY125" s="18" t="s">
        <v>171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18" t="s">
        <v>82</v>
      </c>
      <c r="BK125" s="159">
        <f>ROUND(I125*H125,2)</f>
        <v>0</v>
      </c>
      <c r="BL125" s="18" t="s">
        <v>178</v>
      </c>
      <c r="BM125" s="18" t="s">
        <v>469</v>
      </c>
    </row>
    <row r="126" spans="2:47" s="1" customFormat="1" ht="12">
      <c r="B126" s="32"/>
      <c r="D126" s="160" t="s">
        <v>180</v>
      </c>
      <c r="F126" s="161" t="s">
        <v>3342</v>
      </c>
      <c r="I126" s="93"/>
      <c r="L126" s="32"/>
      <c r="M126" s="162"/>
      <c r="N126" s="51"/>
      <c r="O126" s="51"/>
      <c r="P126" s="51"/>
      <c r="Q126" s="51"/>
      <c r="R126" s="51"/>
      <c r="S126" s="51"/>
      <c r="T126" s="52"/>
      <c r="AT126" s="18" t="s">
        <v>180</v>
      </c>
      <c r="AU126" s="18" t="s">
        <v>82</v>
      </c>
    </row>
    <row r="127" spans="2:65" s="1" customFormat="1" ht="16.5" customHeight="1">
      <c r="B127" s="147"/>
      <c r="C127" s="148" t="s">
        <v>74</v>
      </c>
      <c r="D127" s="148" t="s">
        <v>173</v>
      </c>
      <c r="E127" s="149" t="s">
        <v>3343</v>
      </c>
      <c r="F127" s="150" t="s">
        <v>3344</v>
      </c>
      <c r="G127" s="151" t="s">
        <v>1025</v>
      </c>
      <c r="H127" s="152">
        <v>2</v>
      </c>
      <c r="I127" s="153"/>
      <c r="J127" s="154">
        <f>ROUND(I127*H127,2)</f>
        <v>0</v>
      </c>
      <c r="K127" s="150" t="s">
        <v>3</v>
      </c>
      <c r="L127" s="32"/>
      <c r="M127" s="155" t="s">
        <v>3</v>
      </c>
      <c r="N127" s="156" t="s">
        <v>45</v>
      </c>
      <c r="O127" s="51"/>
      <c r="P127" s="157">
        <f>O127*H127</f>
        <v>0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AR127" s="18" t="s">
        <v>178</v>
      </c>
      <c r="AT127" s="18" t="s">
        <v>173</v>
      </c>
      <c r="AU127" s="18" t="s">
        <v>82</v>
      </c>
      <c r="AY127" s="18" t="s">
        <v>171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18" t="s">
        <v>82</v>
      </c>
      <c r="BK127" s="159">
        <f>ROUND(I127*H127,2)</f>
        <v>0</v>
      </c>
      <c r="BL127" s="18" t="s">
        <v>178</v>
      </c>
      <c r="BM127" s="18" t="s">
        <v>481</v>
      </c>
    </row>
    <row r="128" spans="2:47" s="1" customFormat="1" ht="12">
      <c r="B128" s="32"/>
      <c r="D128" s="160" t="s">
        <v>180</v>
      </c>
      <c r="F128" s="161" t="s">
        <v>3344</v>
      </c>
      <c r="I128" s="93"/>
      <c r="L128" s="32"/>
      <c r="M128" s="162"/>
      <c r="N128" s="51"/>
      <c r="O128" s="51"/>
      <c r="P128" s="51"/>
      <c r="Q128" s="51"/>
      <c r="R128" s="51"/>
      <c r="S128" s="51"/>
      <c r="T128" s="52"/>
      <c r="AT128" s="18" t="s">
        <v>180</v>
      </c>
      <c r="AU128" s="18" t="s">
        <v>82</v>
      </c>
    </row>
    <row r="129" spans="2:65" s="1" customFormat="1" ht="16.5" customHeight="1">
      <c r="B129" s="147"/>
      <c r="C129" s="148" t="s">
        <v>74</v>
      </c>
      <c r="D129" s="148" t="s">
        <v>173</v>
      </c>
      <c r="E129" s="149" t="s">
        <v>3345</v>
      </c>
      <c r="F129" s="150" t="s">
        <v>3346</v>
      </c>
      <c r="G129" s="151" t="s">
        <v>1025</v>
      </c>
      <c r="H129" s="152">
        <v>2</v>
      </c>
      <c r="I129" s="153"/>
      <c r="J129" s="154">
        <f>ROUND(I129*H129,2)</f>
        <v>0</v>
      </c>
      <c r="K129" s="150" t="s">
        <v>3</v>
      </c>
      <c r="L129" s="32"/>
      <c r="M129" s="155" t="s">
        <v>3</v>
      </c>
      <c r="N129" s="156" t="s">
        <v>45</v>
      </c>
      <c r="O129" s="51"/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AR129" s="18" t="s">
        <v>178</v>
      </c>
      <c r="AT129" s="18" t="s">
        <v>173</v>
      </c>
      <c r="AU129" s="18" t="s">
        <v>82</v>
      </c>
      <c r="AY129" s="18" t="s">
        <v>171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18" t="s">
        <v>82</v>
      </c>
      <c r="BK129" s="159">
        <f>ROUND(I129*H129,2)</f>
        <v>0</v>
      </c>
      <c r="BL129" s="18" t="s">
        <v>178</v>
      </c>
      <c r="BM129" s="18" t="s">
        <v>495</v>
      </c>
    </row>
    <row r="130" spans="2:47" s="1" customFormat="1" ht="12">
      <c r="B130" s="32"/>
      <c r="D130" s="160" t="s">
        <v>180</v>
      </c>
      <c r="F130" s="161" t="s">
        <v>3346</v>
      </c>
      <c r="I130" s="93"/>
      <c r="L130" s="32"/>
      <c r="M130" s="162"/>
      <c r="N130" s="51"/>
      <c r="O130" s="51"/>
      <c r="P130" s="51"/>
      <c r="Q130" s="51"/>
      <c r="R130" s="51"/>
      <c r="S130" s="51"/>
      <c r="T130" s="52"/>
      <c r="AT130" s="18" t="s">
        <v>180</v>
      </c>
      <c r="AU130" s="18" t="s">
        <v>82</v>
      </c>
    </row>
    <row r="131" spans="2:63" s="11" customFormat="1" ht="25.9" customHeight="1">
      <c r="B131" s="134"/>
      <c r="D131" s="135" t="s">
        <v>73</v>
      </c>
      <c r="E131" s="136" t="s">
        <v>2435</v>
      </c>
      <c r="F131" s="136" t="s">
        <v>2449</v>
      </c>
      <c r="I131" s="137"/>
      <c r="J131" s="138">
        <f>BK131</f>
        <v>0</v>
      </c>
      <c r="L131" s="134"/>
      <c r="M131" s="139"/>
      <c r="N131" s="140"/>
      <c r="O131" s="140"/>
      <c r="P131" s="141">
        <f>SUM(P132:P137)</f>
        <v>0</v>
      </c>
      <c r="Q131" s="140"/>
      <c r="R131" s="141">
        <f>SUM(R132:R137)</f>
        <v>0</v>
      </c>
      <c r="S131" s="140"/>
      <c r="T131" s="142">
        <f>SUM(T132:T137)</f>
        <v>0</v>
      </c>
      <c r="AR131" s="135" t="s">
        <v>82</v>
      </c>
      <c r="AT131" s="143" t="s">
        <v>73</v>
      </c>
      <c r="AU131" s="143" t="s">
        <v>74</v>
      </c>
      <c r="AY131" s="135" t="s">
        <v>171</v>
      </c>
      <c r="BK131" s="144">
        <f>SUM(BK132:BK137)</f>
        <v>0</v>
      </c>
    </row>
    <row r="132" spans="2:65" s="1" customFormat="1" ht="16.5" customHeight="1">
      <c r="B132" s="147"/>
      <c r="C132" s="148" t="s">
        <v>74</v>
      </c>
      <c r="D132" s="148" t="s">
        <v>173</v>
      </c>
      <c r="E132" s="149" t="s">
        <v>3347</v>
      </c>
      <c r="F132" s="150" t="s">
        <v>2451</v>
      </c>
      <c r="G132" s="151" t="s">
        <v>187</v>
      </c>
      <c r="H132" s="152">
        <v>74</v>
      </c>
      <c r="I132" s="153"/>
      <c r="J132" s="154">
        <f>ROUND(I132*H132,2)</f>
        <v>0</v>
      </c>
      <c r="K132" s="150" t="s">
        <v>3</v>
      </c>
      <c r="L132" s="32"/>
      <c r="M132" s="155" t="s">
        <v>3</v>
      </c>
      <c r="N132" s="156" t="s">
        <v>45</v>
      </c>
      <c r="O132" s="51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18" t="s">
        <v>178</v>
      </c>
      <c r="AT132" s="18" t="s">
        <v>173</v>
      </c>
      <c r="AU132" s="18" t="s">
        <v>82</v>
      </c>
      <c r="AY132" s="18" t="s">
        <v>171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82</v>
      </c>
      <c r="BK132" s="159">
        <f>ROUND(I132*H132,2)</f>
        <v>0</v>
      </c>
      <c r="BL132" s="18" t="s">
        <v>178</v>
      </c>
      <c r="BM132" s="18" t="s">
        <v>506</v>
      </c>
    </row>
    <row r="133" spans="2:47" s="1" customFormat="1" ht="12">
      <c r="B133" s="32"/>
      <c r="D133" s="160" t="s">
        <v>180</v>
      </c>
      <c r="F133" s="161" t="s">
        <v>2451</v>
      </c>
      <c r="I133" s="93"/>
      <c r="L133" s="32"/>
      <c r="M133" s="162"/>
      <c r="N133" s="51"/>
      <c r="O133" s="51"/>
      <c r="P133" s="51"/>
      <c r="Q133" s="51"/>
      <c r="R133" s="51"/>
      <c r="S133" s="51"/>
      <c r="T133" s="52"/>
      <c r="AT133" s="18" t="s">
        <v>180</v>
      </c>
      <c r="AU133" s="18" t="s">
        <v>82</v>
      </c>
    </row>
    <row r="134" spans="2:65" s="1" customFormat="1" ht="16.5" customHeight="1">
      <c r="B134" s="147"/>
      <c r="C134" s="148" t="s">
        <v>74</v>
      </c>
      <c r="D134" s="148" t="s">
        <v>173</v>
      </c>
      <c r="E134" s="149" t="s">
        <v>3348</v>
      </c>
      <c r="F134" s="150" t="s">
        <v>2453</v>
      </c>
      <c r="G134" s="151" t="s">
        <v>187</v>
      </c>
      <c r="H134" s="152">
        <v>3</v>
      </c>
      <c r="I134" s="153"/>
      <c r="J134" s="154">
        <f>ROUND(I134*H134,2)</f>
        <v>0</v>
      </c>
      <c r="K134" s="150" t="s">
        <v>3</v>
      </c>
      <c r="L134" s="32"/>
      <c r="M134" s="155" t="s">
        <v>3</v>
      </c>
      <c r="N134" s="156" t="s">
        <v>45</v>
      </c>
      <c r="O134" s="51"/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18" t="s">
        <v>178</v>
      </c>
      <c r="AT134" s="18" t="s">
        <v>173</v>
      </c>
      <c r="AU134" s="18" t="s">
        <v>82</v>
      </c>
      <c r="AY134" s="18" t="s">
        <v>171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8" t="s">
        <v>82</v>
      </c>
      <c r="BK134" s="159">
        <f>ROUND(I134*H134,2)</f>
        <v>0</v>
      </c>
      <c r="BL134" s="18" t="s">
        <v>178</v>
      </c>
      <c r="BM134" s="18" t="s">
        <v>570</v>
      </c>
    </row>
    <row r="135" spans="2:47" s="1" customFormat="1" ht="12">
      <c r="B135" s="32"/>
      <c r="D135" s="160" t="s">
        <v>180</v>
      </c>
      <c r="F135" s="161" t="s">
        <v>2453</v>
      </c>
      <c r="I135" s="93"/>
      <c r="L135" s="32"/>
      <c r="M135" s="162"/>
      <c r="N135" s="51"/>
      <c r="O135" s="51"/>
      <c r="P135" s="51"/>
      <c r="Q135" s="51"/>
      <c r="R135" s="51"/>
      <c r="S135" s="51"/>
      <c r="T135" s="52"/>
      <c r="AT135" s="18" t="s">
        <v>180</v>
      </c>
      <c r="AU135" s="18" t="s">
        <v>82</v>
      </c>
    </row>
    <row r="136" spans="2:65" s="1" customFormat="1" ht="16.5" customHeight="1">
      <c r="B136" s="147"/>
      <c r="C136" s="148" t="s">
        <v>74</v>
      </c>
      <c r="D136" s="148" t="s">
        <v>173</v>
      </c>
      <c r="E136" s="149" t="s">
        <v>3349</v>
      </c>
      <c r="F136" s="150" t="s">
        <v>2434</v>
      </c>
      <c r="G136" s="151" t="s">
        <v>3350</v>
      </c>
      <c r="H136" s="152">
        <v>1</v>
      </c>
      <c r="I136" s="153"/>
      <c r="J136" s="154">
        <f>ROUND(I136*H136,2)</f>
        <v>0</v>
      </c>
      <c r="K136" s="150" t="s">
        <v>3</v>
      </c>
      <c r="L136" s="32"/>
      <c r="M136" s="155" t="s">
        <v>3</v>
      </c>
      <c r="N136" s="156" t="s">
        <v>45</v>
      </c>
      <c r="O136" s="51"/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8" t="s">
        <v>178</v>
      </c>
      <c r="AT136" s="18" t="s">
        <v>173</v>
      </c>
      <c r="AU136" s="18" t="s">
        <v>82</v>
      </c>
      <c r="AY136" s="18" t="s">
        <v>171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82</v>
      </c>
      <c r="BK136" s="159">
        <f>ROUND(I136*H136,2)</f>
        <v>0</v>
      </c>
      <c r="BL136" s="18" t="s">
        <v>178</v>
      </c>
      <c r="BM136" s="18" t="s">
        <v>585</v>
      </c>
    </row>
    <row r="137" spans="2:47" s="1" customFormat="1" ht="12">
      <c r="B137" s="32"/>
      <c r="D137" s="160" t="s">
        <v>180</v>
      </c>
      <c r="F137" s="161" t="s">
        <v>2434</v>
      </c>
      <c r="I137" s="93"/>
      <c r="L137" s="32"/>
      <c r="M137" s="162"/>
      <c r="N137" s="51"/>
      <c r="O137" s="51"/>
      <c r="P137" s="51"/>
      <c r="Q137" s="51"/>
      <c r="R137" s="51"/>
      <c r="S137" s="51"/>
      <c r="T137" s="52"/>
      <c r="AT137" s="18" t="s">
        <v>180</v>
      </c>
      <c r="AU137" s="18" t="s">
        <v>82</v>
      </c>
    </row>
    <row r="138" spans="2:63" s="11" customFormat="1" ht="25.9" customHeight="1">
      <c r="B138" s="134"/>
      <c r="D138" s="135" t="s">
        <v>73</v>
      </c>
      <c r="E138" s="136" t="s">
        <v>2448</v>
      </c>
      <c r="F138" s="136" t="s">
        <v>2468</v>
      </c>
      <c r="I138" s="137"/>
      <c r="J138" s="138">
        <f>BK138</f>
        <v>0</v>
      </c>
      <c r="L138" s="134"/>
      <c r="M138" s="139"/>
      <c r="N138" s="140"/>
      <c r="O138" s="140"/>
      <c r="P138" s="141">
        <f>SUM(P139:P146)</f>
        <v>0</v>
      </c>
      <c r="Q138" s="140"/>
      <c r="R138" s="141">
        <f>SUM(R139:R146)</f>
        <v>0</v>
      </c>
      <c r="S138" s="140"/>
      <c r="T138" s="142">
        <f>SUM(T139:T146)</f>
        <v>0</v>
      </c>
      <c r="AR138" s="135" t="s">
        <v>82</v>
      </c>
      <c r="AT138" s="143" t="s">
        <v>73</v>
      </c>
      <c r="AU138" s="143" t="s">
        <v>74</v>
      </c>
      <c r="AY138" s="135" t="s">
        <v>171</v>
      </c>
      <c r="BK138" s="144">
        <f>SUM(BK139:BK146)</f>
        <v>0</v>
      </c>
    </row>
    <row r="139" spans="2:65" s="1" customFormat="1" ht="16.5" customHeight="1">
      <c r="B139" s="147"/>
      <c r="C139" s="148" t="s">
        <v>74</v>
      </c>
      <c r="D139" s="148" t="s">
        <v>173</v>
      </c>
      <c r="E139" s="149" t="s">
        <v>3351</v>
      </c>
      <c r="F139" s="150" t="s">
        <v>2470</v>
      </c>
      <c r="G139" s="151" t="s">
        <v>2471</v>
      </c>
      <c r="H139" s="152">
        <v>24</v>
      </c>
      <c r="I139" s="153"/>
      <c r="J139" s="154">
        <f>ROUND(I139*H139,2)</f>
        <v>0</v>
      </c>
      <c r="K139" s="150" t="s">
        <v>3</v>
      </c>
      <c r="L139" s="32"/>
      <c r="M139" s="155" t="s">
        <v>3</v>
      </c>
      <c r="N139" s="156" t="s">
        <v>45</v>
      </c>
      <c r="O139" s="51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8" t="s">
        <v>178</v>
      </c>
      <c r="AT139" s="18" t="s">
        <v>173</v>
      </c>
      <c r="AU139" s="18" t="s">
        <v>82</v>
      </c>
      <c r="AY139" s="18" t="s">
        <v>171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18" t="s">
        <v>82</v>
      </c>
      <c r="BK139" s="159">
        <f>ROUND(I139*H139,2)</f>
        <v>0</v>
      </c>
      <c r="BL139" s="18" t="s">
        <v>178</v>
      </c>
      <c r="BM139" s="18" t="s">
        <v>607</v>
      </c>
    </row>
    <row r="140" spans="2:47" s="1" customFormat="1" ht="12">
      <c r="B140" s="32"/>
      <c r="D140" s="160" t="s">
        <v>180</v>
      </c>
      <c r="F140" s="161" t="s">
        <v>2470</v>
      </c>
      <c r="I140" s="93"/>
      <c r="L140" s="32"/>
      <c r="M140" s="162"/>
      <c r="N140" s="51"/>
      <c r="O140" s="51"/>
      <c r="P140" s="51"/>
      <c r="Q140" s="51"/>
      <c r="R140" s="51"/>
      <c r="S140" s="51"/>
      <c r="T140" s="52"/>
      <c r="AT140" s="18" t="s">
        <v>180</v>
      </c>
      <c r="AU140" s="18" t="s">
        <v>82</v>
      </c>
    </row>
    <row r="141" spans="2:65" s="1" customFormat="1" ht="16.5" customHeight="1">
      <c r="B141" s="147"/>
      <c r="C141" s="148" t="s">
        <v>74</v>
      </c>
      <c r="D141" s="148" t="s">
        <v>173</v>
      </c>
      <c r="E141" s="149" t="s">
        <v>3352</v>
      </c>
      <c r="F141" s="150" t="s">
        <v>2473</v>
      </c>
      <c r="G141" s="151" t="s">
        <v>3350</v>
      </c>
      <c r="H141" s="152">
        <v>1</v>
      </c>
      <c r="I141" s="153"/>
      <c r="J141" s="154">
        <f>ROUND(I141*H141,2)</f>
        <v>0</v>
      </c>
      <c r="K141" s="150" t="s">
        <v>3</v>
      </c>
      <c r="L141" s="32"/>
      <c r="M141" s="155" t="s">
        <v>3</v>
      </c>
      <c r="N141" s="156" t="s">
        <v>45</v>
      </c>
      <c r="O141" s="51"/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AR141" s="18" t="s">
        <v>178</v>
      </c>
      <c r="AT141" s="18" t="s">
        <v>173</v>
      </c>
      <c r="AU141" s="18" t="s">
        <v>82</v>
      </c>
      <c r="AY141" s="18" t="s">
        <v>171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18" t="s">
        <v>82</v>
      </c>
      <c r="BK141" s="159">
        <f>ROUND(I141*H141,2)</f>
        <v>0</v>
      </c>
      <c r="BL141" s="18" t="s">
        <v>178</v>
      </c>
      <c r="BM141" s="18" t="s">
        <v>651</v>
      </c>
    </row>
    <row r="142" spans="2:47" s="1" customFormat="1" ht="12">
      <c r="B142" s="32"/>
      <c r="D142" s="160" t="s">
        <v>180</v>
      </c>
      <c r="F142" s="161" t="s">
        <v>2473</v>
      </c>
      <c r="I142" s="93"/>
      <c r="L142" s="32"/>
      <c r="M142" s="162"/>
      <c r="N142" s="51"/>
      <c r="O142" s="51"/>
      <c r="P142" s="51"/>
      <c r="Q142" s="51"/>
      <c r="R142" s="51"/>
      <c r="S142" s="51"/>
      <c r="T142" s="52"/>
      <c r="AT142" s="18" t="s">
        <v>180</v>
      </c>
      <c r="AU142" s="18" t="s">
        <v>82</v>
      </c>
    </row>
    <row r="143" spans="2:65" s="1" customFormat="1" ht="16.5" customHeight="1">
      <c r="B143" s="147"/>
      <c r="C143" s="148" t="s">
        <v>74</v>
      </c>
      <c r="D143" s="148" t="s">
        <v>173</v>
      </c>
      <c r="E143" s="149" t="s">
        <v>3353</v>
      </c>
      <c r="F143" s="150" t="s">
        <v>2475</v>
      </c>
      <c r="G143" s="151" t="s">
        <v>3350</v>
      </c>
      <c r="H143" s="152">
        <v>1</v>
      </c>
      <c r="I143" s="153"/>
      <c r="J143" s="154">
        <f>ROUND(I143*H143,2)</f>
        <v>0</v>
      </c>
      <c r="K143" s="150" t="s">
        <v>3</v>
      </c>
      <c r="L143" s="32"/>
      <c r="M143" s="155" t="s">
        <v>3</v>
      </c>
      <c r="N143" s="156" t="s">
        <v>45</v>
      </c>
      <c r="O143" s="51"/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AR143" s="18" t="s">
        <v>178</v>
      </c>
      <c r="AT143" s="18" t="s">
        <v>173</v>
      </c>
      <c r="AU143" s="18" t="s">
        <v>82</v>
      </c>
      <c r="AY143" s="18" t="s">
        <v>171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18" t="s">
        <v>82</v>
      </c>
      <c r="BK143" s="159">
        <f>ROUND(I143*H143,2)</f>
        <v>0</v>
      </c>
      <c r="BL143" s="18" t="s">
        <v>178</v>
      </c>
      <c r="BM143" s="18" t="s">
        <v>659</v>
      </c>
    </row>
    <row r="144" spans="2:47" s="1" customFormat="1" ht="12">
      <c r="B144" s="32"/>
      <c r="D144" s="160" t="s">
        <v>180</v>
      </c>
      <c r="F144" s="161" t="s">
        <v>2475</v>
      </c>
      <c r="I144" s="93"/>
      <c r="L144" s="32"/>
      <c r="M144" s="162"/>
      <c r="N144" s="51"/>
      <c r="O144" s="51"/>
      <c r="P144" s="51"/>
      <c r="Q144" s="51"/>
      <c r="R144" s="51"/>
      <c r="S144" s="51"/>
      <c r="T144" s="52"/>
      <c r="AT144" s="18" t="s">
        <v>180</v>
      </c>
      <c r="AU144" s="18" t="s">
        <v>82</v>
      </c>
    </row>
    <row r="145" spans="2:65" s="1" customFormat="1" ht="16.5" customHeight="1">
      <c r="B145" s="147"/>
      <c r="C145" s="148" t="s">
        <v>74</v>
      </c>
      <c r="D145" s="148" t="s">
        <v>173</v>
      </c>
      <c r="E145" s="149" t="s">
        <v>3354</v>
      </c>
      <c r="F145" s="150" t="s">
        <v>2477</v>
      </c>
      <c r="G145" s="151" t="s">
        <v>3355</v>
      </c>
      <c r="H145" s="152">
        <v>1</v>
      </c>
      <c r="I145" s="153"/>
      <c r="J145" s="154">
        <f>ROUND(I145*H145,2)</f>
        <v>0</v>
      </c>
      <c r="K145" s="150" t="s">
        <v>3</v>
      </c>
      <c r="L145" s="32"/>
      <c r="M145" s="155" t="s">
        <v>3</v>
      </c>
      <c r="N145" s="156" t="s">
        <v>45</v>
      </c>
      <c r="O145" s="51"/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8" t="s">
        <v>178</v>
      </c>
      <c r="AT145" s="18" t="s">
        <v>173</v>
      </c>
      <c r="AU145" s="18" t="s">
        <v>82</v>
      </c>
      <c r="AY145" s="18" t="s">
        <v>171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8" t="s">
        <v>82</v>
      </c>
      <c r="BK145" s="159">
        <f>ROUND(I145*H145,2)</f>
        <v>0</v>
      </c>
      <c r="BL145" s="18" t="s">
        <v>178</v>
      </c>
      <c r="BM145" s="18" t="s">
        <v>674</v>
      </c>
    </row>
    <row r="146" spans="2:47" s="1" customFormat="1" ht="12">
      <c r="B146" s="32"/>
      <c r="D146" s="160" t="s">
        <v>180</v>
      </c>
      <c r="F146" s="161" t="s">
        <v>2477</v>
      </c>
      <c r="I146" s="93"/>
      <c r="L146" s="32"/>
      <c r="M146" s="186"/>
      <c r="N146" s="187"/>
      <c r="O146" s="187"/>
      <c r="P146" s="187"/>
      <c r="Q146" s="187"/>
      <c r="R146" s="187"/>
      <c r="S146" s="187"/>
      <c r="T146" s="188"/>
      <c r="AT146" s="18" t="s">
        <v>180</v>
      </c>
      <c r="AU146" s="18" t="s">
        <v>82</v>
      </c>
    </row>
    <row r="147" spans="2:12" s="1" customFormat="1" ht="6.95" customHeight="1">
      <c r="B147" s="41"/>
      <c r="C147" s="42"/>
      <c r="D147" s="42"/>
      <c r="E147" s="42"/>
      <c r="F147" s="42"/>
      <c r="G147" s="42"/>
      <c r="H147" s="42"/>
      <c r="I147" s="109"/>
      <c r="J147" s="42"/>
      <c r="K147" s="42"/>
      <c r="L147" s="32"/>
    </row>
  </sheetData>
  <autoFilter ref="C92:K146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9"/>
  <sheetViews>
    <sheetView showGridLines="0" workbookViewId="0" topLeftCell="A187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119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2478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3356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ROUND(J96,2)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ROUND((SUM(BE96:BE228)),2)</f>
        <v>0</v>
      </c>
      <c r="I35" s="101">
        <v>0.21</v>
      </c>
      <c r="J35" s="100">
        <f>ROUND(((SUM(BE96:BE228))*I35),2)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ROUND((SUM(BF96:BF228)),2)</f>
        <v>0</v>
      </c>
      <c r="I36" s="101">
        <v>0.15</v>
      </c>
      <c r="J36" s="100">
        <f>ROUND(((SUM(BF96:BF228))*I36),2)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ROUND((SUM(BG96:BG228)),2)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ROUND((SUM(BH96:BH228)),2)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ROUND((SUM(BI96:BI228)),2)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2478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05 - Splašková jímka na vyvážení o objemu 9 m3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J96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150</v>
      </c>
      <c r="E64" s="117"/>
      <c r="F64" s="117"/>
      <c r="G64" s="117"/>
      <c r="H64" s="117"/>
      <c r="I64" s="118"/>
      <c r="J64" s="119">
        <f>J97</f>
        <v>0</v>
      </c>
      <c r="L64" s="115"/>
    </row>
    <row r="65" spans="2:12" s="9" customFormat="1" ht="19.9" customHeight="1">
      <c r="B65" s="120"/>
      <c r="D65" s="121" t="s">
        <v>151</v>
      </c>
      <c r="E65" s="122"/>
      <c r="F65" s="122"/>
      <c r="G65" s="122"/>
      <c r="H65" s="122"/>
      <c r="I65" s="123"/>
      <c r="J65" s="124">
        <f>J98</f>
        <v>0</v>
      </c>
      <c r="L65" s="120"/>
    </row>
    <row r="66" spans="2:12" s="9" customFormat="1" ht="19.9" customHeight="1">
      <c r="B66" s="120"/>
      <c r="D66" s="121" t="s">
        <v>261</v>
      </c>
      <c r="E66" s="122"/>
      <c r="F66" s="122"/>
      <c r="G66" s="122"/>
      <c r="H66" s="122"/>
      <c r="I66" s="123"/>
      <c r="J66" s="124">
        <f>J141</f>
        <v>0</v>
      </c>
      <c r="L66" s="120"/>
    </row>
    <row r="67" spans="2:12" s="9" customFormat="1" ht="19.9" customHeight="1">
      <c r="B67" s="120"/>
      <c r="D67" s="121" t="s">
        <v>152</v>
      </c>
      <c r="E67" s="122"/>
      <c r="F67" s="122"/>
      <c r="G67" s="122"/>
      <c r="H67" s="122"/>
      <c r="I67" s="123"/>
      <c r="J67" s="124">
        <f>J145</f>
        <v>0</v>
      </c>
      <c r="L67" s="120"/>
    </row>
    <row r="68" spans="2:12" s="9" customFormat="1" ht="19.9" customHeight="1">
      <c r="B68" s="120"/>
      <c r="D68" s="121" t="s">
        <v>154</v>
      </c>
      <c r="E68" s="122"/>
      <c r="F68" s="122"/>
      <c r="G68" s="122"/>
      <c r="H68" s="122"/>
      <c r="I68" s="123"/>
      <c r="J68" s="124">
        <f>J167</f>
        <v>0</v>
      </c>
      <c r="L68" s="120"/>
    </row>
    <row r="69" spans="2:12" s="9" customFormat="1" ht="19.9" customHeight="1">
      <c r="B69" s="120"/>
      <c r="D69" s="121" t="s">
        <v>263</v>
      </c>
      <c r="E69" s="122"/>
      <c r="F69" s="122"/>
      <c r="G69" s="122"/>
      <c r="H69" s="122"/>
      <c r="I69" s="123"/>
      <c r="J69" s="124">
        <f>J176</f>
        <v>0</v>
      </c>
      <c r="L69" s="120"/>
    </row>
    <row r="70" spans="2:12" s="8" customFormat="1" ht="24.95" customHeight="1">
      <c r="B70" s="115"/>
      <c r="D70" s="116" t="s">
        <v>264</v>
      </c>
      <c r="E70" s="117"/>
      <c r="F70" s="117"/>
      <c r="G70" s="117"/>
      <c r="H70" s="117"/>
      <c r="I70" s="118"/>
      <c r="J70" s="119">
        <f>J179</f>
        <v>0</v>
      </c>
      <c r="L70" s="115"/>
    </row>
    <row r="71" spans="2:12" s="9" customFormat="1" ht="19.9" customHeight="1">
      <c r="B71" s="120"/>
      <c r="D71" s="121" t="s">
        <v>265</v>
      </c>
      <c r="E71" s="122"/>
      <c r="F71" s="122"/>
      <c r="G71" s="122"/>
      <c r="H71" s="122"/>
      <c r="I71" s="123"/>
      <c r="J71" s="124">
        <f>J180</f>
        <v>0</v>
      </c>
      <c r="L71" s="120"/>
    </row>
    <row r="72" spans="2:12" s="9" customFormat="1" ht="19.9" customHeight="1">
      <c r="B72" s="120"/>
      <c r="D72" s="121" t="s">
        <v>269</v>
      </c>
      <c r="E72" s="122"/>
      <c r="F72" s="122"/>
      <c r="G72" s="122"/>
      <c r="H72" s="122"/>
      <c r="I72" s="123"/>
      <c r="J72" s="124">
        <f>J211</f>
        <v>0</v>
      </c>
      <c r="L72" s="120"/>
    </row>
    <row r="73" spans="2:12" s="9" customFormat="1" ht="19.9" customHeight="1">
      <c r="B73" s="120"/>
      <c r="D73" s="121" t="s">
        <v>271</v>
      </c>
      <c r="E73" s="122"/>
      <c r="F73" s="122"/>
      <c r="G73" s="122"/>
      <c r="H73" s="122"/>
      <c r="I73" s="123"/>
      <c r="J73" s="124">
        <f>J214</f>
        <v>0</v>
      </c>
      <c r="L73" s="120"/>
    </row>
    <row r="74" spans="2:12" s="9" customFormat="1" ht="19.9" customHeight="1">
      <c r="B74" s="120"/>
      <c r="D74" s="121" t="s">
        <v>3357</v>
      </c>
      <c r="E74" s="122"/>
      <c r="F74" s="122"/>
      <c r="G74" s="122"/>
      <c r="H74" s="122"/>
      <c r="I74" s="123"/>
      <c r="J74" s="124">
        <f>J221</f>
        <v>0</v>
      </c>
      <c r="L74" s="120"/>
    </row>
    <row r="75" spans="2:12" s="1" customFormat="1" ht="21.75" customHeight="1">
      <c r="B75" s="32"/>
      <c r="I75" s="93"/>
      <c r="L75" s="32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109"/>
      <c r="J76" s="42"/>
      <c r="K76" s="42"/>
      <c r="L76" s="32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110"/>
      <c r="J80" s="44"/>
      <c r="K80" s="44"/>
      <c r="L80" s="32"/>
    </row>
    <row r="81" spans="2:12" s="1" customFormat="1" ht="24.95" customHeight="1">
      <c r="B81" s="32"/>
      <c r="C81" s="22" t="s">
        <v>156</v>
      </c>
      <c r="I81" s="93"/>
      <c r="L81" s="32"/>
    </row>
    <row r="82" spans="2:12" s="1" customFormat="1" ht="6.95" customHeight="1">
      <c r="B82" s="32"/>
      <c r="I82" s="93"/>
      <c r="L82" s="32"/>
    </row>
    <row r="83" spans="2:12" s="1" customFormat="1" ht="12" customHeight="1">
      <c r="B83" s="32"/>
      <c r="C83" s="27" t="s">
        <v>17</v>
      </c>
      <c r="I83" s="93"/>
      <c r="L83" s="32"/>
    </row>
    <row r="84" spans="2:12" s="1" customFormat="1" ht="16.5" customHeight="1">
      <c r="B84" s="32"/>
      <c r="E84" s="334" t="str">
        <f>E7</f>
        <v>Rozšíření výrobních kapacit společnosti ZELENKA s.r.o.</v>
      </c>
      <c r="F84" s="335"/>
      <c r="G84" s="335"/>
      <c r="H84" s="335"/>
      <c r="I84" s="93"/>
      <c r="L84" s="32"/>
    </row>
    <row r="85" spans="2:12" ht="12" customHeight="1">
      <c r="B85" s="21"/>
      <c r="C85" s="27" t="s">
        <v>144</v>
      </c>
      <c r="L85" s="21"/>
    </row>
    <row r="86" spans="2:12" s="1" customFormat="1" ht="16.5" customHeight="1">
      <c r="B86" s="32"/>
      <c r="E86" s="334" t="s">
        <v>2478</v>
      </c>
      <c r="F86" s="317"/>
      <c r="G86" s="317"/>
      <c r="H86" s="317"/>
      <c r="I86" s="93"/>
      <c r="L86" s="32"/>
    </row>
    <row r="87" spans="2:12" s="1" customFormat="1" ht="12" customHeight="1">
      <c r="B87" s="32"/>
      <c r="C87" s="27" t="s">
        <v>259</v>
      </c>
      <c r="I87" s="93"/>
      <c r="L87" s="32"/>
    </row>
    <row r="88" spans="2:12" s="1" customFormat="1" ht="16.5" customHeight="1">
      <c r="B88" s="32"/>
      <c r="E88" s="318" t="str">
        <f>E11</f>
        <v>05 - Splašková jímka na vyvážení o objemu 9 m3</v>
      </c>
      <c r="F88" s="317"/>
      <c r="G88" s="317"/>
      <c r="H88" s="317"/>
      <c r="I88" s="93"/>
      <c r="L88" s="32"/>
    </row>
    <row r="89" spans="2:12" s="1" customFormat="1" ht="6.95" customHeight="1">
      <c r="B89" s="32"/>
      <c r="I89" s="93"/>
      <c r="L89" s="32"/>
    </row>
    <row r="90" spans="2:12" s="1" customFormat="1" ht="12" customHeight="1">
      <c r="B90" s="32"/>
      <c r="C90" s="27" t="s">
        <v>21</v>
      </c>
      <c r="F90" s="18" t="str">
        <f>F14</f>
        <v>Židlochovice, Topolová 910, PSČ 667 01</v>
      </c>
      <c r="I90" s="94" t="s">
        <v>23</v>
      </c>
      <c r="J90" s="48" t="str">
        <f>IF(J14="","",J14)</f>
        <v>9. 1. 2019</v>
      </c>
      <c r="L90" s="32"/>
    </row>
    <row r="91" spans="2:12" s="1" customFormat="1" ht="6.95" customHeight="1">
      <c r="B91" s="32"/>
      <c r="I91" s="93"/>
      <c r="L91" s="32"/>
    </row>
    <row r="92" spans="2:12" s="1" customFormat="1" ht="24.95" customHeight="1">
      <c r="B92" s="32"/>
      <c r="C92" s="27" t="s">
        <v>25</v>
      </c>
      <c r="F92" s="18" t="str">
        <f>E17</f>
        <v>A77 architektonický ateliér Brno, s.r.o.</v>
      </c>
      <c r="I92" s="94" t="s">
        <v>33</v>
      </c>
      <c r="J92" s="30" t="str">
        <f>E23</f>
        <v>A77 architektonický ateliér Brno, s.r.o.</v>
      </c>
      <c r="L92" s="32"/>
    </row>
    <row r="93" spans="2:12" s="1" customFormat="1" ht="13.7" customHeight="1">
      <c r="B93" s="32"/>
      <c r="C93" s="27" t="s">
        <v>31</v>
      </c>
      <c r="F93" s="18" t="str">
        <f>IF(E20="","",E20)</f>
        <v>Vyplň údaj</v>
      </c>
      <c r="I93" s="94" t="s">
        <v>35</v>
      </c>
      <c r="J93" s="30" t="str">
        <f>E26</f>
        <v>HAVO Consult s.r.o.</v>
      </c>
      <c r="L93" s="32"/>
    </row>
    <row r="94" spans="2:12" s="1" customFormat="1" ht="10.35" customHeight="1">
      <c r="B94" s="32"/>
      <c r="I94" s="93"/>
      <c r="L94" s="32"/>
    </row>
    <row r="95" spans="2:20" s="10" customFormat="1" ht="29.25" customHeight="1">
      <c r="B95" s="125"/>
      <c r="C95" s="126" t="s">
        <v>157</v>
      </c>
      <c r="D95" s="127" t="s">
        <v>59</v>
      </c>
      <c r="E95" s="127" t="s">
        <v>55</v>
      </c>
      <c r="F95" s="127" t="s">
        <v>56</v>
      </c>
      <c r="G95" s="127" t="s">
        <v>158</v>
      </c>
      <c r="H95" s="127" t="s">
        <v>159</v>
      </c>
      <c r="I95" s="128" t="s">
        <v>160</v>
      </c>
      <c r="J95" s="127" t="s">
        <v>148</v>
      </c>
      <c r="K95" s="129" t="s">
        <v>161</v>
      </c>
      <c r="L95" s="125"/>
      <c r="M95" s="55" t="s">
        <v>3</v>
      </c>
      <c r="N95" s="56" t="s">
        <v>44</v>
      </c>
      <c r="O95" s="56" t="s">
        <v>162</v>
      </c>
      <c r="P95" s="56" t="s">
        <v>163</v>
      </c>
      <c r="Q95" s="56" t="s">
        <v>164</v>
      </c>
      <c r="R95" s="56" t="s">
        <v>165</v>
      </c>
      <c r="S95" s="56" t="s">
        <v>166</v>
      </c>
      <c r="T95" s="57" t="s">
        <v>167</v>
      </c>
    </row>
    <row r="96" spans="2:63" s="1" customFormat="1" ht="22.9" customHeight="1">
      <c r="B96" s="32"/>
      <c r="C96" s="60" t="s">
        <v>168</v>
      </c>
      <c r="I96" s="93"/>
      <c r="J96" s="130">
        <f>BK96</f>
        <v>0</v>
      </c>
      <c r="L96" s="32"/>
      <c r="M96" s="58"/>
      <c r="N96" s="49"/>
      <c r="O96" s="49"/>
      <c r="P96" s="131">
        <f>P97+P179</f>
        <v>0</v>
      </c>
      <c r="Q96" s="49"/>
      <c r="R96" s="131">
        <f>R97+R179</f>
        <v>31.856266220000002</v>
      </c>
      <c r="S96" s="49"/>
      <c r="T96" s="132">
        <f>T97+T179</f>
        <v>0</v>
      </c>
      <c r="AT96" s="18" t="s">
        <v>73</v>
      </c>
      <c r="AU96" s="18" t="s">
        <v>149</v>
      </c>
      <c r="BK96" s="133">
        <f>BK97+BK179</f>
        <v>0</v>
      </c>
    </row>
    <row r="97" spans="2:63" s="11" customFormat="1" ht="25.9" customHeight="1">
      <c r="B97" s="134"/>
      <c r="D97" s="135" t="s">
        <v>73</v>
      </c>
      <c r="E97" s="136" t="s">
        <v>169</v>
      </c>
      <c r="F97" s="136" t="s">
        <v>170</v>
      </c>
      <c r="I97" s="137"/>
      <c r="J97" s="138">
        <f>BK97</f>
        <v>0</v>
      </c>
      <c r="L97" s="134"/>
      <c r="M97" s="139"/>
      <c r="N97" s="140"/>
      <c r="O97" s="140"/>
      <c r="P97" s="141">
        <f>P98+P141+P145+P167+P176</f>
        <v>0</v>
      </c>
      <c r="Q97" s="140"/>
      <c r="R97" s="141">
        <f>R98+R141+R145+R167+R176</f>
        <v>31.73227272</v>
      </c>
      <c r="S97" s="140"/>
      <c r="T97" s="142">
        <f>T98+T141+T145+T167+T176</f>
        <v>0</v>
      </c>
      <c r="AR97" s="135" t="s">
        <v>82</v>
      </c>
      <c r="AT97" s="143" t="s">
        <v>73</v>
      </c>
      <c r="AU97" s="143" t="s">
        <v>74</v>
      </c>
      <c r="AY97" s="135" t="s">
        <v>171</v>
      </c>
      <c r="BK97" s="144">
        <f>BK98+BK141+BK145+BK167+BK176</f>
        <v>0</v>
      </c>
    </row>
    <row r="98" spans="2:63" s="11" customFormat="1" ht="22.9" customHeight="1">
      <c r="B98" s="134"/>
      <c r="D98" s="135" t="s">
        <v>73</v>
      </c>
      <c r="E98" s="145" t="s">
        <v>82</v>
      </c>
      <c r="F98" s="145" t="s">
        <v>172</v>
      </c>
      <c r="I98" s="137"/>
      <c r="J98" s="146">
        <f>BK98</f>
        <v>0</v>
      </c>
      <c r="L98" s="134"/>
      <c r="M98" s="139"/>
      <c r="N98" s="140"/>
      <c r="O98" s="140"/>
      <c r="P98" s="141">
        <f>SUM(P99:P140)</f>
        <v>0</v>
      </c>
      <c r="Q98" s="140"/>
      <c r="R98" s="141">
        <f>SUM(R99:R140)</f>
        <v>0</v>
      </c>
      <c r="S98" s="140"/>
      <c r="T98" s="142">
        <f>SUM(T99:T140)</f>
        <v>0</v>
      </c>
      <c r="AR98" s="135" t="s">
        <v>82</v>
      </c>
      <c r="AT98" s="143" t="s">
        <v>73</v>
      </c>
      <c r="AU98" s="143" t="s">
        <v>82</v>
      </c>
      <c r="AY98" s="135" t="s">
        <v>171</v>
      </c>
      <c r="BK98" s="144">
        <f>SUM(BK99:BK140)</f>
        <v>0</v>
      </c>
    </row>
    <row r="99" spans="2:65" s="1" customFormat="1" ht="16.5" customHeight="1">
      <c r="B99" s="147"/>
      <c r="C99" s="148" t="s">
        <v>82</v>
      </c>
      <c r="D99" s="148" t="s">
        <v>173</v>
      </c>
      <c r="E99" s="149" t="s">
        <v>3358</v>
      </c>
      <c r="F99" s="150" t="s">
        <v>3359</v>
      </c>
      <c r="G99" s="151" t="s">
        <v>2471</v>
      </c>
      <c r="H99" s="152">
        <v>80</v>
      </c>
      <c r="I99" s="153"/>
      <c r="J99" s="154">
        <f>ROUND(I99*H99,2)</f>
        <v>0</v>
      </c>
      <c r="K99" s="150" t="s">
        <v>177</v>
      </c>
      <c r="L99" s="32"/>
      <c r="M99" s="155" t="s">
        <v>3</v>
      </c>
      <c r="N99" s="156" t="s">
        <v>45</v>
      </c>
      <c r="O99" s="51"/>
      <c r="P99" s="157">
        <f>O99*H99</f>
        <v>0</v>
      </c>
      <c r="Q99" s="157">
        <v>0</v>
      </c>
      <c r="R99" s="157">
        <f>Q99*H99</f>
        <v>0</v>
      </c>
      <c r="S99" s="157">
        <v>0</v>
      </c>
      <c r="T99" s="158">
        <f>S99*H99</f>
        <v>0</v>
      </c>
      <c r="AR99" s="18" t="s">
        <v>178</v>
      </c>
      <c r="AT99" s="18" t="s">
        <v>173</v>
      </c>
      <c r="AU99" s="18" t="s">
        <v>84</v>
      </c>
      <c r="AY99" s="18" t="s">
        <v>171</v>
      </c>
      <c r="BE99" s="159">
        <f>IF(N99="základní",J99,0)</f>
        <v>0</v>
      </c>
      <c r="BF99" s="159">
        <f>IF(N99="snížená",J99,0)</f>
        <v>0</v>
      </c>
      <c r="BG99" s="159">
        <f>IF(N99="zákl. přenesená",J99,0)</f>
        <v>0</v>
      </c>
      <c r="BH99" s="159">
        <f>IF(N99="sníž. přenesená",J99,0)</f>
        <v>0</v>
      </c>
      <c r="BI99" s="159">
        <f>IF(N99="nulová",J99,0)</f>
        <v>0</v>
      </c>
      <c r="BJ99" s="18" t="s">
        <v>82</v>
      </c>
      <c r="BK99" s="159">
        <f>ROUND(I99*H99,2)</f>
        <v>0</v>
      </c>
      <c r="BL99" s="18" t="s">
        <v>178</v>
      </c>
      <c r="BM99" s="18" t="s">
        <v>3360</v>
      </c>
    </row>
    <row r="100" spans="2:47" s="1" customFormat="1" ht="12">
      <c r="B100" s="32"/>
      <c r="D100" s="160" t="s">
        <v>180</v>
      </c>
      <c r="F100" s="161" t="s">
        <v>3361</v>
      </c>
      <c r="I100" s="93"/>
      <c r="L100" s="32"/>
      <c r="M100" s="162"/>
      <c r="N100" s="51"/>
      <c r="O100" s="51"/>
      <c r="P100" s="51"/>
      <c r="Q100" s="51"/>
      <c r="R100" s="51"/>
      <c r="S100" s="51"/>
      <c r="T100" s="52"/>
      <c r="AT100" s="18" t="s">
        <v>180</v>
      </c>
      <c r="AU100" s="18" t="s">
        <v>84</v>
      </c>
    </row>
    <row r="101" spans="2:51" s="12" customFormat="1" ht="12">
      <c r="B101" s="163"/>
      <c r="D101" s="160" t="s">
        <v>182</v>
      </c>
      <c r="E101" s="164" t="s">
        <v>3</v>
      </c>
      <c r="F101" s="165" t="s">
        <v>937</v>
      </c>
      <c r="H101" s="166">
        <v>80</v>
      </c>
      <c r="I101" s="167"/>
      <c r="L101" s="163"/>
      <c r="M101" s="168"/>
      <c r="N101" s="169"/>
      <c r="O101" s="169"/>
      <c r="P101" s="169"/>
      <c r="Q101" s="169"/>
      <c r="R101" s="169"/>
      <c r="S101" s="169"/>
      <c r="T101" s="170"/>
      <c r="AT101" s="164" t="s">
        <v>182</v>
      </c>
      <c r="AU101" s="164" t="s">
        <v>84</v>
      </c>
      <c r="AV101" s="12" t="s">
        <v>84</v>
      </c>
      <c r="AW101" s="12" t="s">
        <v>34</v>
      </c>
      <c r="AX101" s="12" t="s">
        <v>82</v>
      </c>
      <c r="AY101" s="164" t="s">
        <v>171</v>
      </c>
    </row>
    <row r="102" spans="2:65" s="1" customFormat="1" ht="16.5" customHeight="1">
      <c r="B102" s="147"/>
      <c r="C102" s="148" t="s">
        <v>84</v>
      </c>
      <c r="D102" s="148" t="s">
        <v>173</v>
      </c>
      <c r="E102" s="149" t="s">
        <v>3362</v>
      </c>
      <c r="F102" s="150" t="s">
        <v>3363</v>
      </c>
      <c r="G102" s="151" t="s">
        <v>3364</v>
      </c>
      <c r="H102" s="152">
        <v>40</v>
      </c>
      <c r="I102" s="153"/>
      <c r="J102" s="154">
        <f>ROUND(I102*H102,2)</f>
        <v>0</v>
      </c>
      <c r="K102" s="150" t="s">
        <v>177</v>
      </c>
      <c r="L102" s="32"/>
      <c r="M102" s="155" t="s">
        <v>3</v>
      </c>
      <c r="N102" s="156" t="s">
        <v>45</v>
      </c>
      <c r="O102" s="51"/>
      <c r="P102" s="157">
        <f>O102*H102</f>
        <v>0</v>
      </c>
      <c r="Q102" s="157">
        <v>0</v>
      </c>
      <c r="R102" s="157">
        <f>Q102*H102</f>
        <v>0</v>
      </c>
      <c r="S102" s="157">
        <v>0</v>
      </c>
      <c r="T102" s="158">
        <f>S102*H102</f>
        <v>0</v>
      </c>
      <c r="AR102" s="18" t="s">
        <v>178</v>
      </c>
      <c r="AT102" s="18" t="s">
        <v>173</v>
      </c>
      <c r="AU102" s="18" t="s">
        <v>84</v>
      </c>
      <c r="AY102" s="18" t="s">
        <v>171</v>
      </c>
      <c r="BE102" s="159">
        <f>IF(N102="základní",J102,0)</f>
        <v>0</v>
      </c>
      <c r="BF102" s="159">
        <f>IF(N102="snížená",J102,0)</f>
        <v>0</v>
      </c>
      <c r="BG102" s="159">
        <f>IF(N102="zákl. přenesená",J102,0)</f>
        <v>0</v>
      </c>
      <c r="BH102" s="159">
        <f>IF(N102="sníž. přenesená",J102,0)</f>
        <v>0</v>
      </c>
      <c r="BI102" s="159">
        <f>IF(N102="nulová",J102,0)</f>
        <v>0</v>
      </c>
      <c r="BJ102" s="18" t="s">
        <v>82</v>
      </c>
      <c r="BK102" s="159">
        <f>ROUND(I102*H102,2)</f>
        <v>0</v>
      </c>
      <c r="BL102" s="18" t="s">
        <v>178</v>
      </c>
      <c r="BM102" s="18" t="s">
        <v>3365</v>
      </c>
    </row>
    <row r="103" spans="2:47" s="1" customFormat="1" ht="12">
      <c r="B103" s="32"/>
      <c r="D103" s="160" t="s">
        <v>180</v>
      </c>
      <c r="F103" s="161" t="s">
        <v>3366</v>
      </c>
      <c r="I103" s="93"/>
      <c r="L103" s="32"/>
      <c r="M103" s="162"/>
      <c r="N103" s="51"/>
      <c r="O103" s="51"/>
      <c r="P103" s="51"/>
      <c r="Q103" s="51"/>
      <c r="R103" s="51"/>
      <c r="S103" s="51"/>
      <c r="T103" s="52"/>
      <c r="AT103" s="18" t="s">
        <v>180</v>
      </c>
      <c r="AU103" s="18" t="s">
        <v>84</v>
      </c>
    </row>
    <row r="104" spans="2:51" s="12" customFormat="1" ht="12">
      <c r="B104" s="163"/>
      <c r="D104" s="160" t="s">
        <v>182</v>
      </c>
      <c r="E104" s="164" t="s">
        <v>3</v>
      </c>
      <c r="F104" s="165" t="s">
        <v>3367</v>
      </c>
      <c r="H104" s="166">
        <v>40</v>
      </c>
      <c r="I104" s="167"/>
      <c r="L104" s="163"/>
      <c r="M104" s="168"/>
      <c r="N104" s="169"/>
      <c r="O104" s="169"/>
      <c r="P104" s="169"/>
      <c r="Q104" s="169"/>
      <c r="R104" s="169"/>
      <c r="S104" s="169"/>
      <c r="T104" s="170"/>
      <c r="AT104" s="164" t="s">
        <v>182</v>
      </c>
      <c r="AU104" s="164" t="s">
        <v>84</v>
      </c>
      <c r="AV104" s="12" t="s">
        <v>84</v>
      </c>
      <c r="AW104" s="12" t="s">
        <v>34</v>
      </c>
      <c r="AX104" s="12" t="s">
        <v>82</v>
      </c>
      <c r="AY104" s="164" t="s">
        <v>171</v>
      </c>
    </row>
    <row r="105" spans="2:65" s="1" customFormat="1" ht="16.5" customHeight="1">
      <c r="B105" s="147"/>
      <c r="C105" s="148" t="s">
        <v>107</v>
      </c>
      <c r="D105" s="148" t="s">
        <v>173</v>
      </c>
      <c r="E105" s="149" t="s">
        <v>277</v>
      </c>
      <c r="F105" s="150" t="s">
        <v>278</v>
      </c>
      <c r="G105" s="151" t="s">
        <v>279</v>
      </c>
      <c r="H105" s="152">
        <v>6.125</v>
      </c>
      <c r="I105" s="153"/>
      <c r="J105" s="154">
        <f>ROUND(I105*H105,2)</f>
        <v>0</v>
      </c>
      <c r="K105" s="150" t="s">
        <v>177</v>
      </c>
      <c r="L105" s="32"/>
      <c r="M105" s="155" t="s">
        <v>3</v>
      </c>
      <c r="N105" s="156" t="s">
        <v>45</v>
      </c>
      <c r="O105" s="51"/>
      <c r="P105" s="157">
        <f>O105*H105</f>
        <v>0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18" t="s">
        <v>178</v>
      </c>
      <c r="AT105" s="18" t="s">
        <v>173</v>
      </c>
      <c r="AU105" s="18" t="s">
        <v>84</v>
      </c>
      <c r="AY105" s="18" t="s">
        <v>171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8" t="s">
        <v>82</v>
      </c>
      <c r="BK105" s="159">
        <f>ROUND(I105*H105,2)</f>
        <v>0</v>
      </c>
      <c r="BL105" s="18" t="s">
        <v>178</v>
      </c>
      <c r="BM105" s="18" t="s">
        <v>3368</v>
      </c>
    </row>
    <row r="106" spans="2:47" s="1" customFormat="1" ht="19.5">
      <c r="B106" s="32"/>
      <c r="D106" s="160" t="s">
        <v>180</v>
      </c>
      <c r="F106" s="161" t="s">
        <v>281</v>
      </c>
      <c r="I106" s="93"/>
      <c r="L106" s="32"/>
      <c r="M106" s="162"/>
      <c r="N106" s="51"/>
      <c r="O106" s="51"/>
      <c r="P106" s="51"/>
      <c r="Q106" s="51"/>
      <c r="R106" s="51"/>
      <c r="S106" s="51"/>
      <c r="T106" s="52"/>
      <c r="AT106" s="18" t="s">
        <v>180</v>
      </c>
      <c r="AU106" s="18" t="s">
        <v>84</v>
      </c>
    </row>
    <row r="107" spans="2:51" s="12" customFormat="1" ht="12">
      <c r="B107" s="163"/>
      <c r="D107" s="160" t="s">
        <v>182</v>
      </c>
      <c r="E107" s="164" t="s">
        <v>3</v>
      </c>
      <c r="F107" s="165" t="s">
        <v>3369</v>
      </c>
      <c r="H107" s="166">
        <v>6.125</v>
      </c>
      <c r="I107" s="167"/>
      <c r="L107" s="163"/>
      <c r="M107" s="168"/>
      <c r="N107" s="169"/>
      <c r="O107" s="169"/>
      <c r="P107" s="169"/>
      <c r="Q107" s="169"/>
      <c r="R107" s="169"/>
      <c r="S107" s="169"/>
      <c r="T107" s="170"/>
      <c r="AT107" s="164" t="s">
        <v>182</v>
      </c>
      <c r="AU107" s="164" t="s">
        <v>84</v>
      </c>
      <c r="AV107" s="12" t="s">
        <v>84</v>
      </c>
      <c r="AW107" s="12" t="s">
        <v>34</v>
      </c>
      <c r="AX107" s="12" t="s">
        <v>82</v>
      </c>
      <c r="AY107" s="164" t="s">
        <v>171</v>
      </c>
    </row>
    <row r="108" spans="2:65" s="1" customFormat="1" ht="16.5" customHeight="1">
      <c r="B108" s="147"/>
      <c r="C108" s="148" t="s">
        <v>178</v>
      </c>
      <c r="D108" s="148" t="s">
        <v>173</v>
      </c>
      <c r="E108" s="149" t="s">
        <v>2487</v>
      </c>
      <c r="F108" s="150" t="s">
        <v>2488</v>
      </c>
      <c r="G108" s="151" t="s">
        <v>279</v>
      </c>
      <c r="H108" s="152">
        <v>91.875</v>
      </c>
      <c r="I108" s="153"/>
      <c r="J108" s="154">
        <f>ROUND(I108*H108,2)</f>
        <v>0</v>
      </c>
      <c r="K108" s="150" t="s">
        <v>177</v>
      </c>
      <c r="L108" s="32"/>
      <c r="M108" s="155" t="s">
        <v>3</v>
      </c>
      <c r="N108" s="156" t="s">
        <v>45</v>
      </c>
      <c r="O108" s="51"/>
      <c r="P108" s="157">
        <f>O108*H108</f>
        <v>0</v>
      </c>
      <c r="Q108" s="157">
        <v>0</v>
      </c>
      <c r="R108" s="157">
        <f>Q108*H108</f>
        <v>0</v>
      </c>
      <c r="S108" s="157">
        <v>0</v>
      </c>
      <c r="T108" s="158">
        <f>S108*H108</f>
        <v>0</v>
      </c>
      <c r="AR108" s="18" t="s">
        <v>178</v>
      </c>
      <c r="AT108" s="18" t="s">
        <v>173</v>
      </c>
      <c r="AU108" s="18" t="s">
        <v>84</v>
      </c>
      <c r="AY108" s="18" t="s">
        <v>171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18" t="s">
        <v>82</v>
      </c>
      <c r="BK108" s="159">
        <f>ROUND(I108*H108,2)</f>
        <v>0</v>
      </c>
      <c r="BL108" s="18" t="s">
        <v>178</v>
      </c>
      <c r="BM108" s="18" t="s">
        <v>3370</v>
      </c>
    </row>
    <row r="109" spans="2:47" s="1" customFormat="1" ht="12">
      <c r="B109" s="32"/>
      <c r="D109" s="160" t="s">
        <v>180</v>
      </c>
      <c r="F109" s="161" t="s">
        <v>2490</v>
      </c>
      <c r="I109" s="93"/>
      <c r="L109" s="32"/>
      <c r="M109" s="162"/>
      <c r="N109" s="51"/>
      <c r="O109" s="51"/>
      <c r="P109" s="51"/>
      <c r="Q109" s="51"/>
      <c r="R109" s="51"/>
      <c r="S109" s="51"/>
      <c r="T109" s="52"/>
      <c r="AT109" s="18" t="s">
        <v>180</v>
      </c>
      <c r="AU109" s="18" t="s">
        <v>84</v>
      </c>
    </row>
    <row r="110" spans="2:51" s="12" customFormat="1" ht="12">
      <c r="B110" s="163"/>
      <c r="D110" s="160" t="s">
        <v>182</v>
      </c>
      <c r="E110" s="164" t="s">
        <v>3</v>
      </c>
      <c r="F110" s="165" t="s">
        <v>3371</v>
      </c>
      <c r="H110" s="166">
        <v>91.875</v>
      </c>
      <c r="I110" s="167"/>
      <c r="L110" s="163"/>
      <c r="M110" s="168"/>
      <c r="N110" s="169"/>
      <c r="O110" s="169"/>
      <c r="P110" s="169"/>
      <c r="Q110" s="169"/>
      <c r="R110" s="169"/>
      <c r="S110" s="169"/>
      <c r="T110" s="170"/>
      <c r="AT110" s="164" t="s">
        <v>182</v>
      </c>
      <c r="AU110" s="164" t="s">
        <v>84</v>
      </c>
      <c r="AV110" s="12" t="s">
        <v>84</v>
      </c>
      <c r="AW110" s="12" t="s">
        <v>34</v>
      </c>
      <c r="AX110" s="12" t="s">
        <v>82</v>
      </c>
      <c r="AY110" s="164" t="s">
        <v>171</v>
      </c>
    </row>
    <row r="111" spans="2:65" s="1" customFormat="1" ht="16.5" customHeight="1">
      <c r="B111" s="147"/>
      <c r="C111" s="148" t="s">
        <v>208</v>
      </c>
      <c r="D111" s="148" t="s">
        <v>173</v>
      </c>
      <c r="E111" s="149" t="s">
        <v>292</v>
      </c>
      <c r="F111" s="150" t="s">
        <v>293</v>
      </c>
      <c r="G111" s="151" t="s">
        <v>279</v>
      </c>
      <c r="H111" s="152">
        <v>45.938</v>
      </c>
      <c r="I111" s="153"/>
      <c r="J111" s="154">
        <f>ROUND(I111*H111,2)</f>
        <v>0</v>
      </c>
      <c r="K111" s="150" t="s">
        <v>177</v>
      </c>
      <c r="L111" s="32"/>
      <c r="M111" s="155" t="s">
        <v>3</v>
      </c>
      <c r="N111" s="156" t="s">
        <v>45</v>
      </c>
      <c r="O111" s="51"/>
      <c r="P111" s="157">
        <f>O111*H111</f>
        <v>0</v>
      </c>
      <c r="Q111" s="157">
        <v>0</v>
      </c>
      <c r="R111" s="157">
        <f>Q111*H111</f>
        <v>0</v>
      </c>
      <c r="S111" s="157">
        <v>0</v>
      </c>
      <c r="T111" s="158">
        <f>S111*H111</f>
        <v>0</v>
      </c>
      <c r="AR111" s="18" t="s">
        <v>178</v>
      </c>
      <c r="AT111" s="18" t="s">
        <v>173</v>
      </c>
      <c r="AU111" s="18" t="s">
        <v>84</v>
      </c>
      <c r="AY111" s="18" t="s">
        <v>171</v>
      </c>
      <c r="BE111" s="159">
        <f>IF(N111="základní",J111,0)</f>
        <v>0</v>
      </c>
      <c r="BF111" s="159">
        <f>IF(N111="snížená",J111,0)</f>
        <v>0</v>
      </c>
      <c r="BG111" s="159">
        <f>IF(N111="zákl. přenesená",J111,0)</f>
        <v>0</v>
      </c>
      <c r="BH111" s="159">
        <f>IF(N111="sníž. přenesená",J111,0)</f>
        <v>0</v>
      </c>
      <c r="BI111" s="159">
        <f>IF(N111="nulová",J111,0)</f>
        <v>0</v>
      </c>
      <c r="BJ111" s="18" t="s">
        <v>82</v>
      </c>
      <c r="BK111" s="159">
        <f>ROUND(I111*H111,2)</f>
        <v>0</v>
      </c>
      <c r="BL111" s="18" t="s">
        <v>178</v>
      </c>
      <c r="BM111" s="18" t="s">
        <v>3372</v>
      </c>
    </row>
    <row r="112" spans="2:47" s="1" customFormat="1" ht="12">
      <c r="B112" s="32"/>
      <c r="D112" s="160" t="s">
        <v>180</v>
      </c>
      <c r="F112" s="161" t="s">
        <v>295</v>
      </c>
      <c r="I112" s="93"/>
      <c r="L112" s="32"/>
      <c r="M112" s="162"/>
      <c r="N112" s="51"/>
      <c r="O112" s="51"/>
      <c r="P112" s="51"/>
      <c r="Q112" s="51"/>
      <c r="R112" s="51"/>
      <c r="S112" s="51"/>
      <c r="T112" s="52"/>
      <c r="AT112" s="18" t="s">
        <v>180</v>
      </c>
      <c r="AU112" s="18" t="s">
        <v>84</v>
      </c>
    </row>
    <row r="113" spans="2:51" s="14" customFormat="1" ht="12">
      <c r="B113" s="179"/>
      <c r="D113" s="160" t="s">
        <v>182</v>
      </c>
      <c r="E113" s="180" t="s">
        <v>3</v>
      </c>
      <c r="F113" s="181" t="s">
        <v>3373</v>
      </c>
      <c r="H113" s="180" t="s">
        <v>3</v>
      </c>
      <c r="I113" s="182"/>
      <c r="L113" s="179"/>
      <c r="M113" s="183"/>
      <c r="N113" s="184"/>
      <c r="O113" s="184"/>
      <c r="P113" s="184"/>
      <c r="Q113" s="184"/>
      <c r="R113" s="184"/>
      <c r="S113" s="184"/>
      <c r="T113" s="185"/>
      <c r="AT113" s="180" t="s">
        <v>182</v>
      </c>
      <c r="AU113" s="180" t="s">
        <v>84</v>
      </c>
      <c r="AV113" s="14" t="s">
        <v>82</v>
      </c>
      <c r="AW113" s="14" t="s">
        <v>34</v>
      </c>
      <c r="AX113" s="14" t="s">
        <v>74</v>
      </c>
      <c r="AY113" s="180" t="s">
        <v>171</v>
      </c>
    </row>
    <row r="114" spans="2:51" s="12" customFormat="1" ht="12">
      <c r="B114" s="163"/>
      <c r="D114" s="160" t="s">
        <v>182</v>
      </c>
      <c r="E114" s="164" t="s">
        <v>3</v>
      </c>
      <c r="F114" s="165" t="s">
        <v>3374</v>
      </c>
      <c r="H114" s="166">
        <v>45.938</v>
      </c>
      <c r="I114" s="167"/>
      <c r="L114" s="163"/>
      <c r="M114" s="168"/>
      <c r="N114" s="169"/>
      <c r="O114" s="169"/>
      <c r="P114" s="169"/>
      <c r="Q114" s="169"/>
      <c r="R114" s="169"/>
      <c r="S114" s="169"/>
      <c r="T114" s="170"/>
      <c r="AT114" s="164" t="s">
        <v>182</v>
      </c>
      <c r="AU114" s="164" t="s">
        <v>84</v>
      </c>
      <c r="AV114" s="12" t="s">
        <v>84</v>
      </c>
      <c r="AW114" s="12" t="s">
        <v>34</v>
      </c>
      <c r="AX114" s="12" t="s">
        <v>82</v>
      </c>
      <c r="AY114" s="164" t="s">
        <v>171</v>
      </c>
    </row>
    <row r="115" spans="2:65" s="1" customFormat="1" ht="16.5" customHeight="1">
      <c r="B115" s="147"/>
      <c r="C115" s="148" t="s">
        <v>190</v>
      </c>
      <c r="D115" s="148" t="s">
        <v>173</v>
      </c>
      <c r="E115" s="149" t="s">
        <v>298</v>
      </c>
      <c r="F115" s="150" t="s">
        <v>299</v>
      </c>
      <c r="G115" s="151" t="s">
        <v>279</v>
      </c>
      <c r="H115" s="152">
        <v>129</v>
      </c>
      <c r="I115" s="153"/>
      <c r="J115" s="154">
        <f>ROUND(I115*H115,2)</f>
        <v>0</v>
      </c>
      <c r="K115" s="150" t="s">
        <v>177</v>
      </c>
      <c r="L115" s="32"/>
      <c r="M115" s="155" t="s">
        <v>3</v>
      </c>
      <c r="N115" s="156" t="s">
        <v>45</v>
      </c>
      <c r="O115" s="51"/>
      <c r="P115" s="157">
        <f>O115*H115</f>
        <v>0</v>
      </c>
      <c r="Q115" s="157">
        <v>0</v>
      </c>
      <c r="R115" s="157">
        <f>Q115*H115</f>
        <v>0</v>
      </c>
      <c r="S115" s="157">
        <v>0</v>
      </c>
      <c r="T115" s="158">
        <f>S115*H115</f>
        <v>0</v>
      </c>
      <c r="AR115" s="18" t="s">
        <v>178</v>
      </c>
      <c r="AT115" s="18" t="s">
        <v>173</v>
      </c>
      <c r="AU115" s="18" t="s">
        <v>84</v>
      </c>
      <c r="AY115" s="18" t="s">
        <v>171</v>
      </c>
      <c r="BE115" s="159">
        <f>IF(N115="základní",J115,0)</f>
        <v>0</v>
      </c>
      <c r="BF115" s="159">
        <f>IF(N115="snížená",J115,0)</f>
        <v>0</v>
      </c>
      <c r="BG115" s="159">
        <f>IF(N115="zákl. přenesená",J115,0)</f>
        <v>0</v>
      </c>
      <c r="BH115" s="159">
        <f>IF(N115="sníž. přenesená",J115,0)</f>
        <v>0</v>
      </c>
      <c r="BI115" s="159">
        <f>IF(N115="nulová",J115,0)</f>
        <v>0</v>
      </c>
      <c r="BJ115" s="18" t="s">
        <v>82</v>
      </c>
      <c r="BK115" s="159">
        <f>ROUND(I115*H115,2)</f>
        <v>0</v>
      </c>
      <c r="BL115" s="18" t="s">
        <v>178</v>
      </c>
      <c r="BM115" s="18" t="s">
        <v>3375</v>
      </c>
    </row>
    <row r="116" spans="2:47" s="1" customFormat="1" ht="19.5">
      <c r="B116" s="32"/>
      <c r="D116" s="160" t="s">
        <v>180</v>
      </c>
      <c r="F116" s="161" t="s">
        <v>301</v>
      </c>
      <c r="I116" s="93"/>
      <c r="L116" s="32"/>
      <c r="M116" s="162"/>
      <c r="N116" s="51"/>
      <c r="O116" s="51"/>
      <c r="P116" s="51"/>
      <c r="Q116" s="51"/>
      <c r="R116" s="51"/>
      <c r="S116" s="51"/>
      <c r="T116" s="52"/>
      <c r="AT116" s="18" t="s">
        <v>180</v>
      </c>
      <c r="AU116" s="18" t="s">
        <v>84</v>
      </c>
    </row>
    <row r="117" spans="2:51" s="14" customFormat="1" ht="12">
      <c r="B117" s="179"/>
      <c r="D117" s="160" t="s">
        <v>182</v>
      </c>
      <c r="E117" s="180" t="s">
        <v>3</v>
      </c>
      <c r="F117" s="181" t="s">
        <v>3376</v>
      </c>
      <c r="H117" s="180" t="s">
        <v>3</v>
      </c>
      <c r="I117" s="182"/>
      <c r="L117" s="179"/>
      <c r="M117" s="183"/>
      <c r="N117" s="184"/>
      <c r="O117" s="184"/>
      <c r="P117" s="184"/>
      <c r="Q117" s="184"/>
      <c r="R117" s="184"/>
      <c r="S117" s="184"/>
      <c r="T117" s="185"/>
      <c r="AT117" s="180" t="s">
        <v>182</v>
      </c>
      <c r="AU117" s="180" t="s">
        <v>84</v>
      </c>
      <c r="AV117" s="14" t="s">
        <v>82</v>
      </c>
      <c r="AW117" s="14" t="s">
        <v>34</v>
      </c>
      <c r="AX117" s="14" t="s">
        <v>74</v>
      </c>
      <c r="AY117" s="180" t="s">
        <v>171</v>
      </c>
    </row>
    <row r="118" spans="2:51" s="12" customFormat="1" ht="12">
      <c r="B118" s="163"/>
      <c r="D118" s="160" t="s">
        <v>182</v>
      </c>
      <c r="E118" s="164" t="s">
        <v>3</v>
      </c>
      <c r="F118" s="165" t="s">
        <v>3377</v>
      </c>
      <c r="H118" s="166">
        <v>129</v>
      </c>
      <c r="I118" s="167"/>
      <c r="L118" s="163"/>
      <c r="M118" s="168"/>
      <c r="N118" s="169"/>
      <c r="O118" s="169"/>
      <c r="P118" s="169"/>
      <c r="Q118" s="169"/>
      <c r="R118" s="169"/>
      <c r="S118" s="169"/>
      <c r="T118" s="170"/>
      <c r="AT118" s="164" t="s">
        <v>182</v>
      </c>
      <c r="AU118" s="164" t="s">
        <v>84</v>
      </c>
      <c r="AV118" s="12" t="s">
        <v>84</v>
      </c>
      <c r="AW118" s="12" t="s">
        <v>34</v>
      </c>
      <c r="AX118" s="12" t="s">
        <v>82</v>
      </c>
      <c r="AY118" s="164" t="s">
        <v>171</v>
      </c>
    </row>
    <row r="119" spans="2:65" s="1" customFormat="1" ht="16.5" customHeight="1">
      <c r="B119" s="147"/>
      <c r="C119" s="148" t="s">
        <v>224</v>
      </c>
      <c r="D119" s="148" t="s">
        <v>173</v>
      </c>
      <c r="E119" s="149" t="s">
        <v>2512</v>
      </c>
      <c r="F119" s="150" t="s">
        <v>2513</v>
      </c>
      <c r="G119" s="151" t="s">
        <v>279</v>
      </c>
      <c r="H119" s="152">
        <v>27.375</v>
      </c>
      <c r="I119" s="153"/>
      <c r="J119" s="154">
        <f>ROUND(I119*H119,2)</f>
        <v>0</v>
      </c>
      <c r="K119" s="150" t="s">
        <v>177</v>
      </c>
      <c r="L119" s="32"/>
      <c r="M119" s="155" t="s">
        <v>3</v>
      </c>
      <c r="N119" s="156" t="s">
        <v>45</v>
      </c>
      <c r="O119" s="51"/>
      <c r="P119" s="157">
        <f>O119*H119</f>
        <v>0</v>
      </c>
      <c r="Q119" s="157">
        <v>0</v>
      </c>
      <c r="R119" s="157">
        <f>Q119*H119</f>
        <v>0</v>
      </c>
      <c r="S119" s="157">
        <v>0</v>
      </c>
      <c r="T119" s="158">
        <f>S119*H119</f>
        <v>0</v>
      </c>
      <c r="AR119" s="18" t="s">
        <v>178</v>
      </c>
      <c r="AT119" s="18" t="s">
        <v>173</v>
      </c>
      <c r="AU119" s="18" t="s">
        <v>84</v>
      </c>
      <c r="AY119" s="18" t="s">
        <v>171</v>
      </c>
      <c r="BE119" s="159">
        <f>IF(N119="základní",J119,0)</f>
        <v>0</v>
      </c>
      <c r="BF119" s="159">
        <f>IF(N119="snížená",J119,0)</f>
        <v>0</v>
      </c>
      <c r="BG119" s="159">
        <f>IF(N119="zákl. přenesená",J119,0)</f>
        <v>0</v>
      </c>
      <c r="BH119" s="159">
        <f>IF(N119="sníž. přenesená",J119,0)</f>
        <v>0</v>
      </c>
      <c r="BI119" s="159">
        <f>IF(N119="nulová",J119,0)</f>
        <v>0</v>
      </c>
      <c r="BJ119" s="18" t="s">
        <v>82</v>
      </c>
      <c r="BK119" s="159">
        <f>ROUND(I119*H119,2)</f>
        <v>0</v>
      </c>
      <c r="BL119" s="18" t="s">
        <v>178</v>
      </c>
      <c r="BM119" s="18" t="s">
        <v>3378</v>
      </c>
    </row>
    <row r="120" spans="2:47" s="1" customFormat="1" ht="19.5">
      <c r="B120" s="32"/>
      <c r="D120" s="160" t="s">
        <v>180</v>
      </c>
      <c r="F120" s="161" t="s">
        <v>2515</v>
      </c>
      <c r="I120" s="93"/>
      <c r="L120" s="32"/>
      <c r="M120" s="162"/>
      <c r="N120" s="51"/>
      <c r="O120" s="51"/>
      <c r="P120" s="51"/>
      <c r="Q120" s="51"/>
      <c r="R120" s="51"/>
      <c r="S120" s="51"/>
      <c r="T120" s="52"/>
      <c r="AT120" s="18" t="s">
        <v>180</v>
      </c>
      <c r="AU120" s="18" t="s">
        <v>84</v>
      </c>
    </row>
    <row r="121" spans="2:51" s="12" customFormat="1" ht="12">
      <c r="B121" s="163"/>
      <c r="D121" s="160" t="s">
        <v>182</v>
      </c>
      <c r="E121" s="164" t="s">
        <v>3</v>
      </c>
      <c r="F121" s="165" t="s">
        <v>3379</v>
      </c>
      <c r="H121" s="166">
        <v>27.375</v>
      </c>
      <c r="I121" s="167"/>
      <c r="L121" s="163"/>
      <c r="M121" s="168"/>
      <c r="N121" s="169"/>
      <c r="O121" s="169"/>
      <c r="P121" s="169"/>
      <c r="Q121" s="169"/>
      <c r="R121" s="169"/>
      <c r="S121" s="169"/>
      <c r="T121" s="170"/>
      <c r="AT121" s="164" t="s">
        <v>182</v>
      </c>
      <c r="AU121" s="164" t="s">
        <v>84</v>
      </c>
      <c r="AV121" s="12" t="s">
        <v>84</v>
      </c>
      <c r="AW121" s="12" t="s">
        <v>34</v>
      </c>
      <c r="AX121" s="12" t="s">
        <v>82</v>
      </c>
      <c r="AY121" s="164" t="s">
        <v>171</v>
      </c>
    </row>
    <row r="122" spans="2:65" s="1" customFormat="1" ht="16.5" customHeight="1">
      <c r="B122" s="147"/>
      <c r="C122" s="148" t="s">
        <v>232</v>
      </c>
      <c r="D122" s="148" t="s">
        <v>173</v>
      </c>
      <c r="E122" s="149" t="s">
        <v>2517</v>
      </c>
      <c r="F122" s="150" t="s">
        <v>2518</v>
      </c>
      <c r="G122" s="151" t="s">
        <v>279</v>
      </c>
      <c r="H122" s="152">
        <v>64.5</v>
      </c>
      <c r="I122" s="153"/>
      <c r="J122" s="154">
        <f>ROUND(I122*H122,2)</f>
        <v>0</v>
      </c>
      <c r="K122" s="150" t="s">
        <v>177</v>
      </c>
      <c r="L122" s="32"/>
      <c r="M122" s="155" t="s">
        <v>3</v>
      </c>
      <c r="N122" s="156" t="s">
        <v>45</v>
      </c>
      <c r="O122" s="51"/>
      <c r="P122" s="157">
        <f>O122*H122</f>
        <v>0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18" t="s">
        <v>178</v>
      </c>
      <c r="AT122" s="18" t="s">
        <v>173</v>
      </c>
      <c r="AU122" s="18" t="s">
        <v>84</v>
      </c>
      <c r="AY122" s="18" t="s">
        <v>171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18" t="s">
        <v>82</v>
      </c>
      <c r="BK122" s="159">
        <f>ROUND(I122*H122,2)</f>
        <v>0</v>
      </c>
      <c r="BL122" s="18" t="s">
        <v>178</v>
      </c>
      <c r="BM122" s="18" t="s">
        <v>3380</v>
      </c>
    </row>
    <row r="123" spans="2:47" s="1" customFormat="1" ht="12">
      <c r="B123" s="32"/>
      <c r="D123" s="160" t="s">
        <v>180</v>
      </c>
      <c r="F123" s="161" t="s">
        <v>2520</v>
      </c>
      <c r="I123" s="93"/>
      <c r="L123" s="32"/>
      <c r="M123" s="162"/>
      <c r="N123" s="51"/>
      <c r="O123" s="51"/>
      <c r="P123" s="51"/>
      <c r="Q123" s="51"/>
      <c r="R123" s="51"/>
      <c r="S123" s="51"/>
      <c r="T123" s="52"/>
      <c r="AT123" s="18" t="s">
        <v>180</v>
      </c>
      <c r="AU123" s="18" t="s">
        <v>84</v>
      </c>
    </row>
    <row r="124" spans="2:51" s="12" customFormat="1" ht="12">
      <c r="B124" s="163"/>
      <c r="D124" s="160" t="s">
        <v>182</v>
      </c>
      <c r="E124" s="164" t="s">
        <v>3</v>
      </c>
      <c r="F124" s="165" t="s">
        <v>3381</v>
      </c>
      <c r="H124" s="166">
        <v>64.5</v>
      </c>
      <c r="I124" s="167"/>
      <c r="L124" s="163"/>
      <c r="M124" s="168"/>
      <c r="N124" s="169"/>
      <c r="O124" s="169"/>
      <c r="P124" s="169"/>
      <c r="Q124" s="169"/>
      <c r="R124" s="169"/>
      <c r="S124" s="169"/>
      <c r="T124" s="170"/>
      <c r="AT124" s="164" t="s">
        <v>182</v>
      </c>
      <c r="AU124" s="164" t="s">
        <v>84</v>
      </c>
      <c r="AV124" s="12" t="s">
        <v>84</v>
      </c>
      <c r="AW124" s="12" t="s">
        <v>34</v>
      </c>
      <c r="AX124" s="12" t="s">
        <v>82</v>
      </c>
      <c r="AY124" s="164" t="s">
        <v>171</v>
      </c>
    </row>
    <row r="125" spans="2:65" s="1" customFormat="1" ht="16.5" customHeight="1">
      <c r="B125" s="147"/>
      <c r="C125" s="148" t="s">
        <v>206</v>
      </c>
      <c r="D125" s="148" t="s">
        <v>173</v>
      </c>
      <c r="E125" s="149" t="s">
        <v>312</v>
      </c>
      <c r="F125" s="150" t="s">
        <v>313</v>
      </c>
      <c r="G125" s="151" t="s">
        <v>279</v>
      </c>
      <c r="H125" s="152">
        <v>91.875</v>
      </c>
      <c r="I125" s="153"/>
      <c r="J125" s="154">
        <f>ROUND(I125*H125,2)</f>
        <v>0</v>
      </c>
      <c r="K125" s="150" t="s">
        <v>177</v>
      </c>
      <c r="L125" s="32"/>
      <c r="M125" s="155" t="s">
        <v>3</v>
      </c>
      <c r="N125" s="156" t="s">
        <v>45</v>
      </c>
      <c r="O125" s="51"/>
      <c r="P125" s="157">
        <f>O125*H125</f>
        <v>0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AR125" s="18" t="s">
        <v>178</v>
      </c>
      <c r="AT125" s="18" t="s">
        <v>173</v>
      </c>
      <c r="AU125" s="18" t="s">
        <v>84</v>
      </c>
      <c r="AY125" s="18" t="s">
        <v>171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18" t="s">
        <v>82</v>
      </c>
      <c r="BK125" s="159">
        <f>ROUND(I125*H125,2)</f>
        <v>0</v>
      </c>
      <c r="BL125" s="18" t="s">
        <v>178</v>
      </c>
      <c r="BM125" s="18" t="s">
        <v>3382</v>
      </c>
    </row>
    <row r="126" spans="2:47" s="1" customFormat="1" ht="12">
      <c r="B126" s="32"/>
      <c r="D126" s="160" t="s">
        <v>180</v>
      </c>
      <c r="F126" s="161" t="s">
        <v>313</v>
      </c>
      <c r="I126" s="93"/>
      <c r="L126" s="32"/>
      <c r="M126" s="162"/>
      <c r="N126" s="51"/>
      <c r="O126" s="51"/>
      <c r="P126" s="51"/>
      <c r="Q126" s="51"/>
      <c r="R126" s="51"/>
      <c r="S126" s="51"/>
      <c r="T126" s="52"/>
      <c r="AT126" s="18" t="s">
        <v>180</v>
      </c>
      <c r="AU126" s="18" t="s">
        <v>84</v>
      </c>
    </row>
    <row r="127" spans="2:51" s="12" customFormat="1" ht="12">
      <c r="B127" s="163"/>
      <c r="D127" s="160" t="s">
        <v>182</v>
      </c>
      <c r="E127" s="164" t="s">
        <v>3</v>
      </c>
      <c r="F127" s="165" t="s">
        <v>3371</v>
      </c>
      <c r="H127" s="166">
        <v>91.875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4" t="s">
        <v>182</v>
      </c>
      <c r="AU127" s="164" t="s">
        <v>84</v>
      </c>
      <c r="AV127" s="12" t="s">
        <v>84</v>
      </c>
      <c r="AW127" s="12" t="s">
        <v>34</v>
      </c>
      <c r="AX127" s="12" t="s">
        <v>82</v>
      </c>
      <c r="AY127" s="164" t="s">
        <v>171</v>
      </c>
    </row>
    <row r="128" spans="2:65" s="1" customFormat="1" ht="16.5" customHeight="1">
      <c r="B128" s="147"/>
      <c r="C128" s="148" t="s">
        <v>242</v>
      </c>
      <c r="D128" s="148" t="s">
        <v>173</v>
      </c>
      <c r="E128" s="149" t="s">
        <v>2523</v>
      </c>
      <c r="F128" s="150" t="s">
        <v>2524</v>
      </c>
      <c r="G128" s="151" t="s">
        <v>235</v>
      </c>
      <c r="H128" s="152">
        <v>49.275</v>
      </c>
      <c r="I128" s="153"/>
      <c r="J128" s="154">
        <f>ROUND(I128*H128,2)</f>
        <v>0</v>
      </c>
      <c r="K128" s="150" t="s">
        <v>177</v>
      </c>
      <c r="L128" s="32"/>
      <c r="M128" s="155" t="s">
        <v>3</v>
      </c>
      <c r="N128" s="156" t="s">
        <v>45</v>
      </c>
      <c r="O128" s="51"/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18" t="s">
        <v>178</v>
      </c>
      <c r="AT128" s="18" t="s">
        <v>173</v>
      </c>
      <c r="AU128" s="18" t="s">
        <v>84</v>
      </c>
      <c r="AY128" s="18" t="s">
        <v>171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8" t="s">
        <v>82</v>
      </c>
      <c r="BK128" s="159">
        <f>ROUND(I128*H128,2)</f>
        <v>0</v>
      </c>
      <c r="BL128" s="18" t="s">
        <v>178</v>
      </c>
      <c r="BM128" s="18" t="s">
        <v>3383</v>
      </c>
    </row>
    <row r="129" spans="2:47" s="1" customFormat="1" ht="12">
      <c r="B129" s="32"/>
      <c r="D129" s="160" t="s">
        <v>180</v>
      </c>
      <c r="F129" s="161" t="s">
        <v>2526</v>
      </c>
      <c r="I129" s="93"/>
      <c r="L129" s="32"/>
      <c r="M129" s="162"/>
      <c r="N129" s="51"/>
      <c r="O129" s="51"/>
      <c r="P129" s="51"/>
      <c r="Q129" s="51"/>
      <c r="R129" s="51"/>
      <c r="S129" s="51"/>
      <c r="T129" s="52"/>
      <c r="AT129" s="18" t="s">
        <v>180</v>
      </c>
      <c r="AU129" s="18" t="s">
        <v>84</v>
      </c>
    </row>
    <row r="130" spans="2:51" s="14" customFormat="1" ht="12">
      <c r="B130" s="179"/>
      <c r="D130" s="160" t="s">
        <v>182</v>
      </c>
      <c r="E130" s="180" t="s">
        <v>3</v>
      </c>
      <c r="F130" s="181" t="s">
        <v>3384</v>
      </c>
      <c r="H130" s="180" t="s">
        <v>3</v>
      </c>
      <c r="I130" s="182"/>
      <c r="L130" s="179"/>
      <c r="M130" s="183"/>
      <c r="N130" s="184"/>
      <c r="O130" s="184"/>
      <c r="P130" s="184"/>
      <c r="Q130" s="184"/>
      <c r="R130" s="184"/>
      <c r="S130" s="184"/>
      <c r="T130" s="185"/>
      <c r="AT130" s="180" t="s">
        <v>182</v>
      </c>
      <c r="AU130" s="180" t="s">
        <v>84</v>
      </c>
      <c r="AV130" s="14" t="s">
        <v>82</v>
      </c>
      <c r="AW130" s="14" t="s">
        <v>34</v>
      </c>
      <c r="AX130" s="14" t="s">
        <v>74</v>
      </c>
      <c r="AY130" s="180" t="s">
        <v>171</v>
      </c>
    </row>
    <row r="131" spans="2:51" s="12" customFormat="1" ht="12">
      <c r="B131" s="163"/>
      <c r="D131" s="160" t="s">
        <v>182</v>
      </c>
      <c r="E131" s="164" t="s">
        <v>3</v>
      </c>
      <c r="F131" s="165" t="s">
        <v>3385</v>
      </c>
      <c r="H131" s="166">
        <v>49.275</v>
      </c>
      <c r="I131" s="167"/>
      <c r="L131" s="163"/>
      <c r="M131" s="168"/>
      <c r="N131" s="169"/>
      <c r="O131" s="169"/>
      <c r="P131" s="169"/>
      <c r="Q131" s="169"/>
      <c r="R131" s="169"/>
      <c r="S131" s="169"/>
      <c r="T131" s="170"/>
      <c r="AT131" s="164" t="s">
        <v>182</v>
      </c>
      <c r="AU131" s="164" t="s">
        <v>84</v>
      </c>
      <c r="AV131" s="12" t="s">
        <v>84</v>
      </c>
      <c r="AW131" s="12" t="s">
        <v>34</v>
      </c>
      <c r="AX131" s="12" t="s">
        <v>82</v>
      </c>
      <c r="AY131" s="164" t="s">
        <v>171</v>
      </c>
    </row>
    <row r="132" spans="2:65" s="1" customFormat="1" ht="16.5" customHeight="1">
      <c r="B132" s="147"/>
      <c r="C132" s="148" t="s">
        <v>248</v>
      </c>
      <c r="D132" s="148" t="s">
        <v>173</v>
      </c>
      <c r="E132" s="149" t="s">
        <v>3386</v>
      </c>
      <c r="F132" s="150" t="s">
        <v>3387</v>
      </c>
      <c r="G132" s="151" t="s">
        <v>279</v>
      </c>
      <c r="H132" s="152">
        <v>64.5</v>
      </c>
      <c r="I132" s="153"/>
      <c r="J132" s="154">
        <f>ROUND(I132*H132,2)</f>
        <v>0</v>
      </c>
      <c r="K132" s="150" t="s">
        <v>177</v>
      </c>
      <c r="L132" s="32"/>
      <c r="M132" s="155" t="s">
        <v>3</v>
      </c>
      <c r="N132" s="156" t="s">
        <v>45</v>
      </c>
      <c r="O132" s="51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18" t="s">
        <v>178</v>
      </c>
      <c r="AT132" s="18" t="s">
        <v>173</v>
      </c>
      <c r="AU132" s="18" t="s">
        <v>84</v>
      </c>
      <c r="AY132" s="18" t="s">
        <v>171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82</v>
      </c>
      <c r="BK132" s="159">
        <f>ROUND(I132*H132,2)</f>
        <v>0</v>
      </c>
      <c r="BL132" s="18" t="s">
        <v>178</v>
      </c>
      <c r="BM132" s="18" t="s">
        <v>3388</v>
      </c>
    </row>
    <row r="133" spans="2:47" s="1" customFormat="1" ht="19.5">
      <c r="B133" s="32"/>
      <c r="D133" s="160" t="s">
        <v>180</v>
      </c>
      <c r="F133" s="161" t="s">
        <v>3389</v>
      </c>
      <c r="I133" s="93"/>
      <c r="L133" s="32"/>
      <c r="M133" s="162"/>
      <c r="N133" s="51"/>
      <c r="O133" s="51"/>
      <c r="P133" s="51"/>
      <c r="Q133" s="51"/>
      <c r="R133" s="51"/>
      <c r="S133" s="51"/>
      <c r="T133" s="52"/>
      <c r="AT133" s="18" t="s">
        <v>180</v>
      </c>
      <c r="AU133" s="18" t="s">
        <v>84</v>
      </c>
    </row>
    <row r="134" spans="2:51" s="12" customFormat="1" ht="12">
      <c r="B134" s="163"/>
      <c r="D134" s="160" t="s">
        <v>182</v>
      </c>
      <c r="E134" s="164" t="s">
        <v>3</v>
      </c>
      <c r="F134" s="165" t="s">
        <v>3381</v>
      </c>
      <c r="H134" s="166">
        <v>64.5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4" t="s">
        <v>182</v>
      </c>
      <c r="AU134" s="164" t="s">
        <v>84</v>
      </c>
      <c r="AV134" s="12" t="s">
        <v>84</v>
      </c>
      <c r="AW134" s="12" t="s">
        <v>34</v>
      </c>
      <c r="AX134" s="12" t="s">
        <v>82</v>
      </c>
      <c r="AY134" s="164" t="s">
        <v>171</v>
      </c>
    </row>
    <row r="135" spans="2:65" s="1" customFormat="1" ht="16.5" customHeight="1">
      <c r="B135" s="147"/>
      <c r="C135" s="148" t="s">
        <v>253</v>
      </c>
      <c r="D135" s="148" t="s">
        <v>173</v>
      </c>
      <c r="E135" s="149" t="s">
        <v>325</v>
      </c>
      <c r="F135" s="150" t="s">
        <v>326</v>
      </c>
      <c r="G135" s="151" t="s">
        <v>176</v>
      </c>
      <c r="H135" s="152">
        <v>30.625</v>
      </c>
      <c r="I135" s="153"/>
      <c r="J135" s="154">
        <f>ROUND(I135*H135,2)</f>
        <v>0</v>
      </c>
      <c r="K135" s="150" t="s">
        <v>177</v>
      </c>
      <c r="L135" s="32"/>
      <c r="M135" s="155" t="s">
        <v>3</v>
      </c>
      <c r="N135" s="156" t="s">
        <v>45</v>
      </c>
      <c r="O135" s="51"/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18" t="s">
        <v>178</v>
      </c>
      <c r="AT135" s="18" t="s">
        <v>173</v>
      </c>
      <c r="AU135" s="18" t="s">
        <v>84</v>
      </c>
      <c r="AY135" s="18" t="s">
        <v>171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8" t="s">
        <v>82</v>
      </c>
      <c r="BK135" s="159">
        <f>ROUND(I135*H135,2)</f>
        <v>0</v>
      </c>
      <c r="BL135" s="18" t="s">
        <v>178</v>
      </c>
      <c r="BM135" s="18" t="s">
        <v>3390</v>
      </c>
    </row>
    <row r="136" spans="2:47" s="1" customFormat="1" ht="12">
      <c r="B136" s="32"/>
      <c r="D136" s="160" t="s">
        <v>180</v>
      </c>
      <c r="F136" s="161" t="s">
        <v>328</v>
      </c>
      <c r="I136" s="93"/>
      <c r="L136" s="32"/>
      <c r="M136" s="162"/>
      <c r="N136" s="51"/>
      <c r="O136" s="51"/>
      <c r="P136" s="51"/>
      <c r="Q136" s="51"/>
      <c r="R136" s="51"/>
      <c r="S136" s="51"/>
      <c r="T136" s="52"/>
      <c r="AT136" s="18" t="s">
        <v>180</v>
      </c>
      <c r="AU136" s="18" t="s">
        <v>84</v>
      </c>
    </row>
    <row r="137" spans="2:51" s="12" customFormat="1" ht="12">
      <c r="B137" s="163"/>
      <c r="D137" s="160" t="s">
        <v>182</v>
      </c>
      <c r="E137" s="164" t="s">
        <v>3</v>
      </c>
      <c r="F137" s="165" t="s">
        <v>3391</v>
      </c>
      <c r="H137" s="166">
        <v>30.625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4" t="s">
        <v>182</v>
      </c>
      <c r="AU137" s="164" t="s">
        <v>84</v>
      </c>
      <c r="AV137" s="12" t="s">
        <v>84</v>
      </c>
      <c r="AW137" s="12" t="s">
        <v>34</v>
      </c>
      <c r="AX137" s="12" t="s">
        <v>82</v>
      </c>
      <c r="AY137" s="164" t="s">
        <v>171</v>
      </c>
    </row>
    <row r="138" spans="2:65" s="1" customFormat="1" ht="16.5" customHeight="1">
      <c r="B138" s="147"/>
      <c r="C138" s="148" t="s">
        <v>363</v>
      </c>
      <c r="D138" s="148" t="s">
        <v>173</v>
      </c>
      <c r="E138" s="149" t="s">
        <v>3392</v>
      </c>
      <c r="F138" s="150" t="s">
        <v>3393</v>
      </c>
      <c r="G138" s="151" t="s">
        <v>176</v>
      </c>
      <c r="H138" s="152">
        <v>24.6</v>
      </c>
      <c r="I138" s="153"/>
      <c r="J138" s="154">
        <f>ROUND(I138*H138,2)</f>
        <v>0</v>
      </c>
      <c r="K138" s="150" t="s">
        <v>177</v>
      </c>
      <c r="L138" s="32"/>
      <c r="M138" s="155" t="s">
        <v>3</v>
      </c>
      <c r="N138" s="156" t="s">
        <v>45</v>
      </c>
      <c r="O138" s="51"/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AR138" s="18" t="s">
        <v>178</v>
      </c>
      <c r="AT138" s="18" t="s">
        <v>173</v>
      </c>
      <c r="AU138" s="18" t="s">
        <v>84</v>
      </c>
      <c r="AY138" s="18" t="s">
        <v>171</v>
      </c>
      <c r="BE138" s="159">
        <f>IF(N138="základní",J138,0)</f>
        <v>0</v>
      </c>
      <c r="BF138" s="159">
        <f>IF(N138="snížená",J138,0)</f>
        <v>0</v>
      </c>
      <c r="BG138" s="159">
        <f>IF(N138="zákl. přenesená",J138,0)</f>
        <v>0</v>
      </c>
      <c r="BH138" s="159">
        <f>IF(N138="sníž. přenesená",J138,0)</f>
        <v>0</v>
      </c>
      <c r="BI138" s="159">
        <f>IF(N138="nulová",J138,0)</f>
        <v>0</v>
      </c>
      <c r="BJ138" s="18" t="s">
        <v>82</v>
      </c>
      <c r="BK138" s="159">
        <f>ROUND(I138*H138,2)</f>
        <v>0</v>
      </c>
      <c r="BL138" s="18" t="s">
        <v>178</v>
      </c>
      <c r="BM138" s="18" t="s">
        <v>3394</v>
      </c>
    </row>
    <row r="139" spans="2:47" s="1" customFormat="1" ht="12">
      <c r="B139" s="32"/>
      <c r="D139" s="160" t="s">
        <v>180</v>
      </c>
      <c r="F139" s="161" t="s">
        <v>3395</v>
      </c>
      <c r="I139" s="93"/>
      <c r="L139" s="32"/>
      <c r="M139" s="162"/>
      <c r="N139" s="51"/>
      <c r="O139" s="51"/>
      <c r="P139" s="51"/>
      <c r="Q139" s="51"/>
      <c r="R139" s="51"/>
      <c r="S139" s="51"/>
      <c r="T139" s="52"/>
      <c r="AT139" s="18" t="s">
        <v>180</v>
      </c>
      <c r="AU139" s="18" t="s">
        <v>84</v>
      </c>
    </row>
    <row r="140" spans="2:51" s="12" customFormat="1" ht="12">
      <c r="B140" s="163"/>
      <c r="D140" s="160" t="s">
        <v>182</v>
      </c>
      <c r="E140" s="164" t="s">
        <v>3</v>
      </c>
      <c r="F140" s="165" t="s">
        <v>3396</v>
      </c>
      <c r="H140" s="166">
        <v>24.6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4" t="s">
        <v>182</v>
      </c>
      <c r="AU140" s="164" t="s">
        <v>84</v>
      </c>
      <c r="AV140" s="12" t="s">
        <v>84</v>
      </c>
      <c r="AW140" s="12" t="s">
        <v>34</v>
      </c>
      <c r="AX140" s="12" t="s">
        <v>82</v>
      </c>
      <c r="AY140" s="164" t="s">
        <v>171</v>
      </c>
    </row>
    <row r="141" spans="2:63" s="11" customFormat="1" ht="22.9" customHeight="1">
      <c r="B141" s="134"/>
      <c r="D141" s="135" t="s">
        <v>73</v>
      </c>
      <c r="E141" s="145" t="s">
        <v>84</v>
      </c>
      <c r="F141" s="145" t="s">
        <v>330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SUM(P142:P144)</f>
        <v>0</v>
      </c>
      <c r="Q141" s="140"/>
      <c r="R141" s="141">
        <f>SUM(R142:R144)</f>
        <v>3.03252096</v>
      </c>
      <c r="S141" s="140"/>
      <c r="T141" s="142">
        <f>SUM(T142:T144)</f>
        <v>0</v>
      </c>
      <c r="AR141" s="135" t="s">
        <v>82</v>
      </c>
      <c r="AT141" s="143" t="s">
        <v>73</v>
      </c>
      <c r="AU141" s="143" t="s">
        <v>82</v>
      </c>
      <c r="AY141" s="135" t="s">
        <v>171</v>
      </c>
      <c r="BK141" s="144">
        <f>SUM(BK142:BK144)</f>
        <v>0</v>
      </c>
    </row>
    <row r="142" spans="2:65" s="1" customFormat="1" ht="16.5" customHeight="1">
      <c r="B142" s="147"/>
      <c r="C142" s="148" t="s">
        <v>376</v>
      </c>
      <c r="D142" s="148" t="s">
        <v>173</v>
      </c>
      <c r="E142" s="149" t="s">
        <v>3397</v>
      </c>
      <c r="F142" s="150" t="s">
        <v>3398</v>
      </c>
      <c r="G142" s="151" t="s">
        <v>279</v>
      </c>
      <c r="H142" s="152">
        <v>1.344</v>
      </c>
      <c r="I142" s="153"/>
      <c r="J142" s="154">
        <f>ROUND(I142*H142,2)</f>
        <v>0</v>
      </c>
      <c r="K142" s="150" t="s">
        <v>177</v>
      </c>
      <c r="L142" s="32"/>
      <c r="M142" s="155" t="s">
        <v>3</v>
      </c>
      <c r="N142" s="156" t="s">
        <v>45</v>
      </c>
      <c r="O142" s="51"/>
      <c r="P142" s="157">
        <f>O142*H142</f>
        <v>0</v>
      </c>
      <c r="Q142" s="157">
        <v>2.25634</v>
      </c>
      <c r="R142" s="157">
        <f>Q142*H142</f>
        <v>3.03252096</v>
      </c>
      <c r="S142" s="157">
        <v>0</v>
      </c>
      <c r="T142" s="158">
        <f>S142*H142</f>
        <v>0</v>
      </c>
      <c r="AR142" s="18" t="s">
        <v>178</v>
      </c>
      <c r="AT142" s="18" t="s">
        <v>173</v>
      </c>
      <c r="AU142" s="18" t="s">
        <v>84</v>
      </c>
      <c r="AY142" s="18" t="s">
        <v>171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8" t="s">
        <v>82</v>
      </c>
      <c r="BK142" s="159">
        <f>ROUND(I142*H142,2)</f>
        <v>0</v>
      </c>
      <c r="BL142" s="18" t="s">
        <v>178</v>
      </c>
      <c r="BM142" s="18" t="s">
        <v>3399</v>
      </c>
    </row>
    <row r="143" spans="2:47" s="1" customFormat="1" ht="12">
      <c r="B143" s="32"/>
      <c r="D143" s="160" t="s">
        <v>180</v>
      </c>
      <c r="F143" s="161" t="s">
        <v>3400</v>
      </c>
      <c r="I143" s="93"/>
      <c r="L143" s="32"/>
      <c r="M143" s="162"/>
      <c r="N143" s="51"/>
      <c r="O143" s="51"/>
      <c r="P143" s="51"/>
      <c r="Q143" s="51"/>
      <c r="R143" s="51"/>
      <c r="S143" s="51"/>
      <c r="T143" s="52"/>
      <c r="AT143" s="18" t="s">
        <v>180</v>
      </c>
      <c r="AU143" s="18" t="s">
        <v>84</v>
      </c>
    </row>
    <row r="144" spans="2:51" s="12" customFormat="1" ht="12">
      <c r="B144" s="163"/>
      <c r="D144" s="160" t="s">
        <v>182</v>
      </c>
      <c r="E144" s="164" t="s">
        <v>3</v>
      </c>
      <c r="F144" s="165" t="s">
        <v>3401</v>
      </c>
      <c r="H144" s="166">
        <v>1.344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4" t="s">
        <v>182</v>
      </c>
      <c r="AU144" s="164" t="s">
        <v>84</v>
      </c>
      <c r="AV144" s="12" t="s">
        <v>84</v>
      </c>
      <c r="AW144" s="12" t="s">
        <v>34</v>
      </c>
      <c r="AX144" s="12" t="s">
        <v>82</v>
      </c>
      <c r="AY144" s="164" t="s">
        <v>171</v>
      </c>
    </row>
    <row r="145" spans="2:63" s="11" customFormat="1" ht="22.9" customHeight="1">
      <c r="B145" s="134"/>
      <c r="D145" s="135" t="s">
        <v>73</v>
      </c>
      <c r="E145" s="145" t="s">
        <v>107</v>
      </c>
      <c r="F145" s="145" t="s">
        <v>184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SUM(P146:P166)</f>
        <v>0</v>
      </c>
      <c r="Q145" s="140"/>
      <c r="R145" s="141">
        <f>SUM(R146:R166)</f>
        <v>28.624679760000003</v>
      </c>
      <c r="S145" s="140"/>
      <c r="T145" s="142">
        <f>SUM(T146:T166)</f>
        <v>0</v>
      </c>
      <c r="AR145" s="135" t="s">
        <v>82</v>
      </c>
      <c r="AT145" s="143" t="s">
        <v>73</v>
      </c>
      <c r="AU145" s="143" t="s">
        <v>82</v>
      </c>
      <c r="AY145" s="135" t="s">
        <v>171</v>
      </c>
      <c r="BK145" s="144">
        <f>SUM(BK146:BK166)</f>
        <v>0</v>
      </c>
    </row>
    <row r="146" spans="2:65" s="1" customFormat="1" ht="16.5" customHeight="1">
      <c r="B146" s="147"/>
      <c r="C146" s="148" t="s">
        <v>9</v>
      </c>
      <c r="D146" s="148" t="s">
        <v>173</v>
      </c>
      <c r="E146" s="149" t="s">
        <v>3402</v>
      </c>
      <c r="F146" s="150" t="s">
        <v>3403</v>
      </c>
      <c r="G146" s="151" t="s">
        <v>279</v>
      </c>
      <c r="H146" s="152">
        <v>10.857</v>
      </c>
      <c r="I146" s="153"/>
      <c r="J146" s="154">
        <f>ROUND(I146*H146,2)</f>
        <v>0</v>
      </c>
      <c r="K146" s="150" t="s">
        <v>177</v>
      </c>
      <c r="L146" s="32"/>
      <c r="M146" s="155" t="s">
        <v>3</v>
      </c>
      <c r="N146" s="156" t="s">
        <v>45</v>
      </c>
      <c r="O146" s="51"/>
      <c r="P146" s="157">
        <f>O146*H146</f>
        <v>0</v>
      </c>
      <c r="Q146" s="157">
        <v>2.5143</v>
      </c>
      <c r="R146" s="157">
        <f>Q146*H146</f>
        <v>27.2977551</v>
      </c>
      <c r="S146" s="157">
        <v>0</v>
      </c>
      <c r="T146" s="158">
        <f>S146*H146</f>
        <v>0</v>
      </c>
      <c r="AR146" s="18" t="s">
        <v>178</v>
      </c>
      <c r="AT146" s="18" t="s">
        <v>173</v>
      </c>
      <c r="AU146" s="18" t="s">
        <v>84</v>
      </c>
      <c r="AY146" s="18" t="s">
        <v>171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18" t="s">
        <v>82</v>
      </c>
      <c r="BK146" s="159">
        <f>ROUND(I146*H146,2)</f>
        <v>0</v>
      </c>
      <c r="BL146" s="18" t="s">
        <v>178</v>
      </c>
      <c r="BM146" s="18" t="s">
        <v>3404</v>
      </c>
    </row>
    <row r="147" spans="2:47" s="1" customFormat="1" ht="19.5">
      <c r="B147" s="32"/>
      <c r="D147" s="160" t="s">
        <v>180</v>
      </c>
      <c r="F147" s="161" t="s">
        <v>3405</v>
      </c>
      <c r="I147" s="93"/>
      <c r="L147" s="32"/>
      <c r="M147" s="162"/>
      <c r="N147" s="51"/>
      <c r="O147" s="51"/>
      <c r="P147" s="51"/>
      <c r="Q147" s="51"/>
      <c r="R147" s="51"/>
      <c r="S147" s="51"/>
      <c r="T147" s="52"/>
      <c r="AT147" s="18" t="s">
        <v>180</v>
      </c>
      <c r="AU147" s="18" t="s">
        <v>84</v>
      </c>
    </row>
    <row r="148" spans="2:51" s="14" customFormat="1" ht="12">
      <c r="B148" s="179"/>
      <c r="D148" s="160" t="s">
        <v>182</v>
      </c>
      <c r="E148" s="180" t="s">
        <v>3</v>
      </c>
      <c r="F148" s="181" t="s">
        <v>3406</v>
      </c>
      <c r="H148" s="180" t="s">
        <v>3</v>
      </c>
      <c r="I148" s="182"/>
      <c r="L148" s="179"/>
      <c r="M148" s="183"/>
      <c r="N148" s="184"/>
      <c r="O148" s="184"/>
      <c r="P148" s="184"/>
      <c r="Q148" s="184"/>
      <c r="R148" s="184"/>
      <c r="S148" s="184"/>
      <c r="T148" s="185"/>
      <c r="AT148" s="180" t="s">
        <v>182</v>
      </c>
      <c r="AU148" s="180" t="s">
        <v>84</v>
      </c>
      <c r="AV148" s="14" t="s">
        <v>82</v>
      </c>
      <c r="AW148" s="14" t="s">
        <v>34</v>
      </c>
      <c r="AX148" s="14" t="s">
        <v>74</v>
      </c>
      <c r="AY148" s="180" t="s">
        <v>171</v>
      </c>
    </row>
    <row r="149" spans="2:51" s="12" customFormat="1" ht="12">
      <c r="B149" s="163"/>
      <c r="D149" s="160" t="s">
        <v>182</v>
      </c>
      <c r="E149" s="164" t="s">
        <v>3</v>
      </c>
      <c r="F149" s="165" t="s">
        <v>3407</v>
      </c>
      <c r="H149" s="166">
        <v>3</v>
      </c>
      <c r="I149" s="167"/>
      <c r="L149" s="163"/>
      <c r="M149" s="168"/>
      <c r="N149" s="169"/>
      <c r="O149" s="169"/>
      <c r="P149" s="169"/>
      <c r="Q149" s="169"/>
      <c r="R149" s="169"/>
      <c r="S149" s="169"/>
      <c r="T149" s="170"/>
      <c r="AT149" s="164" t="s">
        <v>182</v>
      </c>
      <c r="AU149" s="164" t="s">
        <v>84</v>
      </c>
      <c r="AV149" s="12" t="s">
        <v>84</v>
      </c>
      <c r="AW149" s="12" t="s">
        <v>34</v>
      </c>
      <c r="AX149" s="12" t="s">
        <v>74</v>
      </c>
      <c r="AY149" s="164" t="s">
        <v>171</v>
      </c>
    </row>
    <row r="150" spans="2:51" s="12" customFormat="1" ht="12">
      <c r="B150" s="163"/>
      <c r="D150" s="160" t="s">
        <v>182</v>
      </c>
      <c r="E150" s="164" t="s">
        <v>3</v>
      </c>
      <c r="F150" s="165" t="s">
        <v>3408</v>
      </c>
      <c r="H150" s="166">
        <v>5.5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4" t="s">
        <v>182</v>
      </c>
      <c r="AU150" s="164" t="s">
        <v>84</v>
      </c>
      <c r="AV150" s="12" t="s">
        <v>84</v>
      </c>
      <c r="AW150" s="12" t="s">
        <v>34</v>
      </c>
      <c r="AX150" s="12" t="s">
        <v>74</v>
      </c>
      <c r="AY150" s="164" t="s">
        <v>171</v>
      </c>
    </row>
    <row r="151" spans="2:51" s="12" customFormat="1" ht="12">
      <c r="B151" s="163"/>
      <c r="D151" s="160" t="s">
        <v>182</v>
      </c>
      <c r="E151" s="164" t="s">
        <v>3</v>
      </c>
      <c r="F151" s="165" t="s">
        <v>3409</v>
      </c>
      <c r="H151" s="166">
        <v>2.188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4" t="s">
        <v>182</v>
      </c>
      <c r="AU151" s="164" t="s">
        <v>84</v>
      </c>
      <c r="AV151" s="12" t="s">
        <v>84</v>
      </c>
      <c r="AW151" s="12" t="s">
        <v>34</v>
      </c>
      <c r="AX151" s="12" t="s">
        <v>74</v>
      </c>
      <c r="AY151" s="164" t="s">
        <v>171</v>
      </c>
    </row>
    <row r="152" spans="2:51" s="12" customFormat="1" ht="12">
      <c r="B152" s="163"/>
      <c r="D152" s="160" t="s">
        <v>182</v>
      </c>
      <c r="E152" s="164" t="s">
        <v>3</v>
      </c>
      <c r="F152" s="165" t="s">
        <v>3410</v>
      </c>
      <c r="H152" s="166">
        <v>0.169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4" t="s">
        <v>182</v>
      </c>
      <c r="AU152" s="164" t="s">
        <v>84</v>
      </c>
      <c r="AV152" s="12" t="s">
        <v>84</v>
      </c>
      <c r="AW152" s="12" t="s">
        <v>34</v>
      </c>
      <c r="AX152" s="12" t="s">
        <v>74</v>
      </c>
      <c r="AY152" s="164" t="s">
        <v>171</v>
      </c>
    </row>
    <row r="153" spans="2:51" s="13" customFormat="1" ht="12">
      <c r="B153" s="171"/>
      <c r="D153" s="160" t="s">
        <v>182</v>
      </c>
      <c r="E153" s="172" t="s">
        <v>3</v>
      </c>
      <c r="F153" s="173" t="s">
        <v>201</v>
      </c>
      <c r="H153" s="174">
        <v>10.857000000000001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182</v>
      </c>
      <c r="AU153" s="172" t="s">
        <v>84</v>
      </c>
      <c r="AV153" s="13" t="s">
        <v>178</v>
      </c>
      <c r="AW153" s="13" t="s">
        <v>34</v>
      </c>
      <c r="AX153" s="13" t="s">
        <v>82</v>
      </c>
      <c r="AY153" s="172" t="s">
        <v>171</v>
      </c>
    </row>
    <row r="154" spans="2:65" s="1" customFormat="1" ht="16.5" customHeight="1">
      <c r="B154" s="147"/>
      <c r="C154" s="148" t="s">
        <v>386</v>
      </c>
      <c r="D154" s="148" t="s">
        <v>173</v>
      </c>
      <c r="E154" s="149" t="s">
        <v>3411</v>
      </c>
      <c r="F154" s="150" t="s">
        <v>3412</v>
      </c>
      <c r="G154" s="151" t="s">
        <v>176</v>
      </c>
      <c r="H154" s="152">
        <v>28.24</v>
      </c>
      <c r="I154" s="153"/>
      <c r="J154" s="154">
        <f>ROUND(I154*H154,2)</f>
        <v>0</v>
      </c>
      <c r="K154" s="150" t="s">
        <v>177</v>
      </c>
      <c r="L154" s="32"/>
      <c r="M154" s="155" t="s">
        <v>3</v>
      </c>
      <c r="N154" s="156" t="s">
        <v>45</v>
      </c>
      <c r="O154" s="51"/>
      <c r="P154" s="157">
        <f>O154*H154</f>
        <v>0</v>
      </c>
      <c r="Q154" s="157">
        <v>0.00432</v>
      </c>
      <c r="R154" s="157">
        <f>Q154*H154</f>
        <v>0.12199679999999999</v>
      </c>
      <c r="S154" s="157">
        <v>0</v>
      </c>
      <c r="T154" s="158">
        <f>S154*H154</f>
        <v>0</v>
      </c>
      <c r="AR154" s="18" t="s">
        <v>178</v>
      </c>
      <c r="AT154" s="18" t="s">
        <v>173</v>
      </c>
      <c r="AU154" s="18" t="s">
        <v>84</v>
      </c>
      <c r="AY154" s="18" t="s">
        <v>171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82</v>
      </c>
      <c r="BK154" s="159">
        <f>ROUND(I154*H154,2)</f>
        <v>0</v>
      </c>
      <c r="BL154" s="18" t="s">
        <v>178</v>
      </c>
      <c r="BM154" s="18" t="s">
        <v>3413</v>
      </c>
    </row>
    <row r="155" spans="2:47" s="1" customFormat="1" ht="19.5">
      <c r="B155" s="32"/>
      <c r="D155" s="160" t="s">
        <v>180</v>
      </c>
      <c r="F155" s="161" t="s">
        <v>3414</v>
      </c>
      <c r="I155" s="93"/>
      <c r="L155" s="32"/>
      <c r="M155" s="162"/>
      <c r="N155" s="51"/>
      <c r="O155" s="51"/>
      <c r="P155" s="51"/>
      <c r="Q155" s="51"/>
      <c r="R155" s="51"/>
      <c r="S155" s="51"/>
      <c r="T155" s="52"/>
      <c r="AT155" s="18" t="s">
        <v>180</v>
      </c>
      <c r="AU155" s="18" t="s">
        <v>84</v>
      </c>
    </row>
    <row r="156" spans="2:51" s="14" customFormat="1" ht="12">
      <c r="B156" s="179"/>
      <c r="D156" s="160" t="s">
        <v>182</v>
      </c>
      <c r="E156" s="180" t="s">
        <v>3</v>
      </c>
      <c r="F156" s="181" t="s">
        <v>3415</v>
      </c>
      <c r="H156" s="180" t="s">
        <v>3</v>
      </c>
      <c r="I156" s="182"/>
      <c r="L156" s="179"/>
      <c r="M156" s="183"/>
      <c r="N156" s="184"/>
      <c r="O156" s="184"/>
      <c r="P156" s="184"/>
      <c r="Q156" s="184"/>
      <c r="R156" s="184"/>
      <c r="S156" s="184"/>
      <c r="T156" s="185"/>
      <c r="AT156" s="180" t="s">
        <v>182</v>
      </c>
      <c r="AU156" s="180" t="s">
        <v>84</v>
      </c>
      <c r="AV156" s="14" t="s">
        <v>82</v>
      </c>
      <c r="AW156" s="14" t="s">
        <v>34</v>
      </c>
      <c r="AX156" s="14" t="s">
        <v>74</v>
      </c>
      <c r="AY156" s="180" t="s">
        <v>171</v>
      </c>
    </row>
    <row r="157" spans="2:51" s="12" customFormat="1" ht="12">
      <c r="B157" s="163"/>
      <c r="D157" s="160" t="s">
        <v>182</v>
      </c>
      <c r="E157" s="164" t="s">
        <v>3</v>
      </c>
      <c r="F157" s="165" t="s">
        <v>3416</v>
      </c>
      <c r="H157" s="166">
        <v>20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4" t="s">
        <v>182</v>
      </c>
      <c r="AU157" s="164" t="s">
        <v>84</v>
      </c>
      <c r="AV157" s="12" t="s">
        <v>84</v>
      </c>
      <c r="AW157" s="12" t="s">
        <v>34</v>
      </c>
      <c r="AX157" s="12" t="s">
        <v>74</v>
      </c>
      <c r="AY157" s="164" t="s">
        <v>171</v>
      </c>
    </row>
    <row r="158" spans="2:51" s="12" customFormat="1" ht="12">
      <c r="B158" s="163"/>
      <c r="D158" s="160" t="s">
        <v>182</v>
      </c>
      <c r="E158" s="164" t="s">
        <v>3</v>
      </c>
      <c r="F158" s="165" t="s">
        <v>3417</v>
      </c>
      <c r="H158" s="166">
        <v>6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4" t="s">
        <v>182</v>
      </c>
      <c r="AU158" s="164" t="s">
        <v>84</v>
      </c>
      <c r="AV158" s="12" t="s">
        <v>84</v>
      </c>
      <c r="AW158" s="12" t="s">
        <v>34</v>
      </c>
      <c r="AX158" s="12" t="s">
        <v>74</v>
      </c>
      <c r="AY158" s="164" t="s">
        <v>171</v>
      </c>
    </row>
    <row r="159" spans="2:51" s="12" customFormat="1" ht="12">
      <c r="B159" s="163"/>
      <c r="D159" s="160" t="s">
        <v>182</v>
      </c>
      <c r="E159" s="164" t="s">
        <v>3</v>
      </c>
      <c r="F159" s="165" t="s">
        <v>3418</v>
      </c>
      <c r="H159" s="166">
        <v>2.24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4" t="s">
        <v>182</v>
      </c>
      <c r="AU159" s="164" t="s">
        <v>84</v>
      </c>
      <c r="AV159" s="12" t="s">
        <v>84</v>
      </c>
      <c r="AW159" s="12" t="s">
        <v>34</v>
      </c>
      <c r="AX159" s="12" t="s">
        <v>74</v>
      </c>
      <c r="AY159" s="164" t="s">
        <v>171</v>
      </c>
    </row>
    <row r="160" spans="2:51" s="13" customFormat="1" ht="12">
      <c r="B160" s="171"/>
      <c r="D160" s="160" t="s">
        <v>182</v>
      </c>
      <c r="E160" s="172" t="s">
        <v>3</v>
      </c>
      <c r="F160" s="173" t="s">
        <v>201</v>
      </c>
      <c r="H160" s="174">
        <v>28.240000000000002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182</v>
      </c>
      <c r="AU160" s="172" t="s">
        <v>84</v>
      </c>
      <c r="AV160" s="13" t="s">
        <v>178</v>
      </c>
      <c r="AW160" s="13" t="s">
        <v>34</v>
      </c>
      <c r="AX160" s="13" t="s">
        <v>82</v>
      </c>
      <c r="AY160" s="172" t="s">
        <v>171</v>
      </c>
    </row>
    <row r="161" spans="2:65" s="1" customFormat="1" ht="16.5" customHeight="1">
      <c r="B161" s="147"/>
      <c r="C161" s="148" t="s">
        <v>396</v>
      </c>
      <c r="D161" s="148" t="s">
        <v>173</v>
      </c>
      <c r="E161" s="149" t="s">
        <v>3419</v>
      </c>
      <c r="F161" s="150" t="s">
        <v>3420</v>
      </c>
      <c r="G161" s="151" t="s">
        <v>176</v>
      </c>
      <c r="H161" s="152">
        <v>28.24</v>
      </c>
      <c r="I161" s="153"/>
      <c r="J161" s="154">
        <f>ROUND(I161*H161,2)</f>
        <v>0</v>
      </c>
      <c r="K161" s="150" t="s">
        <v>177</v>
      </c>
      <c r="L161" s="32"/>
      <c r="M161" s="155" t="s">
        <v>3</v>
      </c>
      <c r="N161" s="156" t="s">
        <v>45</v>
      </c>
      <c r="O161" s="51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8" t="s">
        <v>178</v>
      </c>
      <c r="AT161" s="18" t="s">
        <v>173</v>
      </c>
      <c r="AU161" s="18" t="s">
        <v>84</v>
      </c>
      <c r="AY161" s="18" t="s">
        <v>171</v>
      </c>
      <c r="BE161" s="159">
        <f>IF(N161="základní",J161,0)</f>
        <v>0</v>
      </c>
      <c r="BF161" s="159">
        <f>IF(N161="snížená",J161,0)</f>
        <v>0</v>
      </c>
      <c r="BG161" s="159">
        <f>IF(N161="zákl. přenesená",J161,0)</f>
        <v>0</v>
      </c>
      <c r="BH161" s="159">
        <f>IF(N161="sníž. přenesená",J161,0)</f>
        <v>0</v>
      </c>
      <c r="BI161" s="159">
        <f>IF(N161="nulová",J161,0)</f>
        <v>0</v>
      </c>
      <c r="BJ161" s="18" t="s">
        <v>82</v>
      </c>
      <c r="BK161" s="159">
        <f>ROUND(I161*H161,2)</f>
        <v>0</v>
      </c>
      <c r="BL161" s="18" t="s">
        <v>178</v>
      </c>
      <c r="BM161" s="18" t="s">
        <v>3421</v>
      </c>
    </row>
    <row r="162" spans="2:47" s="1" customFormat="1" ht="19.5">
      <c r="B162" s="32"/>
      <c r="D162" s="160" t="s">
        <v>180</v>
      </c>
      <c r="F162" s="161" t="s">
        <v>3422</v>
      </c>
      <c r="I162" s="93"/>
      <c r="L162" s="32"/>
      <c r="M162" s="162"/>
      <c r="N162" s="51"/>
      <c r="O162" s="51"/>
      <c r="P162" s="51"/>
      <c r="Q162" s="51"/>
      <c r="R162" s="51"/>
      <c r="S162" s="51"/>
      <c r="T162" s="52"/>
      <c r="AT162" s="18" t="s">
        <v>180</v>
      </c>
      <c r="AU162" s="18" t="s">
        <v>84</v>
      </c>
    </row>
    <row r="163" spans="2:65" s="1" customFormat="1" ht="16.5" customHeight="1">
      <c r="B163" s="147"/>
      <c r="C163" s="148" t="s">
        <v>407</v>
      </c>
      <c r="D163" s="148" t="s">
        <v>173</v>
      </c>
      <c r="E163" s="149" t="s">
        <v>3423</v>
      </c>
      <c r="F163" s="150" t="s">
        <v>3424</v>
      </c>
      <c r="G163" s="151" t="s">
        <v>235</v>
      </c>
      <c r="H163" s="152">
        <v>1.086</v>
      </c>
      <c r="I163" s="153"/>
      <c r="J163" s="154">
        <f>ROUND(I163*H163,2)</f>
        <v>0</v>
      </c>
      <c r="K163" s="150" t="s">
        <v>177</v>
      </c>
      <c r="L163" s="32"/>
      <c r="M163" s="155" t="s">
        <v>3</v>
      </c>
      <c r="N163" s="156" t="s">
        <v>45</v>
      </c>
      <c r="O163" s="51"/>
      <c r="P163" s="157">
        <f>O163*H163</f>
        <v>0</v>
      </c>
      <c r="Q163" s="157">
        <v>1.10951</v>
      </c>
      <c r="R163" s="157">
        <f>Q163*H163</f>
        <v>1.2049278600000002</v>
      </c>
      <c r="S163" s="157">
        <v>0</v>
      </c>
      <c r="T163" s="158">
        <f>S163*H163</f>
        <v>0</v>
      </c>
      <c r="AR163" s="18" t="s">
        <v>178</v>
      </c>
      <c r="AT163" s="18" t="s">
        <v>173</v>
      </c>
      <c r="AU163" s="18" t="s">
        <v>84</v>
      </c>
      <c r="AY163" s="18" t="s">
        <v>171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82</v>
      </c>
      <c r="BK163" s="159">
        <f>ROUND(I163*H163,2)</f>
        <v>0</v>
      </c>
      <c r="BL163" s="18" t="s">
        <v>178</v>
      </c>
      <c r="BM163" s="18" t="s">
        <v>3425</v>
      </c>
    </row>
    <row r="164" spans="2:47" s="1" customFormat="1" ht="12">
      <c r="B164" s="32"/>
      <c r="D164" s="160" t="s">
        <v>180</v>
      </c>
      <c r="F164" s="161" t="s">
        <v>3426</v>
      </c>
      <c r="I164" s="93"/>
      <c r="L164" s="32"/>
      <c r="M164" s="162"/>
      <c r="N164" s="51"/>
      <c r="O164" s="51"/>
      <c r="P164" s="51"/>
      <c r="Q164" s="51"/>
      <c r="R164" s="51"/>
      <c r="S164" s="51"/>
      <c r="T164" s="52"/>
      <c r="AT164" s="18" t="s">
        <v>180</v>
      </c>
      <c r="AU164" s="18" t="s">
        <v>84</v>
      </c>
    </row>
    <row r="165" spans="2:51" s="14" customFormat="1" ht="12">
      <c r="B165" s="179"/>
      <c r="D165" s="160" t="s">
        <v>182</v>
      </c>
      <c r="E165" s="180" t="s">
        <v>3</v>
      </c>
      <c r="F165" s="181" t="s">
        <v>2659</v>
      </c>
      <c r="H165" s="180" t="s">
        <v>3</v>
      </c>
      <c r="I165" s="182"/>
      <c r="L165" s="179"/>
      <c r="M165" s="183"/>
      <c r="N165" s="184"/>
      <c r="O165" s="184"/>
      <c r="P165" s="184"/>
      <c r="Q165" s="184"/>
      <c r="R165" s="184"/>
      <c r="S165" s="184"/>
      <c r="T165" s="185"/>
      <c r="AT165" s="180" t="s">
        <v>182</v>
      </c>
      <c r="AU165" s="180" t="s">
        <v>84</v>
      </c>
      <c r="AV165" s="14" t="s">
        <v>82</v>
      </c>
      <c r="AW165" s="14" t="s">
        <v>34</v>
      </c>
      <c r="AX165" s="14" t="s">
        <v>74</v>
      </c>
      <c r="AY165" s="180" t="s">
        <v>171</v>
      </c>
    </row>
    <row r="166" spans="2:51" s="12" customFormat="1" ht="12">
      <c r="B166" s="163"/>
      <c r="D166" s="160" t="s">
        <v>182</v>
      </c>
      <c r="E166" s="164" t="s">
        <v>3</v>
      </c>
      <c r="F166" s="165" t="s">
        <v>3427</v>
      </c>
      <c r="H166" s="166">
        <v>1.086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4" t="s">
        <v>182</v>
      </c>
      <c r="AU166" s="164" t="s">
        <v>84</v>
      </c>
      <c r="AV166" s="12" t="s">
        <v>84</v>
      </c>
      <c r="AW166" s="12" t="s">
        <v>34</v>
      </c>
      <c r="AX166" s="12" t="s">
        <v>82</v>
      </c>
      <c r="AY166" s="164" t="s">
        <v>171</v>
      </c>
    </row>
    <row r="167" spans="2:63" s="11" customFormat="1" ht="22.9" customHeight="1">
      <c r="B167" s="134"/>
      <c r="D167" s="135" t="s">
        <v>73</v>
      </c>
      <c r="E167" s="145" t="s">
        <v>206</v>
      </c>
      <c r="F167" s="145" t="s">
        <v>207</v>
      </c>
      <c r="I167" s="137"/>
      <c r="J167" s="146">
        <f>BK167</f>
        <v>0</v>
      </c>
      <c r="L167" s="134"/>
      <c r="M167" s="139"/>
      <c r="N167" s="140"/>
      <c r="O167" s="140"/>
      <c r="P167" s="141">
        <f>SUM(P168:P175)</f>
        <v>0</v>
      </c>
      <c r="Q167" s="140"/>
      <c r="R167" s="141">
        <f>SUM(R168:R175)</f>
        <v>0.075072</v>
      </c>
      <c r="S167" s="140"/>
      <c r="T167" s="142">
        <f>SUM(T168:T175)</f>
        <v>0</v>
      </c>
      <c r="AR167" s="135" t="s">
        <v>82</v>
      </c>
      <c r="AT167" s="143" t="s">
        <v>73</v>
      </c>
      <c r="AU167" s="143" t="s">
        <v>82</v>
      </c>
      <c r="AY167" s="135" t="s">
        <v>171</v>
      </c>
      <c r="BK167" s="144">
        <f>SUM(BK168:BK175)</f>
        <v>0</v>
      </c>
    </row>
    <row r="168" spans="2:65" s="1" customFormat="1" ht="16.5" customHeight="1">
      <c r="B168" s="147"/>
      <c r="C168" s="148" t="s">
        <v>413</v>
      </c>
      <c r="D168" s="148" t="s">
        <v>173</v>
      </c>
      <c r="E168" s="149" t="s">
        <v>3428</v>
      </c>
      <c r="F168" s="150" t="s">
        <v>3429</v>
      </c>
      <c r="G168" s="151" t="s">
        <v>1259</v>
      </c>
      <c r="H168" s="152">
        <v>2</v>
      </c>
      <c r="I168" s="153"/>
      <c r="J168" s="154">
        <f>ROUND(I168*H168,2)</f>
        <v>0</v>
      </c>
      <c r="K168" s="150" t="s">
        <v>3</v>
      </c>
      <c r="L168" s="32"/>
      <c r="M168" s="155" t="s">
        <v>3</v>
      </c>
      <c r="N168" s="156" t="s">
        <v>45</v>
      </c>
      <c r="O168" s="51"/>
      <c r="P168" s="157">
        <f>O168*H168</f>
        <v>0</v>
      </c>
      <c r="Q168" s="157">
        <v>0.00688</v>
      </c>
      <c r="R168" s="157">
        <f>Q168*H168</f>
        <v>0.01376</v>
      </c>
      <c r="S168" s="157">
        <v>0</v>
      </c>
      <c r="T168" s="158">
        <f>S168*H168</f>
        <v>0</v>
      </c>
      <c r="AR168" s="18" t="s">
        <v>178</v>
      </c>
      <c r="AT168" s="18" t="s">
        <v>173</v>
      </c>
      <c r="AU168" s="18" t="s">
        <v>84</v>
      </c>
      <c r="AY168" s="18" t="s">
        <v>171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8" t="s">
        <v>82</v>
      </c>
      <c r="BK168" s="159">
        <f>ROUND(I168*H168,2)</f>
        <v>0</v>
      </c>
      <c r="BL168" s="18" t="s">
        <v>178</v>
      </c>
      <c r="BM168" s="18" t="s">
        <v>3430</v>
      </c>
    </row>
    <row r="169" spans="2:47" s="1" customFormat="1" ht="12">
      <c r="B169" s="32"/>
      <c r="D169" s="160" t="s">
        <v>180</v>
      </c>
      <c r="F169" s="161" t="s">
        <v>3429</v>
      </c>
      <c r="I169" s="93"/>
      <c r="L169" s="32"/>
      <c r="M169" s="162"/>
      <c r="N169" s="51"/>
      <c r="O169" s="51"/>
      <c r="P169" s="51"/>
      <c r="Q169" s="51"/>
      <c r="R169" s="51"/>
      <c r="S169" s="51"/>
      <c r="T169" s="52"/>
      <c r="AT169" s="18" t="s">
        <v>180</v>
      </c>
      <c r="AU169" s="18" t="s">
        <v>84</v>
      </c>
    </row>
    <row r="170" spans="2:65" s="1" customFormat="1" ht="16.5" customHeight="1">
      <c r="B170" s="147"/>
      <c r="C170" s="189" t="s">
        <v>418</v>
      </c>
      <c r="D170" s="189" t="s">
        <v>408</v>
      </c>
      <c r="E170" s="190" t="s">
        <v>3431</v>
      </c>
      <c r="F170" s="191" t="s">
        <v>3432</v>
      </c>
      <c r="G170" s="192" t="s">
        <v>1259</v>
      </c>
      <c r="H170" s="193">
        <v>2</v>
      </c>
      <c r="I170" s="194"/>
      <c r="J170" s="195">
        <f>ROUND(I170*H170,2)</f>
        <v>0</v>
      </c>
      <c r="K170" s="191" t="s">
        <v>3</v>
      </c>
      <c r="L170" s="196"/>
      <c r="M170" s="197" t="s">
        <v>3</v>
      </c>
      <c r="N170" s="198" t="s">
        <v>45</v>
      </c>
      <c r="O170" s="51"/>
      <c r="P170" s="157">
        <f>O170*H170</f>
        <v>0</v>
      </c>
      <c r="Q170" s="157">
        <v>0.011</v>
      </c>
      <c r="R170" s="157">
        <f>Q170*H170</f>
        <v>0.022</v>
      </c>
      <c r="S170" s="157">
        <v>0</v>
      </c>
      <c r="T170" s="158">
        <f>S170*H170</f>
        <v>0</v>
      </c>
      <c r="AR170" s="18" t="s">
        <v>232</v>
      </c>
      <c r="AT170" s="18" t="s">
        <v>408</v>
      </c>
      <c r="AU170" s="18" t="s">
        <v>84</v>
      </c>
      <c r="AY170" s="18" t="s">
        <v>171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18" t="s">
        <v>82</v>
      </c>
      <c r="BK170" s="159">
        <f>ROUND(I170*H170,2)</f>
        <v>0</v>
      </c>
      <c r="BL170" s="18" t="s">
        <v>178</v>
      </c>
      <c r="BM170" s="18" t="s">
        <v>3433</v>
      </c>
    </row>
    <row r="171" spans="2:47" s="1" customFormat="1" ht="12">
      <c r="B171" s="32"/>
      <c r="D171" s="160" t="s">
        <v>180</v>
      </c>
      <c r="F171" s="161" t="s">
        <v>3434</v>
      </c>
      <c r="I171" s="93"/>
      <c r="L171" s="32"/>
      <c r="M171" s="162"/>
      <c r="N171" s="51"/>
      <c r="O171" s="51"/>
      <c r="P171" s="51"/>
      <c r="Q171" s="51"/>
      <c r="R171" s="51"/>
      <c r="S171" s="51"/>
      <c r="T171" s="52"/>
      <c r="AT171" s="18" t="s">
        <v>180</v>
      </c>
      <c r="AU171" s="18" t="s">
        <v>84</v>
      </c>
    </row>
    <row r="172" spans="2:47" s="1" customFormat="1" ht="29.25">
      <c r="B172" s="32"/>
      <c r="D172" s="160" t="s">
        <v>649</v>
      </c>
      <c r="F172" s="207" t="s">
        <v>3435</v>
      </c>
      <c r="I172" s="93"/>
      <c r="L172" s="32"/>
      <c r="M172" s="162"/>
      <c r="N172" s="51"/>
      <c r="O172" s="51"/>
      <c r="P172" s="51"/>
      <c r="Q172" s="51"/>
      <c r="R172" s="51"/>
      <c r="S172" s="51"/>
      <c r="T172" s="52"/>
      <c r="AT172" s="18" t="s">
        <v>649</v>
      </c>
      <c r="AU172" s="18" t="s">
        <v>84</v>
      </c>
    </row>
    <row r="173" spans="2:65" s="1" customFormat="1" ht="16.5" customHeight="1">
      <c r="B173" s="147"/>
      <c r="C173" s="148" t="s">
        <v>8</v>
      </c>
      <c r="D173" s="148" t="s">
        <v>173</v>
      </c>
      <c r="E173" s="149" t="s">
        <v>3436</v>
      </c>
      <c r="F173" s="150" t="s">
        <v>3437</v>
      </c>
      <c r="G173" s="151" t="s">
        <v>187</v>
      </c>
      <c r="H173" s="152">
        <v>10.8</v>
      </c>
      <c r="I173" s="153"/>
      <c r="J173" s="154">
        <f>ROUND(I173*H173,2)</f>
        <v>0</v>
      </c>
      <c r="K173" s="150" t="s">
        <v>177</v>
      </c>
      <c r="L173" s="32"/>
      <c r="M173" s="155" t="s">
        <v>3</v>
      </c>
      <c r="N173" s="156" t="s">
        <v>45</v>
      </c>
      <c r="O173" s="51"/>
      <c r="P173" s="157">
        <f>O173*H173</f>
        <v>0</v>
      </c>
      <c r="Q173" s="157">
        <v>0.00364</v>
      </c>
      <c r="R173" s="157">
        <f>Q173*H173</f>
        <v>0.039312</v>
      </c>
      <c r="S173" s="157">
        <v>0</v>
      </c>
      <c r="T173" s="158">
        <f>S173*H173</f>
        <v>0</v>
      </c>
      <c r="AR173" s="18" t="s">
        <v>178</v>
      </c>
      <c r="AT173" s="18" t="s">
        <v>173</v>
      </c>
      <c r="AU173" s="18" t="s">
        <v>84</v>
      </c>
      <c r="AY173" s="18" t="s">
        <v>171</v>
      </c>
      <c r="BE173" s="159">
        <f>IF(N173="základní",J173,0)</f>
        <v>0</v>
      </c>
      <c r="BF173" s="159">
        <f>IF(N173="snížená",J173,0)</f>
        <v>0</v>
      </c>
      <c r="BG173" s="159">
        <f>IF(N173="zákl. přenesená",J173,0)</f>
        <v>0</v>
      </c>
      <c r="BH173" s="159">
        <f>IF(N173="sníž. přenesená",J173,0)</f>
        <v>0</v>
      </c>
      <c r="BI173" s="159">
        <f>IF(N173="nulová",J173,0)</f>
        <v>0</v>
      </c>
      <c r="BJ173" s="18" t="s">
        <v>82</v>
      </c>
      <c r="BK173" s="159">
        <f>ROUND(I173*H173,2)</f>
        <v>0</v>
      </c>
      <c r="BL173" s="18" t="s">
        <v>178</v>
      </c>
      <c r="BM173" s="18" t="s">
        <v>3438</v>
      </c>
    </row>
    <row r="174" spans="2:47" s="1" customFormat="1" ht="29.25">
      <c r="B174" s="32"/>
      <c r="D174" s="160" t="s">
        <v>180</v>
      </c>
      <c r="F174" s="161" t="s">
        <v>3439</v>
      </c>
      <c r="I174" s="93"/>
      <c r="L174" s="32"/>
      <c r="M174" s="162"/>
      <c r="N174" s="51"/>
      <c r="O174" s="51"/>
      <c r="P174" s="51"/>
      <c r="Q174" s="51"/>
      <c r="R174" s="51"/>
      <c r="S174" s="51"/>
      <c r="T174" s="52"/>
      <c r="AT174" s="18" t="s">
        <v>180</v>
      </c>
      <c r="AU174" s="18" t="s">
        <v>84</v>
      </c>
    </row>
    <row r="175" spans="2:51" s="12" customFormat="1" ht="12">
      <c r="B175" s="163"/>
      <c r="D175" s="160" t="s">
        <v>182</v>
      </c>
      <c r="E175" s="164" t="s">
        <v>3</v>
      </c>
      <c r="F175" s="165" t="s">
        <v>3440</v>
      </c>
      <c r="H175" s="166">
        <v>10.8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4" t="s">
        <v>182</v>
      </c>
      <c r="AU175" s="164" t="s">
        <v>84</v>
      </c>
      <c r="AV175" s="12" t="s">
        <v>84</v>
      </c>
      <c r="AW175" s="12" t="s">
        <v>34</v>
      </c>
      <c r="AX175" s="12" t="s">
        <v>82</v>
      </c>
      <c r="AY175" s="164" t="s">
        <v>171</v>
      </c>
    </row>
    <row r="176" spans="2:63" s="11" customFormat="1" ht="22.9" customHeight="1">
      <c r="B176" s="134"/>
      <c r="D176" s="135" t="s">
        <v>73</v>
      </c>
      <c r="E176" s="145" t="s">
        <v>935</v>
      </c>
      <c r="F176" s="145" t="s">
        <v>936</v>
      </c>
      <c r="I176" s="137"/>
      <c r="J176" s="146">
        <f>BK176</f>
        <v>0</v>
      </c>
      <c r="L176" s="134"/>
      <c r="M176" s="139"/>
      <c r="N176" s="140"/>
      <c r="O176" s="140"/>
      <c r="P176" s="141">
        <f>SUM(P177:P178)</f>
        <v>0</v>
      </c>
      <c r="Q176" s="140"/>
      <c r="R176" s="141">
        <f>SUM(R177:R178)</f>
        <v>0</v>
      </c>
      <c r="S176" s="140"/>
      <c r="T176" s="142">
        <f>SUM(T177:T178)</f>
        <v>0</v>
      </c>
      <c r="AR176" s="135" t="s">
        <v>82</v>
      </c>
      <c r="AT176" s="143" t="s">
        <v>73</v>
      </c>
      <c r="AU176" s="143" t="s">
        <v>82</v>
      </c>
      <c r="AY176" s="135" t="s">
        <v>171</v>
      </c>
      <c r="BK176" s="144">
        <f>SUM(BK177:BK178)</f>
        <v>0</v>
      </c>
    </row>
    <row r="177" spans="2:65" s="1" customFormat="1" ht="16.5" customHeight="1">
      <c r="B177" s="147"/>
      <c r="C177" s="148" t="s">
        <v>429</v>
      </c>
      <c r="D177" s="148" t="s">
        <v>173</v>
      </c>
      <c r="E177" s="149" t="s">
        <v>3441</v>
      </c>
      <c r="F177" s="150" t="s">
        <v>3442</v>
      </c>
      <c r="G177" s="151" t="s">
        <v>235</v>
      </c>
      <c r="H177" s="152">
        <v>31.732</v>
      </c>
      <c r="I177" s="153"/>
      <c r="J177" s="154">
        <f>ROUND(I177*H177,2)</f>
        <v>0</v>
      </c>
      <c r="K177" s="150" t="s">
        <v>177</v>
      </c>
      <c r="L177" s="32"/>
      <c r="M177" s="155" t="s">
        <v>3</v>
      </c>
      <c r="N177" s="156" t="s">
        <v>45</v>
      </c>
      <c r="O177" s="51"/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AR177" s="18" t="s">
        <v>178</v>
      </c>
      <c r="AT177" s="18" t="s">
        <v>173</v>
      </c>
      <c r="AU177" s="18" t="s">
        <v>84</v>
      </c>
      <c r="AY177" s="18" t="s">
        <v>171</v>
      </c>
      <c r="BE177" s="159">
        <f>IF(N177="základní",J177,0)</f>
        <v>0</v>
      </c>
      <c r="BF177" s="159">
        <f>IF(N177="snížená",J177,0)</f>
        <v>0</v>
      </c>
      <c r="BG177" s="159">
        <f>IF(N177="zákl. přenesená",J177,0)</f>
        <v>0</v>
      </c>
      <c r="BH177" s="159">
        <f>IF(N177="sníž. přenesená",J177,0)</f>
        <v>0</v>
      </c>
      <c r="BI177" s="159">
        <f>IF(N177="nulová",J177,0)</f>
        <v>0</v>
      </c>
      <c r="BJ177" s="18" t="s">
        <v>82</v>
      </c>
      <c r="BK177" s="159">
        <f>ROUND(I177*H177,2)</f>
        <v>0</v>
      </c>
      <c r="BL177" s="18" t="s">
        <v>178</v>
      </c>
      <c r="BM177" s="18" t="s">
        <v>3443</v>
      </c>
    </row>
    <row r="178" spans="2:47" s="1" customFormat="1" ht="19.5">
      <c r="B178" s="32"/>
      <c r="D178" s="160" t="s">
        <v>180</v>
      </c>
      <c r="F178" s="161" t="s">
        <v>3444</v>
      </c>
      <c r="I178" s="93"/>
      <c r="L178" s="32"/>
      <c r="M178" s="162"/>
      <c r="N178" s="51"/>
      <c r="O178" s="51"/>
      <c r="P178" s="51"/>
      <c r="Q178" s="51"/>
      <c r="R178" s="51"/>
      <c r="S178" s="51"/>
      <c r="T178" s="52"/>
      <c r="AT178" s="18" t="s">
        <v>180</v>
      </c>
      <c r="AU178" s="18" t="s">
        <v>84</v>
      </c>
    </row>
    <row r="179" spans="2:63" s="11" customFormat="1" ht="25.9" customHeight="1">
      <c r="B179" s="134"/>
      <c r="D179" s="135" t="s">
        <v>73</v>
      </c>
      <c r="E179" s="136" t="s">
        <v>942</v>
      </c>
      <c r="F179" s="136" t="s">
        <v>943</v>
      </c>
      <c r="I179" s="137"/>
      <c r="J179" s="138">
        <f>BK179</f>
        <v>0</v>
      </c>
      <c r="L179" s="134"/>
      <c r="M179" s="139"/>
      <c r="N179" s="140"/>
      <c r="O179" s="140"/>
      <c r="P179" s="141">
        <f>P180+P211+P214+P221</f>
        <v>0</v>
      </c>
      <c r="Q179" s="140"/>
      <c r="R179" s="141">
        <f>R180+R211+R214+R221</f>
        <v>0.12399349999999999</v>
      </c>
      <c r="S179" s="140"/>
      <c r="T179" s="142">
        <f>T180+T211+T214+T221</f>
        <v>0</v>
      </c>
      <c r="AR179" s="135" t="s">
        <v>84</v>
      </c>
      <c r="AT179" s="143" t="s">
        <v>73</v>
      </c>
      <c r="AU179" s="143" t="s">
        <v>74</v>
      </c>
      <c r="AY179" s="135" t="s">
        <v>171</v>
      </c>
      <c r="BK179" s="144">
        <f>BK180+BK211+BK214+BK221</f>
        <v>0</v>
      </c>
    </row>
    <row r="180" spans="2:63" s="11" customFormat="1" ht="22.9" customHeight="1">
      <c r="B180" s="134"/>
      <c r="D180" s="135" t="s">
        <v>73</v>
      </c>
      <c r="E180" s="145" t="s">
        <v>944</v>
      </c>
      <c r="F180" s="145" t="s">
        <v>945</v>
      </c>
      <c r="I180" s="137"/>
      <c r="J180" s="146">
        <f>BK180</f>
        <v>0</v>
      </c>
      <c r="L180" s="134"/>
      <c r="M180" s="139"/>
      <c r="N180" s="140"/>
      <c r="O180" s="140"/>
      <c r="P180" s="141">
        <f>SUM(P181:P210)</f>
        <v>0</v>
      </c>
      <c r="Q180" s="140"/>
      <c r="R180" s="141">
        <f>SUM(R181:R210)</f>
        <v>0.10196949999999999</v>
      </c>
      <c r="S180" s="140"/>
      <c r="T180" s="142">
        <f>SUM(T181:T210)</f>
        <v>0</v>
      </c>
      <c r="AR180" s="135" t="s">
        <v>84</v>
      </c>
      <c r="AT180" s="143" t="s">
        <v>73</v>
      </c>
      <c r="AU180" s="143" t="s">
        <v>82</v>
      </c>
      <c r="AY180" s="135" t="s">
        <v>171</v>
      </c>
      <c r="BK180" s="144">
        <f>SUM(BK181:BK210)</f>
        <v>0</v>
      </c>
    </row>
    <row r="181" spans="2:65" s="1" customFormat="1" ht="16.5" customHeight="1">
      <c r="B181" s="147"/>
      <c r="C181" s="148" t="s">
        <v>434</v>
      </c>
      <c r="D181" s="148" t="s">
        <v>173</v>
      </c>
      <c r="E181" s="149" t="s">
        <v>947</v>
      </c>
      <c r="F181" s="150" t="s">
        <v>948</v>
      </c>
      <c r="G181" s="151" t="s">
        <v>176</v>
      </c>
      <c r="H181" s="152">
        <v>8.03</v>
      </c>
      <c r="I181" s="153"/>
      <c r="J181" s="154">
        <f>ROUND(I181*H181,2)</f>
        <v>0</v>
      </c>
      <c r="K181" s="150" t="s">
        <v>177</v>
      </c>
      <c r="L181" s="32"/>
      <c r="M181" s="155" t="s">
        <v>3</v>
      </c>
      <c r="N181" s="156" t="s">
        <v>45</v>
      </c>
      <c r="O181" s="51"/>
      <c r="P181" s="157">
        <f>O181*H181</f>
        <v>0</v>
      </c>
      <c r="Q181" s="157">
        <v>0</v>
      </c>
      <c r="R181" s="157">
        <f>Q181*H181</f>
        <v>0</v>
      </c>
      <c r="S181" s="157">
        <v>0</v>
      </c>
      <c r="T181" s="158">
        <f>S181*H181</f>
        <v>0</v>
      </c>
      <c r="AR181" s="18" t="s">
        <v>386</v>
      </c>
      <c r="AT181" s="18" t="s">
        <v>173</v>
      </c>
      <c r="AU181" s="18" t="s">
        <v>84</v>
      </c>
      <c r="AY181" s="18" t="s">
        <v>171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8" t="s">
        <v>82</v>
      </c>
      <c r="BK181" s="159">
        <f>ROUND(I181*H181,2)</f>
        <v>0</v>
      </c>
      <c r="BL181" s="18" t="s">
        <v>386</v>
      </c>
      <c r="BM181" s="18" t="s">
        <v>3445</v>
      </c>
    </row>
    <row r="182" spans="2:47" s="1" customFormat="1" ht="12">
      <c r="B182" s="32"/>
      <c r="D182" s="160" t="s">
        <v>180</v>
      </c>
      <c r="F182" s="161" t="s">
        <v>950</v>
      </c>
      <c r="I182" s="93"/>
      <c r="L182" s="32"/>
      <c r="M182" s="162"/>
      <c r="N182" s="51"/>
      <c r="O182" s="51"/>
      <c r="P182" s="51"/>
      <c r="Q182" s="51"/>
      <c r="R182" s="51"/>
      <c r="S182" s="51"/>
      <c r="T182" s="52"/>
      <c r="AT182" s="18" t="s">
        <v>180</v>
      </c>
      <c r="AU182" s="18" t="s">
        <v>84</v>
      </c>
    </row>
    <row r="183" spans="2:51" s="12" customFormat="1" ht="12">
      <c r="B183" s="163"/>
      <c r="D183" s="160" t="s">
        <v>182</v>
      </c>
      <c r="E183" s="164" t="s">
        <v>3</v>
      </c>
      <c r="F183" s="165" t="s">
        <v>3446</v>
      </c>
      <c r="H183" s="166">
        <v>8.03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4" t="s">
        <v>182</v>
      </c>
      <c r="AU183" s="164" t="s">
        <v>84</v>
      </c>
      <c r="AV183" s="12" t="s">
        <v>84</v>
      </c>
      <c r="AW183" s="12" t="s">
        <v>34</v>
      </c>
      <c r="AX183" s="12" t="s">
        <v>82</v>
      </c>
      <c r="AY183" s="164" t="s">
        <v>171</v>
      </c>
    </row>
    <row r="184" spans="2:65" s="1" customFormat="1" ht="16.5" customHeight="1">
      <c r="B184" s="147"/>
      <c r="C184" s="189" t="s">
        <v>440</v>
      </c>
      <c r="D184" s="189" t="s">
        <v>408</v>
      </c>
      <c r="E184" s="190" t="s">
        <v>952</v>
      </c>
      <c r="F184" s="191" t="s">
        <v>953</v>
      </c>
      <c r="G184" s="192" t="s">
        <v>235</v>
      </c>
      <c r="H184" s="193">
        <v>0.002</v>
      </c>
      <c r="I184" s="194"/>
      <c r="J184" s="195">
        <f>ROUND(I184*H184,2)</f>
        <v>0</v>
      </c>
      <c r="K184" s="191" t="s">
        <v>177</v>
      </c>
      <c r="L184" s="196"/>
      <c r="M184" s="197" t="s">
        <v>3</v>
      </c>
      <c r="N184" s="198" t="s">
        <v>45</v>
      </c>
      <c r="O184" s="51"/>
      <c r="P184" s="157">
        <f>O184*H184</f>
        <v>0</v>
      </c>
      <c r="Q184" s="157">
        <v>1</v>
      </c>
      <c r="R184" s="157">
        <f>Q184*H184</f>
        <v>0.002</v>
      </c>
      <c r="S184" s="157">
        <v>0</v>
      </c>
      <c r="T184" s="158">
        <f>S184*H184</f>
        <v>0</v>
      </c>
      <c r="AR184" s="18" t="s">
        <v>506</v>
      </c>
      <c r="AT184" s="18" t="s">
        <v>408</v>
      </c>
      <c r="AU184" s="18" t="s">
        <v>84</v>
      </c>
      <c r="AY184" s="18" t="s">
        <v>171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18" t="s">
        <v>82</v>
      </c>
      <c r="BK184" s="159">
        <f>ROUND(I184*H184,2)</f>
        <v>0</v>
      </c>
      <c r="BL184" s="18" t="s">
        <v>386</v>
      </c>
      <c r="BM184" s="18" t="s">
        <v>3447</v>
      </c>
    </row>
    <row r="185" spans="2:47" s="1" customFormat="1" ht="12">
      <c r="B185" s="32"/>
      <c r="D185" s="160" t="s">
        <v>180</v>
      </c>
      <c r="F185" s="161" t="s">
        <v>953</v>
      </c>
      <c r="I185" s="93"/>
      <c r="L185" s="32"/>
      <c r="M185" s="162"/>
      <c r="N185" s="51"/>
      <c r="O185" s="51"/>
      <c r="P185" s="51"/>
      <c r="Q185" s="51"/>
      <c r="R185" s="51"/>
      <c r="S185" s="51"/>
      <c r="T185" s="52"/>
      <c r="AT185" s="18" t="s">
        <v>180</v>
      </c>
      <c r="AU185" s="18" t="s">
        <v>84</v>
      </c>
    </row>
    <row r="186" spans="2:51" s="12" customFormat="1" ht="12">
      <c r="B186" s="163"/>
      <c r="D186" s="160" t="s">
        <v>182</v>
      </c>
      <c r="F186" s="165" t="s">
        <v>3448</v>
      </c>
      <c r="H186" s="166">
        <v>0.002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4" t="s">
        <v>182</v>
      </c>
      <c r="AU186" s="164" t="s">
        <v>84</v>
      </c>
      <c r="AV186" s="12" t="s">
        <v>84</v>
      </c>
      <c r="AW186" s="12" t="s">
        <v>4</v>
      </c>
      <c r="AX186" s="12" t="s">
        <v>82</v>
      </c>
      <c r="AY186" s="164" t="s">
        <v>171</v>
      </c>
    </row>
    <row r="187" spans="2:65" s="1" customFormat="1" ht="16.5" customHeight="1">
      <c r="B187" s="147"/>
      <c r="C187" s="148" t="s">
        <v>459</v>
      </c>
      <c r="D187" s="148" t="s">
        <v>173</v>
      </c>
      <c r="E187" s="149" t="s">
        <v>970</v>
      </c>
      <c r="F187" s="150" t="s">
        <v>971</v>
      </c>
      <c r="G187" s="151" t="s">
        <v>176</v>
      </c>
      <c r="H187" s="152">
        <v>9</v>
      </c>
      <c r="I187" s="153"/>
      <c r="J187" s="154">
        <f>ROUND(I187*H187,2)</f>
        <v>0</v>
      </c>
      <c r="K187" s="150" t="s">
        <v>177</v>
      </c>
      <c r="L187" s="32"/>
      <c r="M187" s="155" t="s">
        <v>3</v>
      </c>
      <c r="N187" s="156" t="s">
        <v>45</v>
      </c>
      <c r="O187" s="51"/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AR187" s="18" t="s">
        <v>386</v>
      </c>
      <c r="AT187" s="18" t="s">
        <v>173</v>
      </c>
      <c r="AU187" s="18" t="s">
        <v>84</v>
      </c>
      <c r="AY187" s="18" t="s">
        <v>171</v>
      </c>
      <c r="BE187" s="159">
        <f>IF(N187="základní",J187,0)</f>
        <v>0</v>
      </c>
      <c r="BF187" s="159">
        <f>IF(N187="snížená",J187,0)</f>
        <v>0</v>
      </c>
      <c r="BG187" s="159">
        <f>IF(N187="zákl. přenesená",J187,0)</f>
        <v>0</v>
      </c>
      <c r="BH187" s="159">
        <f>IF(N187="sníž. přenesená",J187,0)</f>
        <v>0</v>
      </c>
      <c r="BI187" s="159">
        <f>IF(N187="nulová",J187,0)</f>
        <v>0</v>
      </c>
      <c r="BJ187" s="18" t="s">
        <v>82</v>
      </c>
      <c r="BK187" s="159">
        <f>ROUND(I187*H187,2)</f>
        <v>0</v>
      </c>
      <c r="BL187" s="18" t="s">
        <v>386</v>
      </c>
      <c r="BM187" s="18" t="s">
        <v>3449</v>
      </c>
    </row>
    <row r="188" spans="2:47" s="1" customFormat="1" ht="12">
      <c r="B188" s="32"/>
      <c r="D188" s="160" t="s">
        <v>180</v>
      </c>
      <c r="F188" s="161" t="s">
        <v>973</v>
      </c>
      <c r="I188" s="93"/>
      <c r="L188" s="32"/>
      <c r="M188" s="162"/>
      <c r="N188" s="51"/>
      <c r="O188" s="51"/>
      <c r="P188" s="51"/>
      <c r="Q188" s="51"/>
      <c r="R188" s="51"/>
      <c r="S188" s="51"/>
      <c r="T188" s="52"/>
      <c r="AT188" s="18" t="s">
        <v>180</v>
      </c>
      <c r="AU188" s="18" t="s">
        <v>84</v>
      </c>
    </row>
    <row r="189" spans="2:51" s="12" customFormat="1" ht="12">
      <c r="B189" s="163"/>
      <c r="D189" s="160" t="s">
        <v>182</v>
      </c>
      <c r="E189" s="164" t="s">
        <v>3</v>
      </c>
      <c r="F189" s="165" t="s">
        <v>3450</v>
      </c>
      <c r="H189" s="166">
        <v>4.2</v>
      </c>
      <c r="I189" s="167"/>
      <c r="L189" s="163"/>
      <c r="M189" s="168"/>
      <c r="N189" s="169"/>
      <c r="O189" s="169"/>
      <c r="P189" s="169"/>
      <c r="Q189" s="169"/>
      <c r="R189" s="169"/>
      <c r="S189" s="169"/>
      <c r="T189" s="170"/>
      <c r="AT189" s="164" t="s">
        <v>182</v>
      </c>
      <c r="AU189" s="164" t="s">
        <v>84</v>
      </c>
      <c r="AV189" s="12" t="s">
        <v>84</v>
      </c>
      <c r="AW189" s="12" t="s">
        <v>34</v>
      </c>
      <c r="AX189" s="12" t="s">
        <v>74</v>
      </c>
      <c r="AY189" s="164" t="s">
        <v>171</v>
      </c>
    </row>
    <row r="190" spans="2:51" s="12" customFormat="1" ht="12">
      <c r="B190" s="163"/>
      <c r="D190" s="160" t="s">
        <v>182</v>
      </c>
      <c r="E190" s="164" t="s">
        <v>3</v>
      </c>
      <c r="F190" s="165" t="s">
        <v>3451</v>
      </c>
      <c r="H190" s="166">
        <v>4.8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4" t="s">
        <v>182</v>
      </c>
      <c r="AU190" s="164" t="s">
        <v>84</v>
      </c>
      <c r="AV190" s="12" t="s">
        <v>84</v>
      </c>
      <c r="AW190" s="12" t="s">
        <v>34</v>
      </c>
      <c r="AX190" s="12" t="s">
        <v>74</v>
      </c>
      <c r="AY190" s="164" t="s">
        <v>171</v>
      </c>
    </row>
    <row r="191" spans="2:51" s="13" customFormat="1" ht="12">
      <c r="B191" s="171"/>
      <c r="D191" s="160" t="s">
        <v>182</v>
      </c>
      <c r="E191" s="172" t="s">
        <v>3</v>
      </c>
      <c r="F191" s="173" t="s">
        <v>201</v>
      </c>
      <c r="H191" s="174">
        <v>9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182</v>
      </c>
      <c r="AU191" s="172" t="s">
        <v>84</v>
      </c>
      <c r="AV191" s="13" t="s">
        <v>178</v>
      </c>
      <c r="AW191" s="13" t="s">
        <v>34</v>
      </c>
      <c r="AX191" s="13" t="s">
        <v>82</v>
      </c>
      <c r="AY191" s="172" t="s">
        <v>171</v>
      </c>
    </row>
    <row r="192" spans="2:65" s="1" customFormat="1" ht="16.5" customHeight="1">
      <c r="B192" s="147"/>
      <c r="C192" s="189" t="s">
        <v>469</v>
      </c>
      <c r="D192" s="189" t="s">
        <v>408</v>
      </c>
      <c r="E192" s="190" t="s">
        <v>952</v>
      </c>
      <c r="F192" s="191" t="s">
        <v>953</v>
      </c>
      <c r="G192" s="192" t="s">
        <v>235</v>
      </c>
      <c r="H192" s="193">
        <v>0.003</v>
      </c>
      <c r="I192" s="194"/>
      <c r="J192" s="195">
        <f>ROUND(I192*H192,2)</f>
        <v>0</v>
      </c>
      <c r="K192" s="191" t="s">
        <v>177</v>
      </c>
      <c r="L192" s="196"/>
      <c r="M192" s="197" t="s">
        <v>3</v>
      </c>
      <c r="N192" s="198" t="s">
        <v>45</v>
      </c>
      <c r="O192" s="51"/>
      <c r="P192" s="157">
        <f>O192*H192</f>
        <v>0</v>
      </c>
      <c r="Q192" s="157">
        <v>1</v>
      </c>
      <c r="R192" s="157">
        <f>Q192*H192</f>
        <v>0.003</v>
      </c>
      <c r="S192" s="157">
        <v>0</v>
      </c>
      <c r="T192" s="158">
        <f>S192*H192</f>
        <v>0</v>
      </c>
      <c r="AR192" s="18" t="s">
        <v>506</v>
      </c>
      <c r="AT192" s="18" t="s">
        <v>408</v>
      </c>
      <c r="AU192" s="18" t="s">
        <v>84</v>
      </c>
      <c r="AY192" s="18" t="s">
        <v>171</v>
      </c>
      <c r="BE192" s="159">
        <f>IF(N192="základní",J192,0)</f>
        <v>0</v>
      </c>
      <c r="BF192" s="159">
        <f>IF(N192="snížená",J192,0)</f>
        <v>0</v>
      </c>
      <c r="BG192" s="159">
        <f>IF(N192="zákl. přenesená",J192,0)</f>
        <v>0</v>
      </c>
      <c r="BH192" s="159">
        <f>IF(N192="sníž. přenesená",J192,0)</f>
        <v>0</v>
      </c>
      <c r="BI192" s="159">
        <f>IF(N192="nulová",J192,0)</f>
        <v>0</v>
      </c>
      <c r="BJ192" s="18" t="s">
        <v>82</v>
      </c>
      <c r="BK192" s="159">
        <f>ROUND(I192*H192,2)</f>
        <v>0</v>
      </c>
      <c r="BL192" s="18" t="s">
        <v>386</v>
      </c>
      <c r="BM192" s="18" t="s">
        <v>3452</v>
      </c>
    </row>
    <row r="193" spans="2:47" s="1" customFormat="1" ht="12">
      <c r="B193" s="32"/>
      <c r="D193" s="160" t="s">
        <v>180</v>
      </c>
      <c r="F193" s="161" t="s">
        <v>953</v>
      </c>
      <c r="I193" s="93"/>
      <c r="L193" s="32"/>
      <c r="M193" s="162"/>
      <c r="N193" s="51"/>
      <c r="O193" s="51"/>
      <c r="P193" s="51"/>
      <c r="Q193" s="51"/>
      <c r="R193" s="51"/>
      <c r="S193" s="51"/>
      <c r="T193" s="52"/>
      <c r="AT193" s="18" t="s">
        <v>180</v>
      </c>
      <c r="AU193" s="18" t="s">
        <v>84</v>
      </c>
    </row>
    <row r="194" spans="2:51" s="12" customFormat="1" ht="12">
      <c r="B194" s="163"/>
      <c r="D194" s="160" t="s">
        <v>182</v>
      </c>
      <c r="F194" s="165" t="s">
        <v>3453</v>
      </c>
      <c r="H194" s="166">
        <v>0.003</v>
      </c>
      <c r="I194" s="167"/>
      <c r="L194" s="163"/>
      <c r="M194" s="168"/>
      <c r="N194" s="169"/>
      <c r="O194" s="169"/>
      <c r="P194" s="169"/>
      <c r="Q194" s="169"/>
      <c r="R194" s="169"/>
      <c r="S194" s="169"/>
      <c r="T194" s="170"/>
      <c r="AT194" s="164" t="s">
        <v>182</v>
      </c>
      <c r="AU194" s="164" t="s">
        <v>84</v>
      </c>
      <c r="AV194" s="12" t="s">
        <v>84</v>
      </c>
      <c r="AW194" s="12" t="s">
        <v>4</v>
      </c>
      <c r="AX194" s="12" t="s">
        <v>82</v>
      </c>
      <c r="AY194" s="164" t="s">
        <v>171</v>
      </c>
    </row>
    <row r="195" spans="2:65" s="1" customFormat="1" ht="16.5" customHeight="1">
      <c r="B195" s="147"/>
      <c r="C195" s="148" t="s">
        <v>214</v>
      </c>
      <c r="D195" s="148" t="s">
        <v>173</v>
      </c>
      <c r="E195" s="149" t="s">
        <v>992</v>
      </c>
      <c r="F195" s="150" t="s">
        <v>993</v>
      </c>
      <c r="G195" s="151" t="s">
        <v>176</v>
      </c>
      <c r="H195" s="152">
        <v>8.03</v>
      </c>
      <c r="I195" s="153"/>
      <c r="J195" s="154">
        <f>ROUND(I195*H195,2)</f>
        <v>0</v>
      </c>
      <c r="K195" s="150" t="s">
        <v>177</v>
      </c>
      <c r="L195" s="32"/>
      <c r="M195" s="155" t="s">
        <v>3</v>
      </c>
      <c r="N195" s="156" t="s">
        <v>45</v>
      </c>
      <c r="O195" s="51"/>
      <c r="P195" s="157">
        <f>O195*H195</f>
        <v>0</v>
      </c>
      <c r="Q195" s="157">
        <v>0.0004</v>
      </c>
      <c r="R195" s="157">
        <f>Q195*H195</f>
        <v>0.003212</v>
      </c>
      <c r="S195" s="157">
        <v>0</v>
      </c>
      <c r="T195" s="158">
        <f>S195*H195</f>
        <v>0</v>
      </c>
      <c r="AR195" s="18" t="s">
        <v>386</v>
      </c>
      <c r="AT195" s="18" t="s">
        <v>173</v>
      </c>
      <c r="AU195" s="18" t="s">
        <v>84</v>
      </c>
      <c r="AY195" s="18" t="s">
        <v>171</v>
      </c>
      <c r="BE195" s="159">
        <f>IF(N195="základní",J195,0)</f>
        <v>0</v>
      </c>
      <c r="BF195" s="159">
        <f>IF(N195="snížená",J195,0)</f>
        <v>0</v>
      </c>
      <c r="BG195" s="159">
        <f>IF(N195="zákl. přenesená",J195,0)</f>
        <v>0</v>
      </c>
      <c r="BH195" s="159">
        <f>IF(N195="sníž. přenesená",J195,0)</f>
        <v>0</v>
      </c>
      <c r="BI195" s="159">
        <f>IF(N195="nulová",J195,0)</f>
        <v>0</v>
      </c>
      <c r="BJ195" s="18" t="s">
        <v>82</v>
      </c>
      <c r="BK195" s="159">
        <f>ROUND(I195*H195,2)</f>
        <v>0</v>
      </c>
      <c r="BL195" s="18" t="s">
        <v>386</v>
      </c>
      <c r="BM195" s="18" t="s">
        <v>3454</v>
      </c>
    </row>
    <row r="196" spans="2:47" s="1" customFormat="1" ht="12">
      <c r="B196" s="32"/>
      <c r="D196" s="160" t="s">
        <v>180</v>
      </c>
      <c r="F196" s="161" t="s">
        <v>995</v>
      </c>
      <c r="I196" s="93"/>
      <c r="L196" s="32"/>
      <c r="M196" s="162"/>
      <c r="N196" s="51"/>
      <c r="O196" s="51"/>
      <c r="P196" s="51"/>
      <c r="Q196" s="51"/>
      <c r="R196" s="51"/>
      <c r="S196" s="51"/>
      <c r="T196" s="52"/>
      <c r="AT196" s="18" t="s">
        <v>180</v>
      </c>
      <c r="AU196" s="18" t="s">
        <v>84</v>
      </c>
    </row>
    <row r="197" spans="2:51" s="12" customFormat="1" ht="12">
      <c r="B197" s="163"/>
      <c r="D197" s="160" t="s">
        <v>182</v>
      </c>
      <c r="E197" s="164" t="s">
        <v>3</v>
      </c>
      <c r="F197" s="165" t="s">
        <v>3446</v>
      </c>
      <c r="H197" s="166">
        <v>8.03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4" t="s">
        <v>182</v>
      </c>
      <c r="AU197" s="164" t="s">
        <v>84</v>
      </c>
      <c r="AV197" s="12" t="s">
        <v>84</v>
      </c>
      <c r="AW197" s="12" t="s">
        <v>34</v>
      </c>
      <c r="AX197" s="12" t="s">
        <v>82</v>
      </c>
      <c r="AY197" s="164" t="s">
        <v>171</v>
      </c>
    </row>
    <row r="198" spans="2:65" s="1" customFormat="1" ht="22.5" customHeight="1">
      <c r="B198" s="147"/>
      <c r="C198" s="189" t="s">
        <v>481</v>
      </c>
      <c r="D198" s="189" t="s">
        <v>408</v>
      </c>
      <c r="E198" s="190" t="s">
        <v>997</v>
      </c>
      <c r="F198" s="191" t="s">
        <v>998</v>
      </c>
      <c r="G198" s="192" t="s">
        <v>176</v>
      </c>
      <c r="H198" s="193">
        <v>9.235</v>
      </c>
      <c r="I198" s="194"/>
      <c r="J198" s="195">
        <f>ROUND(I198*H198,2)</f>
        <v>0</v>
      </c>
      <c r="K198" s="191" t="s">
        <v>177</v>
      </c>
      <c r="L198" s="196"/>
      <c r="M198" s="197" t="s">
        <v>3</v>
      </c>
      <c r="N198" s="198" t="s">
        <v>45</v>
      </c>
      <c r="O198" s="51"/>
      <c r="P198" s="157">
        <f>O198*H198</f>
        <v>0</v>
      </c>
      <c r="Q198" s="157">
        <v>0.0045</v>
      </c>
      <c r="R198" s="157">
        <f>Q198*H198</f>
        <v>0.0415575</v>
      </c>
      <c r="S198" s="157">
        <v>0</v>
      </c>
      <c r="T198" s="158">
        <f>S198*H198</f>
        <v>0</v>
      </c>
      <c r="AR198" s="18" t="s">
        <v>506</v>
      </c>
      <c r="AT198" s="18" t="s">
        <v>408</v>
      </c>
      <c r="AU198" s="18" t="s">
        <v>84</v>
      </c>
      <c r="AY198" s="18" t="s">
        <v>171</v>
      </c>
      <c r="BE198" s="159">
        <f>IF(N198="základní",J198,0)</f>
        <v>0</v>
      </c>
      <c r="BF198" s="159">
        <f>IF(N198="snížená",J198,0)</f>
        <v>0</v>
      </c>
      <c r="BG198" s="159">
        <f>IF(N198="zákl. přenesená",J198,0)</f>
        <v>0</v>
      </c>
      <c r="BH198" s="159">
        <f>IF(N198="sníž. přenesená",J198,0)</f>
        <v>0</v>
      </c>
      <c r="BI198" s="159">
        <f>IF(N198="nulová",J198,0)</f>
        <v>0</v>
      </c>
      <c r="BJ198" s="18" t="s">
        <v>82</v>
      </c>
      <c r="BK198" s="159">
        <f>ROUND(I198*H198,2)</f>
        <v>0</v>
      </c>
      <c r="BL198" s="18" t="s">
        <v>386</v>
      </c>
      <c r="BM198" s="18" t="s">
        <v>3455</v>
      </c>
    </row>
    <row r="199" spans="2:47" s="1" customFormat="1" ht="12">
      <c r="B199" s="32"/>
      <c r="D199" s="160" t="s">
        <v>180</v>
      </c>
      <c r="F199" s="161" t="s">
        <v>998</v>
      </c>
      <c r="I199" s="93"/>
      <c r="L199" s="32"/>
      <c r="M199" s="162"/>
      <c r="N199" s="51"/>
      <c r="O199" s="51"/>
      <c r="P199" s="51"/>
      <c r="Q199" s="51"/>
      <c r="R199" s="51"/>
      <c r="S199" s="51"/>
      <c r="T199" s="52"/>
      <c r="AT199" s="18" t="s">
        <v>180</v>
      </c>
      <c r="AU199" s="18" t="s">
        <v>84</v>
      </c>
    </row>
    <row r="200" spans="2:51" s="12" customFormat="1" ht="12">
      <c r="B200" s="163"/>
      <c r="D200" s="160" t="s">
        <v>182</v>
      </c>
      <c r="F200" s="165" t="s">
        <v>3456</v>
      </c>
      <c r="H200" s="166">
        <v>9.235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4" t="s">
        <v>182</v>
      </c>
      <c r="AU200" s="164" t="s">
        <v>84</v>
      </c>
      <c r="AV200" s="12" t="s">
        <v>84</v>
      </c>
      <c r="AW200" s="12" t="s">
        <v>4</v>
      </c>
      <c r="AX200" s="12" t="s">
        <v>82</v>
      </c>
      <c r="AY200" s="164" t="s">
        <v>171</v>
      </c>
    </row>
    <row r="201" spans="2:65" s="1" customFormat="1" ht="16.5" customHeight="1">
      <c r="B201" s="147"/>
      <c r="C201" s="148" t="s">
        <v>489</v>
      </c>
      <c r="D201" s="148" t="s">
        <v>173</v>
      </c>
      <c r="E201" s="149" t="s">
        <v>1002</v>
      </c>
      <c r="F201" s="150" t="s">
        <v>1003</v>
      </c>
      <c r="G201" s="151" t="s">
        <v>176</v>
      </c>
      <c r="H201" s="152">
        <v>9</v>
      </c>
      <c r="I201" s="153"/>
      <c r="J201" s="154">
        <f>ROUND(I201*H201,2)</f>
        <v>0</v>
      </c>
      <c r="K201" s="150" t="s">
        <v>177</v>
      </c>
      <c r="L201" s="32"/>
      <c r="M201" s="155" t="s">
        <v>3</v>
      </c>
      <c r="N201" s="156" t="s">
        <v>45</v>
      </c>
      <c r="O201" s="51"/>
      <c r="P201" s="157">
        <f>O201*H201</f>
        <v>0</v>
      </c>
      <c r="Q201" s="157">
        <v>0.0004</v>
      </c>
      <c r="R201" s="157">
        <f>Q201*H201</f>
        <v>0.0036000000000000003</v>
      </c>
      <c r="S201" s="157">
        <v>0</v>
      </c>
      <c r="T201" s="158">
        <f>S201*H201</f>
        <v>0</v>
      </c>
      <c r="AR201" s="18" t="s">
        <v>386</v>
      </c>
      <c r="AT201" s="18" t="s">
        <v>173</v>
      </c>
      <c r="AU201" s="18" t="s">
        <v>84</v>
      </c>
      <c r="AY201" s="18" t="s">
        <v>171</v>
      </c>
      <c r="BE201" s="159">
        <f>IF(N201="základní",J201,0)</f>
        <v>0</v>
      </c>
      <c r="BF201" s="159">
        <f>IF(N201="snížená",J201,0)</f>
        <v>0</v>
      </c>
      <c r="BG201" s="159">
        <f>IF(N201="zákl. přenesená",J201,0)</f>
        <v>0</v>
      </c>
      <c r="BH201" s="159">
        <f>IF(N201="sníž. přenesená",J201,0)</f>
        <v>0</v>
      </c>
      <c r="BI201" s="159">
        <f>IF(N201="nulová",J201,0)</f>
        <v>0</v>
      </c>
      <c r="BJ201" s="18" t="s">
        <v>82</v>
      </c>
      <c r="BK201" s="159">
        <f>ROUND(I201*H201,2)</f>
        <v>0</v>
      </c>
      <c r="BL201" s="18" t="s">
        <v>386</v>
      </c>
      <c r="BM201" s="18" t="s">
        <v>3457</v>
      </c>
    </row>
    <row r="202" spans="2:47" s="1" customFormat="1" ht="12">
      <c r="B202" s="32"/>
      <c r="D202" s="160" t="s">
        <v>180</v>
      </c>
      <c r="F202" s="161" t="s">
        <v>1005</v>
      </c>
      <c r="I202" s="93"/>
      <c r="L202" s="32"/>
      <c r="M202" s="162"/>
      <c r="N202" s="51"/>
      <c r="O202" s="51"/>
      <c r="P202" s="51"/>
      <c r="Q202" s="51"/>
      <c r="R202" s="51"/>
      <c r="S202" s="51"/>
      <c r="T202" s="52"/>
      <c r="AT202" s="18" t="s">
        <v>180</v>
      </c>
      <c r="AU202" s="18" t="s">
        <v>84</v>
      </c>
    </row>
    <row r="203" spans="2:51" s="12" customFormat="1" ht="12">
      <c r="B203" s="163"/>
      <c r="D203" s="160" t="s">
        <v>182</v>
      </c>
      <c r="E203" s="164" t="s">
        <v>3</v>
      </c>
      <c r="F203" s="165" t="s">
        <v>3450</v>
      </c>
      <c r="H203" s="166">
        <v>4.2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4" t="s">
        <v>182</v>
      </c>
      <c r="AU203" s="164" t="s">
        <v>84</v>
      </c>
      <c r="AV203" s="12" t="s">
        <v>84</v>
      </c>
      <c r="AW203" s="12" t="s">
        <v>34</v>
      </c>
      <c r="AX203" s="12" t="s">
        <v>74</v>
      </c>
      <c r="AY203" s="164" t="s">
        <v>171</v>
      </c>
    </row>
    <row r="204" spans="2:51" s="12" customFormat="1" ht="12">
      <c r="B204" s="163"/>
      <c r="D204" s="160" t="s">
        <v>182</v>
      </c>
      <c r="E204" s="164" t="s">
        <v>3</v>
      </c>
      <c r="F204" s="165" t="s">
        <v>3451</v>
      </c>
      <c r="H204" s="166">
        <v>4.8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4" t="s">
        <v>182</v>
      </c>
      <c r="AU204" s="164" t="s">
        <v>84</v>
      </c>
      <c r="AV204" s="12" t="s">
        <v>84</v>
      </c>
      <c r="AW204" s="12" t="s">
        <v>34</v>
      </c>
      <c r="AX204" s="12" t="s">
        <v>74</v>
      </c>
      <c r="AY204" s="164" t="s">
        <v>171</v>
      </c>
    </row>
    <row r="205" spans="2:51" s="13" customFormat="1" ht="12">
      <c r="B205" s="171"/>
      <c r="D205" s="160" t="s">
        <v>182</v>
      </c>
      <c r="E205" s="172" t="s">
        <v>3</v>
      </c>
      <c r="F205" s="173" t="s">
        <v>201</v>
      </c>
      <c r="H205" s="174">
        <v>9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182</v>
      </c>
      <c r="AU205" s="172" t="s">
        <v>84</v>
      </c>
      <c r="AV205" s="13" t="s">
        <v>178</v>
      </c>
      <c r="AW205" s="13" t="s">
        <v>34</v>
      </c>
      <c r="AX205" s="13" t="s">
        <v>82</v>
      </c>
      <c r="AY205" s="172" t="s">
        <v>171</v>
      </c>
    </row>
    <row r="206" spans="2:65" s="1" customFormat="1" ht="22.5" customHeight="1">
      <c r="B206" s="147"/>
      <c r="C206" s="189" t="s">
        <v>495</v>
      </c>
      <c r="D206" s="189" t="s">
        <v>408</v>
      </c>
      <c r="E206" s="190" t="s">
        <v>997</v>
      </c>
      <c r="F206" s="191" t="s">
        <v>998</v>
      </c>
      <c r="G206" s="192" t="s">
        <v>176</v>
      </c>
      <c r="H206" s="193">
        <v>10.8</v>
      </c>
      <c r="I206" s="194"/>
      <c r="J206" s="195">
        <f>ROUND(I206*H206,2)</f>
        <v>0</v>
      </c>
      <c r="K206" s="191" t="s">
        <v>177</v>
      </c>
      <c r="L206" s="196"/>
      <c r="M206" s="197" t="s">
        <v>3</v>
      </c>
      <c r="N206" s="198" t="s">
        <v>45</v>
      </c>
      <c r="O206" s="51"/>
      <c r="P206" s="157">
        <f>O206*H206</f>
        <v>0</v>
      </c>
      <c r="Q206" s="157">
        <v>0.0045</v>
      </c>
      <c r="R206" s="157">
        <f>Q206*H206</f>
        <v>0.0486</v>
      </c>
      <c r="S206" s="157">
        <v>0</v>
      </c>
      <c r="T206" s="158">
        <f>S206*H206</f>
        <v>0</v>
      </c>
      <c r="AR206" s="18" t="s">
        <v>506</v>
      </c>
      <c r="AT206" s="18" t="s">
        <v>408</v>
      </c>
      <c r="AU206" s="18" t="s">
        <v>84</v>
      </c>
      <c r="AY206" s="18" t="s">
        <v>171</v>
      </c>
      <c r="BE206" s="159">
        <f>IF(N206="základní",J206,0)</f>
        <v>0</v>
      </c>
      <c r="BF206" s="159">
        <f>IF(N206="snížená",J206,0)</f>
        <v>0</v>
      </c>
      <c r="BG206" s="159">
        <f>IF(N206="zákl. přenesená",J206,0)</f>
        <v>0</v>
      </c>
      <c r="BH206" s="159">
        <f>IF(N206="sníž. přenesená",J206,0)</f>
        <v>0</v>
      </c>
      <c r="BI206" s="159">
        <f>IF(N206="nulová",J206,0)</f>
        <v>0</v>
      </c>
      <c r="BJ206" s="18" t="s">
        <v>82</v>
      </c>
      <c r="BK206" s="159">
        <f>ROUND(I206*H206,2)</f>
        <v>0</v>
      </c>
      <c r="BL206" s="18" t="s">
        <v>386</v>
      </c>
      <c r="BM206" s="18" t="s">
        <v>3458</v>
      </c>
    </row>
    <row r="207" spans="2:47" s="1" customFormat="1" ht="12">
      <c r="B207" s="32"/>
      <c r="D207" s="160" t="s">
        <v>180</v>
      </c>
      <c r="F207" s="161" t="s">
        <v>998</v>
      </c>
      <c r="I207" s="93"/>
      <c r="L207" s="32"/>
      <c r="M207" s="162"/>
      <c r="N207" s="51"/>
      <c r="O207" s="51"/>
      <c r="P207" s="51"/>
      <c r="Q207" s="51"/>
      <c r="R207" s="51"/>
      <c r="S207" s="51"/>
      <c r="T207" s="52"/>
      <c r="AT207" s="18" t="s">
        <v>180</v>
      </c>
      <c r="AU207" s="18" t="s">
        <v>84</v>
      </c>
    </row>
    <row r="208" spans="2:51" s="12" customFormat="1" ht="12">
      <c r="B208" s="163"/>
      <c r="D208" s="160" t="s">
        <v>182</v>
      </c>
      <c r="F208" s="165" t="s">
        <v>3459</v>
      </c>
      <c r="H208" s="166">
        <v>10.8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4" t="s">
        <v>182</v>
      </c>
      <c r="AU208" s="164" t="s">
        <v>84</v>
      </c>
      <c r="AV208" s="12" t="s">
        <v>84</v>
      </c>
      <c r="AW208" s="12" t="s">
        <v>4</v>
      </c>
      <c r="AX208" s="12" t="s">
        <v>82</v>
      </c>
      <c r="AY208" s="164" t="s">
        <v>171</v>
      </c>
    </row>
    <row r="209" spans="2:65" s="1" customFormat="1" ht="16.5" customHeight="1">
      <c r="B209" s="147"/>
      <c r="C209" s="148" t="s">
        <v>500</v>
      </c>
      <c r="D209" s="148" t="s">
        <v>173</v>
      </c>
      <c r="E209" s="149" t="s">
        <v>1041</v>
      </c>
      <c r="F209" s="150" t="s">
        <v>1042</v>
      </c>
      <c r="G209" s="151" t="s">
        <v>235</v>
      </c>
      <c r="H209" s="152">
        <v>0.102</v>
      </c>
      <c r="I209" s="153"/>
      <c r="J209" s="154">
        <f>ROUND(I209*H209,2)</f>
        <v>0</v>
      </c>
      <c r="K209" s="150" t="s">
        <v>177</v>
      </c>
      <c r="L209" s="32"/>
      <c r="M209" s="155" t="s">
        <v>3</v>
      </c>
      <c r="N209" s="156" t="s">
        <v>45</v>
      </c>
      <c r="O209" s="51"/>
      <c r="P209" s="157">
        <f>O209*H209</f>
        <v>0</v>
      </c>
      <c r="Q209" s="157">
        <v>0</v>
      </c>
      <c r="R209" s="157">
        <f>Q209*H209</f>
        <v>0</v>
      </c>
      <c r="S209" s="157">
        <v>0</v>
      </c>
      <c r="T209" s="158">
        <f>S209*H209</f>
        <v>0</v>
      </c>
      <c r="AR209" s="18" t="s">
        <v>386</v>
      </c>
      <c r="AT209" s="18" t="s">
        <v>173</v>
      </c>
      <c r="AU209" s="18" t="s">
        <v>84</v>
      </c>
      <c r="AY209" s="18" t="s">
        <v>171</v>
      </c>
      <c r="BE209" s="159">
        <f>IF(N209="základní",J209,0)</f>
        <v>0</v>
      </c>
      <c r="BF209" s="159">
        <f>IF(N209="snížená",J209,0)</f>
        <v>0</v>
      </c>
      <c r="BG209" s="159">
        <f>IF(N209="zákl. přenesená",J209,0)</f>
        <v>0</v>
      </c>
      <c r="BH209" s="159">
        <f>IF(N209="sníž. přenesená",J209,0)</f>
        <v>0</v>
      </c>
      <c r="BI209" s="159">
        <f>IF(N209="nulová",J209,0)</f>
        <v>0</v>
      </c>
      <c r="BJ209" s="18" t="s">
        <v>82</v>
      </c>
      <c r="BK209" s="159">
        <f>ROUND(I209*H209,2)</f>
        <v>0</v>
      </c>
      <c r="BL209" s="18" t="s">
        <v>386</v>
      </c>
      <c r="BM209" s="18" t="s">
        <v>3460</v>
      </c>
    </row>
    <row r="210" spans="2:47" s="1" customFormat="1" ht="19.5">
      <c r="B210" s="32"/>
      <c r="D210" s="160" t="s">
        <v>180</v>
      </c>
      <c r="F210" s="161" t="s">
        <v>1044</v>
      </c>
      <c r="I210" s="93"/>
      <c r="L210" s="32"/>
      <c r="M210" s="162"/>
      <c r="N210" s="51"/>
      <c r="O210" s="51"/>
      <c r="P210" s="51"/>
      <c r="Q210" s="51"/>
      <c r="R210" s="51"/>
      <c r="S210" s="51"/>
      <c r="T210" s="52"/>
      <c r="AT210" s="18" t="s">
        <v>180</v>
      </c>
      <c r="AU210" s="18" t="s">
        <v>84</v>
      </c>
    </row>
    <row r="211" spans="2:63" s="11" customFormat="1" ht="22.9" customHeight="1">
      <c r="B211" s="134"/>
      <c r="D211" s="135" t="s">
        <v>73</v>
      </c>
      <c r="E211" s="145" t="s">
        <v>1318</v>
      </c>
      <c r="F211" s="145" t="s">
        <v>1319</v>
      </c>
      <c r="I211" s="137"/>
      <c r="J211" s="146">
        <f>BK211</f>
        <v>0</v>
      </c>
      <c r="L211" s="134"/>
      <c r="M211" s="139"/>
      <c r="N211" s="140"/>
      <c r="O211" s="140"/>
      <c r="P211" s="141">
        <f>SUM(P212:P213)</f>
        <v>0</v>
      </c>
      <c r="Q211" s="140"/>
      <c r="R211" s="141">
        <f>SUM(R212:R213)</f>
        <v>0.0014</v>
      </c>
      <c r="S211" s="140"/>
      <c r="T211" s="142">
        <f>SUM(T212:T213)</f>
        <v>0</v>
      </c>
      <c r="AR211" s="135" t="s">
        <v>84</v>
      </c>
      <c r="AT211" s="143" t="s">
        <v>73</v>
      </c>
      <c r="AU211" s="143" t="s">
        <v>82</v>
      </c>
      <c r="AY211" s="135" t="s">
        <v>171</v>
      </c>
      <c r="BK211" s="144">
        <f>SUM(BK212:BK213)</f>
        <v>0</v>
      </c>
    </row>
    <row r="212" spans="2:65" s="1" customFormat="1" ht="16.5" customHeight="1">
      <c r="B212" s="147"/>
      <c r="C212" s="148" t="s">
        <v>506</v>
      </c>
      <c r="D212" s="148" t="s">
        <v>173</v>
      </c>
      <c r="E212" s="149" t="s">
        <v>1428</v>
      </c>
      <c r="F212" s="150" t="s">
        <v>3461</v>
      </c>
      <c r="G212" s="151" t="s">
        <v>1259</v>
      </c>
      <c r="H212" s="152">
        <v>1</v>
      </c>
      <c r="I212" s="153"/>
      <c r="J212" s="154">
        <f>ROUND(I212*H212,2)</f>
        <v>0</v>
      </c>
      <c r="K212" s="150" t="s">
        <v>3</v>
      </c>
      <c r="L212" s="32"/>
      <c r="M212" s="155" t="s">
        <v>3</v>
      </c>
      <c r="N212" s="156" t="s">
        <v>45</v>
      </c>
      <c r="O212" s="51"/>
      <c r="P212" s="157">
        <f>O212*H212</f>
        <v>0</v>
      </c>
      <c r="Q212" s="157">
        <v>0.0014</v>
      </c>
      <c r="R212" s="157">
        <f>Q212*H212</f>
        <v>0.0014</v>
      </c>
      <c r="S212" s="157">
        <v>0</v>
      </c>
      <c r="T212" s="158">
        <f>S212*H212</f>
        <v>0</v>
      </c>
      <c r="AR212" s="18" t="s">
        <v>386</v>
      </c>
      <c r="AT212" s="18" t="s">
        <v>173</v>
      </c>
      <c r="AU212" s="18" t="s">
        <v>84</v>
      </c>
      <c r="AY212" s="18" t="s">
        <v>171</v>
      </c>
      <c r="BE212" s="159">
        <f>IF(N212="základní",J212,0)</f>
        <v>0</v>
      </c>
      <c r="BF212" s="159">
        <f>IF(N212="snížená",J212,0)</f>
        <v>0</v>
      </c>
      <c r="BG212" s="159">
        <f>IF(N212="zákl. přenesená",J212,0)</f>
        <v>0</v>
      </c>
      <c r="BH212" s="159">
        <f>IF(N212="sníž. přenesená",J212,0)</f>
        <v>0</v>
      </c>
      <c r="BI212" s="159">
        <f>IF(N212="nulová",J212,0)</f>
        <v>0</v>
      </c>
      <c r="BJ212" s="18" t="s">
        <v>82</v>
      </c>
      <c r="BK212" s="159">
        <f>ROUND(I212*H212,2)</f>
        <v>0</v>
      </c>
      <c r="BL212" s="18" t="s">
        <v>386</v>
      </c>
      <c r="BM212" s="18" t="s">
        <v>3462</v>
      </c>
    </row>
    <row r="213" spans="2:47" s="1" customFormat="1" ht="12">
      <c r="B213" s="32"/>
      <c r="D213" s="160" t="s">
        <v>180</v>
      </c>
      <c r="F213" s="161" t="s">
        <v>3461</v>
      </c>
      <c r="I213" s="93"/>
      <c r="L213" s="32"/>
      <c r="M213" s="162"/>
      <c r="N213" s="51"/>
      <c r="O213" s="51"/>
      <c r="P213" s="51"/>
      <c r="Q213" s="51"/>
      <c r="R213" s="51"/>
      <c r="S213" s="51"/>
      <c r="T213" s="52"/>
      <c r="AT213" s="18" t="s">
        <v>180</v>
      </c>
      <c r="AU213" s="18" t="s">
        <v>84</v>
      </c>
    </row>
    <row r="214" spans="2:63" s="11" customFormat="1" ht="22.9" customHeight="1">
      <c r="B214" s="134"/>
      <c r="D214" s="135" t="s">
        <v>73</v>
      </c>
      <c r="E214" s="145" t="s">
        <v>1645</v>
      </c>
      <c r="F214" s="145" t="s">
        <v>1646</v>
      </c>
      <c r="I214" s="137"/>
      <c r="J214" s="146">
        <f>BK214</f>
        <v>0</v>
      </c>
      <c r="L214" s="134"/>
      <c r="M214" s="139"/>
      <c r="N214" s="140"/>
      <c r="O214" s="140"/>
      <c r="P214" s="141">
        <f>SUM(P215:P220)</f>
        <v>0</v>
      </c>
      <c r="Q214" s="140"/>
      <c r="R214" s="141">
        <f>SUM(R215:R220)</f>
        <v>0.0067</v>
      </c>
      <c r="S214" s="140"/>
      <c r="T214" s="142">
        <f>SUM(T215:T220)</f>
        <v>0</v>
      </c>
      <c r="AR214" s="135" t="s">
        <v>84</v>
      </c>
      <c r="AT214" s="143" t="s">
        <v>73</v>
      </c>
      <c r="AU214" s="143" t="s">
        <v>82</v>
      </c>
      <c r="AY214" s="135" t="s">
        <v>171</v>
      </c>
      <c r="BK214" s="144">
        <f>SUM(BK215:BK220)</f>
        <v>0</v>
      </c>
    </row>
    <row r="215" spans="2:65" s="1" customFormat="1" ht="16.5" customHeight="1">
      <c r="B215" s="147"/>
      <c r="C215" s="148" t="s">
        <v>540</v>
      </c>
      <c r="D215" s="148" t="s">
        <v>173</v>
      </c>
      <c r="E215" s="149" t="s">
        <v>3463</v>
      </c>
      <c r="F215" s="150" t="s">
        <v>3464</v>
      </c>
      <c r="G215" s="151" t="s">
        <v>1259</v>
      </c>
      <c r="H215" s="152">
        <v>1</v>
      </c>
      <c r="I215" s="153"/>
      <c r="J215" s="154">
        <f>ROUND(I215*H215,2)</f>
        <v>0</v>
      </c>
      <c r="K215" s="150" t="s">
        <v>177</v>
      </c>
      <c r="L215" s="32"/>
      <c r="M215" s="155" t="s">
        <v>3</v>
      </c>
      <c r="N215" s="156" t="s">
        <v>45</v>
      </c>
      <c r="O215" s="51"/>
      <c r="P215" s="157">
        <f>O215*H215</f>
        <v>0</v>
      </c>
      <c r="Q215" s="157">
        <v>0</v>
      </c>
      <c r="R215" s="157">
        <f>Q215*H215</f>
        <v>0</v>
      </c>
      <c r="S215" s="157">
        <v>0</v>
      </c>
      <c r="T215" s="158">
        <f>S215*H215</f>
        <v>0</v>
      </c>
      <c r="AR215" s="18" t="s">
        <v>386</v>
      </c>
      <c r="AT215" s="18" t="s">
        <v>173</v>
      </c>
      <c r="AU215" s="18" t="s">
        <v>84</v>
      </c>
      <c r="AY215" s="18" t="s">
        <v>171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18" t="s">
        <v>82</v>
      </c>
      <c r="BK215" s="159">
        <f>ROUND(I215*H215,2)</f>
        <v>0</v>
      </c>
      <c r="BL215" s="18" t="s">
        <v>386</v>
      </c>
      <c r="BM215" s="18" t="s">
        <v>3465</v>
      </c>
    </row>
    <row r="216" spans="2:47" s="1" customFormat="1" ht="12">
      <c r="B216" s="32"/>
      <c r="D216" s="160" t="s">
        <v>180</v>
      </c>
      <c r="F216" s="161" t="s">
        <v>3466</v>
      </c>
      <c r="I216" s="93"/>
      <c r="L216" s="32"/>
      <c r="M216" s="162"/>
      <c r="N216" s="51"/>
      <c r="O216" s="51"/>
      <c r="P216" s="51"/>
      <c r="Q216" s="51"/>
      <c r="R216" s="51"/>
      <c r="S216" s="51"/>
      <c r="T216" s="52"/>
      <c r="AT216" s="18" t="s">
        <v>180</v>
      </c>
      <c r="AU216" s="18" t="s">
        <v>84</v>
      </c>
    </row>
    <row r="217" spans="2:65" s="1" customFormat="1" ht="16.5" customHeight="1">
      <c r="B217" s="147"/>
      <c r="C217" s="189" t="s">
        <v>570</v>
      </c>
      <c r="D217" s="189" t="s">
        <v>408</v>
      </c>
      <c r="E217" s="190" t="s">
        <v>3467</v>
      </c>
      <c r="F217" s="191" t="s">
        <v>3468</v>
      </c>
      <c r="G217" s="192" t="s">
        <v>1259</v>
      </c>
      <c r="H217" s="193">
        <v>1</v>
      </c>
      <c r="I217" s="194"/>
      <c r="J217" s="195">
        <f>ROUND(I217*H217,2)</f>
        <v>0</v>
      </c>
      <c r="K217" s="191" t="s">
        <v>177</v>
      </c>
      <c r="L217" s="196"/>
      <c r="M217" s="197" t="s">
        <v>3</v>
      </c>
      <c r="N217" s="198" t="s">
        <v>45</v>
      </c>
      <c r="O217" s="51"/>
      <c r="P217" s="157">
        <f>O217*H217</f>
        <v>0</v>
      </c>
      <c r="Q217" s="157">
        <v>0.0067</v>
      </c>
      <c r="R217" s="157">
        <f>Q217*H217</f>
        <v>0.0067</v>
      </c>
      <c r="S217" s="157">
        <v>0</v>
      </c>
      <c r="T217" s="158">
        <f>S217*H217</f>
        <v>0</v>
      </c>
      <c r="AR217" s="18" t="s">
        <v>506</v>
      </c>
      <c r="AT217" s="18" t="s">
        <v>408</v>
      </c>
      <c r="AU217" s="18" t="s">
        <v>84</v>
      </c>
      <c r="AY217" s="18" t="s">
        <v>171</v>
      </c>
      <c r="BE217" s="159">
        <f>IF(N217="základní",J217,0)</f>
        <v>0</v>
      </c>
      <c r="BF217" s="159">
        <f>IF(N217="snížená",J217,0)</f>
        <v>0</v>
      </c>
      <c r="BG217" s="159">
        <f>IF(N217="zákl. přenesená",J217,0)</f>
        <v>0</v>
      </c>
      <c r="BH217" s="159">
        <f>IF(N217="sníž. přenesená",J217,0)</f>
        <v>0</v>
      </c>
      <c r="BI217" s="159">
        <f>IF(N217="nulová",J217,0)</f>
        <v>0</v>
      </c>
      <c r="BJ217" s="18" t="s">
        <v>82</v>
      </c>
      <c r="BK217" s="159">
        <f>ROUND(I217*H217,2)</f>
        <v>0</v>
      </c>
      <c r="BL217" s="18" t="s">
        <v>386</v>
      </c>
      <c r="BM217" s="18" t="s">
        <v>3469</v>
      </c>
    </row>
    <row r="218" spans="2:47" s="1" customFormat="1" ht="12">
      <c r="B218" s="32"/>
      <c r="D218" s="160" t="s">
        <v>180</v>
      </c>
      <c r="F218" s="161" t="s">
        <v>3470</v>
      </c>
      <c r="I218" s="93"/>
      <c r="L218" s="32"/>
      <c r="M218" s="162"/>
      <c r="N218" s="51"/>
      <c r="O218" s="51"/>
      <c r="P218" s="51"/>
      <c r="Q218" s="51"/>
      <c r="R218" s="51"/>
      <c r="S218" s="51"/>
      <c r="T218" s="52"/>
      <c r="AT218" s="18" t="s">
        <v>180</v>
      </c>
      <c r="AU218" s="18" t="s">
        <v>84</v>
      </c>
    </row>
    <row r="219" spans="2:65" s="1" customFormat="1" ht="16.5" customHeight="1">
      <c r="B219" s="147"/>
      <c r="C219" s="148" t="s">
        <v>575</v>
      </c>
      <c r="D219" s="148" t="s">
        <v>173</v>
      </c>
      <c r="E219" s="149" t="s">
        <v>1820</v>
      </c>
      <c r="F219" s="150" t="s">
        <v>1821</v>
      </c>
      <c r="G219" s="151" t="s">
        <v>235</v>
      </c>
      <c r="H219" s="152">
        <v>0.007</v>
      </c>
      <c r="I219" s="153"/>
      <c r="J219" s="154">
        <f>ROUND(I219*H219,2)</f>
        <v>0</v>
      </c>
      <c r="K219" s="150" t="s">
        <v>177</v>
      </c>
      <c r="L219" s="32"/>
      <c r="M219" s="155" t="s">
        <v>3</v>
      </c>
      <c r="N219" s="156" t="s">
        <v>45</v>
      </c>
      <c r="O219" s="51"/>
      <c r="P219" s="157">
        <f>O219*H219</f>
        <v>0</v>
      </c>
      <c r="Q219" s="157">
        <v>0</v>
      </c>
      <c r="R219" s="157">
        <f>Q219*H219</f>
        <v>0</v>
      </c>
      <c r="S219" s="157">
        <v>0</v>
      </c>
      <c r="T219" s="158">
        <f>S219*H219</f>
        <v>0</v>
      </c>
      <c r="AR219" s="18" t="s">
        <v>386</v>
      </c>
      <c r="AT219" s="18" t="s">
        <v>173</v>
      </c>
      <c r="AU219" s="18" t="s">
        <v>84</v>
      </c>
      <c r="AY219" s="18" t="s">
        <v>171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18" t="s">
        <v>82</v>
      </c>
      <c r="BK219" s="159">
        <f>ROUND(I219*H219,2)</f>
        <v>0</v>
      </c>
      <c r="BL219" s="18" t="s">
        <v>386</v>
      </c>
      <c r="BM219" s="18" t="s">
        <v>3471</v>
      </c>
    </row>
    <row r="220" spans="2:47" s="1" customFormat="1" ht="19.5">
      <c r="B220" s="32"/>
      <c r="D220" s="160" t="s">
        <v>180</v>
      </c>
      <c r="F220" s="161" t="s">
        <v>1823</v>
      </c>
      <c r="I220" s="93"/>
      <c r="L220" s="32"/>
      <c r="M220" s="162"/>
      <c r="N220" s="51"/>
      <c r="O220" s="51"/>
      <c r="P220" s="51"/>
      <c r="Q220" s="51"/>
      <c r="R220" s="51"/>
      <c r="S220" s="51"/>
      <c r="T220" s="52"/>
      <c r="AT220" s="18" t="s">
        <v>180</v>
      </c>
      <c r="AU220" s="18" t="s">
        <v>84</v>
      </c>
    </row>
    <row r="221" spans="2:63" s="11" customFormat="1" ht="22.9" customHeight="1">
      <c r="B221" s="134"/>
      <c r="D221" s="135" t="s">
        <v>73</v>
      </c>
      <c r="E221" s="145" t="s">
        <v>3472</v>
      </c>
      <c r="F221" s="145" t="s">
        <v>3473</v>
      </c>
      <c r="I221" s="137"/>
      <c r="J221" s="146">
        <f>BK221</f>
        <v>0</v>
      </c>
      <c r="L221" s="134"/>
      <c r="M221" s="139"/>
      <c r="N221" s="140"/>
      <c r="O221" s="140"/>
      <c r="P221" s="141">
        <f>SUM(P222:P228)</f>
        <v>0</v>
      </c>
      <c r="Q221" s="140"/>
      <c r="R221" s="141">
        <f>SUM(R222:R228)</f>
        <v>0.013924000000000002</v>
      </c>
      <c r="S221" s="140"/>
      <c r="T221" s="142">
        <f>SUM(T222:T228)</f>
        <v>0</v>
      </c>
      <c r="AR221" s="135" t="s">
        <v>84</v>
      </c>
      <c r="AT221" s="143" t="s">
        <v>73</v>
      </c>
      <c r="AU221" s="143" t="s">
        <v>82</v>
      </c>
      <c r="AY221" s="135" t="s">
        <v>171</v>
      </c>
      <c r="BK221" s="144">
        <f>SUM(BK222:BK228)</f>
        <v>0</v>
      </c>
    </row>
    <row r="222" spans="2:65" s="1" customFormat="1" ht="16.5" customHeight="1">
      <c r="B222" s="147"/>
      <c r="C222" s="148" t="s">
        <v>585</v>
      </c>
      <c r="D222" s="148" t="s">
        <v>173</v>
      </c>
      <c r="E222" s="149" t="s">
        <v>3474</v>
      </c>
      <c r="F222" s="150" t="s">
        <v>3475</v>
      </c>
      <c r="G222" s="151" t="s">
        <v>176</v>
      </c>
      <c r="H222" s="152">
        <v>23.6</v>
      </c>
      <c r="I222" s="153"/>
      <c r="J222" s="154">
        <f>ROUND(I222*H222,2)</f>
        <v>0</v>
      </c>
      <c r="K222" s="150" t="s">
        <v>177</v>
      </c>
      <c r="L222" s="32"/>
      <c r="M222" s="155" t="s">
        <v>3</v>
      </c>
      <c r="N222" s="156" t="s">
        <v>45</v>
      </c>
      <c r="O222" s="51"/>
      <c r="P222" s="157">
        <f>O222*H222</f>
        <v>0</v>
      </c>
      <c r="Q222" s="157">
        <v>0.00032</v>
      </c>
      <c r="R222" s="157">
        <f>Q222*H222</f>
        <v>0.007552000000000001</v>
      </c>
      <c r="S222" s="157">
        <v>0</v>
      </c>
      <c r="T222" s="158">
        <f>S222*H222</f>
        <v>0</v>
      </c>
      <c r="AR222" s="18" t="s">
        <v>386</v>
      </c>
      <c r="AT222" s="18" t="s">
        <v>173</v>
      </c>
      <c r="AU222" s="18" t="s">
        <v>84</v>
      </c>
      <c r="AY222" s="18" t="s">
        <v>171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18" t="s">
        <v>82</v>
      </c>
      <c r="BK222" s="159">
        <f>ROUND(I222*H222,2)</f>
        <v>0</v>
      </c>
      <c r="BL222" s="18" t="s">
        <v>386</v>
      </c>
      <c r="BM222" s="18" t="s">
        <v>3476</v>
      </c>
    </row>
    <row r="223" spans="2:47" s="1" customFormat="1" ht="19.5">
      <c r="B223" s="32"/>
      <c r="D223" s="160" t="s">
        <v>180</v>
      </c>
      <c r="F223" s="161" t="s">
        <v>3477</v>
      </c>
      <c r="I223" s="93"/>
      <c r="L223" s="32"/>
      <c r="M223" s="162"/>
      <c r="N223" s="51"/>
      <c r="O223" s="51"/>
      <c r="P223" s="51"/>
      <c r="Q223" s="51"/>
      <c r="R223" s="51"/>
      <c r="S223" s="51"/>
      <c r="T223" s="52"/>
      <c r="AT223" s="18" t="s">
        <v>180</v>
      </c>
      <c r="AU223" s="18" t="s">
        <v>84</v>
      </c>
    </row>
    <row r="224" spans="2:65" s="1" customFormat="1" ht="16.5" customHeight="1">
      <c r="B224" s="147"/>
      <c r="C224" s="148" t="s">
        <v>603</v>
      </c>
      <c r="D224" s="148" t="s">
        <v>173</v>
      </c>
      <c r="E224" s="149" t="s">
        <v>3478</v>
      </c>
      <c r="F224" s="150" t="s">
        <v>3479</v>
      </c>
      <c r="G224" s="151" t="s">
        <v>176</v>
      </c>
      <c r="H224" s="152">
        <v>23.6</v>
      </c>
      <c r="I224" s="153"/>
      <c r="J224" s="154">
        <f>ROUND(I224*H224,2)</f>
        <v>0</v>
      </c>
      <c r="K224" s="150" t="s">
        <v>177</v>
      </c>
      <c r="L224" s="32"/>
      <c r="M224" s="155" t="s">
        <v>3</v>
      </c>
      <c r="N224" s="156" t="s">
        <v>45</v>
      </c>
      <c r="O224" s="51"/>
      <c r="P224" s="157">
        <f>O224*H224</f>
        <v>0</v>
      </c>
      <c r="Q224" s="157">
        <v>0.00017</v>
      </c>
      <c r="R224" s="157">
        <f>Q224*H224</f>
        <v>0.004012000000000001</v>
      </c>
      <c r="S224" s="157">
        <v>0</v>
      </c>
      <c r="T224" s="158">
        <f>S224*H224</f>
        <v>0</v>
      </c>
      <c r="AR224" s="18" t="s">
        <v>386</v>
      </c>
      <c r="AT224" s="18" t="s">
        <v>173</v>
      </c>
      <c r="AU224" s="18" t="s">
        <v>84</v>
      </c>
      <c r="AY224" s="18" t="s">
        <v>171</v>
      </c>
      <c r="BE224" s="159">
        <f>IF(N224="základní",J224,0)</f>
        <v>0</v>
      </c>
      <c r="BF224" s="159">
        <f>IF(N224="snížená",J224,0)</f>
        <v>0</v>
      </c>
      <c r="BG224" s="159">
        <f>IF(N224="zákl. přenesená",J224,0)</f>
        <v>0</v>
      </c>
      <c r="BH224" s="159">
        <f>IF(N224="sníž. přenesená",J224,0)</f>
        <v>0</v>
      </c>
      <c r="BI224" s="159">
        <f>IF(N224="nulová",J224,0)</f>
        <v>0</v>
      </c>
      <c r="BJ224" s="18" t="s">
        <v>82</v>
      </c>
      <c r="BK224" s="159">
        <f>ROUND(I224*H224,2)</f>
        <v>0</v>
      </c>
      <c r="BL224" s="18" t="s">
        <v>386</v>
      </c>
      <c r="BM224" s="18" t="s">
        <v>3480</v>
      </c>
    </row>
    <row r="225" spans="2:47" s="1" customFormat="1" ht="19.5">
      <c r="B225" s="32"/>
      <c r="D225" s="160" t="s">
        <v>180</v>
      </c>
      <c r="F225" s="161" t="s">
        <v>3481</v>
      </c>
      <c r="I225" s="93"/>
      <c r="L225" s="32"/>
      <c r="M225" s="162"/>
      <c r="N225" s="51"/>
      <c r="O225" s="51"/>
      <c r="P225" s="51"/>
      <c r="Q225" s="51"/>
      <c r="R225" s="51"/>
      <c r="S225" s="51"/>
      <c r="T225" s="52"/>
      <c r="AT225" s="18" t="s">
        <v>180</v>
      </c>
      <c r="AU225" s="18" t="s">
        <v>84</v>
      </c>
    </row>
    <row r="226" spans="2:65" s="1" customFormat="1" ht="16.5" customHeight="1">
      <c r="B226" s="147"/>
      <c r="C226" s="148" t="s">
        <v>607</v>
      </c>
      <c r="D226" s="148" t="s">
        <v>173</v>
      </c>
      <c r="E226" s="149" t="s">
        <v>3482</v>
      </c>
      <c r="F226" s="150" t="s">
        <v>3483</v>
      </c>
      <c r="G226" s="151" t="s">
        <v>176</v>
      </c>
      <c r="H226" s="152">
        <v>23.6</v>
      </c>
      <c r="I226" s="153"/>
      <c r="J226" s="154">
        <f>ROUND(I226*H226,2)</f>
        <v>0</v>
      </c>
      <c r="K226" s="150" t="s">
        <v>177</v>
      </c>
      <c r="L226" s="32"/>
      <c r="M226" s="155" t="s">
        <v>3</v>
      </c>
      <c r="N226" s="156" t="s">
        <v>45</v>
      </c>
      <c r="O226" s="51"/>
      <c r="P226" s="157">
        <f>O226*H226</f>
        <v>0</v>
      </c>
      <c r="Q226" s="157">
        <v>0.0001</v>
      </c>
      <c r="R226" s="157">
        <f>Q226*H226</f>
        <v>0.00236</v>
      </c>
      <c r="S226" s="157">
        <v>0</v>
      </c>
      <c r="T226" s="158">
        <f>S226*H226</f>
        <v>0</v>
      </c>
      <c r="AR226" s="18" t="s">
        <v>386</v>
      </c>
      <c r="AT226" s="18" t="s">
        <v>173</v>
      </c>
      <c r="AU226" s="18" t="s">
        <v>84</v>
      </c>
      <c r="AY226" s="18" t="s">
        <v>171</v>
      </c>
      <c r="BE226" s="159">
        <f>IF(N226="základní",J226,0)</f>
        <v>0</v>
      </c>
      <c r="BF226" s="159">
        <f>IF(N226="snížená",J226,0)</f>
        <v>0</v>
      </c>
      <c r="BG226" s="159">
        <f>IF(N226="zákl. přenesená",J226,0)</f>
        <v>0</v>
      </c>
      <c r="BH226" s="159">
        <f>IF(N226="sníž. přenesená",J226,0)</f>
        <v>0</v>
      </c>
      <c r="BI226" s="159">
        <f>IF(N226="nulová",J226,0)</f>
        <v>0</v>
      </c>
      <c r="BJ226" s="18" t="s">
        <v>82</v>
      </c>
      <c r="BK226" s="159">
        <f>ROUND(I226*H226,2)</f>
        <v>0</v>
      </c>
      <c r="BL226" s="18" t="s">
        <v>386</v>
      </c>
      <c r="BM226" s="18" t="s">
        <v>3484</v>
      </c>
    </row>
    <row r="227" spans="2:47" s="1" customFormat="1" ht="19.5">
      <c r="B227" s="32"/>
      <c r="D227" s="160" t="s">
        <v>180</v>
      </c>
      <c r="F227" s="161" t="s">
        <v>3485</v>
      </c>
      <c r="I227" s="93"/>
      <c r="L227" s="32"/>
      <c r="M227" s="162"/>
      <c r="N227" s="51"/>
      <c r="O227" s="51"/>
      <c r="P227" s="51"/>
      <c r="Q227" s="51"/>
      <c r="R227" s="51"/>
      <c r="S227" s="51"/>
      <c r="T227" s="52"/>
      <c r="AT227" s="18" t="s">
        <v>180</v>
      </c>
      <c r="AU227" s="18" t="s">
        <v>84</v>
      </c>
    </row>
    <row r="228" spans="2:51" s="12" customFormat="1" ht="12">
      <c r="B228" s="163"/>
      <c r="D228" s="160" t="s">
        <v>182</v>
      </c>
      <c r="E228" s="164" t="s">
        <v>3</v>
      </c>
      <c r="F228" s="165" t="s">
        <v>3486</v>
      </c>
      <c r="H228" s="166">
        <v>23.6</v>
      </c>
      <c r="I228" s="167"/>
      <c r="L228" s="163"/>
      <c r="M228" s="211"/>
      <c r="N228" s="212"/>
      <c r="O228" s="212"/>
      <c r="P228" s="212"/>
      <c r="Q228" s="212"/>
      <c r="R228" s="212"/>
      <c r="S228" s="212"/>
      <c r="T228" s="213"/>
      <c r="AT228" s="164" t="s">
        <v>182</v>
      </c>
      <c r="AU228" s="164" t="s">
        <v>84</v>
      </c>
      <c r="AV228" s="12" t="s">
        <v>84</v>
      </c>
      <c r="AW228" s="12" t="s">
        <v>34</v>
      </c>
      <c r="AX228" s="12" t="s">
        <v>82</v>
      </c>
      <c r="AY228" s="164" t="s">
        <v>171</v>
      </c>
    </row>
    <row r="229" spans="2:12" s="1" customFormat="1" ht="6.95" customHeight="1">
      <c r="B229" s="41"/>
      <c r="C229" s="42"/>
      <c r="D229" s="42"/>
      <c r="E229" s="42"/>
      <c r="F229" s="42"/>
      <c r="G229" s="42"/>
      <c r="H229" s="42"/>
      <c r="I229" s="109"/>
      <c r="J229" s="42"/>
      <c r="K229" s="42"/>
      <c r="L229" s="32"/>
    </row>
  </sheetData>
  <autoFilter ref="C95:K228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5"/>
  <sheetViews>
    <sheetView showGridLines="0" workbookViewId="0" topLeftCell="A208">
      <selection activeCell="F219" sqref="F21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124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3487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3488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ROUND(J90,2)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ROUND((SUM(BE90:BE244)),2)</f>
        <v>0</v>
      </c>
      <c r="I35" s="101">
        <v>0.21</v>
      </c>
      <c r="J35" s="100">
        <f>ROUND(((SUM(BE90:BE244))*I35),2)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ROUND((SUM(BF90:BF244)),2)</f>
        <v>0</v>
      </c>
      <c r="I36" s="101">
        <v>0.15</v>
      </c>
      <c r="J36" s="100">
        <f>ROUND(((SUM(BF90:BF244))*I36),2)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ROUND((SUM(BG90:BG244)),2)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ROUND((SUM(BH90:BH244)),2)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ROUND((SUM(BI90:BI244)),2)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3487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01 - Zpevněné plochy a komunikace rozšíření haly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J90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150</v>
      </c>
      <c r="E64" s="117"/>
      <c r="F64" s="117"/>
      <c r="G64" s="117"/>
      <c r="H64" s="117"/>
      <c r="I64" s="118"/>
      <c r="J64" s="119">
        <f>J91</f>
        <v>0</v>
      </c>
      <c r="L64" s="115"/>
    </row>
    <row r="65" spans="2:12" s="9" customFormat="1" ht="19.9" customHeight="1">
      <c r="B65" s="120"/>
      <c r="D65" s="121" t="s">
        <v>151</v>
      </c>
      <c r="E65" s="122"/>
      <c r="F65" s="122"/>
      <c r="G65" s="122"/>
      <c r="H65" s="122"/>
      <c r="I65" s="123"/>
      <c r="J65" s="124">
        <f>J92</f>
        <v>0</v>
      </c>
      <c r="L65" s="120"/>
    </row>
    <row r="66" spans="2:12" s="9" customFormat="1" ht="19.9" customHeight="1">
      <c r="B66" s="120"/>
      <c r="D66" s="121" t="s">
        <v>3489</v>
      </c>
      <c r="E66" s="122"/>
      <c r="F66" s="122"/>
      <c r="G66" s="122"/>
      <c r="H66" s="122"/>
      <c r="I66" s="123"/>
      <c r="J66" s="124">
        <f>J146</f>
        <v>0</v>
      </c>
      <c r="L66" s="120"/>
    </row>
    <row r="67" spans="2:12" s="9" customFormat="1" ht="19.9" customHeight="1">
      <c r="B67" s="120"/>
      <c r="D67" s="121" t="s">
        <v>154</v>
      </c>
      <c r="E67" s="122"/>
      <c r="F67" s="122"/>
      <c r="G67" s="122"/>
      <c r="H67" s="122"/>
      <c r="I67" s="123"/>
      <c r="J67" s="124">
        <f>J231</f>
        <v>0</v>
      </c>
      <c r="L67" s="120"/>
    </row>
    <row r="68" spans="2:12" s="9" customFormat="1" ht="19.9" customHeight="1">
      <c r="B68" s="120"/>
      <c r="D68" s="121" t="s">
        <v>263</v>
      </c>
      <c r="E68" s="122"/>
      <c r="F68" s="122"/>
      <c r="G68" s="122"/>
      <c r="H68" s="122"/>
      <c r="I68" s="123"/>
      <c r="J68" s="124">
        <f>J242</f>
        <v>0</v>
      </c>
      <c r="L68" s="120"/>
    </row>
    <row r="69" spans="2:12" s="1" customFormat="1" ht="21.75" customHeight="1">
      <c r="B69" s="32"/>
      <c r="I69" s="93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109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110"/>
      <c r="J74" s="44"/>
      <c r="K74" s="44"/>
      <c r="L74" s="32"/>
    </row>
    <row r="75" spans="2:12" s="1" customFormat="1" ht="24.95" customHeight="1">
      <c r="B75" s="32"/>
      <c r="C75" s="22" t="s">
        <v>156</v>
      </c>
      <c r="I75" s="93"/>
      <c r="L75" s="32"/>
    </row>
    <row r="76" spans="2:12" s="1" customFormat="1" ht="6.95" customHeight="1">
      <c r="B76" s="32"/>
      <c r="I76" s="93"/>
      <c r="L76" s="32"/>
    </row>
    <row r="77" spans="2:12" s="1" customFormat="1" ht="12" customHeight="1">
      <c r="B77" s="32"/>
      <c r="C77" s="27" t="s">
        <v>17</v>
      </c>
      <c r="I77" s="93"/>
      <c r="L77" s="32"/>
    </row>
    <row r="78" spans="2:12" s="1" customFormat="1" ht="16.5" customHeight="1">
      <c r="B78" s="32"/>
      <c r="E78" s="334" t="str">
        <f>E7</f>
        <v>Rozšíření výrobních kapacit společnosti ZELENKA s.r.o.</v>
      </c>
      <c r="F78" s="335"/>
      <c r="G78" s="335"/>
      <c r="H78" s="335"/>
      <c r="I78" s="93"/>
      <c r="L78" s="32"/>
    </row>
    <row r="79" spans="2:12" ht="12" customHeight="1">
      <c r="B79" s="21"/>
      <c r="C79" s="27" t="s">
        <v>144</v>
      </c>
      <c r="L79" s="21"/>
    </row>
    <row r="80" spans="2:12" s="1" customFormat="1" ht="16.5" customHeight="1">
      <c r="B80" s="32"/>
      <c r="E80" s="334" t="s">
        <v>3487</v>
      </c>
      <c r="F80" s="317"/>
      <c r="G80" s="317"/>
      <c r="H80" s="317"/>
      <c r="I80" s="93"/>
      <c r="L80" s="32"/>
    </row>
    <row r="81" spans="2:12" s="1" customFormat="1" ht="12" customHeight="1">
      <c r="B81" s="32"/>
      <c r="C81" s="27" t="s">
        <v>259</v>
      </c>
      <c r="I81" s="93"/>
      <c r="L81" s="32"/>
    </row>
    <row r="82" spans="2:12" s="1" customFormat="1" ht="16.5" customHeight="1">
      <c r="B82" s="32"/>
      <c r="E82" s="318" t="str">
        <f>E11</f>
        <v>01 - Zpevněné plochy a komunikace rozšíření haly</v>
      </c>
      <c r="F82" s="317"/>
      <c r="G82" s="317"/>
      <c r="H82" s="317"/>
      <c r="I82" s="93"/>
      <c r="L82" s="32"/>
    </row>
    <row r="83" spans="2:12" s="1" customFormat="1" ht="6.95" customHeight="1">
      <c r="B83" s="32"/>
      <c r="I83" s="93"/>
      <c r="L83" s="32"/>
    </row>
    <row r="84" spans="2:12" s="1" customFormat="1" ht="12" customHeight="1">
      <c r="B84" s="32"/>
      <c r="C84" s="27" t="s">
        <v>21</v>
      </c>
      <c r="F84" s="18" t="str">
        <f>F14</f>
        <v>Židlochovice, Topolová 910, PSČ 667 01</v>
      </c>
      <c r="I84" s="94" t="s">
        <v>23</v>
      </c>
      <c r="J84" s="48" t="str">
        <f>IF(J14="","",J14)</f>
        <v>9. 1. 2019</v>
      </c>
      <c r="L84" s="32"/>
    </row>
    <row r="85" spans="2:12" s="1" customFormat="1" ht="6.95" customHeight="1">
      <c r="B85" s="32"/>
      <c r="I85" s="93"/>
      <c r="L85" s="32"/>
    </row>
    <row r="86" spans="2:12" s="1" customFormat="1" ht="24.95" customHeight="1">
      <c r="B86" s="32"/>
      <c r="C86" s="27" t="s">
        <v>25</v>
      </c>
      <c r="F86" s="18" t="str">
        <f>E17</f>
        <v>A77 architektonický ateliér Brno, s.r.o.</v>
      </c>
      <c r="I86" s="94" t="s">
        <v>33</v>
      </c>
      <c r="J86" s="30" t="str">
        <f>E23</f>
        <v>A77 architektonický ateliér Brno, s.r.o.</v>
      </c>
      <c r="L86" s="32"/>
    </row>
    <row r="87" spans="2:12" s="1" customFormat="1" ht="13.7" customHeight="1">
      <c r="B87" s="32"/>
      <c r="C87" s="27" t="s">
        <v>31</v>
      </c>
      <c r="F87" s="18" t="str">
        <f>IF(E20="","",E20)</f>
        <v>Vyplň údaj</v>
      </c>
      <c r="I87" s="94" t="s">
        <v>35</v>
      </c>
      <c r="J87" s="30" t="str">
        <f>E26</f>
        <v>HAVO Consult s.r.o.</v>
      </c>
      <c r="L87" s="32"/>
    </row>
    <row r="88" spans="2:12" s="1" customFormat="1" ht="10.35" customHeight="1">
      <c r="B88" s="32"/>
      <c r="I88" s="93"/>
      <c r="L88" s="32"/>
    </row>
    <row r="89" spans="2:20" s="10" customFormat="1" ht="29.25" customHeight="1">
      <c r="B89" s="125"/>
      <c r="C89" s="126" t="s">
        <v>157</v>
      </c>
      <c r="D89" s="127" t="s">
        <v>59</v>
      </c>
      <c r="E89" s="127" t="s">
        <v>55</v>
      </c>
      <c r="F89" s="127" t="s">
        <v>56</v>
      </c>
      <c r="G89" s="127" t="s">
        <v>158</v>
      </c>
      <c r="H89" s="127" t="s">
        <v>159</v>
      </c>
      <c r="I89" s="128" t="s">
        <v>160</v>
      </c>
      <c r="J89" s="127" t="s">
        <v>148</v>
      </c>
      <c r="K89" s="129" t="s">
        <v>161</v>
      </c>
      <c r="L89" s="125"/>
      <c r="M89" s="55" t="s">
        <v>3</v>
      </c>
      <c r="N89" s="56" t="s">
        <v>44</v>
      </c>
      <c r="O89" s="56" t="s">
        <v>162</v>
      </c>
      <c r="P89" s="56" t="s">
        <v>163</v>
      </c>
      <c r="Q89" s="56" t="s">
        <v>164</v>
      </c>
      <c r="R89" s="56" t="s">
        <v>165</v>
      </c>
      <c r="S89" s="56" t="s">
        <v>166</v>
      </c>
      <c r="T89" s="57" t="s">
        <v>167</v>
      </c>
    </row>
    <row r="90" spans="2:63" s="1" customFormat="1" ht="22.9" customHeight="1">
      <c r="B90" s="32"/>
      <c r="C90" s="60" t="s">
        <v>168</v>
      </c>
      <c r="I90" s="93"/>
      <c r="J90" s="130">
        <f>BK90</f>
        <v>0</v>
      </c>
      <c r="L90" s="32"/>
      <c r="M90" s="58"/>
      <c r="N90" s="49"/>
      <c r="O90" s="49"/>
      <c r="P90" s="131">
        <f>P91</f>
        <v>0</v>
      </c>
      <c r="Q90" s="49"/>
      <c r="R90" s="131">
        <f>R91</f>
        <v>899.1537494</v>
      </c>
      <c r="S90" s="49"/>
      <c r="T90" s="132">
        <f>T91</f>
        <v>0</v>
      </c>
      <c r="AT90" s="18" t="s">
        <v>73</v>
      </c>
      <c r="AU90" s="18" t="s">
        <v>149</v>
      </c>
      <c r="BK90" s="133">
        <f>BK91</f>
        <v>0</v>
      </c>
    </row>
    <row r="91" spans="2:63" s="11" customFormat="1" ht="25.9" customHeight="1">
      <c r="B91" s="134"/>
      <c r="D91" s="135" t="s">
        <v>73</v>
      </c>
      <c r="E91" s="136" t="s">
        <v>169</v>
      </c>
      <c r="F91" s="136" t="s">
        <v>170</v>
      </c>
      <c r="I91" s="137"/>
      <c r="J91" s="138">
        <f>BK91</f>
        <v>0</v>
      </c>
      <c r="L91" s="134"/>
      <c r="M91" s="139"/>
      <c r="N91" s="140"/>
      <c r="O91" s="140"/>
      <c r="P91" s="141">
        <f>P92+P146+P231+P242</f>
        <v>0</v>
      </c>
      <c r="Q91" s="140"/>
      <c r="R91" s="141">
        <f>R92+R146+R231+R242</f>
        <v>899.1537494</v>
      </c>
      <c r="S91" s="140"/>
      <c r="T91" s="142">
        <f>T92+T146+T231+T242</f>
        <v>0</v>
      </c>
      <c r="AR91" s="135" t="s">
        <v>82</v>
      </c>
      <c r="AT91" s="143" t="s">
        <v>73</v>
      </c>
      <c r="AU91" s="143" t="s">
        <v>74</v>
      </c>
      <c r="AY91" s="135" t="s">
        <v>171</v>
      </c>
      <c r="BK91" s="144">
        <f>BK92+BK146+BK231+BK242</f>
        <v>0</v>
      </c>
    </row>
    <row r="92" spans="2:63" s="11" customFormat="1" ht="22.9" customHeight="1">
      <c r="B92" s="134"/>
      <c r="D92" s="135" t="s">
        <v>73</v>
      </c>
      <c r="E92" s="145" t="s">
        <v>82</v>
      </c>
      <c r="F92" s="145" t="s">
        <v>172</v>
      </c>
      <c r="I92" s="137"/>
      <c r="J92" s="146">
        <f>BK92</f>
        <v>0</v>
      </c>
      <c r="L92" s="134"/>
      <c r="M92" s="139"/>
      <c r="N92" s="140"/>
      <c r="O92" s="140"/>
      <c r="P92" s="141">
        <f>SUM(P93:P145)</f>
        <v>0</v>
      </c>
      <c r="Q92" s="140"/>
      <c r="R92" s="141">
        <f>SUM(R93:R145)</f>
        <v>828.95924</v>
      </c>
      <c r="S92" s="140"/>
      <c r="T92" s="142">
        <f>SUM(T93:T145)</f>
        <v>0</v>
      </c>
      <c r="AR92" s="135" t="s">
        <v>82</v>
      </c>
      <c r="AT92" s="143" t="s">
        <v>73</v>
      </c>
      <c r="AU92" s="143" t="s">
        <v>82</v>
      </c>
      <c r="AY92" s="135" t="s">
        <v>171</v>
      </c>
      <c r="BK92" s="144">
        <f>SUM(BK93:BK145)</f>
        <v>0</v>
      </c>
    </row>
    <row r="93" spans="2:65" s="1" customFormat="1" ht="16.5" customHeight="1">
      <c r="B93" s="147"/>
      <c r="C93" s="148" t="s">
        <v>82</v>
      </c>
      <c r="D93" s="148" t="s">
        <v>173</v>
      </c>
      <c r="E93" s="149" t="s">
        <v>277</v>
      </c>
      <c r="F93" s="150" t="s">
        <v>278</v>
      </c>
      <c r="G93" s="151" t="s">
        <v>279</v>
      </c>
      <c r="H93" s="152">
        <v>87.528</v>
      </c>
      <c r="I93" s="153"/>
      <c r="J93" s="154">
        <f>ROUND(I93*H93,2)</f>
        <v>0</v>
      </c>
      <c r="K93" s="150" t="s">
        <v>177</v>
      </c>
      <c r="L93" s="32"/>
      <c r="M93" s="155" t="s">
        <v>3</v>
      </c>
      <c r="N93" s="156" t="s">
        <v>45</v>
      </c>
      <c r="O93" s="51"/>
      <c r="P93" s="157">
        <f>O93*H93</f>
        <v>0</v>
      </c>
      <c r="Q93" s="157">
        <v>0</v>
      </c>
      <c r="R93" s="157">
        <f>Q93*H93</f>
        <v>0</v>
      </c>
      <c r="S93" s="157">
        <v>0</v>
      </c>
      <c r="T93" s="158">
        <f>S93*H93</f>
        <v>0</v>
      </c>
      <c r="AR93" s="18" t="s">
        <v>178</v>
      </c>
      <c r="AT93" s="18" t="s">
        <v>173</v>
      </c>
      <c r="AU93" s="18" t="s">
        <v>84</v>
      </c>
      <c r="AY93" s="18" t="s">
        <v>171</v>
      </c>
      <c r="BE93" s="159">
        <f>IF(N93="základní",J93,0)</f>
        <v>0</v>
      </c>
      <c r="BF93" s="159">
        <f>IF(N93="snížená",J93,0)</f>
        <v>0</v>
      </c>
      <c r="BG93" s="159">
        <f>IF(N93="zákl. přenesená",J93,0)</f>
        <v>0</v>
      </c>
      <c r="BH93" s="159">
        <f>IF(N93="sníž. přenesená",J93,0)</f>
        <v>0</v>
      </c>
      <c r="BI93" s="159">
        <f>IF(N93="nulová",J93,0)</f>
        <v>0</v>
      </c>
      <c r="BJ93" s="18" t="s">
        <v>82</v>
      </c>
      <c r="BK93" s="159">
        <f>ROUND(I93*H93,2)</f>
        <v>0</v>
      </c>
      <c r="BL93" s="18" t="s">
        <v>178</v>
      </c>
      <c r="BM93" s="18" t="s">
        <v>3490</v>
      </c>
    </row>
    <row r="94" spans="2:47" s="1" customFormat="1" ht="19.5">
      <c r="B94" s="32"/>
      <c r="D94" s="160" t="s">
        <v>180</v>
      </c>
      <c r="F94" s="161" t="s">
        <v>281</v>
      </c>
      <c r="I94" s="93"/>
      <c r="L94" s="32"/>
      <c r="M94" s="162"/>
      <c r="N94" s="51"/>
      <c r="O94" s="51"/>
      <c r="P94" s="51"/>
      <c r="Q94" s="51"/>
      <c r="R94" s="51"/>
      <c r="S94" s="51"/>
      <c r="T94" s="52"/>
      <c r="AT94" s="18" t="s">
        <v>180</v>
      </c>
      <c r="AU94" s="18" t="s">
        <v>84</v>
      </c>
    </row>
    <row r="95" spans="2:51" s="14" customFormat="1" ht="12">
      <c r="B95" s="179"/>
      <c r="D95" s="160" t="s">
        <v>182</v>
      </c>
      <c r="E95" s="180" t="s">
        <v>3</v>
      </c>
      <c r="F95" s="181" t="s">
        <v>3491</v>
      </c>
      <c r="H95" s="180" t="s">
        <v>3</v>
      </c>
      <c r="I95" s="182"/>
      <c r="L95" s="179"/>
      <c r="M95" s="183"/>
      <c r="N95" s="184"/>
      <c r="O95" s="184"/>
      <c r="P95" s="184"/>
      <c r="Q95" s="184"/>
      <c r="R95" s="184"/>
      <c r="S95" s="184"/>
      <c r="T95" s="185"/>
      <c r="AT95" s="180" t="s">
        <v>182</v>
      </c>
      <c r="AU95" s="180" t="s">
        <v>84</v>
      </c>
      <c r="AV95" s="14" t="s">
        <v>82</v>
      </c>
      <c r="AW95" s="14" t="s">
        <v>34</v>
      </c>
      <c r="AX95" s="14" t="s">
        <v>74</v>
      </c>
      <c r="AY95" s="180" t="s">
        <v>171</v>
      </c>
    </row>
    <row r="96" spans="2:51" s="12" customFormat="1" ht="12">
      <c r="B96" s="163"/>
      <c r="D96" s="160" t="s">
        <v>182</v>
      </c>
      <c r="E96" s="164" t="s">
        <v>3</v>
      </c>
      <c r="F96" s="165" t="s">
        <v>3492</v>
      </c>
      <c r="H96" s="166">
        <v>55.575</v>
      </c>
      <c r="I96" s="167"/>
      <c r="L96" s="163"/>
      <c r="M96" s="168"/>
      <c r="N96" s="169"/>
      <c r="O96" s="169"/>
      <c r="P96" s="169"/>
      <c r="Q96" s="169"/>
      <c r="R96" s="169"/>
      <c r="S96" s="169"/>
      <c r="T96" s="170"/>
      <c r="AT96" s="164" t="s">
        <v>182</v>
      </c>
      <c r="AU96" s="164" t="s">
        <v>84</v>
      </c>
      <c r="AV96" s="12" t="s">
        <v>84</v>
      </c>
      <c r="AW96" s="12" t="s">
        <v>34</v>
      </c>
      <c r="AX96" s="12" t="s">
        <v>74</v>
      </c>
      <c r="AY96" s="164" t="s">
        <v>171</v>
      </c>
    </row>
    <row r="97" spans="2:51" s="12" customFormat="1" ht="12">
      <c r="B97" s="163"/>
      <c r="D97" s="160" t="s">
        <v>182</v>
      </c>
      <c r="E97" s="164" t="s">
        <v>3</v>
      </c>
      <c r="F97" s="165" t="s">
        <v>3493</v>
      </c>
      <c r="H97" s="166">
        <v>6.51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4" t="s">
        <v>182</v>
      </c>
      <c r="AU97" s="164" t="s">
        <v>84</v>
      </c>
      <c r="AV97" s="12" t="s">
        <v>84</v>
      </c>
      <c r="AW97" s="12" t="s">
        <v>34</v>
      </c>
      <c r="AX97" s="12" t="s">
        <v>74</v>
      </c>
      <c r="AY97" s="164" t="s">
        <v>171</v>
      </c>
    </row>
    <row r="98" spans="2:51" s="14" customFormat="1" ht="12">
      <c r="B98" s="179"/>
      <c r="D98" s="160" t="s">
        <v>182</v>
      </c>
      <c r="E98" s="180" t="s">
        <v>3</v>
      </c>
      <c r="F98" s="181" t="s">
        <v>3494</v>
      </c>
      <c r="H98" s="180" t="s">
        <v>3</v>
      </c>
      <c r="I98" s="182"/>
      <c r="L98" s="179"/>
      <c r="M98" s="183"/>
      <c r="N98" s="184"/>
      <c r="O98" s="184"/>
      <c r="P98" s="184"/>
      <c r="Q98" s="184"/>
      <c r="R98" s="184"/>
      <c r="S98" s="184"/>
      <c r="T98" s="185"/>
      <c r="AT98" s="180" t="s">
        <v>182</v>
      </c>
      <c r="AU98" s="180" t="s">
        <v>84</v>
      </c>
      <c r="AV98" s="14" t="s">
        <v>82</v>
      </c>
      <c r="AW98" s="14" t="s">
        <v>34</v>
      </c>
      <c r="AX98" s="14" t="s">
        <v>74</v>
      </c>
      <c r="AY98" s="180" t="s">
        <v>171</v>
      </c>
    </row>
    <row r="99" spans="2:51" s="12" customFormat="1" ht="12">
      <c r="B99" s="163"/>
      <c r="D99" s="160" t="s">
        <v>182</v>
      </c>
      <c r="E99" s="164" t="s">
        <v>3</v>
      </c>
      <c r="F99" s="165" t="s">
        <v>3495</v>
      </c>
      <c r="H99" s="166">
        <v>3.795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4" t="s">
        <v>182</v>
      </c>
      <c r="AU99" s="164" t="s">
        <v>84</v>
      </c>
      <c r="AV99" s="12" t="s">
        <v>84</v>
      </c>
      <c r="AW99" s="12" t="s">
        <v>34</v>
      </c>
      <c r="AX99" s="12" t="s">
        <v>74</v>
      </c>
      <c r="AY99" s="164" t="s">
        <v>171</v>
      </c>
    </row>
    <row r="100" spans="2:51" s="14" customFormat="1" ht="12">
      <c r="B100" s="179"/>
      <c r="D100" s="160" t="s">
        <v>182</v>
      </c>
      <c r="E100" s="180" t="s">
        <v>3</v>
      </c>
      <c r="F100" s="181" t="s">
        <v>3496</v>
      </c>
      <c r="H100" s="180" t="s">
        <v>3</v>
      </c>
      <c r="I100" s="182"/>
      <c r="L100" s="179"/>
      <c r="M100" s="183"/>
      <c r="N100" s="184"/>
      <c r="O100" s="184"/>
      <c r="P100" s="184"/>
      <c r="Q100" s="184"/>
      <c r="R100" s="184"/>
      <c r="S100" s="184"/>
      <c r="T100" s="185"/>
      <c r="AT100" s="180" t="s">
        <v>182</v>
      </c>
      <c r="AU100" s="180" t="s">
        <v>84</v>
      </c>
      <c r="AV100" s="14" t="s">
        <v>82</v>
      </c>
      <c r="AW100" s="14" t="s">
        <v>34</v>
      </c>
      <c r="AX100" s="14" t="s">
        <v>74</v>
      </c>
      <c r="AY100" s="180" t="s">
        <v>171</v>
      </c>
    </row>
    <row r="101" spans="2:51" s="12" customFormat="1" ht="12">
      <c r="B101" s="163"/>
      <c r="D101" s="160" t="s">
        <v>182</v>
      </c>
      <c r="E101" s="164" t="s">
        <v>3</v>
      </c>
      <c r="F101" s="165" t="s">
        <v>3497</v>
      </c>
      <c r="H101" s="166">
        <v>21.648</v>
      </c>
      <c r="I101" s="167"/>
      <c r="L101" s="163"/>
      <c r="M101" s="168"/>
      <c r="N101" s="169"/>
      <c r="O101" s="169"/>
      <c r="P101" s="169"/>
      <c r="Q101" s="169"/>
      <c r="R101" s="169"/>
      <c r="S101" s="169"/>
      <c r="T101" s="170"/>
      <c r="AT101" s="164" t="s">
        <v>182</v>
      </c>
      <c r="AU101" s="164" t="s">
        <v>84</v>
      </c>
      <c r="AV101" s="12" t="s">
        <v>84</v>
      </c>
      <c r="AW101" s="12" t="s">
        <v>34</v>
      </c>
      <c r="AX101" s="12" t="s">
        <v>74</v>
      </c>
      <c r="AY101" s="164" t="s">
        <v>171</v>
      </c>
    </row>
    <row r="102" spans="2:51" s="13" customFormat="1" ht="12">
      <c r="B102" s="171"/>
      <c r="D102" s="160" t="s">
        <v>182</v>
      </c>
      <c r="E102" s="172" t="s">
        <v>3</v>
      </c>
      <c r="F102" s="173" t="s">
        <v>201</v>
      </c>
      <c r="H102" s="174">
        <v>87.52799999999999</v>
      </c>
      <c r="I102" s="175"/>
      <c r="L102" s="171"/>
      <c r="M102" s="176"/>
      <c r="N102" s="177"/>
      <c r="O102" s="177"/>
      <c r="P102" s="177"/>
      <c r="Q102" s="177"/>
      <c r="R102" s="177"/>
      <c r="S102" s="177"/>
      <c r="T102" s="178"/>
      <c r="AT102" s="172" t="s">
        <v>182</v>
      </c>
      <c r="AU102" s="172" t="s">
        <v>84</v>
      </c>
      <c r="AV102" s="13" t="s">
        <v>178</v>
      </c>
      <c r="AW102" s="13" t="s">
        <v>34</v>
      </c>
      <c r="AX102" s="13" t="s">
        <v>82</v>
      </c>
      <c r="AY102" s="172" t="s">
        <v>171</v>
      </c>
    </row>
    <row r="103" spans="2:65" s="1" customFormat="1" ht="16.5" customHeight="1">
      <c r="B103" s="147"/>
      <c r="C103" s="148" t="s">
        <v>84</v>
      </c>
      <c r="D103" s="148" t="s">
        <v>173</v>
      </c>
      <c r="E103" s="149" t="s">
        <v>283</v>
      </c>
      <c r="F103" s="150" t="s">
        <v>284</v>
      </c>
      <c r="G103" s="151" t="s">
        <v>279</v>
      </c>
      <c r="H103" s="152">
        <v>744.093</v>
      </c>
      <c r="I103" s="153"/>
      <c r="J103" s="154">
        <f>ROUND(I103*H103,2)</f>
        <v>0</v>
      </c>
      <c r="K103" s="150" t="s">
        <v>177</v>
      </c>
      <c r="L103" s="32"/>
      <c r="M103" s="155" t="s">
        <v>3</v>
      </c>
      <c r="N103" s="156" t="s">
        <v>45</v>
      </c>
      <c r="O103" s="51"/>
      <c r="P103" s="157">
        <f>O103*H103</f>
        <v>0</v>
      </c>
      <c r="Q103" s="157">
        <v>0</v>
      </c>
      <c r="R103" s="157">
        <f>Q103*H103</f>
        <v>0</v>
      </c>
      <c r="S103" s="157">
        <v>0</v>
      </c>
      <c r="T103" s="158">
        <f>S103*H103</f>
        <v>0</v>
      </c>
      <c r="AR103" s="18" t="s">
        <v>178</v>
      </c>
      <c r="AT103" s="18" t="s">
        <v>173</v>
      </c>
      <c r="AU103" s="18" t="s">
        <v>84</v>
      </c>
      <c r="AY103" s="18" t="s">
        <v>171</v>
      </c>
      <c r="BE103" s="159">
        <f>IF(N103="základní",J103,0)</f>
        <v>0</v>
      </c>
      <c r="BF103" s="159">
        <f>IF(N103="snížená",J103,0)</f>
        <v>0</v>
      </c>
      <c r="BG103" s="159">
        <f>IF(N103="zákl. přenesená",J103,0)</f>
        <v>0</v>
      </c>
      <c r="BH103" s="159">
        <f>IF(N103="sníž. přenesená",J103,0)</f>
        <v>0</v>
      </c>
      <c r="BI103" s="159">
        <f>IF(N103="nulová",J103,0)</f>
        <v>0</v>
      </c>
      <c r="BJ103" s="18" t="s">
        <v>82</v>
      </c>
      <c r="BK103" s="159">
        <f>ROUND(I103*H103,2)</f>
        <v>0</v>
      </c>
      <c r="BL103" s="18" t="s">
        <v>178</v>
      </c>
      <c r="BM103" s="18" t="s">
        <v>3498</v>
      </c>
    </row>
    <row r="104" spans="2:47" s="1" customFormat="1" ht="12">
      <c r="B104" s="32"/>
      <c r="D104" s="160" t="s">
        <v>180</v>
      </c>
      <c r="F104" s="161" t="s">
        <v>286</v>
      </c>
      <c r="I104" s="93"/>
      <c r="L104" s="32"/>
      <c r="M104" s="162"/>
      <c r="N104" s="51"/>
      <c r="O104" s="51"/>
      <c r="P104" s="51"/>
      <c r="Q104" s="51"/>
      <c r="R104" s="51"/>
      <c r="S104" s="51"/>
      <c r="T104" s="52"/>
      <c r="AT104" s="18" t="s">
        <v>180</v>
      </c>
      <c r="AU104" s="18" t="s">
        <v>84</v>
      </c>
    </row>
    <row r="105" spans="2:51" s="14" customFormat="1" ht="12">
      <c r="B105" s="179"/>
      <c r="D105" s="160" t="s">
        <v>182</v>
      </c>
      <c r="E105" s="180" t="s">
        <v>3</v>
      </c>
      <c r="F105" s="181" t="s">
        <v>3491</v>
      </c>
      <c r="H105" s="180" t="s">
        <v>3</v>
      </c>
      <c r="I105" s="182"/>
      <c r="L105" s="179"/>
      <c r="M105" s="183"/>
      <c r="N105" s="184"/>
      <c r="O105" s="184"/>
      <c r="P105" s="184"/>
      <c r="Q105" s="184"/>
      <c r="R105" s="184"/>
      <c r="S105" s="184"/>
      <c r="T105" s="185"/>
      <c r="AT105" s="180" t="s">
        <v>182</v>
      </c>
      <c r="AU105" s="180" t="s">
        <v>84</v>
      </c>
      <c r="AV105" s="14" t="s">
        <v>82</v>
      </c>
      <c r="AW105" s="14" t="s">
        <v>34</v>
      </c>
      <c r="AX105" s="14" t="s">
        <v>74</v>
      </c>
      <c r="AY105" s="180" t="s">
        <v>171</v>
      </c>
    </row>
    <row r="106" spans="2:51" s="12" customFormat="1" ht="12">
      <c r="B106" s="163"/>
      <c r="D106" s="160" t="s">
        <v>182</v>
      </c>
      <c r="E106" s="164" t="s">
        <v>3</v>
      </c>
      <c r="F106" s="165" t="s">
        <v>3499</v>
      </c>
      <c r="H106" s="166">
        <v>500.175</v>
      </c>
      <c r="I106" s="167"/>
      <c r="L106" s="163"/>
      <c r="M106" s="168"/>
      <c r="N106" s="169"/>
      <c r="O106" s="169"/>
      <c r="P106" s="169"/>
      <c r="Q106" s="169"/>
      <c r="R106" s="169"/>
      <c r="S106" s="169"/>
      <c r="T106" s="170"/>
      <c r="AT106" s="164" t="s">
        <v>182</v>
      </c>
      <c r="AU106" s="164" t="s">
        <v>84</v>
      </c>
      <c r="AV106" s="12" t="s">
        <v>84</v>
      </c>
      <c r="AW106" s="12" t="s">
        <v>34</v>
      </c>
      <c r="AX106" s="12" t="s">
        <v>74</v>
      </c>
      <c r="AY106" s="164" t="s">
        <v>171</v>
      </c>
    </row>
    <row r="107" spans="2:51" s="12" customFormat="1" ht="12">
      <c r="B107" s="163"/>
      <c r="D107" s="160" t="s">
        <v>182</v>
      </c>
      <c r="E107" s="164" t="s">
        <v>3</v>
      </c>
      <c r="F107" s="165" t="s">
        <v>3500</v>
      </c>
      <c r="H107" s="166">
        <v>58.59</v>
      </c>
      <c r="I107" s="167"/>
      <c r="L107" s="163"/>
      <c r="M107" s="168"/>
      <c r="N107" s="169"/>
      <c r="O107" s="169"/>
      <c r="P107" s="169"/>
      <c r="Q107" s="169"/>
      <c r="R107" s="169"/>
      <c r="S107" s="169"/>
      <c r="T107" s="170"/>
      <c r="AT107" s="164" t="s">
        <v>182</v>
      </c>
      <c r="AU107" s="164" t="s">
        <v>84</v>
      </c>
      <c r="AV107" s="12" t="s">
        <v>84</v>
      </c>
      <c r="AW107" s="12" t="s">
        <v>34</v>
      </c>
      <c r="AX107" s="12" t="s">
        <v>74</v>
      </c>
      <c r="AY107" s="164" t="s">
        <v>171</v>
      </c>
    </row>
    <row r="108" spans="2:51" s="14" customFormat="1" ht="12">
      <c r="B108" s="179"/>
      <c r="D108" s="160" t="s">
        <v>182</v>
      </c>
      <c r="E108" s="180" t="s">
        <v>3</v>
      </c>
      <c r="F108" s="181" t="s">
        <v>3494</v>
      </c>
      <c r="H108" s="180" t="s">
        <v>3</v>
      </c>
      <c r="I108" s="182"/>
      <c r="L108" s="179"/>
      <c r="M108" s="183"/>
      <c r="N108" s="184"/>
      <c r="O108" s="184"/>
      <c r="P108" s="184"/>
      <c r="Q108" s="184"/>
      <c r="R108" s="184"/>
      <c r="S108" s="184"/>
      <c r="T108" s="185"/>
      <c r="AT108" s="180" t="s">
        <v>182</v>
      </c>
      <c r="AU108" s="180" t="s">
        <v>84</v>
      </c>
      <c r="AV108" s="14" t="s">
        <v>82</v>
      </c>
      <c r="AW108" s="14" t="s">
        <v>34</v>
      </c>
      <c r="AX108" s="14" t="s">
        <v>74</v>
      </c>
      <c r="AY108" s="180" t="s">
        <v>171</v>
      </c>
    </row>
    <row r="109" spans="2:51" s="12" customFormat="1" ht="12">
      <c r="B109" s="163"/>
      <c r="D109" s="160" t="s">
        <v>182</v>
      </c>
      <c r="E109" s="164" t="s">
        <v>3</v>
      </c>
      <c r="F109" s="165" t="s">
        <v>3501</v>
      </c>
      <c r="H109" s="166">
        <v>12.144</v>
      </c>
      <c r="I109" s="167"/>
      <c r="L109" s="163"/>
      <c r="M109" s="168"/>
      <c r="N109" s="169"/>
      <c r="O109" s="169"/>
      <c r="P109" s="169"/>
      <c r="Q109" s="169"/>
      <c r="R109" s="169"/>
      <c r="S109" s="169"/>
      <c r="T109" s="170"/>
      <c r="AT109" s="164" t="s">
        <v>182</v>
      </c>
      <c r="AU109" s="164" t="s">
        <v>84</v>
      </c>
      <c r="AV109" s="12" t="s">
        <v>84</v>
      </c>
      <c r="AW109" s="12" t="s">
        <v>34</v>
      </c>
      <c r="AX109" s="12" t="s">
        <v>74</v>
      </c>
      <c r="AY109" s="164" t="s">
        <v>171</v>
      </c>
    </row>
    <row r="110" spans="2:51" s="14" customFormat="1" ht="12">
      <c r="B110" s="179"/>
      <c r="D110" s="160" t="s">
        <v>182</v>
      </c>
      <c r="E110" s="180" t="s">
        <v>3</v>
      </c>
      <c r="F110" s="181" t="s">
        <v>3496</v>
      </c>
      <c r="H110" s="180" t="s">
        <v>3</v>
      </c>
      <c r="I110" s="182"/>
      <c r="L110" s="179"/>
      <c r="M110" s="183"/>
      <c r="N110" s="184"/>
      <c r="O110" s="184"/>
      <c r="P110" s="184"/>
      <c r="Q110" s="184"/>
      <c r="R110" s="184"/>
      <c r="S110" s="184"/>
      <c r="T110" s="185"/>
      <c r="AT110" s="180" t="s">
        <v>182</v>
      </c>
      <c r="AU110" s="180" t="s">
        <v>84</v>
      </c>
      <c r="AV110" s="14" t="s">
        <v>82</v>
      </c>
      <c r="AW110" s="14" t="s">
        <v>34</v>
      </c>
      <c r="AX110" s="14" t="s">
        <v>74</v>
      </c>
      <c r="AY110" s="180" t="s">
        <v>171</v>
      </c>
    </row>
    <row r="111" spans="2:51" s="12" customFormat="1" ht="12">
      <c r="B111" s="163"/>
      <c r="D111" s="160" t="s">
        <v>182</v>
      </c>
      <c r="E111" s="164" t="s">
        <v>3</v>
      </c>
      <c r="F111" s="165" t="s">
        <v>3502</v>
      </c>
      <c r="H111" s="166">
        <v>173.184</v>
      </c>
      <c r="I111" s="167"/>
      <c r="L111" s="163"/>
      <c r="M111" s="168"/>
      <c r="N111" s="169"/>
      <c r="O111" s="169"/>
      <c r="P111" s="169"/>
      <c r="Q111" s="169"/>
      <c r="R111" s="169"/>
      <c r="S111" s="169"/>
      <c r="T111" s="170"/>
      <c r="AT111" s="164" t="s">
        <v>182</v>
      </c>
      <c r="AU111" s="164" t="s">
        <v>84</v>
      </c>
      <c r="AV111" s="12" t="s">
        <v>84</v>
      </c>
      <c r="AW111" s="12" t="s">
        <v>34</v>
      </c>
      <c r="AX111" s="12" t="s">
        <v>74</v>
      </c>
      <c r="AY111" s="164" t="s">
        <v>171</v>
      </c>
    </row>
    <row r="112" spans="2:51" s="13" customFormat="1" ht="12">
      <c r="B112" s="171"/>
      <c r="D112" s="160" t="s">
        <v>182</v>
      </c>
      <c r="E112" s="172" t="s">
        <v>3</v>
      </c>
      <c r="F112" s="173" t="s">
        <v>201</v>
      </c>
      <c r="H112" s="174">
        <v>744.093</v>
      </c>
      <c r="I112" s="175"/>
      <c r="L112" s="171"/>
      <c r="M112" s="176"/>
      <c r="N112" s="177"/>
      <c r="O112" s="177"/>
      <c r="P112" s="177"/>
      <c r="Q112" s="177"/>
      <c r="R112" s="177"/>
      <c r="S112" s="177"/>
      <c r="T112" s="178"/>
      <c r="AT112" s="172" t="s">
        <v>182</v>
      </c>
      <c r="AU112" s="172" t="s">
        <v>84</v>
      </c>
      <c r="AV112" s="13" t="s">
        <v>178</v>
      </c>
      <c r="AW112" s="13" t="s">
        <v>34</v>
      </c>
      <c r="AX112" s="13" t="s">
        <v>82</v>
      </c>
      <c r="AY112" s="172" t="s">
        <v>171</v>
      </c>
    </row>
    <row r="113" spans="2:65" s="1" customFormat="1" ht="16.5" customHeight="1">
      <c r="B113" s="147"/>
      <c r="C113" s="148" t="s">
        <v>107</v>
      </c>
      <c r="D113" s="148" t="s">
        <v>173</v>
      </c>
      <c r="E113" s="149" t="s">
        <v>292</v>
      </c>
      <c r="F113" s="150" t="s">
        <v>293</v>
      </c>
      <c r="G113" s="151" t="s">
        <v>279</v>
      </c>
      <c r="H113" s="152">
        <v>372.047</v>
      </c>
      <c r="I113" s="153"/>
      <c r="J113" s="154">
        <f>ROUND(I113*H113,2)</f>
        <v>0</v>
      </c>
      <c r="K113" s="150" t="s">
        <v>177</v>
      </c>
      <c r="L113" s="32"/>
      <c r="M113" s="155" t="s">
        <v>3</v>
      </c>
      <c r="N113" s="156" t="s">
        <v>45</v>
      </c>
      <c r="O113" s="51"/>
      <c r="P113" s="157">
        <f>O113*H113</f>
        <v>0</v>
      </c>
      <c r="Q113" s="157">
        <v>0</v>
      </c>
      <c r="R113" s="157">
        <f>Q113*H113</f>
        <v>0</v>
      </c>
      <c r="S113" s="157">
        <v>0</v>
      </c>
      <c r="T113" s="158">
        <f>S113*H113</f>
        <v>0</v>
      </c>
      <c r="AR113" s="18" t="s">
        <v>178</v>
      </c>
      <c r="AT113" s="18" t="s">
        <v>173</v>
      </c>
      <c r="AU113" s="18" t="s">
        <v>84</v>
      </c>
      <c r="AY113" s="18" t="s">
        <v>171</v>
      </c>
      <c r="BE113" s="159">
        <f>IF(N113="základní",J113,0)</f>
        <v>0</v>
      </c>
      <c r="BF113" s="159">
        <f>IF(N113="snížená",J113,0)</f>
        <v>0</v>
      </c>
      <c r="BG113" s="159">
        <f>IF(N113="zákl. přenesená",J113,0)</f>
        <v>0</v>
      </c>
      <c r="BH113" s="159">
        <f>IF(N113="sníž. přenesená",J113,0)</f>
        <v>0</v>
      </c>
      <c r="BI113" s="159">
        <f>IF(N113="nulová",J113,0)</f>
        <v>0</v>
      </c>
      <c r="BJ113" s="18" t="s">
        <v>82</v>
      </c>
      <c r="BK113" s="159">
        <f>ROUND(I113*H113,2)</f>
        <v>0</v>
      </c>
      <c r="BL113" s="18" t="s">
        <v>178</v>
      </c>
      <c r="BM113" s="18" t="s">
        <v>3503</v>
      </c>
    </row>
    <row r="114" spans="2:47" s="1" customFormat="1" ht="12">
      <c r="B114" s="32"/>
      <c r="D114" s="160" t="s">
        <v>180</v>
      </c>
      <c r="F114" s="161" t="s">
        <v>295</v>
      </c>
      <c r="I114" s="93"/>
      <c r="L114" s="32"/>
      <c r="M114" s="162"/>
      <c r="N114" s="51"/>
      <c r="O114" s="51"/>
      <c r="P114" s="51"/>
      <c r="Q114" s="51"/>
      <c r="R114" s="51"/>
      <c r="S114" s="51"/>
      <c r="T114" s="52"/>
      <c r="AT114" s="18" t="s">
        <v>180</v>
      </c>
      <c r="AU114" s="18" t="s">
        <v>84</v>
      </c>
    </row>
    <row r="115" spans="2:51" s="14" customFormat="1" ht="12">
      <c r="B115" s="179"/>
      <c r="D115" s="160" t="s">
        <v>182</v>
      </c>
      <c r="E115" s="180" t="s">
        <v>3</v>
      </c>
      <c r="F115" s="181" t="s">
        <v>296</v>
      </c>
      <c r="H115" s="180" t="s">
        <v>3</v>
      </c>
      <c r="I115" s="182"/>
      <c r="L115" s="179"/>
      <c r="M115" s="183"/>
      <c r="N115" s="184"/>
      <c r="O115" s="184"/>
      <c r="P115" s="184"/>
      <c r="Q115" s="184"/>
      <c r="R115" s="184"/>
      <c r="S115" s="184"/>
      <c r="T115" s="185"/>
      <c r="AT115" s="180" t="s">
        <v>182</v>
      </c>
      <c r="AU115" s="180" t="s">
        <v>84</v>
      </c>
      <c r="AV115" s="14" t="s">
        <v>82</v>
      </c>
      <c r="AW115" s="14" t="s">
        <v>34</v>
      </c>
      <c r="AX115" s="14" t="s">
        <v>74</v>
      </c>
      <c r="AY115" s="180" t="s">
        <v>171</v>
      </c>
    </row>
    <row r="116" spans="2:51" s="12" customFormat="1" ht="12">
      <c r="B116" s="163"/>
      <c r="D116" s="160" t="s">
        <v>182</v>
      </c>
      <c r="E116" s="164" t="s">
        <v>3</v>
      </c>
      <c r="F116" s="165" t="s">
        <v>3504</v>
      </c>
      <c r="H116" s="166">
        <v>372.047</v>
      </c>
      <c r="I116" s="167"/>
      <c r="L116" s="163"/>
      <c r="M116" s="168"/>
      <c r="N116" s="169"/>
      <c r="O116" s="169"/>
      <c r="P116" s="169"/>
      <c r="Q116" s="169"/>
      <c r="R116" s="169"/>
      <c r="S116" s="169"/>
      <c r="T116" s="170"/>
      <c r="AT116" s="164" t="s">
        <v>182</v>
      </c>
      <c r="AU116" s="164" t="s">
        <v>84</v>
      </c>
      <c r="AV116" s="12" t="s">
        <v>84</v>
      </c>
      <c r="AW116" s="12" t="s">
        <v>34</v>
      </c>
      <c r="AX116" s="12" t="s">
        <v>82</v>
      </c>
      <c r="AY116" s="164" t="s">
        <v>171</v>
      </c>
    </row>
    <row r="117" spans="2:65" s="1" customFormat="1" ht="16.5" customHeight="1">
      <c r="B117" s="147"/>
      <c r="C117" s="148" t="s">
        <v>178</v>
      </c>
      <c r="D117" s="148" t="s">
        <v>173</v>
      </c>
      <c r="E117" s="149" t="s">
        <v>2512</v>
      </c>
      <c r="F117" s="150" t="s">
        <v>2513</v>
      </c>
      <c r="G117" s="151" t="s">
        <v>279</v>
      </c>
      <c r="H117" s="152">
        <v>744.093</v>
      </c>
      <c r="I117" s="153"/>
      <c r="J117" s="154">
        <f>ROUND(I117*H117,2)</f>
        <v>0</v>
      </c>
      <c r="K117" s="150" t="s">
        <v>177</v>
      </c>
      <c r="L117" s="32"/>
      <c r="M117" s="155" t="s">
        <v>3</v>
      </c>
      <c r="N117" s="156" t="s">
        <v>45</v>
      </c>
      <c r="O117" s="51"/>
      <c r="P117" s="157">
        <f>O117*H117</f>
        <v>0</v>
      </c>
      <c r="Q117" s="157">
        <v>0</v>
      </c>
      <c r="R117" s="157">
        <f>Q117*H117</f>
        <v>0</v>
      </c>
      <c r="S117" s="157">
        <v>0</v>
      </c>
      <c r="T117" s="158">
        <f>S117*H117</f>
        <v>0</v>
      </c>
      <c r="AR117" s="18" t="s">
        <v>178</v>
      </c>
      <c r="AT117" s="18" t="s">
        <v>173</v>
      </c>
      <c r="AU117" s="18" t="s">
        <v>84</v>
      </c>
      <c r="AY117" s="18" t="s">
        <v>171</v>
      </c>
      <c r="BE117" s="159">
        <f>IF(N117="základní",J117,0)</f>
        <v>0</v>
      </c>
      <c r="BF117" s="159">
        <f>IF(N117="snížená",J117,0)</f>
        <v>0</v>
      </c>
      <c r="BG117" s="159">
        <f>IF(N117="zákl. přenesená",J117,0)</f>
        <v>0</v>
      </c>
      <c r="BH117" s="159">
        <f>IF(N117="sníž. přenesená",J117,0)</f>
        <v>0</v>
      </c>
      <c r="BI117" s="159">
        <f>IF(N117="nulová",J117,0)</f>
        <v>0</v>
      </c>
      <c r="BJ117" s="18" t="s">
        <v>82</v>
      </c>
      <c r="BK117" s="159">
        <f>ROUND(I117*H117,2)</f>
        <v>0</v>
      </c>
      <c r="BL117" s="18" t="s">
        <v>178</v>
      </c>
      <c r="BM117" s="18" t="s">
        <v>3505</v>
      </c>
    </row>
    <row r="118" spans="2:47" s="1" customFormat="1" ht="19.5">
      <c r="B118" s="32"/>
      <c r="D118" s="160" t="s">
        <v>180</v>
      </c>
      <c r="F118" s="161" t="s">
        <v>2515</v>
      </c>
      <c r="I118" s="93"/>
      <c r="L118" s="32"/>
      <c r="M118" s="162"/>
      <c r="N118" s="51"/>
      <c r="O118" s="51"/>
      <c r="P118" s="51"/>
      <c r="Q118" s="51"/>
      <c r="R118" s="51"/>
      <c r="S118" s="51"/>
      <c r="T118" s="52"/>
      <c r="AT118" s="18" t="s">
        <v>180</v>
      </c>
      <c r="AU118" s="18" t="s">
        <v>84</v>
      </c>
    </row>
    <row r="119" spans="2:51" s="12" customFormat="1" ht="12">
      <c r="B119" s="163"/>
      <c r="D119" s="160" t="s">
        <v>182</v>
      </c>
      <c r="E119" s="164" t="s">
        <v>3</v>
      </c>
      <c r="F119" s="165" t="s">
        <v>3506</v>
      </c>
      <c r="H119" s="166">
        <v>744.093</v>
      </c>
      <c r="I119" s="167"/>
      <c r="L119" s="163"/>
      <c r="M119" s="168"/>
      <c r="N119" s="169"/>
      <c r="O119" s="169"/>
      <c r="P119" s="169"/>
      <c r="Q119" s="169"/>
      <c r="R119" s="169"/>
      <c r="S119" s="169"/>
      <c r="T119" s="170"/>
      <c r="AT119" s="164" t="s">
        <v>182</v>
      </c>
      <c r="AU119" s="164" t="s">
        <v>84</v>
      </c>
      <c r="AV119" s="12" t="s">
        <v>84</v>
      </c>
      <c r="AW119" s="12" t="s">
        <v>34</v>
      </c>
      <c r="AX119" s="12" t="s">
        <v>82</v>
      </c>
      <c r="AY119" s="164" t="s">
        <v>171</v>
      </c>
    </row>
    <row r="120" spans="2:65" s="1" customFormat="1" ht="16.5" customHeight="1">
      <c r="B120" s="147"/>
      <c r="C120" s="148" t="s">
        <v>208</v>
      </c>
      <c r="D120" s="148" t="s">
        <v>173</v>
      </c>
      <c r="E120" s="149" t="s">
        <v>312</v>
      </c>
      <c r="F120" s="150" t="s">
        <v>313</v>
      </c>
      <c r="G120" s="151" t="s">
        <v>279</v>
      </c>
      <c r="H120" s="152">
        <v>744.093</v>
      </c>
      <c r="I120" s="153"/>
      <c r="J120" s="154">
        <f>ROUND(I120*H120,2)</f>
        <v>0</v>
      </c>
      <c r="K120" s="150" t="s">
        <v>177</v>
      </c>
      <c r="L120" s="32"/>
      <c r="M120" s="155" t="s">
        <v>3</v>
      </c>
      <c r="N120" s="156" t="s">
        <v>45</v>
      </c>
      <c r="O120" s="51"/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18" t="s">
        <v>178</v>
      </c>
      <c r="AT120" s="18" t="s">
        <v>173</v>
      </c>
      <c r="AU120" s="18" t="s">
        <v>84</v>
      </c>
      <c r="AY120" s="18" t="s">
        <v>171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8" t="s">
        <v>82</v>
      </c>
      <c r="BK120" s="159">
        <f>ROUND(I120*H120,2)</f>
        <v>0</v>
      </c>
      <c r="BL120" s="18" t="s">
        <v>178</v>
      </c>
      <c r="BM120" s="18" t="s">
        <v>3507</v>
      </c>
    </row>
    <row r="121" spans="2:47" s="1" customFormat="1" ht="12">
      <c r="B121" s="32"/>
      <c r="D121" s="160" t="s">
        <v>180</v>
      </c>
      <c r="F121" s="161" t="s">
        <v>313</v>
      </c>
      <c r="I121" s="93"/>
      <c r="L121" s="32"/>
      <c r="M121" s="162"/>
      <c r="N121" s="51"/>
      <c r="O121" s="51"/>
      <c r="P121" s="51"/>
      <c r="Q121" s="51"/>
      <c r="R121" s="51"/>
      <c r="S121" s="51"/>
      <c r="T121" s="52"/>
      <c r="AT121" s="18" t="s">
        <v>180</v>
      </c>
      <c r="AU121" s="18" t="s">
        <v>84</v>
      </c>
    </row>
    <row r="122" spans="2:51" s="12" customFormat="1" ht="12">
      <c r="B122" s="163"/>
      <c r="D122" s="160" t="s">
        <v>182</v>
      </c>
      <c r="E122" s="164" t="s">
        <v>3</v>
      </c>
      <c r="F122" s="165" t="s">
        <v>3506</v>
      </c>
      <c r="H122" s="166">
        <v>744.093</v>
      </c>
      <c r="I122" s="167"/>
      <c r="L122" s="163"/>
      <c r="M122" s="168"/>
      <c r="N122" s="169"/>
      <c r="O122" s="169"/>
      <c r="P122" s="169"/>
      <c r="Q122" s="169"/>
      <c r="R122" s="169"/>
      <c r="S122" s="169"/>
      <c r="T122" s="170"/>
      <c r="AT122" s="164" t="s">
        <v>182</v>
      </c>
      <c r="AU122" s="164" t="s">
        <v>84</v>
      </c>
      <c r="AV122" s="12" t="s">
        <v>84</v>
      </c>
      <c r="AW122" s="12" t="s">
        <v>34</v>
      </c>
      <c r="AX122" s="12" t="s">
        <v>82</v>
      </c>
      <c r="AY122" s="164" t="s">
        <v>171</v>
      </c>
    </row>
    <row r="123" spans="2:65" s="1" customFormat="1" ht="16.5" customHeight="1">
      <c r="B123" s="147"/>
      <c r="C123" s="148" t="s">
        <v>190</v>
      </c>
      <c r="D123" s="148" t="s">
        <v>173</v>
      </c>
      <c r="E123" s="149" t="s">
        <v>3508</v>
      </c>
      <c r="F123" s="150" t="s">
        <v>3509</v>
      </c>
      <c r="G123" s="151" t="s">
        <v>279</v>
      </c>
      <c r="H123" s="152">
        <v>460.532</v>
      </c>
      <c r="I123" s="153"/>
      <c r="J123" s="154">
        <f>ROUND(I123*H123,2)</f>
        <v>0</v>
      </c>
      <c r="K123" s="150" t="s">
        <v>177</v>
      </c>
      <c r="L123" s="32"/>
      <c r="M123" s="155" t="s">
        <v>3</v>
      </c>
      <c r="N123" s="156" t="s">
        <v>45</v>
      </c>
      <c r="O123" s="51"/>
      <c r="P123" s="157">
        <f>O123*H123</f>
        <v>0</v>
      </c>
      <c r="Q123" s="157">
        <v>0</v>
      </c>
      <c r="R123" s="157">
        <f>Q123*H123</f>
        <v>0</v>
      </c>
      <c r="S123" s="157">
        <v>0</v>
      </c>
      <c r="T123" s="158">
        <f>S123*H123</f>
        <v>0</v>
      </c>
      <c r="AR123" s="18" t="s">
        <v>178</v>
      </c>
      <c r="AT123" s="18" t="s">
        <v>173</v>
      </c>
      <c r="AU123" s="18" t="s">
        <v>84</v>
      </c>
      <c r="AY123" s="18" t="s">
        <v>171</v>
      </c>
      <c r="BE123" s="159">
        <f>IF(N123="základní",J123,0)</f>
        <v>0</v>
      </c>
      <c r="BF123" s="159">
        <f>IF(N123="snížená",J123,0)</f>
        <v>0</v>
      </c>
      <c r="BG123" s="159">
        <f>IF(N123="zákl. přenesená",J123,0)</f>
        <v>0</v>
      </c>
      <c r="BH123" s="159">
        <f>IF(N123="sníž. přenesená",J123,0)</f>
        <v>0</v>
      </c>
      <c r="BI123" s="159">
        <f>IF(N123="nulová",J123,0)</f>
        <v>0</v>
      </c>
      <c r="BJ123" s="18" t="s">
        <v>82</v>
      </c>
      <c r="BK123" s="159">
        <f>ROUND(I123*H123,2)</f>
        <v>0</v>
      </c>
      <c r="BL123" s="18" t="s">
        <v>178</v>
      </c>
      <c r="BM123" s="18" t="s">
        <v>3510</v>
      </c>
    </row>
    <row r="124" spans="2:47" s="1" customFormat="1" ht="19.5">
      <c r="B124" s="32"/>
      <c r="D124" s="160" t="s">
        <v>180</v>
      </c>
      <c r="F124" s="161" t="s">
        <v>3511</v>
      </c>
      <c r="I124" s="93"/>
      <c r="L124" s="32"/>
      <c r="M124" s="162"/>
      <c r="N124" s="51"/>
      <c r="O124" s="51"/>
      <c r="P124" s="51"/>
      <c r="Q124" s="51"/>
      <c r="R124" s="51"/>
      <c r="S124" s="51"/>
      <c r="T124" s="52"/>
      <c r="AT124" s="18" t="s">
        <v>180</v>
      </c>
      <c r="AU124" s="18" t="s">
        <v>84</v>
      </c>
    </row>
    <row r="125" spans="2:51" s="14" customFormat="1" ht="12">
      <c r="B125" s="179"/>
      <c r="D125" s="160" t="s">
        <v>182</v>
      </c>
      <c r="E125" s="180" t="s">
        <v>3</v>
      </c>
      <c r="F125" s="181" t="s">
        <v>3491</v>
      </c>
      <c r="H125" s="180" t="s">
        <v>3</v>
      </c>
      <c r="I125" s="182"/>
      <c r="L125" s="179"/>
      <c r="M125" s="183"/>
      <c r="N125" s="184"/>
      <c r="O125" s="184"/>
      <c r="P125" s="184"/>
      <c r="Q125" s="184"/>
      <c r="R125" s="184"/>
      <c r="S125" s="184"/>
      <c r="T125" s="185"/>
      <c r="AT125" s="180" t="s">
        <v>182</v>
      </c>
      <c r="AU125" s="180" t="s">
        <v>84</v>
      </c>
      <c r="AV125" s="14" t="s">
        <v>82</v>
      </c>
      <c r="AW125" s="14" t="s">
        <v>34</v>
      </c>
      <c r="AX125" s="14" t="s">
        <v>74</v>
      </c>
      <c r="AY125" s="180" t="s">
        <v>171</v>
      </c>
    </row>
    <row r="126" spans="2:51" s="12" customFormat="1" ht="12">
      <c r="B126" s="163"/>
      <c r="D126" s="160" t="s">
        <v>182</v>
      </c>
      <c r="E126" s="164" t="s">
        <v>3</v>
      </c>
      <c r="F126" s="165" t="s">
        <v>3512</v>
      </c>
      <c r="H126" s="166">
        <v>305.663</v>
      </c>
      <c r="I126" s="167"/>
      <c r="L126" s="163"/>
      <c r="M126" s="168"/>
      <c r="N126" s="169"/>
      <c r="O126" s="169"/>
      <c r="P126" s="169"/>
      <c r="Q126" s="169"/>
      <c r="R126" s="169"/>
      <c r="S126" s="169"/>
      <c r="T126" s="170"/>
      <c r="AT126" s="164" t="s">
        <v>182</v>
      </c>
      <c r="AU126" s="164" t="s">
        <v>84</v>
      </c>
      <c r="AV126" s="12" t="s">
        <v>84</v>
      </c>
      <c r="AW126" s="12" t="s">
        <v>34</v>
      </c>
      <c r="AX126" s="12" t="s">
        <v>74</v>
      </c>
      <c r="AY126" s="164" t="s">
        <v>171</v>
      </c>
    </row>
    <row r="127" spans="2:51" s="12" customFormat="1" ht="12">
      <c r="B127" s="163"/>
      <c r="D127" s="160" t="s">
        <v>182</v>
      </c>
      <c r="E127" s="164" t="s">
        <v>3</v>
      </c>
      <c r="F127" s="165" t="s">
        <v>3513</v>
      </c>
      <c r="H127" s="166">
        <v>35.805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4" t="s">
        <v>182</v>
      </c>
      <c r="AU127" s="164" t="s">
        <v>84</v>
      </c>
      <c r="AV127" s="12" t="s">
        <v>84</v>
      </c>
      <c r="AW127" s="12" t="s">
        <v>34</v>
      </c>
      <c r="AX127" s="12" t="s">
        <v>74</v>
      </c>
      <c r="AY127" s="164" t="s">
        <v>171</v>
      </c>
    </row>
    <row r="128" spans="2:51" s="14" customFormat="1" ht="12">
      <c r="B128" s="179"/>
      <c r="D128" s="160" t="s">
        <v>182</v>
      </c>
      <c r="E128" s="180" t="s">
        <v>3</v>
      </c>
      <c r="F128" s="181" t="s">
        <v>3496</v>
      </c>
      <c r="H128" s="180" t="s">
        <v>3</v>
      </c>
      <c r="I128" s="182"/>
      <c r="L128" s="179"/>
      <c r="M128" s="183"/>
      <c r="N128" s="184"/>
      <c r="O128" s="184"/>
      <c r="P128" s="184"/>
      <c r="Q128" s="184"/>
      <c r="R128" s="184"/>
      <c r="S128" s="184"/>
      <c r="T128" s="185"/>
      <c r="AT128" s="180" t="s">
        <v>182</v>
      </c>
      <c r="AU128" s="180" t="s">
        <v>84</v>
      </c>
      <c r="AV128" s="14" t="s">
        <v>82</v>
      </c>
      <c r="AW128" s="14" t="s">
        <v>34</v>
      </c>
      <c r="AX128" s="14" t="s">
        <v>74</v>
      </c>
      <c r="AY128" s="180" t="s">
        <v>171</v>
      </c>
    </row>
    <row r="129" spans="2:51" s="12" customFormat="1" ht="12">
      <c r="B129" s="163"/>
      <c r="D129" s="160" t="s">
        <v>182</v>
      </c>
      <c r="E129" s="164" t="s">
        <v>3</v>
      </c>
      <c r="F129" s="165" t="s">
        <v>3514</v>
      </c>
      <c r="H129" s="166">
        <v>119.064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4" t="s">
        <v>182</v>
      </c>
      <c r="AU129" s="164" t="s">
        <v>84</v>
      </c>
      <c r="AV129" s="12" t="s">
        <v>84</v>
      </c>
      <c r="AW129" s="12" t="s">
        <v>34</v>
      </c>
      <c r="AX129" s="12" t="s">
        <v>74</v>
      </c>
      <c r="AY129" s="164" t="s">
        <v>171</v>
      </c>
    </row>
    <row r="130" spans="2:51" s="13" customFormat="1" ht="12">
      <c r="B130" s="171"/>
      <c r="D130" s="160" t="s">
        <v>182</v>
      </c>
      <c r="E130" s="172" t="s">
        <v>3</v>
      </c>
      <c r="F130" s="173" t="s">
        <v>201</v>
      </c>
      <c r="H130" s="174">
        <v>460.53200000000004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182</v>
      </c>
      <c r="AU130" s="172" t="s">
        <v>84</v>
      </c>
      <c r="AV130" s="13" t="s">
        <v>178</v>
      </c>
      <c r="AW130" s="13" t="s">
        <v>34</v>
      </c>
      <c r="AX130" s="13" t="s">
        <v>82</v>
      </c>
      <c r="AY130" s="172" t="s">
        <v>171</v>
      </c>
    </row>
    <row r="131" spans="2:65" s="1" customFormat="1" ht="16.5" customHeight="1">
      <c r="B131" s="147"/>
      <c r="C131" s="189" t="s">
        <v>224</v>
      </c>
      <c r="D131" s="189" t="s">
        <v>408</v>
      </c>
      <c r="E131" s="190" t="s">
        <v>3515</v>
      </c>
      <c r="F131" s="191" t="s">
        <v>3516</v>
      </c>
      <c r="G131" s="192" t="s">
        <v>235</v>
      </c>
      <c r="H131" s="193">
        <v>828.957</v>
      </c>
      <c r="I131" s="194"/>
      <c r="J131" s="195">
        <f>ROUND(I131*H131,2)</f>
        <v>0</v>
      </c>
      <c r="K131" s="191" t="s">
        <v>3</v>
      </c>
      <c r="L131" s="196"/>
      <c r="M131" s="197" t="s">
        <v>3</v>
      </c>
      <c r="N131" s="198" t="s">
        <v>45</v>
      </c>
      <c r="O131" s="51"/>
      <c r="P131" s="157">
        <f>O131*H131</f>
        <v>0</v>
      </c>
      <c r="Q131" s="157">
        <v>1</v>
      </c>
      <c r="R131" s="157">
        <f>Q131*H131</f>
        <v>828.957</v>
      </c>
      <c r="S131" s="157">
        <v>0</v>
      </c>
      <c r="T131" s="158">
        <f>S131*H131</f>
        <v>0</v>
      </c>
      <c r="AR131" s="18" t="s">
        <v>232</v>
      </c>
      <c r="AT131" s="18" t="s">
        <v>408</v>
      </c>
      <c r="AU131" s="18" t="s">
        <v>84</v>
      </c>
      <c r="AY131" s="18" t="s">
        <v>171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82</v>
      </c>
      <c r="BK131" s="159">
        <f>ROUND(I131*H131,2)</f>
        <v>0</v>
      </c>
      <c r="BL131" s="18" t="s">
        <v>178</v>
      </c>
      <c r="BM131" s="18" t="s">
        <v>3517</v>
      </c>
    </row>
    <row r="132" spans="2:47" s="1" customFormat="1" ht="12">
      <c r="B132" s="32"/>
      <c r="D132" s="160" t="s">
        <v>180</v>
      </c>
      <c r="F132" s="161" t="s">
        <v>3516</v>
      </c>
      <c r="I132" s="93"/>
      <c r="L132" s="32"/>
      <c r="M132" s="162"/>
      <c r="N132" s="51"/>
      <c r="O132" s="51"/>
      <c r="P132" s="51"/>
      <c r="Q132" s="51"/>
      <c r="R132" s="51"/>
      <c r="S132" s="51"/>
      <c r="T132" s="52"/>
      <c r="AT132" s="18" t="s">
        <v>180</v>
      </c>
      <c r="AU132" s="18" t="s">
        <v>84</v>
      </c>
    </row>
    <row r="133" spans="2:51" s="14" customFormat="1" ht="12">
      <c r="B133" s="179"/>
      <c r="D133" s="160" t="s">
        <v>182</v>
      </c>
      <c r="E133" s="180" t="s">
        <v>3</v>
      </c>
      <c r="F133" s="181" t="s">
        <v>3491</v>
      </c>
      <c r="H133" s="180" t="s">
        <v>3</v>
      </c>
      <c r="I133" s="182"/>
      <c r="L133" s="179"/>
      <c r="M133" s="183"/>
      <c r="N133" s="184"/>
      <c r="O133" s="184"/>
      <c r="P133" s="184"/>
      <c r="Q133" s="184"/>
      <c r="R133" s="184"/>
      <c r="S133" s="184"/>
      <c r="T133" s="185"/>
      <c r="AT133" s="180" t="s">
        <v>182</v>
      </c>
      <c r="AU133" s="180" t="s">
        <v>84</v>
      </c>
      <c r="AV133" s="14" t="s">
        <v>82</v>
      </c>
      <c r="AW133" s="14" t="s">
        <v>34</v>
      </c>
      <c r="AX133" s="14" t="s">
        <v>74</v>
      </c>
      <c r="AY133" s="180" t="s">
        <v>171</v>
      </c>
    </row>
    <row r="134" spans="2:51" s="12" customFormat="1" ht="12">
      <c r="B134" s="163"/>
      <c r="D134" s="160" t="s">
        <v>182</v>
      </c>
      <c r="E134" s="164" t="s">
        <v>3</v>
      </c>
      <c r="F134" s="165" t="s">
        <v>3518</v>
      </c>
      <c r="H134" s="166">
        <v>550.193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4" t="s">
        <v>182</v>
      </c>
      <c r="AU134" s="164" t="s">
        <v>84</v>
      </c>
      <c r="AV134" s="12" t="s">
        <v>84</v>
      </c>
      <c r="AW134" s="12" t="s">
        <v>34</v>
      </c>
      <c r="AX134" s="12" t="s">
        <v>74</v>
      </c>
      <c r="AY134" s="164" t="s">
        <v>171</v>
      </c>
    </row>
    <row r="135" spans="2:51" s="12" customFormat="1" ht="12">
      <c r="B135" s="163"/>
      <c r="D135" s="160" t="s">
        <v>182</v>
      </c>
      <c r="E135" s="164" t="s">
        <v>3</v>
      </c>
      <c r="F135" s="165" t="s">
        <v>3519</v>
      </c>
      <c r="H135" s="166">
        <v>64.449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4" t="s">
        <v>182</v>
      </c>
      <c r="AU135" s="164" t="s">
        <v>84</v>
      </c>
      <c r="AV135" s="12" t="s">
        <v>84</v>
      </c>
      <c r="AW135" s="12" t="s">
        <v>34</v>
      </c>
      <c r="AX135" s="12" t="s">
        <v>74</v>
      </c>
      <c r="AY135" s="164" t="s">
        <v>171</v>
      </c>
    </row>
    <row r="136" spans="2:51" s="14" customFormat="1" ht="12">
      <c r="B136" s="179"/>
      <c r="D136" s="160" t="s">
        <v>182</v>
      </c>
      <c r="E136" s="180" t="s">
        <v>3</v>
      </c>
      <c r="F136" s="181" t="s">
        <v>3496</v>
      </c>
      <c r="H136" s="180" t="s">
        <v>3</v>
      </c>
      <c r="I136" s="182"/>
      <c r="L136" s="179"/>
      <c r="M136" s="183"/>
      <c r="N136" s="184"/>
      <c r="O136" s="184"/>
      <c r="P136" s="184"/>
      <c r="Q136" s="184"/>
      <c r="R136" s="184"/>
      <c r="S136" s="184"/>
      <c r="T136" s="185"/>
      <c r="AT136" s="180" t="s">
        <v>182</v>
      </c>
      <c r="AU136" s="180" t="s">
        <v>84</v>
      </c>
      <c r="AV136" s="14" t="s">
        <v>82</v>
      </c>
      <c r="AW136" s="14" t="s">
        <v>34</v>
      </c>
      <c r="AX136" s="14" t="s">
        <v>74</v>
      </c>
      <c r="AY136" s="180" t="s">
        <v>171</v>
      </c>
    </row>
    <row r="137" spans="2:51" s="12" customFormat="1" ht="12">
      <c r="B137" s="163"/>
      <c r="D137" s="160" t="s">
        <v>182</v>
      </c>
      <c r="E137" s="164" t="s">
        <v>3</v>
      </c>
      <c r="F137" s="165" t="s">
        <v>3520</v>
      </c>
      <c r="H137" s="166">
        <v>214.315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4" t="s">
        <v>182</v>
      </c>
      <c r="AU137" s="164" t="s">
        <v>84</v>
      </c>
      <c r="AV137" s="12" t="s">
        <v>84</v>
      </c>
      <c r="AW137" s="12" t="s">
        <v>34</v>
      </c>
      <c r="AX137" s="12" t="s">
        <v>74</v>
      </c>
      <c r="AY137" s="164" t="s">
        <v>171</v>
      </c>
    </row>
    <row r="138" spans="2:51" s="13" customFormat="1" ht="12">
      <c r="B138" s="171"/>
      <c r="D138" s="160" t="s">
        <v>182</v>
      </c>
      <c r="E138" s="172" t="s">
        <v>3</v>
      </c>
      <c r="F138" s="173" t="s">
        <v>201</v>
      </c>
      <c r="H138" s="174">
        <v>828.9569999999999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182</v>
      </c>
      <c r="AU138" s="172" t="s">
        <v>84</v>
      </c>
      <c r="AV138" s="13" t="s">
        <v>178</v>
      </c>
      <c r="AW138" s="13" t="s">
        <v>34</v>
      </c>
      <c r="AX138" s="13" t="s">
        <v>82</v>
      </c>
      <c r="AY138" s="172" t="s">
        <v>171</v>
      </c>
    </row>
    <row r="139" spans="2:65" s="1" customFormat="1" ht="16.5" customHeight="1">
      <c r="B139" s="147"/>
      <c r="C139" s="148" t="s">
        <v>232</v>
      </c>
      <c r="D139" s="148" t="s">
        <v>173</v>
      </c>
      <c r="E139" s="149" t="s">
        <v>3521</v>
      </c>
      <c r="F139" s="150" t="s">
        <v>3522</v>
      </c>
      <c r="G139" s="151" t="s">
        <v>176</v>
      </c>
      <c r="H139" s="152">
        <v>149.33</v>
      </c>
      <c r="I139" s="153"/>
      <c r="J139" s="154">
        <f>ROUND(I139*H139,2)</f>
        <v>0</v>
      </c>
      <c r="K139" s="150" t="s">
        <v>177</v>
      </c>
      <c r="L139" s="32"/>
      <c r="M139" s="155" t="s">
        <v>3</v>
      </c>
      <c r="N139" s="156" t="s">
        <v>45</v>
      </c>
      <c r="O139" s="51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8" t="s">
        <v>178</v>
      </c>
      <c r="AT139" s="18" t="s">
        <v>173</v>
      </c>
      <c r="AU139" s="18" t="s">
        <v>84</v>
      </c>
      <c r="AY139" s="18" t="s">
        <v>171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18" t="s">
        <v>82</v>
      </c>
      <c r="BK139" s="159">
        <f>ROUND(I139*H139,2)</f>
        <v>0</v>
      </c>
      <c r="BL139" s="18" t="s">
        <v>178</v>
      </c>
      <c r="BM139" s="18" t="s">
        <v>3523</v>
      </c>
    </row>
    <row r="140" spans="2:47" s="1" customFormat="1" ht="12">
      <c r="B140" s="32"/>
      <c r="D140" s="160" t="s">
        <v>180</v>
      </c>
      <c r="F140" s="161" t="s">
        <v>3524</v>
      </c>
      <c r="I140" s="93"/>
      <c r="L140" s="32"/>
      <c r="M140" s="162"/>
      <c r="N140" s="51"/>
      <c r="O140" s="51"/>
      <c r="P140" s="51"/>
      <c r="Q140" s="51"/>
      <c r="R140" s="51"/>
      <c r="S140" s="51"/>
      <c r="T140" s="52"/>
      <c r="AT140" s="18" t="s">
        <v>180</v>
      </c>
      <c r="AU140" s="18" t="s">
        <v>84</v>
      </c>
    </row>
    <row r="141" spans="2:51" s="14" customFormat="1" ht="12">
      <c r="B141" s="179"/>
      <c r="D141" s="160" t="s">
        <v>182</v>
      </c>
      <c r="E141" s="180" t="s">
        <v>3</v>
      </c>
      <c r="F141" s="181" t="s">
        <v>3525</v>
      </c>
      <c r="H141" s="180" t="s">
        <v>3</v>
      </c>
      <c r="I141" s="182"/>
      <c r="L141" s="179"/>
      <c r="M141" s="183"/>
      <c r="N141" s="184"/>
      <c r="O141" s="184"/>
      <c r="P141" s="184"/>
      <c r="Q141" s="184"/>
      <c r="R141" s="184"/>
      <c r="S141" s="184"/>
      <c r="T141" s="185"/>
      <c r="AT141" s="180" t="s">
        <v>182</v>
      </c>
      <c r="AU141" s="180" t="s">
        <v>84</v>
      </c>
      <c r="AV141" s="14" t="s">
        <v>82</v>
      </c>
      <c r="AW141" s="14" t="s">
        <v>34</v>
      </c>
      <c r="AX141" s="14" t="s">
        <v>74</v>
      </c>
      <c r="AY141" s="180" t="s">
        <v>171</v>
      </c>
    </row>
    <row r="142" spans="2:51" s="12" customFormat="1" ht="12">
      <c r="B142" s="163"/>
      <c r="D142" s="160" t="s">
        <v>182</v>
      </c>
      <c r="E142" s="164" t="s">
        <v>3</v>
      </c>
      <c r="F142" s="165" t="s">
        <v>3526</v>
      </c>
      <c r="H142" s="166">
        <v>149.33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4" t="s">
        <v>182</v>
      </c>
      <c r="AU142" s="164" t="s">
        <v>84</v>
      </c>
      <c r="AV142" s="12" t="s">
        <v>84</v>
      </c>
      <c r="AW142" s="12" t="s">
        <v>34</v>
      </c>
      <c r="AX142" s="12" t="s">
        <v>82</v>
      </c>
      <c r="AY142" s="164" t="s">
        <v>171</v>
      </c>
    </row>
    <row r="143" spans="2:65" s="1" customFormat="1" ht="16.5" customHeight="1">
      <c r="B143" s="147"/>
      <c r="C143" s="189" t="s">
        <v>206</v>
      </c>
      <c r="D143" s="189" t="s">
        <v>408</v>
      </c>
      <c r="E143" s="190" t="s">
        <v>3527</v>
      </c>
      <c r="F143" s="191" t="s">
        <v>3528</v>
      </c>
      <c r="G143" s="192" t="s">
        <v>966</v>
      </c>
      <c r="H143" s="193">
        <v>2.24</v>
      </c>
      <c r="I143" s="194"/>
      <c r="J143" s="195">
        <f>ROUND(I143*H143,2)</f>
        <v>0</v>
      </c>
      <c r="K143" s="191" t="s">
        <v>177</v>
      </c>
      <c r="L143" s="196"/>
      <c r="M143" s="197" t="s">
        <v>3</v>
      </c>
      <c r="N143" s="198" t="s">
        <v>45</v>
      </c>
      <c r="O143" s="51"/>
      <c r="P143" s="157">
        <f>O143*H143</f>
        <v>0</v>
      </c>
      <c r="Q143" s="157">
        <v>0.001</v>
      </c>
      <c r="R143" s="157">
        <f>Q143*H143</f>
        <v>0.0022400000000000002</v>
      </c>
      <c r="S143" s="157">
        <v>0</v>
      </c>
      <c r="T143" s="158">
        <f>S143*H143</f>
        <v>0</v>
      </c>
      <c r="AR143" s="18" t="s">
        <v>232</v>
      </c>
      <c r="AT143" s="18" t="s">
        <v>408</v>
      </c>
      <c r="AU143" s="18" t="s">
        <v>84</v>
      </c>
      <c r="AY143" s="18" t="s">
        <v>171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18" t="s">
        <v>82</v>
      </c>
      <c r="BK143" s="159">
        <f>ROUND(I143*H143,2)</f>
        <v>0</v>
      </c>
      <c r="BL143" s="18" t="s">
        <v>178</v>
      </c>
      <c r="BM143" s="18" t="s">
        <v>3529</v>
      </c>
    </row>
    <row r="144" spans="2:47" s="1" customFormat="1" ht="12">
      <c r="B144" s="32"/>
      <c r="D144" s="160" t="s">
        <v>180</v>
      </c>
      <c r="F144" s="161" t="s">
        <v>3528</v>
      </c>
      <c r="I144" s="93"/>
      <c r="L144" s="32"/>
      <c r="M144" s="162"/>
      <c r="N144" s="51"/>
      <c r="O144" s="51"/>
      <c r="P144" s="51"/>
      <c r="Q144" s="51"/>
      <c r="R144" s="51"/>
      <c r="S144" s="51"/>
      <c r="T144" s="52"/>
      <c r="AT144" s="18" t="s">
        <v>180</v>
      </c>
      <c r="AU144" s="18" t="s">
        <v>84</v>
      </c>
    </row>
    <row r="145" spans="2:51" s="12" customFormat="1" ht="12">
      <c r="B145" s="163"/>
      <c r="D145" s="160" t="s">
        <v>182</v>
      </c>
      <c r="F145" s="165" t="s">
        <v>3530</v>
      </c>
      <c r="H145" s="166">
        <v>2.24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4" t="s">
        <v>182</v>
      </c>
      <c r="AU145" s="164" t="s">
        <v>84</v>
      </c>
      <c r="AV145" s="12" t="s">
        <v>84</v>
      </c>
      <c r="AW145" s="12" t="s">
        <v>4</v>
      </c>
      <c r="AX145" s="12" t="s">
        <v>82</v>
      </c>
      <c r="AY145" s="164" t="s">
        <v>171</v>
      </c>
    </row>
    <row r="146" spans="2:63" s="11" customFormat="1" ht="22.9" customHeight="1">
      <c r="B146" s="134"/>
      <c r="D146" s="135" t="s">
        <v>73</v>
      </c>
      <c r="E146" s="145" t="s">
        <v>208</v>
      </c>
      <c r="F146" s="145" t="s">
        <v>3531</v>
      </c>
      <c r="I146" s="137"/>
      <c r="J146" s="146">
        <f>BK146</f>
        <v>0</v>
      </c>
      <c r="L146" s="134"/>
      <c r="M146" s="139"/>
      <c r="N146" s="140"/>
      <c r="O146" s="140"/>
      <c r="P146" s="141">
        <f>SUM(P147:P230)</f>
        <v>0</v>
      </c>
      <c r="Q146" s="140"/>
      <c r="R146" s="141">
        <f>SUM(R147:R230)</f>
        <v>41.701102500000005</v>
      </c>
      <c r="S146" s="140"/>
      <c r="T146" s="142">
        <f>SUM(T147:T230)</f>
        <v>0</v>
      </c>
      <c r="AR146" s="135" t="s">
        <v>82</v>
      </c>
      <c r="AT146" s="143" t="s">
        <v>73</v>
      </c>
      <c r="AU146" s="143" t="s">
        <v>82</v>
      </c>
      <c r="AY146" s="135" t="s">
        <v>171</v>
      </c>
      <c r="BK146" s="144">
        <f>SUM(BK147:BK230)</f>
        <v>0</v>
      </c>
    </row>
    <row r="147" spans="2:65" s="1" customFormat="1" ht="16.5" customHeight="1">
      <c r="B147" s="147"/>
      <c r="C147" s="148" t="s">
        <v>242</v>
      </c>
      <c r="D147" s="148" t="s">
        <v>173</v>
      </c>
      <c r="E147" s="149" t="s">
        <v>3532</v>
      </c>
      <c r="F147" s="150" t="s">
        <v>3533</v>
      </c>
      <c r="G147" s="151" t="s">
        <v>176</v>
      </c>
      <c r="H147" s="152">
        <v>921.063</v>
      </c>
      <c r="I147" s="153"/>
      <c r="J147" s="154">
        <f>ROUND(I147*H147,2)</f>
        <v>0</v>
      </c>
      <c r="K147" s="150" t="s">
        <v>177</v>
      </c>
      <c r="L147" s="32"/>
      <c r="M147" s="155" t="s">
        <v>3</v>
      </c>
      <c r="N147" s="156" t="s">
        <v>45</v>
      </c>
      <c r="O147" s="51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AR147" s="18" t="s">
        <v>178</v>
      </c>
      <c r="AT147" s="18" t="s">
        <v>173</v>
      </c>
      <c r="AU147" s="18" t="s">
        <v>84</v>
      </c>
      <c r="AY147" s="18" t="s">
        <v>171</v>
      </c>
      <c r="BE147" s="159">
        <f>IF(N147="základní",J147,0)</f>
        <v>0</v>
      </c>
      <c r="BF147" s="159">
        <f>IF(N147="snížená",J147,0)</f>
        <v>0</v>
      </c>
      <c r="BG147" s="159">
        <f>IF(N147="zákl. přenesená",J147,0)</f>
        <v>0</v>
      </c>
      <c r="BH147" s="159">
        <f>IF(N147="sníž. přenesená",J147,0)</f>
        <v>0</v>
      </c>
      <c r="BI147" s="159">
        <f>IF(N147="nulová",J147,0)</f>
        <v>0</v>
      </c>
      <c r="BJ147" s="18" t="s">
        <v>82</v>
      </c>
      <c r="BK147" s="159">
        <f>ROUND(I147*H147,2)</f>
        <v>0</v>
      </c>
      <c r="BL147" s="18" t="s">
        <v>178</v>
      </c>
      <c r="BM147" s="18" t="s">
        <v>3534</v>
      </c>
    </row>
    <row r="148" spans="2:47" s="1" customFormat="1" ht="19.5">
      <c r="B148" s="32"/>
      <c r="D148" s="160" t="s">
        <v>180</v>
      </c>
      <c r="F148" s="161" t="s">
        <v>3535</v>
      </c>
      <c r="I148" s="93"/>
      <c r="L148" s="32"/>
      <c r="M148" s="162"/>
      <c r="N148" s="51"/>
      <c r="O148" s="51"/>
      <c r="P148" s="51"/>
      <c r="Q148" s="51"/>
      <c r="R148" s="51"/>
      <c r="S148" s="51"/>
      <c r="T148" s="52"/>
      <c r="AT148" s="18" t="s">
        <v>180</v>
      </c>
      <c r="AU148" s="18" t="s">
        <v>84</v>
      </c>
    </row>
    <row r="149" spans="2:51" s="14" customFormat="1" ht="12">
      <c r="B149" s="179"/>
      <c r="D149" s="160" t="s">
        <v>182</v>
      </c>
      <c r="E149" s="180" t="s">
        <v>3</v>
      </c>
      <c r="F149" s="181" t="s">
        <v>3491</v>
      </c>
      <c r="H149" s="180" t="s">
        <v>3</v>
      </c>
      <c r="I149" s="182"/>
      <c r="L149" s="179"/>
      <c r="M149" s="183"/>
      <c r="N149" s="184"/>
      <c r="O149" s="184"/>
      <c r="P149" s="184"/>
      <c r="Q149" s="184"/>
      <c r="R149" s="184"/>
      <c r="S149" s="184"/>
      <c r="T149" s="185"/>
      <c r="AT149" s="180" t="s">
        <v>182</v>
      </c>
      <c r="AU149" s="180" t="s">
        <v>84</v>
      </c>
      <c r="AV149" s="14" t="s">
        <v>82</v>
      </c>
      <c r="AW149" s="14" t="s">
        <v>34</v>
      </c>
      <c r="AX149" s="14" t="s">
        <v>74</v>
      </c>
      <c r="AY149" s="180" t="s">
        <v>171</v>
      </c>
    </row>
    <row r="150" spans="2:51" s="12" customFormat="1" ht="12">
      <c r="B150" s="163"/>
      <c r="D150" s="160" t="s">
        <v>182</v>
      </c>
      <c r="E150" s="164" t="s">
        <v>3</v>
      </c>
      <c r="F150" s="165" t="s">
        <v>3536</v>
      </c>
      <c r="H150" s="166">
        <v>611.325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4" t="s">
        <v>182</v>
      </c>
      <c r="AU150" s="164" t="s">
        <v>84</v>
      </c>
      <c r="AV150" s="12" t="s">
        <v>84</v>
      </c>
      <c r="AW150" s="12" t="s">
        <v>34</v>
      </c>
      <c r="AX150" s="12" t="s">
        <v>74</v>
      </c>
      <c r="AY150" s="164" t="s">
        <v>171</v>
      </c>
    </row>
    <row r="151" spans="2:51" s="12" customFormat="1" ht="12">
      <c r="B151" s="163"/>
      <c r="D151" s="160" t="s">
        <v>182</v>
      </c>
      <c r="E151" s="164" t="s">
        <v>3</v>
      </c>
      <c r="F151" s="165" t="s">
        <v>3537</v>
      </c>
      <c r="H151" s="166">
        <v>71.61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4" t="s">
        <v>182</v>
      </c>
      <c r="AU151" s="164" t="s">
        <v>84</v>
      </c>
      <c r="AV151" s="12" t="s">
        <v>84</v>
      </c>
      <c r="AW151" s="12" t="s">
        <v>34</v>
      </c>
      <c r="AX151" s="12" t="s">
        <v>74</v>
      </c>
      <c r="AY151" s="164" t="s">
        <v>171</v>
      </c>
    </row>
    <row r="152" spans="2:51" s="14" customFormat="1" ht="12">
      <c r="B152" s="179"/>
      <c r="D152" s="160" t="s">
        <v>182</v>
      </c>
      <c r="E152" s="180" t="s">
        <v>3</v>
      </c>
      <c r="F152" s="181" t="s">
        <v>3496</v>
      </c>
      <c r="H152" s="180" t="s">
        <v>3</v>
      </c>
      <c r="I152" s="182"/>
      <c r="L152" s="179"/>
      <c r="M152" s="183"/>
      <c r="N152" s="184"/>
      <c r="O152" s="184"/>
      <c r="P152" s="184"/>
      <c r="Q152" s="184"/>
      <c r="R152" s="184"/>
      <c r="S152" s="184"/>
      <c r="T152" s="185"/>
      <c r="AT152" s="180" t="s">
        <v>182</v>
      </c>
      <c r="AU152" s="180" t="s">
        <v>84</v>
      </c>
      <c r="AV152" s="14" t="s">
        <v>82</v>
      </c>
      <c r="AW152" s="14" t="s">
        <v>34</v>
      </c>
      <c r="AX152" s="14" t="s">
        <v>74</v>
      </c>
      <c r="AY152" s="180" t="s">
        <v>171</v>
      </c>
    </row>
    <row r="153" spans="2:51" s="12" customFormat="1" ht="12">
      <c r="B153" s="163"/>
      <c r="D153" s="160" t="s">
        <v>182</v>
      </c>
      <c r="E153" s="164" t="s">
        <v>3</v>
      </c>
      <c r="F153" s="165" t="s">
        <v>3538</v>
      </c>
      <c r="H153" s="166">
        <v>238.128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4" t="s">
        <v>182</v>
      </c>
      <c r="AU153" s="164" t="s">
        <v>84</v>
      </c>
      <c r="AV153" s="12" t="s">
        <v>84</v>
      </c>
      <c r="AW153" s="12" t="s">
        <v>34</v>
      </c>
      <c r="AX153" s="12" t="s">
        <v>74</v>
      </c>
      <c r="AY153" s="164" t="s">
        <v>171</v>
      </c>
    </row>
    <row r="154" spans="2:51" s="13" customFormat="1" ht="12">
      <c r="B154" s="171"/>
      <c r="D154" s="160" t="s">
        <v>182</v>
      </c>
      <c r="E154" s="172" t="s">
        <v>3</v>
      </c>
      <c r="F154" s="173" t="s">
        <v>201</v>
      </c>
      <c r="H154" s="174">
        <v>921.0630000000001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182</v>
      </c>
      <c r="AU154" s="172" t="s">
        <v>84</v>
      </c>
      <c r="AV154" s="13" t="s">
        <v>178</v>
      </c>
      <c r="AW154" s="13" t="s">
        <v>34</v>
      </c>
      <c r="AX154" s="13" t="s">
        <v>82</v>
      </c>
      <c r="AY154" s="172" t="s">
        <v>171</v>
      </c>
    </row>
    <row r="155" spans="2:65" s="1" customFormat="1" ht="16.5" customHeight="1">
      <c r="B155" s="147"/>
      <c r="C155" s="189" t="s">
        <v>248</v>
      </c>
      <c r="D155" s="189" t="s">
        <v>408</v>
      </c>
      <c r="E155" s="190" t="s">
        <v>3539</v>
      </c>
      <c r="F155" s="191" t="s">
        <v>3540</v>
      </c>
      <c r="G155" s="192" t="s">
        <v>235</v>
      </c>
      <c r="H155" s="193">
        <v>23.487</v>
      </c>
      <c r="I155" s="194"/>
      <c r="J155" s="195">
        <f>ROUND(I155*H155,2)</f>
        <v>0</v>
      </c>
      <c r="K155" s="191" t="s">
        <v>177</v>
      </c>
      <c r="L155" s="196"/>
      <c r="M155" s="197" t="s">
        <v>3</v>
      </c>
      <c r="N155" s="198" t="s">
        <v>45</v>
      </c>
      <c r="O155" s="51"/>
      <c r="P155" s="157">
        <f>O155*H155</f>
        <v>0</v>
      </c>
      <c r="Q155" s="157">
        <v>1</v>
      </c>
      <c r="R155" s="157">
        <f>Q155*H155</f>
        <v>23.487</v>
      </c>
      <c r="S155" s="157">
        <v>0</v>
      </c>
      <c r="T155" s="158">
        <f>S155*H155</f>
        <v>0</v>
      </c>
      <c r="AR155" s="18" t="s">
        <v>232</v>
      </c>
      <c r="AT155" s="18" t="s">
        <v>408</v>
      </c>
      <c r="AU155" s="18" t="s">
        <v>84</v>
      </c>
      <c r="AY155" s="18" t="s">
        <v>171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18" t="s">
        <v>82</v>
      </c>
      <c r="BK155" s="159">
        <f>ROUND(I155*H155,2)</f>
        <v>0</v>
      </c>
      <c r="BL155" s="18" t="s">
        <v>178</v>
      </c>
      <c r="BM155" s="18" t="s">
        <v>3541</v>
      </c>
    </row>
    <row r="156" spans="2:47" s="1" customFormat="1" ht="12">
      <c r="B156" s="32"/>
      <c r="D156" s="160" t="s">
        <v>180</v>
      </c>
      <c r="F156" s="161" t="s">
        <v>3540</v>
      </c>
      <c r="I156" s="93"/>
      <c r="L156" s="32"/>
      <c r="M156" s="162"/>
      <c r="N156" s="51"/>
      <c r="O156" s="51"/>
      <c r="P156" s="51"/>
      <c r="Q156" s="51"/>
      <c r="R156" s="51"/>
      <c r="S156" s="51"/>
      <c r="T156" s="52"/>
      <c r="AT156" s="18" t="s">
        <v>180</v>
      </c>
      <c r="AU156" s="18" t="s">
        <v>84</v>
      </c>
    </row>
    <row r="157" spans="2:51" s="14" customFormat="1" ht="12">
      <c r="B157" s="179"/>
      <c r="D157" s="160" t="s">
        <v>182</v>
      </c>
      <c r="E157" s="180" t="s">
        <v>3</v>
      </c>
      <c r="F157" s="181" t="s">
        <v>3542</v>
      </c>
      <c r="H157" s="180" t="s">
        <v>3</v>
      </c>
      <c r="I157" s="182"/>
      <c r="L157" s="179"/>
      <c r="M157" s="183"/>
      <c r="N157" s="184"/>
      <c r="O157" s="184"/>
      <c r="P157" s="184"/>
      <c r="Q157" s="184"/>
      <c r="R157" s="184"/>
      <c r="S157" s="184"/>
      <c r="T157" s="185"/>
      <c r="AT157" s="180" t="s">
        <v>182</v>
      </c>
      <c r="AU157" s="180" t="s">
        <v>84</v>
      </c>
      <c r="AV157" s="14" t="s">
        <v>82</v>
      </c>
      <c r="AW157" s="14" t="s">
        <v>34</v>
      </c>
      <c r="AX157" s="14" t="s">
        <v>74</v>
      </c>
      <c r="AY157" s="180" t="s">
        <v>171</v>
      </c>
    </row>
    <row r="158" spans="2:51" s="14" customFormat="1" ht="12">
      <c r="B158" s="179"/>
      <c r="D158" s="160" t="s">
        <v>182</v>
      </c>
      <c r="E158" s="180" t="s">
        <v>3</v>
      </c>
      <c r="F158" s="181" t="s">
        <v>3491</v>
      </c>
      <c r="H158" s="180" t="s">
        <v>3</v>
      </c>
      <c r="I158" s="182"/>
      <c r="L158" s="179"/>
      <c r="M158" s="183"/>
      <c r="N158" s="184"/>
      <c r="O158" s="184"/>
      <c r="P158" s="184"/>
      <c r="Q158" s="184"/>
      <c r="R158" s="184"/>
      <c r="S158" s="184"/>
      <c r="T158" s="185"/>
      <c r="AT158" s="180" t="s">
        <v>182</v>
      </c>
      <c r="AU158" s="180" t="s">
        <v>84</v>
      </c>
      <c r="AV158" s="14" t="s">
        <v>82</v>
      </c>
      <c r="AW158" s="14" t="s">
        <v>34</v>
      </c>
      <c r="AX158" s="14" t="s">
        <v>74</v>
      </c>
      <c r="AY158" s="180" t="s">
        <v>171</v>
      </c>
    </row>
    <row r="159" spans="2:51" s="12" customFormat="1" ht="12">
      <c r="B159" s="163"/>
      <c r="D159" s="160" t="s">
        <v>182</v>
      </c>
      <c r="E159" s="164" t="s">
        <v>3</v>
      </c>
      <c r="F159" s="165" t="s">
        <v>3543</v>
      </c>
      <c r="H159" s="166">
        <v>15.589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4" t="s">
        <v>182</v>
      </c>
      <c r="AU159" s="164" t="s">
        <v>84</v>
      </c>
      <c r="AV159" s="12" t="s">
        <v>84</v>
      </c>
      <c r="AW159" s="12" t="s">
        <v>34</v>
      </c>
      <c r="AX159" s="12" t="s">
        <v>74</v>
      </c>
      <c r="AY159" s="164" t="s">
        <v>171</v>
      </c>
    </row>
    <row r="160" spans="2:51" s="12" customFormat="1" ht="12">
      <c r="B160" s="163"/>
      <c r="D160" s="160" t="s">
        <v>182</v>
      </c>
      <c r="E160" s="164" t="s">
        <v>3</v>
      </c>
      <c r="F160" s="165" t="s">
        <v>3544</v>
      </c>
      <c r="H160" s="166">
        <v>1.826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4" t="s">
        <v>182</v>
      </c>
      <c r="AU160" s="164" t="s">
        <v>84</v>
      </c>
      <c r="AV160" s="12" t="s">
        <v>84</v>
      </c>
      <c r="AW160" s="12" t="s">
        <v>34</v>
      </c>
      <c r="AX160" s="12" t="s">
        <v>74</v>
      </c>
      <c r="AY160" s="164" t="s">
        <v>171</v>
      </c>
    </row>
    <row r="161" spans="2:51" s="14" customFormat="1" ht="12">
      <c r="B161" s="179"/>
      <c r="D161" s="160" t="s">
        <v>182</v>
      </c>
      <c r="E161" s="180" t="s">
        <v>3</v>
      </c>
      <c r="F161" s="181" t="s">
        <v>3496</v>
      </c>
      <c r="H161" s="180" t="s">
        <v>3</v>
      </c>
      <c r="I161" s="182"/>
      <c r="L161" s="179"/>
      <c r="M161" s="183"/>
      <c r="N161" s="184"/>
      <c r="O161" s="184"/>
      <c r="P161" s="184"/>
      <c r="Q161" s="184"/>
      <c r="R161" s="184"/>
      <c r="S161" s="184"/>
      <c r="T161" s="185"/>
      <c r="AT161" s="180" t="s">
        <v>182</v>
      </c>
      <c r="AU161" s="180" t="s">
        <v>84</v>
      </c>
      <c r="AV161" s="14" t="s">
        <v>82</v>
      </c>
      <c r="AW161" s="14" t="s">
        <v>34</v>
      </c>
      <c r="AX161" s="14" t="s">
        <v>74</v>
      </c>
      <c r="AY161" s="180" t="s">
        <v>171</v>
      </c>
    </row>
    <row r="162" spans="2:51" s="12" customFormat="1" ht="12">
      <c r="B162" s="163"/>
      <c r="D162" s="160" t="s">
        <v>182</v>
      </c>
      <c r="E162" s="164" t="s">
        <v>3</v>
      </c>
      <c r="F162" s="165" t="s">
        <v>3545</v>
      </c>
      <c r="H162" s="166">
        <v>6.072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4" t="s">
        <v>182</v>
      </c>
      <c r="AU162" s="164" t="s">
        <v>84</v>
      </c>
      <c r="AV162" s="12" t="s">
        <v>84</v>
      </c>
      <c r="AW162" s="12" t="s">
        <v>34</v>
      </c>
      <c r="AX162" s="12" t="s">
        <v>74</v>
      </c>
      <c r="AY162" s="164" t="s">
        <v>171</v>
      </c>
    </row>
    <row r="163" spans="2:51" s="13" customFormat="1" ht="12">
      <c r="B163" s="171"/>
      <c r="D163" s="160" t="s">
        <v>182</v>
      </c>
      <c r="E163" s="172" t="s">
        <v>3</v>
      </c>
      <c r="F163" s="173" t="s">
        <v>201</v>
      </c>
      <c r="H163" s="174">
        <v>23.487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182</v>
      </c>
      <c r="AU163" s="172" t="s">
        <v>84</v>
      </c>
      <c r="AV163" s="13" t="s">
        <v>178</v>
      </c>
      <c r="AW163" s="13" t="s">
        <v>34</v>
      </c>
      <c r="AX163" s="13" t="s">
        <v>82</v>
      </c>
      <c r="AY163" s="172" t="s">
        <v>171</v>
      </c>
    </row>
    <row r="164" spans="2:65" s="1" customFormat="1" ht="16.5" customHeight="1">
      <c r="B164" s="147"/>
      <c r="C164" s="148" t="s">
        <v>253</v>
      </c>
      <c r="D164" s="148" t="s">
        <v>173</v>
      </c>
      <c r="E164" s="149" t="s">
        <v>3546</v>
      </c>
      <c r="F164" s="150" t="s">
        <v>3547</v>
      </c>
      <c r="G164" s="151" t="s">
        <v>176</v>
      </c>
      <c r="H164" s="152">
        <v>108.24</v>
      </c>
      <c r="I164" s="153"/>
      <c r="J164" s="154">
        <f>ROUND(I164*H164,2)</f>
        <v>0</v>
      </c>
      <c r="K164" s="150" t="s">
        <v>177</v>
      </c>
      <c r="L164" s="32"/>
      <c r="M164" s="155" t="s">
        <v>3</v>
      </c>
      <c r="N164" s="156" t="s">
        <v>45</v>
      </c>
      <c r="O164" s="51"/>
      <c r="P164" s="157">
        <f>O164*H164</f>
        <v>0</v>
      </c>
      <c r="Q164" s="157">
        <v>0</v>
      </c>
      <c r="R164" s="157">
        <f>Q164*H164</f>
        <v>0</v>
      </c>
      <c r="S164" s="157">
        <v>0</v>
      </c>
      <c r="T164" s="158">
        <f>S164*H164</f>
        <v>0</v>
      </c>
      <c r="AR164" s="18" t="s">
        <v>178</v>
      </c>
      <c r="AT164" s="18" t="s">
        <v>173</v>
      </c>
      <c r="AU164" s="18" t="s">
        <v>84</v>
      </c>
      <c r="AY164" s="18" t="s">
        <v>171</v>
      </c>
      <c r="BE164" s="159">
        <f>IF(N164="základní",J164,0)</f>
        <v>0</v>
      </c>
      <c r="BF164" s="159">
        <f>IF(N164="snížená",J164,0)</f>
        <v>0</v>
      </c>
      <c r="BG164" s="159">
        <f>IF(N164="zákl. přenesená",J164,0)</f>
        <v>0</v>
      </c>
      <c r="BH164" s="159">
        <f>IF(N164="sníž. přenesená",J164,0)</f>
        <v>0</v>
      </c>
      <c r="BI164" s="159">
        <f>IF(N164="nulová",J164,0)</f>
        <v>0</v>
      </c>
      <c r="BJ164" s="18" t="s">
        <v>82</v>
      </c>
      <c r="BK164" s="159">
        <f>ROUND(I164*H164,2)</f>
        <v>0</v>
      </c>
      <c r="BL164" s="18" t="s">
        <v>178</v>
      </c>
      <c r="BM164" s="18" t="s">
        <v>3548</v>
      </c>
    </row>
    <row r="165" spans="2:47" s="1" customFormat="1" ht="12">
      <c r="B165" s="32"/>
      <c r="D165" s="160" t="s">
        <v>180</v>
      </c>
      <c r="F165" s="161" t="s">
        <v>3549</v>
      </c>
      <c r="I165" s="93"/>
      <c r="L165" s="32"/>
      <c r="M165" s="162"/>
      <c r="N165" s="51"/>
      <c r="O165" s="51"/>
      <c r="P165" s="51"/>
      <c r="Q165" s="51"/>
      <c r="R165" s="51"/>
      <c r="S165" s="51"/>
      <c r="T165" s="52"/>
      <c r="AT165" s="18" t="s">
        <v>180</v>
      </c>
      <c r="AU165" s="18" t="s">
        <v>84</v>
      </c>
    </row>
    <row r="166" spans="2:51" s="14" customFormat="1" ht="12">
      <c r="B166" s="179"/>
      <c r="D166" s="160" t="s">
        <v>182</v>
      </c>
      <c r="E166" s="180" t="s">
        <v>3</v>
      </c>
      <c r="F166" s="181" t="s">
        <v>3496</v>
      </c>
      <c r="H166" s="180" t="s">
        <v>3</v>
      </c>
      <c r="I166" s="182"/>
      <c r="L166" s="179"/>
      <c r="M166" s="183"/>
      <c r="N166" s="184"/>
      <c r="O166" s="184"/>
      <c r="P166" s="184"/>
      <c r="Q166" s="184"/>
      <c r="R166" s="184"/>
      <c r="S166" s="184"/>
      <c r="T166" s="185"/>
      <c r="AT166" s="180" t="s">
        <v>182</v>
      </c>
      <c r="AU166" s="180" t="s">
        <v>84</v>
      </c>
      <c r="AV166" s="14" t="s">
        <v>82</v>
      </c>
      <c r="AW166" s="14" t="s">
        <v>34</v>
      </c>
      <c r="AX166" s="14" t="s">
        <v>74</v>
      </c>
      <c r="AY166" s="180" t="s">
        <v>171</v>
      </c>
    </row>
    <row r="167" spans="2:51" s="12" customFormat="1" ht="12">
      <c r="B167" s="163"/>
      <c r="D167" s="160" t="s">
        <v>182</v>
      </c>
      <c r="E167" s="164" t="s">
        <v>3</v>
      </c>
      <c r="F167" s="165" t="s">
        <v>3550</v>
      </c>
      <c r="H167" s="166">
        <v>108.24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4" t="s">
        <v>182</v>
      </c>
      <c r="AU167" s="164" t="s">
        <v>84</v>
      </c>
      <c r="AV167" s="12" t="s">
        <v>84</v>
      </c>
      <c r="AW167" s="12" t="s">
        <v>34</v>
      </c>
      <c r="AX167" s="12" t="s">
        <v>82</v>
      </c>
      <c r="AY167" s="164" t="s">
        <v>171</v>
      </c>
    </row>
    <row r="168" spans="2:65" s="1" customFormat="1" ht="16.5" customHeight="1">
      <c r="B168" s="147"/>
      <c r="C168" s="148" t="s">
        <v>363</v>
      </c>
      <c r="D168" s="148" t="s">
        <v>173</v>
      </c>
      <c r="E168" s="149" t="s">
        <v>3551</v>
      </c>
      <c r="F168" s="150" t="s">
        <v>3552</v>
      </c>
      <c r="G168" s="151" t="s">
        <v>176</v>
      </c>
      <c r="H168" s="152">
        <v>108.24</v>
      </c>
      <c r="I168" s="153"/>
      <c r="J168" s="154">
        <f>ROUND(I168*H168,2)</f>
        <v>0</v>
      </c>
      <c r="K168" s="150" t="s">
        <v>177</v>
      </c>
      <c r="L168" s="32"/>
      <c r="M168" s="155" t="s">
        <v>3</v>
      </c>
      <c r="N168" s="156" t="s">
        <v>45</v>
      </c>
      <c r="O168" s="51"/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AR168" s="18" t="s">
        <v>178</v>
      </c>
      <c r="AT168" s="18" t="s">
        <v>173</v>
      </c>
      <c r="AU168" s="18" t="s">
        <v>84</v>
      </c>
      <c r="AY168" s="18" t="s">
        <v>171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8" t="s">
        <v>82</v>
      </c>
      <c r="BK168" s="159">
        <f>ROUND(I168*H168,2)</f>
        <v>0</v>
      </c>
      <c r="BL168" s="18" t="s">
        <v>178</v>
      </c>
      <c r="BM168" s="18" t="s">
        <v>3553</v>
      </c>
    </row>
    <row r="169" spans="2:47" s="1" customFormat="1" ht="12">
      <c r="B169" s="32"/>
      <c r="D169" s="160" t="s">
        <v>180</v>
      </c>
      <c r="F169" s="161" t="s">
        <v>3554</v>
      </c>
      <c r="I169" s="93"/>
      <c r="L169" s="32"/>
      <c r="M169" s="162"/>
      <c r="N169" s="51"/>
      <c r="O169" s="51"/>
      <c r="P169" s="51"/>
      <c r="Q169" s="51"/>
      <c r="R169" s="51"/>
      <c r="S169" s="51"/>
      <c r="T169" s="52"/>
      <c r="AT169" s="18" t="s">
        <v>180</v>
      </c>
      <c r="AU169" s="18" t="s">
        <v>84</v>
      </c>
    </row>
    <row r="170" spans="2:51" s="14" customFormat="1" ht="12">
      <c r="B170" s="179"/>
      <c r="D170" s="160" t="s">
        <v>182</v>
      </c>
      <c r="E170" s="180" t="s">
        <v>3</v>
      </c>
      <c r="F170" s="181" t="s">
        <v>3496</v>
      </c>
      <c r="H170" s="180" t="s">
        <v>3</v>
      </c>
      <c r="I170" s="182"/>
      <c r="L170" s="179"/>
      <c r="M170" s="183"/>
      <c r="N170" s="184"/>
      <c r="O170" s="184"/>
      <c r="P170" s="184"/>
      <c r="Q170" s="184"/>
      <c r="R170" s="184"/>
      <c r="S170" s="184"/>
      <c r="T170" s="185"/>
      <c r="AT170" s="180" t="s">
        <v>182</v>
      </c>
      <c r="AU170" s="180" t="s">
        <v>84</v>
      </c>
      <c r="AV170" s="14" t="s">
        <v>82</v>
      </c>
      <c r="AW170" s="14" t="s">
        <v>34</v>
      </c>
      <c r="AX170" s="14" t="s">
        <v>74</v>
      </c>
      <c r="AY170" s="180" t="s">
        <v>171</v>
      </c>
    </row>
    <row r="171" spans="2:51" s="12" customFormat="1" ht="12">
      <c r="B171" s="163"/>
      <c r="D171" s="160" t="s">
        <v>182</v>
      </c>
      <c r="E171" s="164" t="s">
        <v>3</v>
      </c>
      <c r="F171" s="165" t="s">
        <v>3550</v>
      </c>
      <c r="H171" s="166">
        <v>108.24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4" t="s">
        <v>182</v>
      </c>
      <c r="AU171" s="164" t="s">
        <v>84</v>
      </c>
      <c r="AV171" s="12" t="s">
        <v>84</v>
      </c>
      <c r="AW171" s="12" t="s">
        <v>34</v>
      </c>
      <c r="AX171" s="12" t="s">
        <v>82</v>
      </c>
      <c r="AY171" s="164" t="s">
        <v>171</v>
      </c>
    </row>
    <row r="172" spans="2:65" s="1" customFormat="1" ht="16.5" customHeight="1">
      <c r="B172" s="147"/>
      <c r="C172" s="148" t="s">
        <v>376</v>
      </c>
      <c r="D172" s="148" t="s">
        <v>173</v>
      </c>
      <c r="E172" s="149" t="s">
        <v>3555</v>
      </c>
      <c r="F172" s="150" t="s">
        <v>3556</v>
      </c>
      <c r="G172" s="151" t="s">
        <v>176</v>
      </c>
      <c r="H172" s="152">
        <v>216.48</v>
      </c>
      <c r="I172" s="153"/>
      <c r="J172" s="154">
        <f>ROUND(I172*H172,2)</f>
        <v>0</v>
      </c>
      <c r="K172" s="150" t="s">
        <v>177</v>
      </c>
      <c r="L172" s="32"/>
      <c r="M172" s="155" t="s">
        <v>3</v>
      </c>
      <c r="N172" s="156" t="s">
        <v>45</v>
      </c>
      <c r="O172" s="51"/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18" t="s">
        <v>178</v>
      </c>
      <c r="AT172" s="18" t="s">
        <v>173</v>
      </c>
      <c r="AU172" s="18" t="s">
        <v>84</v>
      </c>
      <c r="AY172" s="18" t="s">
        <v>171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18" t="s">
        <v>82</v>
      </c>
      <c r="BK172" s="159">
        <f>ROUND(I172*H172,2)</f>
        <v>0</v>
      </c>
      <c r="BL172" s="18" t="s">
        <v>178</v>
      </c>
      <c r="BM172" s="18" t="s">
        <v>3557</v>
      </c>
    </row>
    <row r="173" spans="2:47" s="1" customFormat="1" ht="12">
      <c r="B173" s="32"/>
      <c r="D173" s="160" t="s">
        <v>180</v>
      </c>
      <c r="F173" s="161" t="s">
        <v>3558</v>
      </c>
      <c r="I173" s="93"/>
      <c r="L173" s="32"/>
      <c r="M173" s="162"/>
      <c r="N173" s="51"/>
      <c r="O173" s="51"/>
      <c r="P173" s="51"/>
      <c r="Q173" s="51"/>
      <c r="R173" s="51"/>
      <c r="S173" s="51"/>
      <c r="T173" s="52"/>
      <c r="AT173" s="18" t="s">
        <v>180</v>
      </c>
      <c r="AU173" s="18" t="s">
        <v>84</v>
      </c>
    </row>
    <row r="174" spans="2:51" s="14" customFormat="1" ht="12">
      <c r="B174" s="179"/>
      <c r="D174" s="160" t="s">
        <v>182</v>
      </c>
      <c r="E174" s="180" t="s">
        <v>3</v>
      </c>
      <c r="F174" s="181" t="s">
        <v>3496</v>
      </c>
      <c r="H174" s="180" t="s">
        <v>3</v>
      </c>
      <c r="I174" s="182"/>
      <c r="L174" s="179"/>
      <c r="M174" s="183"/>
      <c r="N174" s="184"/>
      <c r="O174" s="184"/>
      <c r="P174" s="184"/>
      <c r="Q174" s="184"/>
      <c r="R174" s="184"/>
      <c r="S174" s="184"/>
      <c r="T174" s="185"/>
      <c r="AT174" s="180" t="s">
        <v>182</v>
      </c>
      <c r="AU174" s="180" t="s">
        <v>84</v>
      </c>
      <c r="AV174" s="14" t="s">
        <v>82</v>
      </c>
      <c r="AW174" s="14" t="s">
        <v>34</v>
      </c>
      <c r="AX174" s="14" t="s">
        <v>74</v>
      </c>
      <c r="AY174" s="180" t="s">
        <v>171</v>
      </c>
    </row>
    <row r="175" spans="2:51" s="12" customFormat="1" ht="12">
      <c r="B175" s="163"/>
      <c r="D175" s="160" t="s">
        <v>182</v>
      </c>
      <c r="E175" s="164" t="s">
        <v>3</v>
      </c>
      <c r="F175" s="165" t="s">
        <v>3559</v>
      </c>
      <c r="H175" s="166">
        <v>216.48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4" t="s">
        <v>182</v>
      </c>
      <c r="AU175" s="164" t="s">
        <v>84</v>
      </c>
      <c r="AV175" s="12" t="s">
        <v>84</v>
      </c>
      <c r="AW175" s="12" t="s">
        <v>34</v>
      </c>
      <c r="AX175" s="12" t="s">
        <v>82</v>
      </c>
      <c r="AY175" s="164" t="s">
        <v>171</v>
      </c>
    </row>
    <row r="176" spans="2:65" s="1" customFormat="1" ht="16.5" customHeight="1">
      <c r="B176" s="147"/>
      <c r="C176" s="148" t="s">
        <v>9</v>
      </c>
      <c r="D176" s="148" t="s">
        <v>173</v>
      </c>
      <c r="E176" s="149" t="s">
        <v>3560</v>
      </c>
      <c r="F176" s="150" t="s">
        <v>3561</v>
      </c>
      <c r="G176" s="151" t="s">
        <v>176</v>
      </c>
      <c r="H176" s="152">
        <v>37.95</v>
      </c>
      <c r="I176" s="153"/>
      <c r="J176" s="154">
        <f>ROUND(I176*H176,2)</f>
        <v>0</v>
      </c>
      <c r="K176" s="150" t="s">
        <v>177</v>
      </c>
      <c r="L176" s="32"/>
      <c r="M176" s="155" t="s">
        <v>3</v>
      </c>
      <c r="N176" s="156" t="s">
        <v>45</v>
      </c>
      <c r="O176" s="51"/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AR176" s="18" t="s">
        <v>178</v>
      </c>
      <c r="AT176" s="18" t="s">
        <v>173</v>
      </c>
      <c r="AU176" s="18" t="s">
        <v>84</v>
      </c>
      <c r="AY176" s="18" t="s">
        <v>171</v>
      </c>
      <c r="BE176" s="159">
        <f>IF(N176="základní",J176,0)</f>
        <v>0</v>
      </c>
      <c r="BF176" s="159">
        <f>IF(N176="snížená",J176,0)</f>
        <v>0</v>
      </c>
      <c r="BG176" s="159">
        <f>IF(N176="zákl. přenesená",J176,0)</f>
        <v>0</v>
      </c>
      <c r="BH176" s="159">
        <f>IF(N176="sníž. přenesená",J176,0)</f>
        <v>0</v>
      </c>
      <c r="BI176" s="159">
        <f>IF(N176="nulová",J176,0)</f>
        <v>0</v>
      </c>
      <c r="BJ176" s="18" t="s">
        <v>82</v>
      </c>
      <c r="BK176" s="159">
        <f>ROUND(I176*H176,2)</f>
        <v>0</v>
      </c>
      <c r="BL176" s="18" t="s">
        <v>178</v>
      </c>
      <c r="BM176" s="18" t="s">
        <v>3562</v>
      </c>
    </row>
    <row r="177" spans="2:47" s="1" customFormat="1" ht="12">
      <c r="B177" s="32"/>
      <c r="D177" s="160" t="s">
        <v>180</v>
      </c>
      <c r="F177" s="161" t="s">
        <v>3563</v>
      </c>
      <c r="I177" s="93"/>
      <c r="L177" s="32"/>
      <c r="M177" s="162"/>
      <c r="N177" s="51"/>
      <c r="O177" s="51"/>
      <c r="P177" s="51"/>
      <c r="Q177" s="51"/>
      <c r="R177" s="51"/>
      <c r="S177" s="51"/>
      <c r="T177" s="52"/>
      <c r="AT177" s="18" t="s">
        <v>180</v>
      </c>
      <c r="AU177" s="18" t="s">
        <v>84</v>
      </c>
    </row>
    <row r="178" spans="2:51" s="14" customFormat="1" ht="12">
      <c r="B178" s="179"/>
      <c r="D178" s="160" t="s">
        <v>182</v>
      </c>
      <c r="E178" s="180" t="s">
        <v>3</v>
      </c>
      <c r="F178" s="181" t="s">
        <v>3494</v>
      </c>
      <c r="H178" s="180" t="s">
        <v>3</v>
      </c>
      <c r="I178" s="182"/>
      <c r="L178" s="179"/>
      <c r="M178" s="183"/>
      <c r="N178" s="184"/>
      <c r="O178" s="184"/>
      <c r="P178" s="184"/>
      <c r="Q178" s="184"/>
      <c r="R178" s="184"/>
      <c r="S178" s="184"/>
      <c r="T178" s="185"/>
      <c r="AT178" s="180" t="s">
        <v>182</v>
      </c>
      <c r="AU178" s="180" t="s">
        <v>84</v>
      </c>
      <c r="AV178" s="14" t="s">
        <v>82</v>
      </c>
      <c r="AW178" s="14" t="s">
        <v>34</v>
      </c>
      <c r="AX178" s="14" t="s">
        <v>74</v>
      </c>
      <c r="AY178" s="180" t="s">
        <v>171</v>
      </c>
    </row>
    <row r="179" spans="2:51" s="12" customFormat="1" ht="12">
      <c r="B179" s="163"/>
      <c r="D179" s="160" t="s">
        <v>182</v>
      </c>
      <c r="E179" s="164" t="s">
        <v>3</v>
      </c>
      <c r="F179" s="165" t="s">
        <v>3564</v>
      </c>
      <c r="H179" s="166">
        <v>37.95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4" t="s">
        <v>182</v>
      </c>
      <c r="AU179" s="164" t="s">
        <v>84</v>
      </c>
      <c r="AV179" s="12" t="s">
        <v>84</v>
      </c>
      <c r="AW179" s="12" t="s">
        <v>34</v>
      </c>
      <c r="AX179" s="12" t="s">
        <v>82</v>
      </c>
      <c r="AY179" s="164" t="s">
        <v>171</v>
      </c>
    </row>
    <row r="180" spans="2:65" s="1" customFormat="1" ht="16.5" customHeight="1">
      <c r="B180" s="147"/>
      <c r="C180" s="148" t="s">
        <v>386</v>
      </c>
      <c r="D180" s="148" t="s">
        <v>173</v>
      </c>
      <c r="E180" s="149" t="s">
        <v>3565</v>
      </c>
      <c r="F180" s="150" t="s">
        <v>3566</v>
      </c>
      <c r="G180" s="151" t="s">
        <v>176</v>
      </c>
      <c r="H180" s="152">
        <v>238.128</v>
      </c>
      <c r="I180" s="153"/>
      <c r="J180" s="154">
        <f>ROUND(I180*H180,2)</f>
        <v>0</v>
      </c>
      <c r="K180" s="150" t="s">
        <v>177</v>
      </c>
      <c r="L180" s="32"/>
      <c r="M180" s="155" t="s">
        <v>3</v>
      </c>
      <c r="N180" s="156" t="s">
        <v>45</v>
      </c>
      <c r="O180" s="51"/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AR180" s="18" t="s">
        <v>178</v>
      </c>
      <c r="AT180" s="18" t="s">
        <v>173</v>
      </c>
      <c r="AU180" s="18" t="s">
        <v>84</v>
      </c>
      <c r="AY180" s="18" t="s">
        <v>171</v>
      </c>
      <c r="BE180" s="159">
        <f>IF(N180="základní",J180,0)</f>
        <v>0</v>
      </c>
      <c r="BF180" s="159">
        <f>IF(N180="snížená",J180,0)</f>
        <v>0</v>
      </c>
      <c r="BG180" s="159">
        <f>IF(N180="zákl. přenesená",J180,0)</f>
        <v>0</v>
      </c>
      <c r="BH180" s="159">
        <f>IF(N180="sníž. přenesená",J180,0)</f>
        <v>0</v>
      </c>
      <c r="BI180" s="159">
        <f>IF(N180="nulová",J180,0)</f>
        <v>0</v>
      </c>
      <c r="BJ180" s="18" t="s">
        <v>82</v>
      </c>
      <c r="BK180" s="159">
        <f>ROUND(I180*H180,2)</f>
        <v>0</v>
      </c>
      <c r="BL180" s="18" t="s">
        <v>178</v>
      </c>
      <c r="BM180" s="18" t="s">
        <v>3567</v>
      </c>
    </row>
    <row r="181" spans="2:47" s="1" customFormat="1" ht="12">
      <c r="B181" s="32"/>
      <c r="D181" s="160" t="s">
        <v>180</v>
      </c>
      <c r="F181" s="161" t="s">
        <v>3568</v>
      </c>
      <c r="I181" s="93"/>
      <c r="L181" s="32"/>
      <c r="M181" s="162"/>
      <c r="N181" s="51"/>
      <c r="O181" s="51"/>
      <c r="P181" s="51"/>
      <c r="Q181" s="51"/>
      <c r="R181" s="51"/>
      <c r="S181" s="51"/>
      <c r="T181" s="52"/>
      <c r="AT181" s="18" t="s">
        <v>180</v>
      </c>
      <c r="AU181" s="18" t="s">
        <v>84</v>
      </c>
    </row>
    <row r="182" spans="2:51" s="14" customFormat="1" ht="12">
      <c r="B182" s="179"/>
      <c r="D182" s="160" t="s">
        <v>182</v>
      </c>
      <c r="E182" s="180" t="s">
        <v>3</v>
      </c>
      <c r="F182" s="181" t="s">
        <v>3496</v>
      </c>
      <c r="H182" s="180" t="s">
        <v>3</v>
      </c>
      <c r="I182" s="182"/>
      <c r="L182" s="179"/>
      <c r="M182" s="183"/>
      <c r="N182" s="184"/>
      <c r="O182" s="184"/>
      <c r="P182" s="184"/>
      <c r="Q182" s="184"/>
      <c r="R182" s="184"/>
      <c r="S182" s="184"/>
      <c r="T182" s="185"/>
      <c r="AT182" s="180" t="s">
        <v>182</v>
      </c>
      <c r="AU182" s="180" t="s">
        <v>84</v>
      </c>
      <c r="AV182" s="14" t="s">
        <v>82</v>
      </c>
      <c r="AW182" s="14" t="s">
        <v>34</v>
      </c>
      <c r="AX182" s="14" t="s">
        <v>74</v>
      </c>
      <c r="AY182" s="180" t="s">
        <v>171</v>
      </c>
    </row>
    <row r="183" spans="2:51" s="12" customFormat="1" ht="12">
      <c r="B183" s="163"/>
      <c r="D183" s="160" t="s">
        <v>182</v>
      </c>
      <c r="E183" s="164" t="s">
        <v>3</v>
      </c>
      <c r="F183" s="165" t="s">
        <v>3538</v>
      </c>
      <c r="H183" s="166">
        <v>238.128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4" t="s">
        <v>182</v>
      </c>
      <c r="AU183" s="164" t="s">
        <v>84</v>
      </c>
      <c r="AV183" s="12" t="s">
        <v>84</v>
      </c>
      <c r="AW183" s="12" t="s">
        <v>34</v>
      </c>
      <c r="AX183" s="12" t="s">
        <v>82</v>
      </c>
      <c r="AY183" s="164" t="s">
        <v>171</v>
      </c>
    </row>
    <row r="184" spans="2:65" s="1" customFormat="1" ht="16.5" customHeight="1">
      <c r="B184" s="147"/>
      <c r="C184" s="148" t="s">
        <v>396</v>
      </c>
      <c r="D184" s="148" t="s">
        <v>173</v>
      </c>
      <c r="E184" s="149" t="s">
        <v>3569</v>
      </c>
      <c r="F184" s="150" t="s">
        <v>3570</v>
      </c>
      <c r="G184" s="151" t="s">
        <v>176</v>
      </c>
      <c r="H184" s="152">
        <v>682.935</v>
      </c>
      <c r="I184" s="153"/>
      <c r="J184" s="154">
        <f>ROUND(I184*H184,2)</f>
        <v>0</v>
      </c>
      <c r="K184" s="150" t="s">
        <v>177</v>
      </c>
      <c r="L184" s="32"/>
      <c r="M184" s="155" t="s">
        <v>3</v>
      </c>
      <c r="N184" s="156" t="s">
        <v>45</v>
      </c>
      <c r="O184" s="51"/>
      <c r="P184" s="157">
        <f>O184*H184</f>
        <v>0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AR184" s="18" t="s">
        <v>178</v>
      </c>
      <c r="AT184" s="18" t="s">
        <v>173</v>
      </c>
      <c r="AU184" s="18" t="s">
        <v>84</v>
      </c>
      <c r="AY184" s="18" t="s">
        <v>171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18" t="s">
        <v>82</v>
      </c>
      <c r="BK184" s="159">
        <f>ROUND(I184*H184,2)</f>
        <v>0</v>
      </c>
      <c r="BL184" s="18" t="s">
        <v>178</v>
      </c>
      <c r="BM184" s="18" t="s">
        <v>3571</v>
      </c>
    </row>
    <row r="185" spans="2:47" s="1" customFormat="1" ht="12">
      <c r="B185" s="32"/>
      <c r="D185" s="160" t="s">
        <v>180</v>
      </c>
      <c r="F185" s="161" t="s">
        <v>3572</v>
      </c>
      <c r="I185" s="93"/>
      <c r="L185" s="32"/>
      <c r="M185" s="162"/>
      <c r="N185" s="51"/>
      <c r="O185" s="51"/>
      <c r="P185" s="51"/>
      <c r="Q185" s="51"/>
      <c r="R185" s="51"/>
      <c r="S185" s="51"/>
      <c r="T185" s="52"/>
      <c r="AT185" s="18" t="s">
        <v>180</v>
      </c>
      <c r="AU185" s="18" t="s">
        <v>84</v>
      </c>
    </row>
    <row r="186" spans="2:51" s="14" customFormat="1" ht="12">
      <c r="B186" s="179"/>
      <c r="D186" s="160" t="s">
        <v>182</v>
      </c>
      <c r="E186" s="180" t="s">
        <v>3</v>
      </c>
      <c r="F186" s="181" t="s">
        <v>3491</v>
      </c>
      <c r="H186" s="180" t="s">
        <v>3</v>
      </c>
      <c r="I186" s="182"/>
      <c r="L186" s="179"/>
      <c r="M186" s="183"/>
      <c r="N186" s="184"/>
      <c r="O186" s="184"/>
      <c r="P186" s="184"/>
      <c r="Q186" s="184"/>
      <c r="R186" s="184"/>
      <c r="S186" s="184"/>
      <c r="T186" s="185"/>
      <c r="AT186" s="180" t="s">
        <v>182</v>
      </c>
      <c r="AU186" s="180" t="s">
        <v>84</v>
      </c>
      <c r="AV186" s="14" t="s">
        <v>82</v>
      </c>
      <c r="AW186" s="14" t="s">
        <v>34</v>
      </c>
      <c r="AX186" s="14" t="s">
        <v>74</v>
      </c>
      <c r="AY186" s="180" t="s">
        <v>171</v>
      </c>
    </row>
    <row r="187" spans="2:51" s="12" customFormat="1" ht="12">
      <c r="B187" s="163"/>
      <c r="D187" s="160" t="s">
        <v>182</v>
      </c>
      <c r="E187" s="164" t="s">
        <v>3</v>
      </c>
      <c r="F187" s="165" t="s">
        <v>3536</v>
      </c>
      <c r="H187" s="166">
        <v>611.325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4" t="s">
        <v>182</v>
      </c>
      <c r="AU187" s="164" t="s">
        <v>84</v>
      </c>
      <c r="AV187" s="12" t="s">
        <v>84</v>
      </c>
      <c r="AW187" s="12" t="s">
        <v>34</v>
      </c>
      <c r="AX187" s="12" t="s">
        <v>74</v>
      </c>
      <c r="AY187" s="164" t="s">
        <v>171</v>
      </c>
    </row>
    <row r="188" spans="2:51" s="12" customFormat="1" ht="12">
      <c r="B188" s="163"/>
      <c r="D188" s="160" t="s">
        <v>182</v>
      </c>
      <c r="E188" s="164" t="s">
        <v>3</v>
      </c>
      <c r="F188" s="165" t="s">
        <v>3537</v>
      </c>
      <c r="H188" s="166">
        <v>71.61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4" t="s">
        <v>182</v>
      </c>
      <c r="AU188" s="164" t="s">
        <v>84</v>
      </c>
      <c r="AV188" s="12" t="s">
        <v>84</v>
      </c>
      <c r="AW188" s="12" t="s">
        <v>34</v>
      </c>
      <c r="AX188" s="12" t="s">
        <v>74</v>
      </c>
      <c r="AY188" s="164" t="s">
        <v>171</v>
      </c>
    </row>
    <row r="189" spans="2:51" s="13" customFormat="1" ht="12">
      <c r="B189" s="171"/>
      <c r="D189" s="160" t="s">
        <v>182</v>
      </c>
      <c r="E189" s="172" t="s">
        <v>3</v>
      </c>
      <c r="F189" s="173" t="s">
        <v>201</v>
      </c>
      <c r="H189" s="174">
        <v>682.9350000000001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182</v>
      </c>
      <c r="AU189" s="172" t="s">
        <v>84</v>
      </c>
      <c r="AV189" s="13" t="s">
        <v>178</v>
      </c>
      <c r="AW189" s="13" t="s">
        <v>34</v>
      </c>
      <c r="AX189" s="13" t="s">
        <v>82</v>
      </c>
      <c r="AY189" s="172" t="s">
        <v>171</v>
      </c>
    </row>
    <row r="190" spans="2:65" s="1" customFormat="1" ht="16.5" customHeight="1">
      <c r="B190" s="147"/>
      <c r="C190" s="148" t="s">
        <v>407</v>
      </c>
      <c r="D190" s="148" t="s">
        <v>173</v>
      </c>
      <c r="E190" s="149" t="s">
        <v>3573</v>
      </c>
      <c r="F190" s="150" t="s">
        <v>3574</v>
      </c>
      <c r="G190" s="151" t="s">
        <v>176</v>
      </c>
      <c r="H190" s="152">
        <v>620.85</v>
      </c>
      <c r="I190" s="153"/>
      <c r="J190" s="154">
        <f>ROUND(I190*H190,2)</f>
        <v>0</v>
      </c>
      <c r="K190" s="150" t="s">
        <v>177</v>
      </c>
      <c r="L190" s="32"/>
      <c r="M190" s="155" t="s">
        <v>3</v>
      </c>
      <c r="N190" s="156" t="s">
        <v>45</v>
      </c>
      <c r="O190" s="51"/>
      <c r="P190" s="157">
        <f>O190*H190</f>
        <v>0</v>
      </c>
      <c r="Q190" s="157">
        <v>0</v>
      </c>
      <c r="R190" s="157">
        <f>Q190*H190</f>
        <v>0</v>
      </c>
      <c r="S190" s="157">
        <v>0</v>
      </c>
      <c r="T190" s="158">
        <f>S190*H190</f>
        <v>0</v>
      </c>
      <c r="AR190" s="18" t="s">
        <v>178</v>
      </c>
      <c r="AT190" s="18" t="s">
        <v>173</v>
      </c>
      <c r="AU190" s="18" t="s">
        <v>84</v>
      </c>
      <c r="AY190" s="18" t="s">
        <v>171</v>
      </c>
      <c r="BE190" s="159">
        <f>IF(N190="základní",J190,0)</f>
        <v>0</v>
      </c>
      <c r="BF190" s="159">
        <f>IF(N190="snížená",J190,0)</f>
        <v>0</v>
      </c>
      <c r="BG190" s="159">
        <f>IF(N190="zákl. přenesená",J190,0)</f>
        <v>0</v>
      </c>
      <c r="BH190" s="159">
        <f>IF(N190="sníž. přenesená",J190,0)</f>
        <v>0</v>
      </c>
      <c r="BI190" s="159">
        <f>IF(N190="nulová",J190,0)</f>
        <v>0</v>
      </c>
      <c r="BJ190" s="18" t="s">
        <v>82</v>
      </c>
      <c r="BK190" s="159">
        <f>ROUND(I190*H190,2)</f>
        <v>0</v>
      </c>
      <c r="BL190" s="18" t="s">
        <v>178</v>
      </c>
      <c r="BM190" s="18" t="s">
        <v>3575</v>
      </c>
    </row>
    <row r="191" spans="2:47" s="1" customFormat="1" ht="19.5">
      <c r="B191" s="32"/>
      <c r="D191" s="160" t="s">
        <v>180</v>
      </c>
      <c r="F191" s="161" t="s">
        <v>3576</v>
      </c>
      <c r="I191" s="93"/>
      <c r="L191" s="32"/>
      <c r="M191" s="162"/>
      <c r="N191" s="51"/>
      <c r="O191" s="51"/>
      <c r="P191" s="51"/>
      <c r="Q191" s="51"/>
      <c r="R191" s="51"/>
      <c r="S191" s="51"/>
      <c r="T191" s="52"/>
      <c r="AT191" s="18" t="s">
        <v>180</v>
      </c>
      <c r="AU191" s="18" t="s">
        <v>84</v>
      </c>
    </row>
    <row r="192" spans="2:51" s="14" customFormat="1" ht="12">
      <c r="B192" s="179"/>
      <c r="D192" s="160" t="s">
        <v>182</v>
      </c>
      <c r="E192" s="180" t="s">
        <v>3</v>
      </c>
      <c r="F192" s="181" t="s">
        <v>3491</v>
      </c>
      <c r="H192" s="180" t="s">
        <v>3</v>
      </c>
      <c r="I192" s="182"/>
      <c r="L192" s="179"/>
      <c r="M192" s="183"/>
      <c r="N192" s="184"/>
      <c r="O192" s="184"/>
      <c r="P192" s="184"/>
      <c r="Q192" s="184"/>
      <c r="R192" s="184"/>
      <c r="S192" s="184"/>
      <c r="T192" s="185"/>
      <c r="AT192" s="180" t="s">
        <v>182</v>
      </c>
      <c r="AU192" s="180" t="s">
        <v>84</v>
      </c>
      <c r="AV192" s="14" t="s">
        <v>82</v>
      </c>
      <c r="AW192" s="14" t="s">
        <v>34</v>
      </c>
      <c r="AX192" s="14" t="s">
        <v>74</v>
      </c>
      <c r="AY192" s="180" t="s">
        <v>171</v>
      </c>
    </row>
    <row r="193" spans="2:51" s="12" customFormat="1" ht="12">
      <c r="B193" s="163"/>
      <c r="D193" s="160" t="s">
        <v>182</v>
      </c>
      <c r="E193" s="164" t="s">
        <v>3</v>
      </c>
      <c r="F193" s="165" t="s">
        <v>3577</v>
      </c>
      <c r="H193" s="166">
        <v>555.75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4" t="s">
        <v>182</v>
      </c>
      <c r="AU193" s="164" t="s">
        <v>84</v>
      </c>
      <c r="AV193" s="12" t="s">
        <v>84</v>
      </c>
      <c r="AW193" s="12" t="s">
        <v>34</v>
      </c>
      <c r="AX193" s="12" t="s">
        <v>74</v>
      </c>
      <c r="AY193" s="164" t="s">
        <v>171</v>
      </c>
    </row>
    <row r="194" spans="2:51" s="12" customFormat="1" ht="12">
      <c r="B194" s="163"/>
      <c r="D194" s="160" t="s">
        <v>182</v>
      </c>
      <c r="E194" s="164" t="s">
        <v>3</v>
      </c>
      <c r="F194" s="165" t="s">
        <v>3578</v>
      </c>
      <c r="H194" s="166">
        <v>65.1</v>
      </c>
      <c r="I194" s="167"/>
      <c r="L194" s="163"/>
      <c r="M194" s="168"/>
      <c r="N194" s="169"/>
      <c r="O194" s="169"/>
      <c r="P194" s="169"/>
      <c r="Q194" s="169"/>
      <c r="R194" s="169"/>
      <c r="S194" s="169"/>
      <c r="T194" s="170"/>
      <c r="AT194" s="164" t="s">
        <v>182</v>
      </c>
      <c r="AU194" s="164" t="s">
        <v>84</v>
      </c>
      <c r="AV194" s="12" t="s">
        <v>84</v>
      </c>
      <c r="AW194" s="12" t="s">
        <v>34</v>
      </c>
      <c r="AX194" s="12" t="s">
        <v>74</v>
      </c>
      <c r="AY194" s="164" t="s">
        <v>171</v>
      </c>
    </row>
    <row r="195" spans="2:51" s="13" customFormat="1" ht="12">
      <c r="B195" s="171"/>
      <c r="D195" s="160" t="s">
        <v>182</v>
      </c>
      <c r="E195" s="172" t="s">
        <v>3</v>
      </c>
      <c r="F195" s="173" t="s">
        <v>201</v>
      </c>
      <c r="H195" s="174">
        <v>620.85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182</v>
      </c>
      <c r="AU195" s="172" t="s">
        <v>84</v>
      </c>
      <c r="AV195" s="13" t="s">
        <v>178</v>
      </c>
      <c r="AW195" s="13" t="s">
        <v>34</v>
      </c>
      <c r="AX195" s="13" t="s">
        <v>82</v>
      </c>
      <c r="AY195" s="172" t="s">
        <v>171</v>
      </c>
    </row>
    <row r="196" spans="2:65" s="1" customFormat="1" ht="16.5" customHeight="1">
      <c r="B196" s="147"/>
      <c r="C196" s="148" t="s">
        <v>413</v>
      </c>
      <c r="D196" s="148" t="s">
        <v>173</v>
      </c>
      <c r="E196" s="149" t="s">
        <v>3579</v>
      </c>
      <c r="F196" s="150" t="s">
        <v>3580</v>
      </c>
      <c r="G196" s="151" t="s">
        <v>176</v>
      </c>
      <c r="H196" s="152">
        <v>37.95</v>
      </c>
      <c r="I196" s="153"/>
      <c r="J196" s="154">
        <f>ROUND(I196*H196,2)</f>
        <v>0</v>
      </c>
      <c r="K196" s="150" t="s">
        <v>177</v>
      </c>
      <c r="L196" s="32"/>
      <c r="M196" s="155" t="s">
        <v>3</v>
      </c>
      <c r="N196" s="156" t="s">
        <v>45</v>
      </c>
      <c r="O196" s="51"/>
      <c r="P196" s="157">
        <f>O196*H196</f>
        <v>0</v>
      </c>
      <c r="Q196" s="157">
        <v>0.2827</v>
      </c>
      <c r="R196" s="157">
        <f>Q196*H196</f>
        <v>10.728465000000002</v>
      </c>
      <c r="S196" s="157">
        <v>0</v>
      </c>
      <c r="T196" s="158">
        <f>S196*H196</f>
        <v>0</v>
      </c>
      <c r="AR196" s="18" t="s">
        <v>178</v>
      </c>
      <c r="AT196" s="18" t="s">
        <v>173</v>
      </c>
      <c r="AU196" s="18" t="s">
        <v>84</v>
      </c>
      <c r="AY196" s="18" t="s">
        <v>171</v>
      </c>
      <c r="BE196" s="159">
        <f>IF(N196="základní",J196,0)</f>
        <v>0</v>
      </c>
      <c r="BF196" s="159">
        <f>IF(N196="snížená",J196,0)</f>
        <v>0</v>
      </c>
      <c r="BG196" s="159">
        <f>IF(N196="zákl. přenesená",J196,0)</f>
        <v>0</v>
      </c>
      <c r="BH196" s="159">
        <f>IF(N196="sníž. přenesená",J196,0)</f>
        <v>0</v>
      </c>
      <c r="BI196" s="159">
        <f>IF(N196="nulová",J196,0)</f>
        <v>0</v>
      </c>
      <c r="BJ196" s="18" t="s">
        <v>82</v>
      </c>
      <c r="BK196" s="159">
        <f>ROUND(I196*H196,2)</f>
        <v>0</v>
      </c>
      <c r="BL196" s="18" t="s">
        <v>178</v>
      </c>
      <c r="BM196" s="18" t="s">
        <v>3581</v>
      </c>
    </row>
    <row r="197" spans="2:47" s="1" customFormat="1" ht="19.5">
      <c r="B197" s="32"/>
      <c r="D197" s="160" t="s">
        <v>180</v>
      </c>
      <c r="F197" s="161" t="s">
        <v>3582</v>
      </c>
      <c r="I197" s="93"/>
      <c r="L197" s="32"/>
      <c r="M197" s="162"/>
      <c r="N197" s="51"/>
      <c r="O197" s="51"/>
      <c r="P197" s="51"/>
      <c r="Q197" s="51"/>
      <c r="R197" s="51"/>
      <c r="S197" s="51"/>
      <c r="T197" s="52"/>
      <c r="AT197" s="18" t="s">
        <v>180</v>
      </c>
      <c r="AU197" s="18" t="s">
        <v>84</v>
      </c>
    </row>
    <row r="198" spans="2:51" s="14" customFormat="1" ht="12">
      <c r="B198" s="179"/>
      <c r="D198" s="160" t="s">
        <v>182</v>
      </c>
      <c r="E198" s="180" t="s">
        <v>3</v>
      </c>
      <c r="F198" s="181" t="s">
        <v>3494</v>
      </c>
      <c r="H198" s="180" t="s">
        <v>3</v>
      </c>
      <c r="I198" s="182"/>
      <c r="L198" s="179"/>
      <c r="M198" s="183"/>
      <c r="N198" s="184"/>
      <c r="O198" s="184"/>
      <c r="P198" s="184"/>
      <c r="Q198" s="184"/>
      <c r="R198" s="184"/>
      <c r="S198" s="184"/>
      <c r="T198" s="185"/>
      <c r="AT198" s="180" t="s">
        <v>182</v>
      </c>
      <c r="AU198" s="180" t="s">
        <v>84</v>
      </c>
      <c r="AV198" s="14" t="s">
        <v>82</v>
      </c>
      <c r="AW198" s="14" t="s">
        <v>34</v>
      </c>
      <c r="AX198" s="14" t="s">
        <v>74</v>
      </c>
      <c r="AY198" s="180" t="s">
        <v>171</v>
      </c>
    </row>
    <row r="199" spans="2:51" s="12" customFormat="1" ht="12">
      <c r="B199" s="163"/>
      <c r="D199" s="160" t="s">
        <v>182</v>
      </c>
      <c r="E199" s="164" t="s">
        <v>3</v>
      </c>
      <c r="F199" s="165" t="s">
        <v>3564</v>
      </c>
      <c r="H199" s="166">
        <v>37.95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4" t="s">
        <v>182</v>
      </c>
      <c r="AU199" s="164" t="s">
        <v>84</v>
      </c>
      <c r="AV199" s="12" t="s">
        <v>84</v>
      </c>
      <c r="AW199" s="12" t="s">
        <v>34</v>
      </c>
      <c r="AX199" s="12" t="s">
        <v>82</v>
      </c>
      <c r="AY199" s="164" t="s">
        <v>171</v>
      </c>
    </row>
    <row r="200" spans="2:65" s="1" customFormat="1" ht="16.5" customHeight="1">
      <c r="B200" s="147"/>
      <c r="C200" s="148" t="s">
        <v>418</v>
      </c>
      <c r="D200" s="148" t="s">
        <v>173</v>
      </c>
      <c r="E200" s="149" t="s">
        <v>3583</v>
      </c>
      <c r="F200" s="150" t="s">
        <v>3584</v>
      </c>
      <c r="G200" s="151" t="s">
        <v>176</v>
      </c>
      <c r="H200" s="152">
        <v>682.935</v>
      </c>
      <c r="I200" s="153"/>
      <c r="J200" s="154">
        <f>ROUND(I200*H200,2)</f>
        <v>0</v>
      </c>
      <c r="K200" s="150" t="s">
        <v>177</v>
      </c>
      <c r="L200" s="32"/>
      <c r="M200" s="155" t="s">
        <v>3</v>
      </c>
      <c r="N200" s="156" t="s">
        <v>45</v>
      </c>
      <c r="O200" s="51"/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18" t="s">
        <v>178</v>
      </c>
      <c r="AT200" s="18" t="s">
        <v>173</v>
      </c>
      <c r="AU200" s="18" t="s">
        <v>84</v>
      </c>
      <c r="AY200" s="18" t="s">
        <v>171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18" t="s">
        <v>82</v>
      </c>
      <c r="BK200" s="159">
        <f>ROUND(I200*H200,2)</f>
        <v>0</v>
      </c>
      <c r="BL200" s="18" t="s">
        <v>178</v>
      </c>
      <c r="BM200" s="18" t="s">
        <v>3585</v>
      </c>
    </row>
    <row r="201" spans="2:47" s="1" customFormat="1" ht="12">
      <c r="B201" s="32"/>
      <c r="D201" s="160" t="s">
        <v>180</v>
      </c>
      <c r="F201" s="161" t="s">
        <v>3586</v>
      </c>
      <c r="I201" s="93"/>
      <c r="L201" s="32"/>
      <c r="M201" s="162"/>
      <c r="N201" s="51"/>
      <c r="O201" s="51"/>
      <c r="P201" s="51"/>
      <c r="Q201" s="51"/>
      <c r="R201" s="51"/>
      <c r="S201" s="51"/>
      <c r="T201" s="52"/>
      <c r="AT201" s="18" t="s">
        <v>180</v>
      </c>
      <c r="AU201" s="18" t="s">
        <v>84</v>
      </c>
    </row>
    <row r="202" spans="2:51" s="14" customFormat="1" ht="12">
      <c r="B202" s="179"/>
      <c r="D202" s="160" t="s">
        <v>182</v>
      </c>
      <c r="E202" s="180" t="s">
        <v>3</v>
      </c>
      <c r="F202" s="181" t="s">
        <v>3491</v>
      </c>
      <c r="H202" s="180" t="s">
        <v>3</v>
      </c>
      <c r="I202" s="182"/>
      <c r="L202" s="179"/>
      <c r="M202" s="183"/>
      <c r="N202" s="184"/>
      <c r="O202" s="184"/>
      <c r="P202" s="184"/>
      <c r="Q202" s="184"/>
      <c r="R202" s="184"/>
      <c r="S202" s="184"/>
      <c r="T202" s="185"/>
      <c r="AT202" s="180" t="s">
        <v>182</v>
      </c>
      <c r="AU202" s="180" t="s">
        <v>84</v>
      </c>
      <c r="AV202" s="14" t="s">
        <v>82</v>
      </c>
      <c r="AW202" s="14" t="s">
        <v>34</v>
      </c>
      <c r="AX202" s="14" t="s">
        <v>74</v>
      </c>
      <c r="AY202" s="180" t="s">
        <v>171</v>
      </c>
    </row>
    <row r="203" spans="2:51" s="12" customFormat="1" ht="12">
      <c r="B203" s="163"/>
      <c r="D203" s="160" t="s">
        <v>182</v>
      </c>
      <c r="E203" s="164" t="s">
        <v>3</v>
      </c>
      <c r="F203" s="165" t="s">
        <v>3536</v>
      </c>
      <c r="H203" s="166">
        <v>611.325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4" t="s">
        <v>182</v>
      </c>
      <c r="AU203" s="164" t="s">
        <v>84</v>
      </c>
      <c r="AV203" s="12" t="s">
        <v>84</v>
      </c>
      <c r="AW203" s="12" t="s">
        <v>34</v>
      </c>
      <c r="AX203" s="12" t="s">
        <v>74</v>
      </c>
      <c r="AY203" s="164" t="s">
        <v>171</v>
      </c>
    </row>
    <row r="204" spans="2:51" s="12" customFormat="1" ht="12">
      <c r="B204" s="163"/>
      <c r="D204" s="160" t="s">
        <v>182</v>
      </c>
      <c r="E204" s="164" t="s">
        <v>3</v>
      </c>
      <c r="F204" s="165" t="s">
        <v>3537</v>
      </c>
      <c r="H204" s="166">
        <v>71.61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4" t="s">
        <v>182</v>
      </c>
      <c r="AU204" s="164" t="s">
        <v>84</v>
      </c>
      <c r="AV204" s="12" t="s">
        <v>84</v>
      </c>
      <c r="AW204" s="12" t="s">
        <v>34</v>
      </c>
      <c r="AX204" s="12" t="s">
        <v>74</v>
      </c>
      <c r="AY204" s="164" t="s">
        <v>171</v>
      </c>
    </row>
    <row r="205" spans="2:51" s="13" customFormat="1" ht="12">
      <c r="B205" s="171"/>
      <c r="D205" s="160" t="s">
        <v>182</v>
      </c>
      <c r="E205" s="172" t="s">
        <v>3</v>
      </c>
      <c r="F205" s="173" t="s">
        <v>201</v>
      </c>
      <c r="H205" s="174">
        <v>682.9350000000001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182</v>
      </c>
      <c r="AU205" s="172" t="s">
        <v>84</v>
      </c>
      <c r="AV205" s="13" t="s">
        <v>178</v>
      </c>
      <c r="AW205" s="13" t="s">
        <v>34</v>
      </c>
      <c r="AX205" s="13" t="s">
        <v>82</v>
      </c>
      <c r="AY205" s="172" t="s">
        <v>171</v>
      </c>
    </row>
    <row r="206" spans="2:65" s="1" customFormat="1" ht="16.5" customHeight="1">
      <c r="B206" s="147"/>
      <c r="C206" s="148" t="s">
        <v>8</v>
      </c>
      <c r="D206" s="148" t="s">
        <v>173</v>
      </c>
      <c r="E206" s="149" t="s">
        <v>3587</v>
      </c>
      <c r="F206" s="150" t="s">
        <v>3588</v>
      </c>
      <c r="G206" s="151" t="s">
        <v>176</v>
      </c>
      <c r="H206" s="152">
        <v>216.48</v>
      </c>
      <c r="I206" s="153"/>
      <c r="J206" s="154">
        <f>ROUND(I206*H206,2)</f>
        <v>0</v>
      </c>
      <c r="K206" s="150" t="s">
        <v>177</v>
      </c>
      <c r="L206" s="32"/>
      <c r="M206" s="155" t="s">
        <v>3</v>
      </c>
      <c r="N206" s="156" t="s">
        <v>45</v>
      </c>
      <c r="O206" s="51"/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AR206" s="18" t="s">
        <v>178</v>
      </c>
      <c r="AT206" s="18" t="s">
        <v>173</v>
      </c>
      <c r="AU206" s="18" t="s">
        <v>84</v>
      </c>
      <c r="AY206" s="18" t="s">
        <v>171</v>
      </c>
      <c r="BE206" s="159">
        <f>IF(N206="základní",J206,0)</f>
        <v>0</v>
      </c>
      <c r="BF206" s="159">
        <f>IF(N206="snížená",J206,0)</f>
        <v>0</v>
      </c>
      <c r="BG206" s="159">
        <f>IF(N206="zákl. přenesená",J206,0)</f>
        <v>0</v>
      </c>
      <c r="BH206" s="159">
        <f>IF(N206="sníž. přenesená",J206,0)</f>
        <v>0</v>
      </c>
      <c r="BI206" s="159">
        <f>IF(N206="nulová",J206,0)</f>
        <v>0</v>
      </c>
      <c r="BJ206" s="18" t="s">
        <v>82</v>
      </c>
      <c r="BK206" s="159">
        <f>ROUND(I206*H206,2)</f>
        <v>0</v>
      </c>
      <c r="BL206" s="18" t="s">
        <v>178</v>
      </c>
      <c r="BM206" s="18" t="s">
        <v>3589</v>
      </c>
    </row>
    <row r="207" spans="2:47" s="1" customFormat="1" ht="12">
      <c r="B207" s="32"/>
      <c r="D207" s="160" t="s">
        <v>180</v>
      </c>
      <c r="F207" s="161" t="s">
        <v>3590</v>
      </c>
      <c r="I207" s="93"/>
      <c r="L207" s="32"/>
      <c r="M207" s="162"/>
      <c r="N207" s="51"/>
      <c r="O207" s="51"/>
      <c r="P207" s="51"/>
      <c r="Q207" s="51"/>
      <c r="R207" s="51"/>
      <c r="S207" s="51"/>
      <c r="T207" s="52"/>
      <c r="AT207" s="18" t="s">
        <v>180</v>
      </c>
      <c r="AU207" s="18" t="s">
        <v>84</v>
      </c>
    </row>
    <row r="208" spans="2:51" s="14" customFormat="1" ht="12">
      <c r="B208" s="179"/>
      <c r="D208" s="160" t="s">
        <v>182</v>
      </c>
      <c r="E208" s="180" t="s">
        <v>3</v>
      </c>
      <c r="F208" s="181" t="s">
        <v>3591</v>
      </c>
      <c r="H208" s="180" t="s">
        <v>3</v>
      </c>
      <c r="I208" s="182"/>
      <c r="L208" s="179"/>
      <c r="M208" s="183"/>
      <c r="N208" s="184"/>
      <c r="O208" s="184"/>
      <c r="P208" s="184"/>
      <c r="Q208" s="184"/>
      <c r="R208" s="184"/>
      <c r="S208" s="184"/>
      <c r="T208" s="185"/>
      <c r="AT208" s="180" t="s">
        <v>182</v>
      </c>
      <c r="AU208" s="180" t="s">
        <v>84</v>
      </c>
      <c r="AV208" s="14" t="s">
        <v>82</v>
      </c>
      <c r="AW208" s="14" t="s">
        <v>34</v>
      </c>
      <c r="AX208" s="14" t="s">
        <v>74</v>
      </c>
      <c r="AY208" s="180" t="s">
        <v>171</v>
      </c>
    </row>
    <row r="209" spans="2:51" s="14" customFormat="1" ht="12">
      <c r="B209" s="179"/>
      <c r="D209" s="160" t="s">
        <v>182</v>
      </c>
      <c r="E209" s="180" t="s">
        <v>3</v>
      </c>
      <c r="F209" s="181" t="s">
        <v>3496</v>
      </c>
      <c r="H209" s="180" t="s">
        <v>3</v>
      </c>
      <c r="I209" s="182"/>
      <c r="L209" s="179"/>
      <c r="M209" s="183"/>
      <c r="N209" s="184"/>
      <c r="O209" s="184"/>
      <c r="P209" s="184"/>
      <c r="Q209" s="184"/>
      <c r="R209" s="184"/>
      <c r="S209" s="184"/>
      <c r="T209" s="185"/>
      <c r="AT209" s="180" t="s">
        <v>182</v>
      </c>
      <c r="AU209" s="180" t="s">
        <v>84</v>
      </c>
      <c r="AV209" s="14" t="s">
        <v>82</v>
      </c>
      <c r="AW209" s="14" t="s">
        <v>34</v>
      </c>
      <c r="AX209" s="14" t="s">
        <v>74</v>
      </c>
      <c r="AY209" s="180" t="s">
        <v>171</v>
      </c>
    </row>
    <row r="210" spans="2:51" s="12" customFormat="1" ht="12">
      <c r="B210" s="163"/>
      <c r="D210" s="160" t="s">
        <v>182</v>
      </c>
      <c r="E210" s="164" t="s">
        <v>3</v>
      </c>
      <c r="F210" s="165" t="s">
        <v>3559</v>
      </c>
      <c r="H210" s="166">
        <v>216.48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4" t="s">
        <v>182</v>
      </c>
      <c r="AU210" s="164" t="s">
        <v>84</v>
      </c>
      <c r="AV210" s="12" t="s">
        <v>84</v>
      </c>
      <c r="AW210" s="12" t="s">
        <v>34</v>
      </c>
      <c r="AX210" s="12" t="s">
        <v>82</v>
      </c>
      <c r="AY210" s="164" t="s">
        <v>171</v>
      </c>
    </row>
    <row r="211" spans="2:65" s="1" customFormat="1" ht="16.5" customHeight="1">
      <c r="B211" s="147"/>
      <c r="C211" s="148" t="s">
        <v>429</v>
      </c>
      <c r="D211" s="148" t="s">
        <v>173</v>
      </c>
      <c r="E211" s="149" t="s">
        <v>3592</v>
      </c>
      <c r="F211" s="150" t="s">
        <v>3593</v>
      </c>
      <c r="G211" s="151" t="s">
        <v>176</v>
      </c>
      <c r="H211" s="152">
        <v>620.85</v>
      </c>
      <c r="I211" s="153"/>
      <c r="J211" s="154">
        <f>ROUND(I211*H211,2)</f>
        <v>0</v>
      </c>
      <c r="K211" s="150" t="s">
        <v>177</v>
      </c>
      <c r="L211" s="32"/>
      <c r="M211" s="155" t="s">
        <v>3</v>
      </c>
      <c r="N211" s="156" t="s">
        <v>45</v>
      </c>
      <c r="O211" s="51"/>
      <c r="P211" s="157">
        <f>O211*H211</f>
        <v>0</v>
      </c>
      <c r="Q211" s="157">
        <v>0</v>
      </c>
      <c r="R211" s="157">
        <f>Q211*H211</f>
        <v>0</v>
      </c>
      <c r="S211" s="157">
        <v>0</v>
      </c>
      <c r="T211" s="158">
        <f>S211*H211</f>
        <v>0</v>
      </c>
      <c r="AR211" s="18" t="s">
        <v>178</v>
      </c>
      <c r="AT211" s="18" t="s">
        <v>173</v>
      </c>
      <c r="AU211" s="18" t="s">
        <v>84</v>
      </c>
      <c r="AY211" s="18" t="s">
        <v>171</v>
      </c>
      <c r="BE211" s="159">
        <f>IF(N211="základní",J211,0)</f>
        <v>0</v>
      </c>
      <c r="BF211" s="159">
        <f>IF(N211="snížená",J211,0)</f>
        <v>0</v>
      </c>
      <c r="BG211" s="159">
        <f>IF(N211="zákl. přenesená",J211,0)</f>
        <v>0</v>
      </c>
      <c r="BH211" s="159">
        <f>IF(N211="sníž. přenesená",J211,0)</f>
        <v>0</v>
      </c>
      <c r="BI211" s="159">
        <f>IF(N211="nulová",J211,0)</f>
        <v>0</v>
      </c>
      <c r="BJ211" s="18" t="s">
        <v>82</v>
      </c>
      <c r="BK211" s="159">
        <f>ROUND(I211*H211,2)</f>
        <v>0</v>
      </c>
      <c r="BL211" s="18" t="s">
        <v>178</v>
      </c>
      <c r="BM211" s="18" t="s">
        <v>3594</v>
      </c>
    </row>
    <row r="212" spans="2:47" s="1" customFormat="1" ht="12">
      <c r="B212" s="32"/>
      <c r="D212" s="160" t="s">
        <v>180</v>
      </c>
      <c r="F212" s="161" t="s">
        <v>3595</v>
      </c>
      <c r="I212" s="93"/>
      <c r="L212" s="32"/>
      <c r="M212" s="162"/>
      <c r="N212" s="51"/>
      <c r="O212" s="51"/>
      <c r="P212" s="51"/>
      <c r="Q212" s="51"/>
      <c r="R212" s="51"/>
      <c r="S212" s="51"/>
      <c r="T212" s="52"/>
      <c r="AT212" s="18" t="s">
        <v>180</v>
      </c>
      <c r="AU212" s="18" t="s">
        <v>84</v>
      </c>
    </row>
    <row r="213" spans="2:51" s="14" customFormat="1" ht="12">
      <c r="B213" s="179"/>
      <c r="D213" s="160" t="s">
        <v>182</v>
      </c>
      <c r="E213" s="180" t="s">
        <v>3</v>
      </c>
      <c r="F213" s="181" t="s">
        <v>3491</v>
      </c>
      <c r="H213" s="180" t="s">
        <v>3</v>
      </c>
      <c r="I213" s="182"/>
      <c r="L213" s="179"/>
      <c r="M213" s="183"/>
      <c r="N213" s="184"/>
      <c r="O213" s="184"/>
      <c r="P213" s="184"/>
      <c r="Q213" s="184"/>
      <c r="R213" s="184"/>
      <c r="S213" s="184"/>
      <c r="T213" s="185"/>
      <c r="AT213" s="180" t="s">
        <v>182</v>
      </c>
      <c r="AU213" s="180" t="s">
        <v>84</v>
      </c>
      <c r="AV213" s="14" t="s">
        <v>82</v>
      </c>
      <c r="AW213" s="14" t="s">
        <v>34</v>
      </c>
      <c r="AX213" s="14" t="s">
        <v>74</v>
      </c>
      <c r="AY213" s="180" t="s">
        <v>171</v>
      </c>
    </row>
    <row r="214" spans="2:51" s="12" customFormat="1" ht="12">
      <c r="B214" s="163"/>
      <c r="D214" s="160" t="s">
        <v>182</v>
      </c>
      <c r="E214" s="164" t="s">
        <v>3</v>
      </c>
      <c r="F214" s="165" t="s">
        <v>3577</v>
      </c>
      <c r="H214" s="166">
        <v>555.75</v>
      </c>
      <c r="I214" s="167"/>
      <c r="L214" s="163"/>
      <c r="M214" s="168"/>
      <c r="N214" s="169"/>
      <c r="O214" s="169"/>
      <c r="P214" s="169"/>
      <c r="Q214" s="169"/>
      <c r="R214" s="169"/>
      <c r="S214" s="169"/>
      <c r="T214" s="170"/>
      <c r="AT214" s="164" t="s">
        <v>182</v>
      </c>
      <c r="AU214" s="164" t="s">
        <v>84</v>
      </c>
      <c r="AV214" s="12" t="s">
        <v>84</v>
      </c>
      <c r="AW214" s="12" t="s">
        <v>34</v>
      </c>
      <c r="AX214" s="12" t="s">
        <v>74</v>
      </c>
      <c r="AY214" s="164" t="s">
        <v>171</v>
      </c>
    </row>
    <row r="215" spans="2:51" s="12" customFormat="1" ht="12">
      <c r="B215" s="163"/>
      <c r="D215" s="160" t="s">
        <v>182</v>
      </c>
      <c r="E215" s="164" t="s">
        <v>3</v>
      </c>
      <c r="F215" s="165" t="s">
        <v>3578</v>
      </c>
      <c r="H215" s="166">
        <v>65.1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4" t="s">
        <v>182</v>
      </c>
      <c r="AU215" s="164" t="s">
        <v>84</v>
      </c>
      <c r="AV215" s="12" t="s">
        <v>84</v>
      </c>
      <c r="AW215" s="12" t="s">
        <v>34</v>
      </c>
      <c r="AX215" s="12" t="s">
        <v>74</v>
      </c>
      <c r="AY215" s="164" t="s">
        <v>171</v>
      </c>
    </row>
    <row r="216" spans="2:51" s="13" customFormat="1" ht="12">
      <c r="B216" s="171"/>
      <c r="D216" s="160" t="s">
        <v>182</v>
      </c>
      <c r="E216" s="172" t="s">
        <v>3</v>
      </c>
      <c r="F216" s="173" t="s">
        <v>201</v>
      </c>
      <c r="H216" s="174">
        <v>620.85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2" t="s">
        <v>182</v>
      </c>
      <c r="AU216" s="172" t="s">
        <v>84</v>
      </c>
      <c r="AV216" s="13" t="s">
        <v>178</v>
      </c>
      <c r="AW216" s="13" t="s">
        <v>34</v>
      </c>
      <c r="AX216" s="13" t="s">
        <v>82</v>
      </c>
      <c r="AY216" s="172" t="s">
        <v>171</v>
      </c>
    </row>
    <row r="217" spans="2:65" s="1" customFormat="1" ht="16.5" customHeight="1">
      <c r="B217" s="147"/>
      <c r="C217" s="148" t="s">
        <v>434</v>
      </c>
      <c r="D217" s="148" t="s">
        <v>173</v>
      </c>
      <c r="E217" s="149" t="s">
        <v>3596</v>
      </c>
      <c r="F217" s="150" t="s">
        <v>3597</v>
      </c>
      <c r="G217" s="151" t="s">
        <v>176</v>
      </c>
      <c r="H217" s="152">
        <v>620.85</v>
      </c>
      <c r="I217" s="153"/>
      <c r="J217" s="154">
        <f>ROUND(I217*H217,2)</f>
        <v>0</v>
      </c>
      <c r="K217" s="150" t="s">
        <v>177</v>
      </c>
      <c r="L217" s="32"/>
      <c r="M217" s="155" t="s">
        <v>3</v>
      </c>
      <c r="N217" s="156" t="s">
        <v>45</v>
      </c>
      <c r="O217" s="51"/>
      <c r="P217" s="157">
        <f>O217*H217</f>
        <v>0</v>
      </c>
      <c r="Q217" s="157">
        <v>0</v>
      </c>
      <c r="R217" s="157">
        <f>Q217*H217</f>
        <v>0</v>
      </c>
      <c r="S217" s="157">
        <v>0</v>
      </c>
      <c r="T217" s="158">
        <f>S217*H217</f>
        <v>0</v>
      </c>
      <c r="AR217" s="18" t="s">
        <v>178</v>
      </c>
      <c r="AT217" s="18" t="s">
        <v>173</v>
      </c>
      <c r="AU217" s="18" t="s">
        <v>84</v>
      </c>
      <c r="AY217" s="18" t="s">
        <v>171</v>
      </c>
      <c r="BE217" s="159">
        <f>IF(N217="základní",J217,0)</f>
        <v>0</v>
      </c>
      <c r="BF217" s="159">
        <f>IF(N217="snížená",J217,0)</f>
        <v>0</v>
      </c>
      <c r="BG217" s="159">
        <f>IF(N217="zákl. přenesená",J217,0)</f>
        <v>0</v>
      </c>
      <c r="BH217" s="159">
        <f>IF(N217="sníž. přenesená",J217,0)</f>
        <v>0</v>
      </c>
      <c r="BI217" s="159">
        <f>IF(N217="nulová",J217,0)</f>
        <v>0</v>
      </c>
      <c r="BJ217" s="18" t="s">
        <v>82</v>
      </c>
      <c r="BK217" s="159">
        <f>ROUND(I217*H217,2)</f>
        <v>0</v>
      </c>
      <c r="BL217" s="18" t="s">
        <v>178</v>
      </c>
      <c r="BM217" s="18" t="s">
        <v>3598</v>
      </c>
    </row>
    <row r="218" spans="2:47" s="1" customFormat="1" ht="12">
      <c r="B218" s="32"/>
      <c r="D218" s="160" t="s">
        <v>180</v>
      </c>
      <c r="F218" s="161" t="s">
        <v>3599</v>
      </c>
      <c r="I218" s="93"/>
      <c r="L218" s="32"/>
      <c r="M218" s="162"/>
      <c r="N218" s="51"/>
      <c r="O218" s="51"/>
      <c r="P218" s="51"/>
      <c r="Q218" s="51"/>
      <c r="R218" s="51"/>
      <c r="S218" s="51"/>
      <c r="T218" s="52"/>
      <c r="AT218" s="18" t="s">
        <v>180</v>
      </c>
      <c r="AU218" s="18" t="s">
        <v>84</v>
      </c>
    </row>
    <row r="219" spans="2:65" s="1" customFormat="1" ht="16.5" customHeight="1">
      <c r="B219" s="147"/>
      <c r="C219" s="148" t="s">
        <v>440</v>
      </c>
      <c r="D219" s="148" t="s">
        <v>173</v>
      </c>
      <c r="E219" s="149" t="s">
        <v>3600</v>
      </c>
      <c r="F219" s="150" t="s">
        <v>3601</v>
      </c>
      <c r="G219" s="151" t="s">
        <v>176</v>
      </c>
      <c r="H219" s="152">
        <v>620.85</v>
      </c>
      <c r="I219" s="153"/>
      <c r="J219" s="154">
        <f>ROUND(I219*H219,2)</f>
        <v>0</v>
      </c>
      <c r="K219" s="150" t="s">
        <v>177</v>
      </c>
      <c r="L219" s="32"/>
      <c r="M219" s="155" t="s">
        <v>3</v>
      </c>
      <c r="N219" s="156" t="s">
        <v>45</v>
      </c>
      <c r="O219" s="51"/>
      <c r="P219" s="157">
        <f>O219*H219</f>
        <v>0</v>
      </c>
      <c r="Q219" s="157">
        <v>0</v>
      </c>
      <c r="R219" s="157">
        <f>Q219*H219</f>
        <v>0</v>
      </c>
      <c r="S219" s="157">
        <v>0</v>
      </c>
      <c r="T219" s="158">
        <f>S219*H219</f>
        <v>0</v>
      </c>
      <c r="AR219" s="18" t="s">
        <v>178</v>
      </c>
      <c r="AT219" s="18" t="s">
        <v>173</v>
      </c>
      <c r="AU219" s="18" t="s">
        <v>84</v>
      </c>
      <c r="AY219" s="18" t="s">
        <v>171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18" t="s">
        <v>82</v>
      </c>
      <c r="BK219" s="159">
        <f>ROUND(I219*H219,2)</f>
        <v>0</v>
      </c>
      <c r="BL219" s="18" t="s">
        <v>178</v>
      </c>
      <c r="BM219" s="18" t="s">
        <v>3602</v>
      </c>
    </row>
    <row r="220" spans="2:47" s="1" customFormat="1" ht="19.5">
      <c r="B220" s="32"/>
      <c r="D220" s="160" t="s">
        <v>180</v>
      </c>
      <c r="F220" s="161" t="s">
        <v>3603</v>
      </c>
      <c r="I220" s="93"/>
      <c r="L220" s="32"/>
      <c r="M220" s="162"/>
      <c r="N220" s="51"/>
      <c r="O220" s="51"/>
      <c r="P220" s="51"/>
      <c r="Q220" s="51"/>
      <c r="R220" s="51"/>
      <c r="S220" s="51"/>
      <c r="T220" s="52"/>
      <c r="AT220" s="18" t="s">
        <v>180</v>
      </c>
      <c r="AU220" s="18" t="s">
        <v>84</v>
      </c>
    </row>
    <row r="221" spans="2:51" s="14" customFormat="1" ht="12">
      <c r="B221" s="179"/>
      <c r="D221" s="160" t="s">
        <v>182</v>
      </c>
      <c r="E221" s="180" t="s">
        <v>3</v>
      </c>
      <c r="F221" s="181" t="s">
        <v>3491</v>
      </c>
      <c r="H221" s="180" t="s">
        <v>3</v>
      </c>
      <c r="I221" s="182"/>
      <c r="L221" s="179"/>
      <c r="M221" s="183"/>
      <c r="N221" s="184"/>
      <c r="O221" s="184"/>
      <c r="P221" s="184"/>
      <c r="Q221" s="184"/>
      <c r="R221" s="184"/>
      <c r="S221" s="184"/>
      <c r="T221" s="185"/>
      <c r="AT221" s="180" t="s">
        <v>182</v>
      </c>
      <c r="AU221" s="180" t="s">
        <v>84</v>
      </c>
      <c r="AV221" s="14" t="s">
        <v>82</v>
      </c>
      <c r="AW221" s="14" t="s">
        <v>34</v>
      </c>
      <c r="AX221" s="14" t="s">
        <v>74</v>
      </c>
      <c r="AY221" s="180" t="s">
        <v>171</v>
      </c>
    </row>
    <row r="222" spans="2:51" s="12" customFormat="1" ht="12">
      <c r="B222" s="163"/>
      <c r="D222" s="160" t="s">
        <v>182</v>
      </c>
      <c r="E222" s="164" t="s">
        <v>3</v>
      </c>
      <c r="F222" s="165" t="s">
        <v>3577</v>
      </c>
      <c r="H222" s="166">
        <v>555.75</v>
      </c>
      <c r="I222" s="167"/>
      <c r="L222" s="163"/>
      <c r="M222" s="168"/>
      <c r="N222" s="169"/>
      <c r="O222" s="169"/>
      <c r="P222" s="169"/>
      <c r="Q222" s="169"/>
      <c r="R222" s="169"/>
      <c r="S222" s="169"/>
      <c r="T222" s="170"/>
      <c r="AT222" s="164" t="s">
        <v>182</v>
      </c>
      <c r="AU222" s="164" t="s">
        <v>84</v>
      </c>
      <c r="AV222" s="12" t="s">
        <v>84</v>
      </c>
      <c r="AW222" s="12" t="s">
        <v>34</v>
      </c>
      <c r="AX222" s="12" t="s">
        <v>74</v>
      </c>
      <c r="AY222" s="164" t="s">
        <v>171</v>
      </c>
    </row>
    <row r="223" spans="2:51" s="12" customFormat="1" ht="12">
      <c r="B223" s="163"/>
      <c r="D223" s="160" t="s">
        <v>182</v>
      </c>
      <c r="E223" s="164" t="s">
        <v>3</v>
      </c>
      <c r="F223" s="165" t="s">
        <v>3578</v>
      </c>
      <c r="H223" s="166">
        <v>65.1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4" t="s">
        <v>182</v>
      </c>
      <c r="AU223" s="164" t="s">
        <v>84</v>
      </c>
      <c r="AV223" s="12" t="s">
        <v>84</v>
      </c>
      <c r="AW223" s="12" t="s">
        <v>34</v>
      </c>
      <c r="AX223" s="12" t="s">
        <v>74</v>
      </c>
      <c r="AY223" s="164" t="s">
        <v>171</v>
      </c>
    </row>
    <row r="224" spans="2:51" s="13" customFormat="1" ht="12">
      <c r="B224" s="171"/>
      <c r="D224" s="160" t="s">
        <v>182</v>
      </c>
      <c r="E224" s="172" t="s">
        <v>3</v>
      </c>
      <c r="F224" s="173" t="s">
        <v>201</v>
      </c>
      <c r="H224" s="174">
        <v>620.85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182</v>
      </c>
      <c r="AU224" s="172" t="s">
        <v>84</v>
      </c>
      <c r="AV224" s="13" t="s">
        <v>178</v>
      </c>
      <c r="AW224" s="13" t="s">
        <v>34</v>
      </c>
      <c r="AX224" s="13" t="s">
        <v>82</v>
      </c>
      <c r="AY224" s="172" t="s">
        <v>171</v>
      </c>
    </row>
    <row r="225" spans="2:65" s="1" customFormat="1" ht="16.5" customHeight="1">
      <c r="B225" s="147"/>
      <c r="C225" s="148" t="s">
        <v>459</v>
      </c>
      <c r="D225" s="148" t="s">
        <v>173</v>
      </c>
      <c r="E225" s="149" t="s">
        <v>3604</v>
      </c>
      <c r="F225" s="150" t="s">
        <v>3605</v>
      </c>
      <c r="G225" s="151" t="s">
        <v>176</v>
      </c>
      <c r="H225" s="152">
        <v>37.95</v>
      </c>
      <c r="I225" s="153"/>
      <c r="J225" s="154">
        <f>ROUND(I225*H225,2)</f>
        <v>0</v>
      </c>
      <c r="K225" s="150" t="s">
        <v>177</v>
      </c>
      <c r="L225" s="32"/>
      <c r="M225" s="155" t="s">
        <v>3</v>
      </c>
      <c r="N225" s="156" t="s">
        <v>45</v>
      </c>
      <c r="O225" s="51"/>
      <c r="P225" s="157">
        <f>O225*H225</f>
        <v>0</v>
      </c>
      <c r="Q225" s="157">
        <v>0.08425</v>
      </c>
      <c r="R225" s="157">
        <f>Q225*H225</f>
        <v>3.1972875000000003</v>
      </c>
      <c r="S225" s="157">
        <v>0</v>
      </c>
      <c r="T225" s="158">
        <f>S225*H225</f>
        <v>0</v>
      </c>
      <c r="AR225" s="18" t="s">
        <v>178</v>
      </c>
      <c r="AT225" s="18" t="s">
        <v>173</v>
      </c>
      <c r="AU225" s="18" t="s">
        <v>84</v>
      </c>
      <c r="AY225" s="18" t="s">
        <v>171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18" t="s">
        <v>82</v>
      </c>
      <c r="BK225" s="159">
        <f>ROUND(I225*H225,2)</f>
        <v>0</v>
      </c>
      <c r="BL225" s="18" t="s">
        <v>178</v>
      </c>
      <c r="BM225" s="18" t="s">
        <v>3606</v>
      </c>
    </row>
    <row r="226" spans="2:47" s="1" customFormat="1" ht="29.25">
      <c r="B226" s="32"/>
      <c r="D226" s="160" t="s">
        <v>180</v>
      </c>
      <c r="F226" s="161" t="s">
        <v>3607</v>
      </c>
      <c r="I226" s="93"/>
      <c r="L226" s="32"/>
      <c r="M226" s="162"/>
      <c r="N226" s="51"/>
      <c r="O226" s="51"/>
      <c r="P226" s="51"/>
      <c r="Q226" s="51"/>
      <c r="R226" s="51"/>
      <c r="S226" s="51"/>
      <c r="T226" s="52"/>
      <c r="AT226" s="18" t="s">
        <v>180</v>
      </c>
      <c r="AU226" s="18" t="s">
        <v>84</v>
      </c>
    </row>
    <row r="227" spans="2:51" s="14" customFormat="1" ht="12">
      <c r="B227" s="179"/>
      <c r="D227" s="160" t="s">
        <v>182</v>
      </c>
      <c r="E227" s="180" t="s">
        <v>3</v>
      </c>
      <c r="F227" s="181" t="s">
        <v>3494</v>
      </c>
      <c r="H227" s="180" t="s">
        <v>3</v>
      </c>
      <c r="I227" s="182"/>
      <c r="L227" s="179"/>
      <c r="M227" s="183"/>
      <c r="N227" s="184"/>
      <c r="O227" s="184"/>
      <c r="P227" s="184"/>
      <c r="Q227" s="184"/>
      <c r="R227" s="184"/>
      <c r="S227" s="184"/>
      <c r="T227" s="185"/>
      <c r="AT227" s="180" t="s">
        <v>182</v>
      </c>
      <c r="AU227" s="180" t="s">
        <v>84</v>
      </c>
      <c r="AV227" s="14" t="s">
        <v>82</v>
      </c>
      <c r="AW227" s="14" t="s">
        <v>34</v>
      </c>
      <c r="AX227" s="14" t="s">
        <v>74</v>
      </c>
      <c r="AY227" s="180" t="s">
        <v>171</v>
      </c>
    </row>
    <row r="228" spans="2:51" s="12" customFormat="1" ht="12">
      <c r="B228" s="163"/>
      <c r="D228" s="160" t="s">
        <v>182</v>
      </c>
      <c r="E228" s="164" t="s">
        <v>3</v>
      </c>
      <c r="F228" s="165" t="s">
        <v>3564</v>
      </c>
      <c r="H228" s="166">
        <v>37.95</v>
      </c>
      <c r="I228" s="167"/>
      <c r="L228" s="163"/>
      <c r="M228" s="168"/>
      <c r="N228" s="169"/>
      <c r="O228" s="169"/>
      <c r="P228" s="169"/>
      <c r="Q228" s="169"/>
      <c r="R228" s="169"/>
      <c r="S228" s="169"/>
      <c r="T228" s="170"/>
      <c r="AT228" s="164" t="s">
        <v>182</v>
      </c>
      <c r="AU228" s="164" t="s">
        <v>84</v>
      </c>
      <c r="AV228" s="12" t="s">
        <v>84</v>
      </c>
      <c r="AW228" s="12" t="s">
        <v>34</v>
      </c>
      <c r="AX228" s="12" t="s">
        <v>82</v>
      </c>
      <c r="AY228" s="164" t="s">
        <v>171</v>
      </c>
    </row>
    <row r="229" spans="2:65" s="1" customFormat="1" ht="16.5" customHeight="1">
      <c r="B229" s="147"/>
      <c r="C229" s="189" t="s">
        <v>469</v>
      </c>
      <c r="D229" s="189" t="s">
        <v>408</v>
      </c>
      <c r="E229" s="190" t="s">
        <v>3608</v>
      </c>
      <c r="F229" s="191" t="s">
        <v>3609</v>
      </c>
      <c r="G229" s="192" t="s">
        <v>176</v>
      </c>
      <c r="H229" s="193">
        <v>37.95</v>
      </c>
      <c r="I229" s="194"/>
      <c r="J229" s="195">
        <f>ROUND(I229*H229,2)</f>
        <v>0</v>
      </c>
      <c r="K229" s="191" t="s">
        <v>177</v>
      </c>
      <c r="L229" s="196"/>
      <c r="M229" s="197" t="s">
        <v>3</v>
      </c>
      <c r="N229" s="198" t="s">
        <v>45</v>
      </c>
      <c r="O229" s="51"/>
      <c r="P229" s="157">
        <f>O229*H229</f>
        <v>0</v>
      </c>
      <c r="Q229" s="157">
        <v>0.113</v>
      </c>
      <c r="R229" s="157">
        <f>Q229*H229</f>
        <v>4.28835</v>
      </c>
      <c r="S229" s="157">
        <v>0</v>
      </c>
      <c r="T229" s="158">
        <f>S229*H229</f>
        <v>0</v>
      </c>
      <c r="AR229" s="18" t="s">
        <v>232</v>
      </c>
      <c r="AT229" s="18" t="s">
        <v>408</v>
      </c>
      <c r="AU229" s="18" t="s">
        <v>84</v>
      </c>
      <c r="AY229" s="18" t="s">
        <v>171</v>
      </c>
      <c r="BE229" s="159">
        <f>IF(N229="základní",J229,0)</f>
        <v>0</v>
      </c>
      <c r="BF229" s="159">
        <f>IF(N229="snížená",J229,0)</f>
        <v>0</v>
      </c>
      <c r="BG229" s="159">
        <f>IF(N229="zákl. přenesená",J229,0)</f>
        <v>0</v>
      </c>
      <c r="BH229" s="159">
        <f>IF(N229="sníž. přenesená",J229,0)</f>
        <v>0</v>
      </c>
      <c r="BI229" s="159">
        <f>IF(N229="nulová",J229,0)</f>
        <v>0</v>
      </c>
      <c r="BJ229" s="18" t="s">
        <v>82</v>
      </c>
      <c r="BK229" s="159">
        <f>ROUND(I229*H229,2)</f>
        <v>0</v>
      </c>
      <c r="BL229" s="18" t="s">
        <v>178</v>
      </c>
      <c r="BM229" s="18" t="s">
        <v>3610</v>
      </c>
    </row>
    <row r="230" spans="2:47" s="1" customFormat="1" ht="12">
      <c r="B230" s="32"/>
      <c r="D230" s="160" t="s">
        <v>180</v>
      </c>
      <c r="F230" s="161" t="s">
        <v>3609</v>
      </c>
      <c r="I230" s="93"/>
      <c r="L230" s="32"/>
      <c r="M230" s="162"/>
      <c r="N230" s="51"/>
      <c r="O230" s="51"/>
      <c r="P230" s="51"/>
      <c r="Q230" s="51"/>
      <c r="R230" s="51"/>
      <c r="S230" s="51"/>
      <c r="T230" s="52"/>
      <c r="AT230" s="18" t="s">
        <v>180</v>
      </c>
      <c r="AU230" s="18" t="s">
        <v>84</v>
      </c>
    </row>
    <row r="231" spans="2:63" s="11" customFormat="1" ht="22.9" customHeight="1">
      <c r="B231" s="134"/>
      <c r="D231" s="135" t="s">
        <v>73</v>
      </c>
      <c r="E231" s="145" t="s">
        <v>206</v>
      </c>
      <c r="F231" s="145" t="s">
        <v>207</v>
      </c>
      <c r="I231" s="137"/>
      <c r="J231" s="146">
        <f>BK231</f>
        <v>0</v>
      </c>
      <c r="L231" s="134"/>
      <c r="M231" s="139"/>
      <c r="N231" s="140"/>
      <c r="O231" s="140"/>
      <c r="P231" s="141">
        <f>SUM(P232:P241)</f>
        <v>0</v>
      </c>
      <c r="Q231" s="140"/>
      <c r="R231" s="141">
        <f>SUM(R232:R241)</f>
        <v>28.493406900000004</v>
      </c>
      <c r="S231" s="140"/>
      <c r="T231" s="142">
        <f>SUM(T232:T241)</f>
        <v>0</v>
      </c>
      <c r="AR231" s="135" t="s">
        <v>82</v>
      </c>
      <c r="AT231" s="143" t="s">
        <v>73</v>
      </c>
      <c r="AU231" s="143" t="s">
        <v>82</v>
      </c>
      <c r="AY231" s="135" t="s">
        <v>171</v>
      </c>
      <c r="BK231" s="144">
        <f>SUM(BK232:BK241)</f>
        <v>0</v>
      </c>
    </row>
    <row r="232" spans="2:65" s="1" customFormat="1" ht="16.5" customHeight="1">
      <c r="B232" s="147"/>
      <c r="C232" s="148" t="s">
        <v>214</v>
      </c>
      <c r="D232" s="148" t="s">
        <v>173</v>
      </c>
      <c r="E232" s="149" t="s">
        <v>3611</v>
      </c>
      <c r="F232" s="150" t="s">
        <v>3612</v>
      </c>
      <c r="G232" s="151" t="s">
        <v>187</v>
      </c>
      <c r="H232" s="152">
        <v>109.51</v>
      </c>
      <c r="I232" s="153"/>
      <c r="J232" s="154">
        <f>ROUND(I232*H232,2)</f>
        <v>0</v>
      </c>
      <c r="K232" s="150" t="s">
        <v>177</v>
      </c>
      <c r="L232" s="32"/>
      <c r="M232" s="155" t="s">
        <v>3</v>
      </c>
      <c r="N232" s="156" t="s">
        <v>45</v>
      </c>
      <c r="O232" s="51"/>
      <c r="P232" s="157">
        <f>O232*H232</f>
        <v>0</v>
      </c>
      <c r="Q232" s="157">
        <v>0.20219</v>
      </c>
      <c r="R232" s="157">
        <f>Q232*H232</f>
        <v>22.1418269</v>
      </c>
      <c r="S232" s="157">
        <v>0</v>
      </c>
      <c r="T232" s="158">
        <f>S232*H232</f>
        <v>0</v>
      </c>
      <c r="AR232" s="18" t="s">
        <v>178</v>
      </c>
      <c r="AT232" s="18" t="s">
        <v>173</v>
      </c>
      <c r="AU232" s="18" t="s">
        <v>84</v>
      </c>
      <c r="AY232" s="18" t="s">
        <v>171</v>
      </c>
      <c r="BE232" s="159">
        <f>IF(N232="základní",J232,0)</f>
        <v>0</v>
      </c>
      <c r="BF232" s="159">
        <f>IF(N232="snížená",J232,0)</f>
        <v>0</v>
      </c>
      <c r="BG232" s="159">
        <f>IF(N232="zákl. přenesená",J232,0)</f>
        <v>0</v>
      </c>
      <c r="BH232" s="159">
        <f>IF(N232="sníž. přenesená",J232,0)</f>
        <v>0</v>
      </c>
      <c r="BI232" s="159">
        <f>IF(N232="nulová",J232,0)</f>
        <v>0</v>
      </c>
      <c r="BJ232" s="18" t="s">
        <v>82</v>
      </c>
      <c r="BK232" s="159">
        <f>ROUND(I232*H232,2)</f>
        <v>0</v>
      </c>
      <c r="BL232" s="18" t="s">
        <v>178</v>
      </c>
      <c r="BM232" s="18" t="s">
        <v>3613</v>
      </c>
    </row>
    <row r="233" spans="2:47" s="1" customFormat="1" ht="19.5">
      <c r="B233" s="32"/>
      <c r="D233" s="160" t="s">
        <v>180</v>
      </c>
      <c r="F233" s="161" t="s">
        <v>3614</v>
      </c>
      <c r="I233" s="93"/>
      <c r="L233" s="32"/>
      <c r="M233" s="162"/>
      <c r="N233" s="51"/>
      <c r="O233" s="51"/>
      <c r="P233" s="51"/>
      <c r="Q233" s="51"/>
      <c r="R233" s="51"/>
      <c r="S233" s="51"/>
      <c r="T233" s="52"/>
      <c r="AT233" s="18" t="s">
        <v>180</v>
      </c>
      <c r="AU233" s="18" t="s">
        <v>84</v>
      </c>
    </row>
    <row r="234" spans="2:51" s="14" customFormat="1" ht="12">
      <c r="B234" s="179"/>
      <c r="D234" s="160" t="s">
        <v>182</v>
      </c>
      <c r="E234" s="180" t="s">
        <v>3</v>
      </c>
      <c r="F234" s="181" t="s">
        <v>3615</v>
      </c>
      <c r="H234" s="180" t="s">
        <v>3</v>
      </c>
      <c r="I234" s="182"/>
      <c r="L234" s="179"/>
      <c r="M234" s="183"/>
      <c r="N234" s="184"/>
      <c r="O234" s="184"/>
      <c r="P234" s="184"/>
      <c r="Q234" s="184"/>
      <c r="R234" s="184"/>
      <c r="S234" s="184"/>
      <c r="T234" s="185"/>
      <c r="AT234" s="180" t="s">
        <v>182</v>
      </c>
      <c r="AU234" s="180" t="s">
        <v>84</v>
      </c>
      <c r="AV234" s="14" t="s">
        <v>82</v>
      </c>
      <c r="AW234" s="14" t="s">
        <v>34</v>
      </c>
      <c r="AX234" s="14" t="s">
        <v>74</v>
      </c>
      <c r="AY234" s="180" t="s">
        <v>171</v>
      </c>
    </row>
    <row r="235" spans="2:51" s="12" customFormat="1" ht="12">
      <c r="B235" s="163"/>
      <c r="D235" s="160" t="s">
        <v>182</v>
      </c>
      <c r="E235" s="164" t="s">
        <v>3</v>
      </c>
      <c r="F235" s="165" t="s">
        <v>3616</v>
      </c>
      <c r="H235" s="166">
        <v>33.1</v>
      </c>
      <c r="I235" s="167"/>
      <c r="L235" s="163"/>
      <c r="M235" s="168"/>
      <c r="N235" s="169"/>
      <c r="O235" s="169"/>
      <c r="P235" s="169"/>
      <c r="Q235" s="169"/>
      <c r="R235" s="169"/>
      <c r="S235" s="169"/>
      <c r="T235" s="170"/>
      <c r="AT235" s="164" t="s">
        <v>182</v>
      </c>
      <c r="AU235" s="164" t="s">
        <v>84</v>
      </c>
      <c r="AV235" s="12" t="s">
        <v>84</v>
      </c>
      <c r="AW235" s="12" t="s">
        <v>34</v>
      </c>
      <c r="AX235" s="12" t="s">
        <v>74</v>
      </c>
      <c r="AY235" s="164" t="s">
        <v>171</v>
      </c>
    </row>
    <row r="236" spans="2:51" s="14" customFormat="1" ht="12">
      <c r="B236" s="179"/>
      <c r="D236" s="160" t="s">
        <v>182</v>
      </c>
      <c r="E236" s="180" t="s">
        <v>3</v>
      </c>
      <c r="F236" s="181" t="s">
        <v>3617</v>
      </c>
      <c r="H236" s="180" t="s">
        <v>3</v>
      </c>
      <c r="I236" s="182"/>
      <c r="L236" s="179"/>
      <c r="M236" s="183"/>
      <c r="N236" s="184"/>
      <c r="O236" s="184"/>
      <c r="P236" s="184"/>
      <c r="Q236" s="184"/>
      <c r="R236" s="184"/>
      <c r="S236" s="184"/>
      <c r="T236" s="185"/>
      <c r="AT236" s="180" t="s">
        <v>182</v>
      </c>
      <c r="AU236" s="180" t="s">
        <v>84</v>
      </c>
      <c r="AV236" s="14" t="s">
        <v>82</v>
      </c>
      <c r="AW236" s="14" t="s">
        <v>34</v>
      </c>
      <c r="AX236" s="14" t="s">
        <v>74</v>
      </c>
      <c r="AY236" s="180" t="s">
        <v>171</v>
      </c>
    </row>
    <row r="237" spans="2:51" s="12" customFormat="1" ht="12">
      <c r="B237" s="163"/>
      <c r="D237" s="160" t="s">
        <v>182</v>
      </c>
      <c r="E237" s="164" t="s">
        <v>3</v>
      </c>
      <c r="F237" s="165" t="s">
        <v>3618</v>
      </c>
      <c r="H237" s="166">
        <v>60.6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4" t="s">
        <v>182</v>
      </c>
      <c r="AU237" s="164" t="s">
        <v>84</v>
      </c>
      <c r="AV237" s="12" t="s">
        <v>84</v>
      </c>
      <c r="AW237" s="12" t="s">
        <v>34</v>
      </c>
      <c r="AX237" s="12" t="s">
        <v>74</v>
      </c>
      <c r="AY237" s="164" t="s">
        <v>171</v>
      </c>
    </row>
    <row r="238" spans="2:51" s="12" customFormat="1" ht="12">
      <c r="B238" s="163"/>
      <c r="D238" s="160" t="s">
        <v>182</v>
      </c>
      <c r="E238" s="164" t="s">
        <v>3</v>
      </c>
      <c r="F238" s="165" t="s">
        <v>3619</v>
      </c>
      <c r="H238" s="166">
        <v>15.81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4" t="s">
        <v>182</v>
      </c>
      <c r="AU238" s="164" t="s">
        <v>84</v>
      </c>
      <c r="AV238" s="12" t="s">
        <v>84</v>
      </c>
      <c r="AW238" s="12" t="s">
        <v>34</v>
      </c>
      <c r="AX238" s="12" t="s">
        <v>74</v>
      </c>
      <c r="AY238" s="164" t="s">
        <v>171</v>
      </c>
    </row>
    <row r="239" spans="2:51" s="13" customFormat="1" ht="12">
      <c r="B239" s="171"/>
      <c r="D239" s="160" t="s">
        <v>182</v>
      </c>
      <c r="E239" s="172" t="s">
        <v>3</v>
      </c>
      <c r="F239" s="173" t="s">
        <v>201</v>
      </c>
      <c r="H239" s="174">
        <v>109.51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182</v>
      </c>
      <c r="AU239" s="172" t="s">
        <v>84</v>
      </c>
      <c r="AV239" s="13" t="s">
        <v>178</v>
      </c>
      <c r="AW239" s="13" t="s">
        <v>34</v>
      </c>
      <c r="AX239" s="13" t="s">
        <v>82</v>
      </c>
      <c r="AY239" s="172" t="s">
        <v>171</v>
      </c>
    </row>
    <row r="240" spans="2:65" s="1" customFormat="1" ht="16.5" customHeight="1">
      <c r="B240" s="147"/>
      <c r="C240" s="189" t="s">
        <v>481</v>
      </c>
      <c r="D240" s="189" t="s">
        <v>408</v>
      </c>
      <c r="E240" s="190" t="s">
        <v>3620</v>
      </c>
      <c r="F240" s="191" t="s">
        <v>3621</v>
      </c>
      <c r="G240" s="192" t="s">
        <v>187</v>
      </c>
      <c r="H240" s="193">
        <v>109.51</v>
      </c>
      <c r="I240" s="194"/>
      <c r="J240" s="195">
        <f>ROUND(I240*H240,2)</f>
        <v>0</v>
      </c>
      <c r="K240" s="191" t="s">
        <v>177</v>
      </c>
      <c r="L240" s="196"/>
      <c r="M240" s="197" t="s">
        <v>3</v>
      </c>
      <c r="N240" s="198" t="s">
        <v>45</v>
      </c>
      <c r="O240" s="51"/>
      <c r="P240" s="157">
        <f>O240*H240</f>
        <v>0</v>
      </c>
      <c r="Q240" s="157">
        <v>0.058</v>
      </c>
      <c r="R240" s="157">
        <f>Q240*H240</f>
        <v>6.35158</v>
      </c>
      <c r="S240" s="157">
        <v>0</v>
      </c>
      <c r="T240" s="158">
        <f>S240*H240</f>
        <v>0</v>
      </c>
      <c r="AR240" s="18" t="s">
        <v>232</v>
      </c>
      <c r="AT240" s="18" t="s">
        <v>408</v>
      </c>
      <c r="AU240" s="18" t="s">
        <v>84</v>
      </c>
      <c r="AY240" s="18" t="s">
        <v>171</v>
      </c>
      <c r="BE240" s="159">
        <f>IF(N240="základní",J240,0)</f>
        <v>0</v>
      </c>
      <c r="BF240" s="159">
        <f>IF(N240="snížená",J240,0)</f>
        <v>0</v>
      </c>
      <c r="BG240" s="159">
        <f>IF(N240="zákl. přenesená",J240,0)</f>
        <v>0</v>
      </c>
      <c r="BH240" s="159">
        <f>IF(N240="sníž. přenesená",J240,0)</f>
        <v>0</v>
      </c>
      <c r="BI240" s="159">
        <f>IF(N240="nulová",J240,0)</f>
        <v>0</v>
      </c>
      <c r="BJ240" s="18" t="s">
        <v>82</v>
      </c>
      <c r="BK240" s="159">
        <f>ROUND(I240*H240,2)</f>
        <v>0</v>
      </c>
      <c r="BL240" s="18" t="s">
        <v>178</v>
      </c>
      <c r="BM240" s="18" t="s">
        <v>3622</v>
      </c>
    </row>
    <row r="241" spans="2:47" s="1" customFormat="1" ht="12">
      <c r="B241" s="32"/>
      <c r="D241" s="160" t="s">
        <v>180</v>
      </c>
      <c r="F241" s="161" t="s">
        <v>3621</v>
      </c>
      <c r="I241" s="93"/>
      <c r="L241" s="32"/>
      <c r="M241" s="162"/>
      <c r="N241" s="51"/>
      <c r="O241" s="51"/>
      <c r="P241" s="51"/>
      <c r="Q241" s="51"/>
      <c r="R241" s="51"/>
      <c r="S241" s="51"/>
      <c r="T241" s="52"/>
      <c r="AT241" s="18" t="s">
        <v>180</v>
      </c>
      <c r="AU241" s="18" t="s">
        <v>84</v>
      </c>
    </row>
    <row r="242" spans="2:63" s="11" customFormat="1" ht="22.9" customHeight="1">
      <c r="B242" s="134"/>
      <c r="D242" s="135" t="s">
        <v>73</v>
      </c>
      <c r="E242" s="145" t="s">
        <v>935</v>
      </c>
      <c r="F242" s="145" t="s">
        <v>936</v>
      </c>
      <c r="I242" s="137"/>
      <c r="J242" s="146">
        <f>BK242</f>
        <v>0</v>
      </c>
      <c r="L242" s="134"/>
      <c r="M242" s="139"/>
      <c r="N242" s="140"/>
      <c r="O242" s="140"/>
      <c r="P242" s="141">
        <f>SUM(P243:P244)</f>
        <v>0</v>
      </c>
      <c r="Q242" s="140"/>
      <c r="R242" s="141">
        <f>SUM(R243:R244)</f>
        <v>0</v>
      </c>
      <c r="S242" s="140"/>
      <c r="T242" s="142">
        <f>SUM(T243:T244)</f>
        <v>0</v>
      </c>
      <c r="AR242" s="135" t="s">
        <v>82</v>
      </c>
      <c r="AT242" s="143" t="s">
        <v>73</v>
      </c>
      <c r="AU242" s="143" t="s">
        <v>82</v>
      </c>
      <c r="AY242" s="135" t="s">
        <v>171</v>
      </c>
      <c r="BK242" s="144">
        <f>SUM(BK243:BK244)</f>
        <v>0</v>
      </c>
    </row>
    <row r="243" spans="2:65" s="1" customFormat="1" ht="16.5" customHeight="1">
      <c r="B243" s="147"/>
      <c r="C243" s="148" t="s">
        <v>489</v>
      </c>
      <c r="D243" s="148" t="s">
        <v>173</v>
      </c>
      <c r="E243" s="149" t="s">
        <v>3623</v>
      </c>
      <c r="F243" s="150" t="s">
        <v>3624</v>
      </c>
      <c r="G243" s="151" t="s">
        <v>235</v>
      </c>
      <c r="H243" s="152">
        <v>899.154</v>
      </c>
      <c r="I243" s="153"/>
      <c r="J243" s="154">
        <f>ROUND(I243*H243,2)</f>
        <v>0</v>
      </c>
      <c r="K243" s="150" t="s">
        <v>177</v>
      </c>
      <c r="L243" s="32"/>
      <c r="M243" s="155" t="s">
        <v>3</v>
      </c>
      <c r="N243" s="156" t="s">
        <v>45</v>
      </c>
      <c r="O243" s="51"/>
      <c r="P243" s="157">
        <f>O243*H243</f>
        <v>0</v>
      </c>
      <c r="Q243" s="157">
        <v>0</v>
      </c>
      <c r="R243" s="157">
        <f>Q243*H243</f>
        <v>0</v>
      </c>
      <c r="S243" s="157">
        <v>0</v>
      </c>
      <c r="T243" s="158">
        <f>S243*H243</f>
        <v>0</v>
      </c>
      <c r="AR243" s="18" t="s">
        <v>178</v>
      </c>
      <c r="AT243" s="18" t="s">
        <v>173</v>
      </c>
      <c r="AU243" s="18" t="s">
        <v>84</v>
      </c>
      <c r="AY243" s="18" t="s">
        <v>171</v>
      </c>
      <c r="BE243" s="159">
        <f>IF(N243="základní",J243,0)</f>
        <v>0</v>
      </c>
      <c r="BF243" s="159">
        <f>IF(N243="snížená",J243,0)</f>
        <v>0</v>
      </c>
      <c r="BG243" s="159">
        <f>IF(N243="zákl. přenesená",J243,0)</f>
        <v>0</v>
      </c>
      <c r="BH243" s="159">
        <f>IF(N243="sníž. přenesená",J243,0)</f>
        <v>0</v>
      </c>
      <c r="BI243" s="159">
        <f>IF(N243="nulová",J243,0)</f>
        <v>0</v>
      </c>
      <c r="BJ243" s="18" t="s">
        <v>82</v>
      </c>
      <c r="BK243" s="159">
        <f>ROUND(I243*H243,2)</f>
        <v>0</v>
      </c>
      <c r="BL243" s="18" t="s">
        <v>178</v>
      </c>
      <c r="BM243" s="18" t="s">
        <v>3625</v>
      </c>
    </row>
    <row r="244" spans="2:47" s="1" customFormat="1" ht="19.5">
      <c r="B244" s="32"/>
      <c r="D244" s="160" t="s">
        <v>180</v>
      </c>
      <c r="F244" s="161" t="s">
        <v>3626</v>
      </c>
      <c r="I244" s="93"/>
      <c r="L244" s="32"/>
      <c r="M244" s="186"/>
      <c r="N244" s="187"/>
      <c r="O244" s="187"/>
      <c r="P244" s="187"/>
      <c r="Q244" s="187"/>
      <c r="R244" s="187"/>
      <c r="S244" s="187"/>
      <c r="T244" s="188"/>
      <c r="AT244" s="18" t="s">
        <v>180</v>
      </c>
      <c r="AU244" s="18" t="s">
        <v>84</v>
      </c>
    </row>
    <row r="245" spans="2:12" s="1" customFormat="1" ht="6.95" customHeight="1">
      <c r="B245" s="41"/>
      <c r="C245" s="42"/>
      <c r="D245" s="42"/>
      <c r="E245" s="42"/>
      <c r="F245" s="42"/>
      <c r="G245" s="42"/>
      <c r="H245" s="42"/>
      <c r="I245" s="109"/>
      <c r="J245" s="42"/>
      <c r="K245" s="42"/>
      <c r="L245" s="32"/>
    </row>
  </sheetData>
  <autoFilter ref="C89:K24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6"/>
  <sheetViews>
    <sheetView showGridLines="0" workbookViewId="0" topLeftCell="A115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126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3487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3627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ROUND(J90,2)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ROUND((SUM(BE90:BE145)),2)</f>
        <v>0</v>
      </c>
      <c r="I35" s="101">
        <v>0.21</v>
      </c>
      <c r="J35" s="100">
        <f>ROUND(((SUM(BE90:BE145))*I35),2)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ROUND((SUM(BF90:BF145)),2)</f>
        <v>0</v>
      </c>
      <c r="I36" s="101">
        <v>0.15</v>
      </c>
      <c r="J36" s="100">
        <f>ROUND(((SUM(BF90:BF145))*I36),2)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ROUND((SUM(BG90:BG145)),2)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ROUND((SUM(BH90:BH145)),2)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ROUND((SUM(BI90:BI145)),2)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3487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02 - Zpevněné plochy před prodejnou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J90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150</v>
      </c>
      <c r="E64" s="117"/>
      <c r="F64" s="117"/>
      <c r="G64" s="117"/>
      <c r="H64" s="117"/>
      <c r="I64" s="118"/>
      <c r="J64" s="119">
        <f>J91</f>
        <v>0</v>
      </c>
      <c r="L64" s="115"/>
    </row>
    <row r="65" spans="2:12" s="9" customFormat="1" ht="19.9" customHeight="1">
      <c r="B65" s="120"/>
      <c r="D65" s="121" t="s">
        <v>151</v>
      </c>
      <c r="E65" s="122"/>
      <c r="F65" s="122"/>
      <c r="G65" s="122"/>
      <c r="H65" s="122"/>
      <c r="I65" s="123"/>
      <c r="J65" s="124">
        <f>J92</f>
        <v>0</v>
      </c>
      <c r="L65" s="120"/>
    </row>
    <row r="66" spans="2:12" s="9" customFormat="1" ht="19.9" customHeight="1">
      <c r="B66" s="120"/>
      <c r="D66" s="121" t="s">
        <v>3489</v>
      </c>
      <c r="E66" s="122"/>
      <c r="F66" s="122"/>
      <c r="G66" s="122"/>
      <c r="H66" s="122"/>
      <c r="I66" s="123"/>
      <c r="J66" s="124">
        <f>J122</f>
        <v>0</v>
      </c>
      <c r="L66" s="120"/>
    </row>
    <row r="67" spans="2:12" s="9" customFormat="1" ht="19.9" customHeight="1">
      <c r="B67" s="120"/>
      <c r="D67" s="121" t="s">
        <v>154</v>
      </c>
      <c r="E67" s="122"/>
      <c r="F67" s="122"/>
      <c r="G67" s="122"/>
      <c r="H67" s="122"/>
      <c r="I67" s="123"/>
      <c r="J67" s="124">
        <f>J137</f>
        <v>0</v>
      </c>
      <c r="L67" s="120"/>
    </row>
    <row r="68" spans="2:12" s="9" customFormat="1" ht="19.9" customHeight="1">
      <c r="B68" s="120"/>
      <c r="D68" s="121" t="s">
        <v>263</v>
      </c>
      <c r="E68" s="122"/>
      <c r="F68" s="122"/>
      <c r="G68" s="122"/>
      <c r="H68" s="122"/>
      <c r="I68" s="123"/>
      <c r="J68" s="124">
        <f>J143</f>
        <v>0</v>
      </c>
      <c r="L68" s="120"/>
    </row>
    <row r="69" spans="2:12" s="1" customFormat="1" ht="21.75" customHeight="1">
      <c r="B69" s="32"/>
      <c r="I69" s="93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109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110"/>
      <c r="J74" s="44"/>
      <c r="K74" s="44"/>
      <c r="L74" s="32"/>
    </row>
    <row r="75" spans="2:12" s="1" customFormat="1" ht="24.95" customHeight="1">
      <c r="B75" s="32"/>
      <c r="C75" s="22" t="s">
        <v>156</v>
      </c>
      <c r="I75" s="93"/>
      <c r="L75" s="32"/>
    </row>
    <row r="76" spans="2:12" s="1" customFormat="1" ht="6.95" customHeight="1">
      <c r="B76" s="32"/>
      <c r="I76" s="93"/>
      <c r="L76" s="32"/>
    </row>
    <row r="77" spans="2:12" s="1" customFormat="1" ht="12" customHeight="1">
      <c r="B77" s="32"/>
      <c r="C77" s="27" t="s">
        <v>17</v>
      </c>
      <c r="I77" s="93"/>
      <c r="L77" s="32"/>
    </row>
    <row r="78" spans="2:12" s="1" customFormat="1" ht="16.5" customHeight="1">
      <c r="B78" s="32"/>
      <c r="E78" s="334" t="str">
        <f>E7</f>
        <v>Rozšíření výrobních kapacit společnosti ZELENKA s.r.o.</v>
      </c>
      <c r="F78" s="335"/>
      <c r="G78" s="335"/>
      <c r="H78" s="335"/>
      <c r="I78" s="93"/>
      <c r="L78" s="32"/>
    </row>
    <row r="79" spans="2:12" ht="12" customHeight="1">
      <c r="B79" s="21"/>
      <c r="C79" s="27" t="s">
        <v>144</v>
      </c>
      <c r="L79" s="21"/>
    </row>
    <row r="80" spans="2:12" s="1" customFormat="1" ht="16.5" customHeight="1">
      <c r="B80" s="32"/>
      <c r="E80" s="334" t="s">
        <v>3487</v>
      </c>
      <c r="F80" s="317"/>
      <c r="G80" s="317"/>
      <c r="H80" s="317"/>
      <c r="I80" s="93"/>
      <c r="L80" s="32"/>
    </row>
    <row r="81" spans="2:12" s="1" customFormat="1" ht="12" customHeight="1">
      <c r="B81" s="32"/>
      <c r="C81" s="27" t="s">
        <v>259</v>
      </c>
      <c r="I81" s="93"/>
      <c r="L81" s="32"/>
    </row>
    <row r="82" spans="2:12" s="1" customFormat="1" ht="16.5" customHeight="1">
      <c r="B82" s="32"/>
      <c r="E82" s="318" t="str">
        <f>E11</f>
        <v>02 - Zpevněné plochy před prodejnou</v>
      </c>
      <c r="F82" s="317"/>
      <c r="G82" s="317"/>
      <c r="H82" s="317"/>
      <c r="I82" s="93"/>
      <c r="L82" s="32"/>
    </row>
    <row r="83" spans="2:12" s="1" customFormat="1" ht="6.95" customHeight="1">
      <c r="B83" s="32"/>
      <c r="I83" s="93"/>
      <c r="L83" s="32"/>
    </row>
    <row r="84" spans="2:12" s="1" customFormat="1" ht="12" customHeight="1">
      <c r="B84" s="32"/>
      <c r="C84" s="27" t="s">
        <v>21</v>
      </c>
      <c r="F84" s="18" t="str">
        <f>F14</f>
        <v>Židlochovice, Topolová 910, PSČ 667 01</v>
      </c>
      <c r="I84" s="94" t="s">
        <v>23</v>
      </c>
      <c r="J84" s="48" t="str">
        <f>IF(J14="","",J14)</f>
        <v>9. 1. 2019</v>
      </c>
      <c r="L84" s="32"/>
    </row>
    <row r="85" spans="2:12" s="1" customFormat="1" ht="6.95" customHeight="1">
      <c r="B85" s="32"/>
      <c r="I85" s="93"/>
      <c r="L85" s="32"/>
    </row>
    <row r="86" spans="2:12" s="1" customFormat="1" ht="24.95" customHeight="1">
      <c r="B86" s="32"/>
      <c r="C86" s="27" t="s">
        <v>25</v>
      </c>
      <c r="F86" s="18" t="str">
        <f>E17</f>
        <v>A77 architektonický ateliér Brno, s.r.o.</v>
      </c>
      <c r="I86" s="94" t="s">
        <v>33</v>
      </c>
      <c r="J86" s="30" t="str">
        <f>E23</f>
        <v>A77 architektonický ateliér Brno, s.r.o.</v>
      </c>
      <c r="L86" s="32"/>
    </row>
    <row r="87" spans="2:12" s="1" customFormat="1" ht="13.7" customHeight="1">
      <c r="B87" s="32"/>
      <c r="C87" s="27" t="s">
        <v>31</v>
      </c>
      <c r="F87" s="18" t="str">
        <f>IF(E20="","",E20)</f>
        <v>Vyplň údaj</v>
      </c>
      <c r="I87" s="94" t="s">
        <v>35</v>
      </c>
      <c r="J87" s="30" t="str">
        <f>E26</f>
        <v>HAVO Consult s.r.o.</v>
      </c>
      <c r="L87" s="32"/>
    </row>
    <row r="88" spans="2:12" s="1" customFormat="1" ht="10.35" customHeight="1">
      <c r="B88" s="32"/>
      <c r="I88" s="93"/>
      <c r="L88" s="32"/>
    </row>
    <row r="89" spans="2:20" s="10" customFormat="1" ht="29.25" customHeight="1">
      <c r="B89" s="125"/>
      <c r="C89" s="126" t="s">
        <v>157</v>
      </c>
      <c r="D89" s="127" t="s">
        <v>59</v>
      </c>
      <c r="E89" s="127" t="s">
        <v>55</v>
      </c>
      <c r="F89" s="127" t="s">
        <v>56</v>
      </c>
      <c r="G89" s="127" t="s">
        <v>158</v>
      </c>
      <c r="H89" s="127" t="s">
        <v>159</v>
      </c>
      <c r="I89" s="128" t="s">
        <v>160</v>
      </c>
      <c r="J89" s="127" t="s">
        <v>148</v>
      </c>
      <c r="K89" s="129" t="s">
        <v>161</v>
      </c>
      <c r="L89" s="125"/>
      <c r="M89" s="55" t="s">
        <v>3</v>
      </c>
      <c r="N89" s="56" t="s">
        <v>44</v>
      </c>
      <c r="O89" s="56" t="s">
        <v>162</v>
      </c>
      <c r="P89" s="56" t="s">
        <v>163</v>
      </c>
      <c r="Q89" s="56" t="s">
        <v>164</v>
      </c>
      <c r="R89" s="56" t="s">
        <v>165</v>
      </c>
      <c r="S89" s="56" t="s">
        <v>166</v>
      </c>
      <c r="T89" s="57" t="s">
        <v>167</v>
      </c>
    </row>
    <row r="90" spans="2:63" s="1" customFormat="1" ht="22.9" customHeight="1">
      <c r="B90" s="32"/>
      <c r="C90" s="60" t="s">
        <v>168</v>
      </c>
      <c r="I90" s="93"/>
      <c r="J90" s="130">
        <f>BK90</f>
        <v>0</v>
      </c>
      <c r="L90" s="32"/>
      <c r="M90" s="58"/>
      <c r="N90" s="49"/>
      <c r="O90" s="49"/>
      <c r="P90" s="131">
        <f>P91</f>
        <v>0</v>
      </c>
      <c r="Q90" s="49"/>
      <c r="R90" s="131">
        <f>R91</f>
        <v>72.768743</v>
      </c>
      <c r="S90" s="49"/>
      <c r="T90" s="132">
        <f>T91</f>
        <v>0</v>
      </c>
      <c r="AT90" s="18" t="s">
        <v>73</v>
      </c>
      <c r="AU90" s="18" t="s">
        <v>149</v>
      </c>
      <c r="BK90" s="133">
        <f>BK91</f>
        <v>0</v>
      </c>
    </row>
    <row r="91" spans="2:63" s="11" customFormat="1" ht="25.9" customHeight="1">
      <c r="B91" s="134"/>
      <c r="D91" s="135" t="s">
        <v>73</v>
      </c>
      <c r="E91" s="136" t="s">
        <v>169</v>
      </c>
      <c r="F91" s="136" t="s">
        <v>170</v>
      </c>
      <c r="I91" s="137"/>
      <c r="J91" s="138">
        <f>BK91</f>
        <v>0</v>
      </c>
      <c r="L91" s="134"/>
      <c r="M91" s="139"/>
      <c r="N91" s="140"/>
      <c r="O91" s="140"/>
      <c r="P91" s="141">
        <f>P92+P122+P137+P143</f>
        <v>0</v>
      </c>
      <c r="Q91" s="140"/>
      <c r="R91" s="141">
        <f>R92+R122+R137+R143</f>
        <v>72.768743</v>
      </c>
      <c r="S91" s="140"/>
      <c r="T91" s="142">
        <f>T92+T122+T137+T143</f>
        <v>0</v>
      </c>
      <c r="AR91" s="135" t="s">
        <v>82</v>
      </c>
      <c r="AT91" s="143" t="s">
        <v>73</v>
      </c>
      <c r="AU91" s="143" t="s">
        <v>74</v>
      </c>
      <c r="AY91" s="135" t="s">
        <v>171</v>
      </c>
      <c r="BK91" s="144">
        <f>BK92+BK122+BK137+BK143</f>
        <v>0</v>
      </c>
    </row>
    <row r="92" spans="2:63" s="11" customFormat="1" ht="22.9" customHeight="1">
      <c r="B92" s="134"/>
      <c r="D92" s="135" t="s">
        <v>73</v>
      </c>
      <c r="E92" s="145" t="s">
        <v>82</v>
      </c>
      <c r="F92" s="145" t="s">
        <v>172</v>
      </c>
      <c r="I92" s="137"/>
      <c r="J92" s="146">
        <f>BK92</f>
        <v>0</v>
      </c>
      <c r="L92" s="134"/>
      <c r="M92" s="139"/>
      <c r="N92" s="140"/>
      <c r="O92" s="140"/>
      <c r="P92" s="141">
        <f>SUM(P93:P121)</f>
        <v>0</v>
      </c>
      <c r="Q92" s="140"/>
      <c r="R92" s="141">
        <f>SUM(R93:R121)</f>
        <v>0</v>
      </c>
      <c r="S92" s="140"/>
      <c r="T92" s="142">
        <f>SUM(T93:T121)</f>
        <v>0</v>
      </c>
      <c r="AR92" s="135" t="s">
        <v>82</v>
      </c>
      <c r="AT92" s="143" t="s">
        <v>73</v>
      </c>
      <c r="AU92" s="143" t="s">
        <v>82</v>
      </c>
      <c r="AY92" s="135" t="s">
        <v>171</v>
      </c>
      <c r="BK92" s="144">
        <f>SUM(BK93:BK121)</f>
        <v>0</v>
      </c>
    </row>
    <row r="93" spans="2:65" s="1" customFormat="1" ht="16.5" customHeight="1">
      <c r="B93" s="147"/>
      <c r="C93" s="148" t="s">
        <v>82</v>
      </c>
      <c r="D93" s="148" t="s">
        <v>173</v>
      </c>
      <c r="E93" s="149" t="s">
        <v>277</v>
      </c>
      <c r="F93" s="150" t="s">
        <v>278</v>
      </c>
      <c r="G93" s="151" t="s">
        <v>279</v>
      </c>
      <c r="H93" s="152">
        <v>21.48</v>
      </c>
      <c r="I93" s="153"/>
      <c r="J93" s="154">
        <f>ROUND(I93*H93,2)</f>
        <v>0</v>
      </c>
      <c r="K93" s="150" t="s">
        <v>177</v>
      </c>
      <c r="L93" s="32"/>
      <c r="M93" s="155" t="s">
        <v>3</v>
      </c>
      <c r="N93" s="156" t="s">
        <v>45</v>
      </c>
      <c r="O93" s="51"/>
      <c r="P93" s="157">
        <f>O93*H93</f>
        <v>0</v>
      </c>
      <c r="Q93" s="157">
        <v>0</v>
      </c>
      <c r="R93" s="157">
        <f>Q93*H93</f>
        <v>0</v>
      </c>
      <c r="S93" s="157">
        <v>0</v>
      </c>
      <c r="T93" s="158">
        <f>S93*H93</f>
        <v>0</v>
      </c>
      <c r="AR93" s="18" t="s">
        <v>178</v>
      </c>
      <c r="AT93" s="18" t="s">
        <v>173</v>
      </c>
      <c r="AU93" s="18" t="s">
        <v>84</v>
      </c>
      <c r="AY93" s="18" t="s">
        <v>171</v>
      </c>
      <c r="BE93" s="159">
        <f>IF(N93="základní",J93,0)</f>
        <v>0</v>
      </c>
      <c r="BF93" s="159">
        <f>IF(N93="snížená",J93,0)</f>
        <v>0</v>
      </c>
      <c r="BG93" s="159">
        <f>IF(N93="zákl. přenesená",J93,0)</f>
        <v>0</v>
      </c>
      <c r="BH93" s="159">
        <f>IF(N93="sníž. přenesená",J93,0)</f>
        <v>0</v>
      </c>
      <c r="BI93" s="159">
        <f>IF(N93="nulová",J93,0)</f>
        <v>0</v>
      </c>
      <c r="BJ93" s="18" t="s">
        <v>82</v>
      </c>
      <c r="BK93" s="159">
        <f>ROUND(I93*H93,2)</f>
        <v>0</v>
      </c>
      <c r="BL93" s="18" t="s">
        <v>178</v>
      </c>
      <c r="BM93" s="18" t="s">
        <v>3628</v>
      </c>
    </row>
    <row r="94" spans="2:47" s="1" customFormat="1" ht="19.5">
      <c r="B94" s="32"/>
      <c r="D94" s="160" t="s">
        <v>180</v>
      </c>
      <c r="F94" s="161" t="s">
        <v>281</v>
      </c>
      <c r="I94" s="93"/>
      <c r="L94" s="32"/>
      <c r="M94" s="162"/>
      <c r="N94" s="51"/>
      <c r="O94" s="51"/>
      <c r="P94" s="51"/>
      <c r="Q94" s="51"/>
      <c r="R94" s="51"/>
      <c r="S94" s="51"/>
      <c r="T94" s="52"/>
      <c r="AT94" s="18" t="s">
        <v>180</v>
      </c>
      <c r="AU94" s="18" t="s">
        <v>84</v>
      </c>
    </row>
    <row r="95" spans="2:51" s="14" customFormat="1" ht="12">
      <c r="B95" s="179"/>
      <c r="D95" s="160" t="s">
        <v>182</v>
      </c>
      <c r="E95" s="180" t="s">
        <v>3</v>
      </c>
      <c r="F95" s="181" t="s">
        <v>3629</v>
      </c>
      <c r="H95" s="180" t="s">
        <v>3</v>
      </c>
      <c r="I95" s="182"/>
      <c r="L95" s="179"/>
      <c r="M95" s="183"/>
      <c r="N95" s="184"/>
      <c r="O95" s="184"/>
      <c r="P95" s="184"/>
      <c r="Q95" s="184"/>
      <c r="R95" s="184"/>
      <c r="S95" s="184"/>
      <c r="T95" s="185"/>
      <c r="AT95" s="180" t="s">
        <v>182</v>
      </c>
      <c r="AU95" s="180" t="s">
        <v>84</v>
      </c>
      <c r="AV95" s="14" t="s">
        <v>82</v>
      </c>
      <c r="AW95" s="14" t="s">
        <v>34</v>
      </c>
      <c r="AX95" s="14" t="s">
        <v>74</v>
      </c>
      <c r="AY95" s="180" t="s">
        <v>171</v>
      </c>
    </row>
    <row r="96" spans="2:51" s="12" customFormat="1" ht="12">
      <c r="B96" s="163"/>
      <c r="D96" s="160" t="s">
        <v>182</v>
      </c>
      <c r="E96" s="164" t="s">
        <v>3</v>
      </c>
      <c r="F96" s="165" t="s">
        <v>3630</v>
      </c>
      <c r="H96" s="166">
        <v>21.48</v>
      </c>
      <c r="I96" s="167"/>
      <c r="L96" s="163"/>
      <c r="M96" s="168"/>
      <c r="N96" s="169"/>
      <c r="O96" s="169"/>
      <c r="P96" s="169"/>
      <c r="Q96" s="169"/>
      <c r="R96" s="169"/>
      <c r="S96" s="169"/>
      <c r="T96" s="170"/>
      <c r="AT96" s="164" t="s">
        <v>182</v>
      </c>
      <c r="AU96" s="164" t="s">
        <v>84</v>
      </c>
      <c r="AV96" s="12" t="s">
        <v>84</v>
      </c>
      <c r="AW96" s="12" t="s">
        <v>34</v>
      </c>
      <c r="AX96" s="12" t="s">
        <v>82</v>
      </c>
      <c r="AY96" s="164" t="s">
        <v>171</v>
      </c>
    </row>
    <row r="97" spans="2:65" s="1" customFormat="1" ht="16.5" customHeight="1">
      <c r="B97" s="147"/>
      <c r="C97" s="148" t="s">
        <v>84</v>
      </c>
      <c r="D97" s="148" t="s">
        <v>173</v>
      </c>
      <c r="E97" s="149" t="s">
        <v>2487</v>
      </c>
      <c r="F97" s="150" t="s">
        <v>2488</v>
      </c>
      <c r="G97" s="151" t="s">
        <v>279</v>
      </c>
      <c r="H97" s="152">
        <v>26.85</v>
      </c>
      <c r="I97" s="153"/>
      <c r="J97" s="154">
        <f>ROUND(I97*H97,2)</f>
        <v>0</v>
      </c>
      <c r="K97" s="150" t="s">
        <v>177</v>
      </c>
      <c r="L97" s="32"/>
      <c r="M97" s="155" t="s">
        <v>3</v>
      </c>
      <c r="N97" s="156" t="s">
        <v>45</v>
      </c>
      <c r="O97" s="51"/>
      <c r="P97" s="157">
        <f>O97*H97</f>
        <v>0</v>
      </c>
      <c r="Q97" s="157">
        <v>0</v>
      </c>
      <c r="R97" s="157">
        <f>Q97*H97</f>
        <v>0</v>
      </c>
      <c r="S97" s="157">
        <v>0</v>
      </c>
      <c r="T97" s="158">
        <f>S97*H97</f>
        <v>0</v>
      </c>
      <c r="AR97" s="18" t="s">
        <v>178</v>
      </c>
      <c r="AT97" s="18" t="s">
        <v>173</v>
      </c>
      <c r="AU97" s="18" t="s">
        <v>84</v>
      </c>
      <c r="AY97" s="18" t="s">
        <v>171</v>
      </c>
      <c r="BE97" s="159">
        <f>IF(N97="základní",J97,0)</f>
        <v>0</v>
      </c>
      <c r="BF97" s="159">
        <f>IF(N97="snížená",J97,0)</f>
        <v>0</v>
      </c>
      <c r="BG97" s="159">
        <f>IF(N97="zákl. přenesená",J97,0)</f>
        <v>0</v>
      </c>
      <c r="BH97" s="159">
        <f>IF(N97="sníž. přenesená",J97,0)</f>
        <v>0</v>
      </c>
      <c r="BI97" s="159">
        <f>IF(N97="nulová",J97,0)</f>
        <v>0</v>
      </c>
      <c r="BJ97" s="18" t="s">
        <v>82</v>
      </c>
      <c r="BK97" s="159">
        <f>ROUND(I97*H97,2)</f>
        <v>0</v>
      </c>
      <c r="BL97" s="18" t="s">
        <v>178</v>
      </c>
      <c r="BM97" s="18" t="s">
        <v>3631</v>
      </c>
    </row>
    <row r="98" spans="2:47" s="1" customFormat="1" ht="12">
      <c r="B98" s="32"/>
      <c r="D98" s="160" t="s">
        <v>180</v>
      </c>
      <c r="F98" s="161" t="s">
        <v>2490</v>
      </c>
      <c r="I98" s="93"/>
      <c r="L98" s="32"/>
      <c r="M98" s="162"/>
      <c r="N98" s="51"/>
      <c r="O98" s="51"/>
      <c r="P98" s="51"/>
      <c r="Q98" s="51"/>
      <c r="R98" s="51"/>
      <c r="S98" s="51"/>
      <c r="T98" s="52"/>
      <c r="AT98" s="18" t="s">
        <v>180</v>
      </c>
      <c r="AU98" s="18" t="s">
        <v>84</v>
      </c>
    </row>
    <row r="99" spans="2:51" s="14" customFormat="1" ht="12">
      <c r="B99" s="179"/>
      <c r="D99" s="160" t="s">
        <v>182</v>
      </c>
      <c r="E99" s="180" t="s">
        <v>3</v>
      </c>
      <c r="F99" s="181" t="s">
        <v>3629</v>
      </c>
      <c r="H99" s="180" t="s">
        <v>3</v>
      </c>
      <c r="I99" s="182"/>
      <c r="L99" s="179"/>
      <c r="M99" s="183"/>
      <c r="N99" s="184"/>
      <c r="O99" s="184"/>
      <c r="P99" s="184"/>
      <c r="Q99" s="184"/>
      <c r="R99" s="184"/>
      <c r="S99" s="184"/>
      <c r="T99" s="185"/>
      <c r="AT99" s="180" t="s">
        <v>182</v>
      </c>
      <c r="AU99" s="180" t="s">
        <v>84</v>
      </c>
      <c r="AV99" s="14" t="s">
        <v>82</v>
      </c>
      <c r="AW99" s="14" t="s">
        <v>34</v>
      </c>
      <c r="AX99" s="14" t="s">
        <v>74</v>
      </c>
      <c r="AY99" s="180" t="s">
        <v>171</v>
      </c>
    </row>
    <row r="100" spans="2:51" s="12" customFormat="1" ht="12">
      <c r="B100" s="163"/>
      <c r="D100" s="160" t="s">
        <v>182</v>
      </c>
      <c r="E100" s="164" t="s">
        <v>3</v>
      </c>
      <c r="F100" s="165" t="s">
        <v>3632</v>
      </c>
      <c r="H100" s="166">
        <v>26.85</v>
      </c>
      <c r="I100" s="167"/>
      <c r="L100" s="163"/>
      <c r="M100" s="168"/>
      <c r="N100" s="169"/>
      <c r="O100" s="169"/>
      <c r="P100" s="169"/>
      <c r="Q100" s="169"/>
      <c r="R100" s="169"/>
      <c r="S100" s="169"/>
      <c r="T100" s="170"/>
      <c r="AT100" s="164" t="s">
        <v>182</v>
      </c>
      <c r="AU100" s="164" t="s">
        <v>84</v>
      </c>
      <c r="AV100" s="12" t="s">
        <v>84</v>
      </c>
      <c r="AW100" s="12" t="s">
        <v>34</v>
      </c>
      <c r="AX100" s="12" t="s">
        <v>82</v>
      </c>
      <c r="AY100" s="164" t="s">
        <v>171</v>
      </c>
    </row>
    <row r="101" spans="2:65" s="1" customFormat="1" ht="16.5" customHeight="1">
      <c r="B101" s="147"/>
      <c r="C101" s="148" t="s">
        <v>107</v>
      </c>
      <c r="D101" s="148" t="s">
        <v>173</v>
      </c>
      <c r="E101" s="149" t="s">
        <v>292</v>
      </c>
      <c r="F101" s="150" t="s">
        <v>293</v>
      </c>
      <c r="G101" s="151" t="s">
        <v>279</v>
      </c>
      <c r="H101" s="152">
        <v>13.425</v>
      </c>
      <c r="I101" s="153"/>
      <c r="J101" s="154">
        <f>ROUND(I101*H101,2)</f>
        <v>0</v>
      </c>
      <c r="K101" s="150" t="s">
        <v>177</v>
      </c>
      <c r="L101" s="32"/>
      <c r="M101" s="155" t="s">
        <v>3</v>
      </c>
      <c r="N101" s="156" t="s">
        <v>45</v>
      </c>
      <c r="O101" s="51"/>
      <c r="P101" s="157">
        <f>O101*H101</f>
        <v>0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18" t="s">
        <v>178</v>
      </c>
      <c r="AT101" s="18" t="s">
        <v>173</v>
      </c>
      <c r="AU101" s="18" t="s">
        <v>84</v>
      </c>
      <c r="AY101" s="18" t="s">
        <v>171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18" t="s">
        <v>82</v>
      </c>
      <c r="BK101" s="159">
        <f>ROUND(I101*H101,2)</f>
        <v>0</v>
      </c>
      <c r="BL101" s="18" t="s">
        <v>178</v>
      </c>
      <c r="BM101" s="18" t="s">
        <v>3633</v>
      </c>
    </row>
    <row r="102" spans="2:47" s="1" customFormat="1" ht="12">
      <c r="B102" s="32"/>
      <c r="D102" s="160" t="s">
        <v>180</v>
      </c>
      <c r="F102" s="161" t="s">
        <v>295</v>
      </c>
      <c r="I102" s="93"/>
      <c r="L102" s="32"/>
      <c r="M102" s="162"/>
      <c r="N102" s="51"/>
      <c r="O102" s="51"/>
      <c r="P102" s="51"/>
      <c r="Q102" s="51"/>
      <c r="R102" s="51"/>
      <c r="S102" s="51"/>
      <c r="T102" s="52"/>
      <c r="AT102" s="18" t="s">
        <v>180</v>
      </c>
      <c r="AU102" s="18" t="s">
        <v>84</v>
      </c>
    </row>
    <row r="103" spans="2:51" s="14" customFormat="1" ht="12">
      <c r="B103" s="179"/>
      <c r="D103" s="160" t="s">
        <v>182</v>
      </c>
      <c r="E103" s="180" t="s">
        <v>3</v>
      </c>
      <c r="F103" s="181" t="s">
        <v>3634</v>
      </c>
      <c r="H103" s="180" t="s">
        <v>3</v>
      </c>
      <c r="I103" s="182"/>
      <c r="L103" s="179"/>
      <c r="M103" s="183"/>
      <c r="N103" s="184"/>
      <c r="O103" s="184"/>
      <c r="P103" s="184"/>
      <c r="Q103" s="184"/>
      <c r="R103" s="184"/>
      <c r="S103" s="184"/>
      <c r="T103" s="185"/>
      <c r="AT103" s="180" t="s">
        <v>182</v>
      </c>
      <c r="AU103" s="180" t="s">
        <v>84</v>
      </c>
      <c r="AV103" s="14" t="s">
        <v>82</v>
      </c>
      <c r="AW103" s="14" t="s">
        <v>34</v>
      </c>
      <c r="AX103" s="14" t="s">
        <v>74</v>
      </c>
      <c r="AY103" s="180" t="s">
        <v>171</v>
      </c>
    </row>
    <row r="104" spans="2:51" s="12" customFormat="1" ht="12">
      <c r="B104" s="163"/>
      <c r="D104" s="160" t="s">
        <v>182</v>
      </c>
      <c r="E104" s="164" t="s">
        <v>3</v>
      </c>
      <c r="F104" s="165" t="s">
        <v>3635</v>
      </c>
      <c r="H104" s="166">
        <v>13.425</v>
      </c>
      <c r="I104" s="167"/>
      <c r="L104" s="163"/>
      <c r="M104" s="168"/>
      <c r="N104" s="169"/>
      <c r="O104" s="169"/>
      <c r="P104" s="169"/>
      <c r="Q104" s="169"/>
      <c r="R104" s="169"/>
      <c r="S104" s="169"/>
      <c r="T104" s="170"/>
      <c r="AT104" s="164" t="s">
        <v>182</v>
      </c>
      <c r="AU104" s="164" t="s">
        <v>84</v>
      </c>
      <c r="AV104" s="12" t="s">
        <v>84</v>
      </c>
      <c r="AW104" s="12" t="s">
        <v>34</v>
      </c>
      <c r="AX104" s="12" t="s">
        <v>82</v>
      </c>
      <c r="AY104" s="164" t="s">
        <v>171</v>
      </c>
    </row>
    <row r="105" spans="2:65" s="1" customFormat="1" ht="16.5" customHeight="1">
      <c r="B105" s="147"/>
      <c r="C105" s="148" t="s">
        <v>178</v>
      </c>
      <c r="D105" s="148" t="s">
        <v>173</v>
      </c>
      <c r="E105" s="149" t="s">
        <v>2512</v>
      </c>
      <c r="F105" s="150" t="s">
        <v>2513</v>
      </c>
      <c r="G105" s="151" t="s">
        <v>279</v>
      </c>
      <c r="H105" s="152">
        <v>26.85</v>
      </c>
      <c r="I105" s="153"/>
      <c r="J105" s="154">
        <f>ROUND(I105*H105,2)</f>
        <v>0</v>
      </c>
      <c r="K105" s="150" t="s">
        <v>177</v>
      </c>
      <c r="L105" s="32"/>
      <c r="M105" s="155" t="s">
        <v>3</v>
      </c>
      <c r="N105" s="156" t="s">
        <v>45</v>
      </c>
      <c r="O105" s="51"/>
      <c r="P105" s="157">
        <f>O105*H105</f>
        <v>0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18" t="s">
        <v>178</v>
      </c>
      <c r="AT105" s="18" t="s">
        <v>173</v>
      </c>
      <c r="AU105" s="18" t="s">
        <v>84</v>
      </c>
      <c r="AY105" s="18" t="s">
        <v>171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8" t="s">
        <v>82</v>
      </c>
      <c r="BK105" s="159">
        <f>ROUND(I105*H105,2)</f>
        <v>0</v>
      </c>
      <c r="BL105" s="18" t="s">
        <v>178</v>
      </c>
      <c r="BM105" s="18" t="s">
        <v>3636</v>
      </c>
    </row>
    <row r="106" spans="2:47" s="1" customFormat="1" ht="19.5">
      <c r="B106" s="32"/>
      <c r="D106" s="160" t="s">
        <v>180</v>
      </c>
      <c r="F106" s="161" t="s">
        <v>2515</v>
      </c>
      <c r="I106" s="93"/>
      <c r="L106" s="32"/>
      <c r="M106" s="162"/>
      <c r="N106" s="51"/>
      <c r="O106" s="51"/>
      <c r="P106" s="51"/>
      <c r="Q106" s="51"/>
      <c r="R106" s="51"/>
      <c r="S106" s="51"/>
      <c r="T106" s="52"/>
      <c r="AT106" s="18" t="s">
        <v>180</v>
      </c>
      <c r="AU106" s="18" t="s">
        <v>84</v>
      </c>
    </row>
    <row r="107" spans="2:51" s="12" customFormat="1" ht="12">
      <c r="B107" s="163"/>
      <c r="D107" s="160" t="s">
        <v>182</v>
      </c>
      <c r="E107" s="164" t="s">
        <v>3</v>
      </c>
      <c r="F107" s="165" t="s">
        <v>3637</v>
      </c>
      <c r="H107" s="166">
        <v>26.85</v>
      </c>
      <c r="I107" s="167"/>
      <c r="L107" s="163"/>
      <c r="M107" s="168"/>
      <c r="N107" s="169"/>
      <c r="O107" s="169"/>
      <c r="P107" s="169"/>
      <c r="Q107" s="169"/>
      <c r="R107" s="169"/>
      <c r="S107" s="169"/>
      <c r="T107" s="170"/>
      <c r="AT107" s="164" t="s">
        <v>182</v>
      </c>
      <c r="AU107" s="164" t="s">
        <v>84</v>
      </c>
      <c r="AV107" s="12" t="s">
        <v>84</v>
      </c>
      <c r="AW107" s="12" t="s">
        <v>34</v>
      </c>
      <c r="AX107" s="12" t="s">
        <v>82</v>
      </c>
      <c r="AY107" s="164" t="s">
        <v>171</v>
      </c>
    </row>
    <row r="108" spans="2:65" s="1" customFormat="1" ht="16.5" customHeight="1">
      <c r="B108" s="147"/>
      <c r="C108" s="148" t="s">
        <v>208</v>
      </c>
      <c r="D108" s="148" t="s">
        <v>173</v>
      </c>
      <c r="E108" s="149" t="s">
        <v>312</v>
      </c>
      <c r="F108" s="150" t="s">
        <v>313</v>
      </c>
      <c r="G108" s="151" t="s">
        <v>279</v>
      </c>
      <c r="H108" s="152">
        <v>26.85</v>
      </c>
      <c r="I108" s="153"/>
      <c r="J108" s="154">
        <f>ROUND(I108*H108,2)</f>
        <v>0</v>
      </c>
      <c r="K108" s="150" t="s">
        <v>177</v>
      </c>
      <c r="L108" s="32"/>
      <c r="M108" s="155" t="s">
        <v>3</v>
      </c>
      <c r="N108" s="156" t="s">
        <v>45</v>
      </c>
      <c r="O108" s="51"/>
      <c r="P108" s="157">
        <f>O108*H108</f>
        <v>0</v>
      </c>
      <c r="Q108" s="157">
        <v>0</v>
      </c>
      <c r="R108" s="157">
        <f>Q108*H108</f>
        <v>0</v>
      </c>
      <c r="S108" s="157">
        <v>0</v>
      </c>
      <c r="T108" s="158">
        <f>S108*H108</f>
        <v>0</v>
      </c>
      <c r="AR108" s="18" t="s">
        <v>178</v>
      </c>
      <c r="AT108" s="18" t="s">
        <v>173</v>
      </c>
      <c r="AU108" s="18" t="s">
        <v>84</v>
      </c>
      <c r="AY108" s="18" t="s">
        <v>171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18" t="s">
        <v>82</v>
      </c>
      <c r="BK108" s="159">
        <f>ROUND(I108*H108,2)</f>
        <v>0</v>
      </c>
      <c r="BL108" s="18" t="s">
        <v>178</v>
      </c>
      <c r="BM108" s="18" t="s">
        <v>3638</v>
      </c>
    </row>
    <row r="109" spans="2:47" s="1" customFormat="1" ht="12">
      <c r="B109" s="32"/>
      <c r="D109" s="160" t="s">
        <v>180</v>
      </c>
      <c r="F109" s="161" t="s">
        <v>313</v>
      </c>
      <c r="I109" s="93"/>
      <c r="L109" s="32"/>
      <c r="M109" s="162"/>
      <c r="N109" s="51"/>
      <c r="O109" s="51"/>
      <c r="P109" s="51"/>
      <c r="Q109" s="51"/>
      <c r="R109" s="51"/>
      <c r="S109" s="51"/>
      <c r="T109" s="52"/>
      <c r="AT109" s="18" t="s">
        <v>180</v>
      </c>
      <c r="AU109" s="18" t="s">
        <v>84</v>
      </c>
    </row>
    <row r="110" spans="2:65" s="1" customFormat="1" ht="16.5" customHeight="1">
      <c r="B110" s="147"/>
      <c r="C110" s="148" t="s">
        <v>190</v>
      </c>
      <c r="D110" s="148" t="s">
        <v>173</v>
      </c>
      <c r="E110" s="149" t="s">
        <v>2523</v>
      </c>
      <c r="F110" s="150" t="s">
        <v>2524</v>
      </c>
      <c r="G110" s="151" t="s">
        <v>235</v>
      </c>
      <c r="H110" s="152">
        <v>48.33</v>
      </c>
      <c r="I110" s="153"/>
      <c r="J110" s="154">
        <f>ROUND(I110*H110,2)</f>
        <v>0</v>
      </c>
      <c r="K110" s="150" t="s">
        <v>177</v>
      </c>
      <c r="L110" s="32"/>
      <c r="M110" s="155" t="s">
        <v>3</v>
      </c>
      <c r="N110" s="156" t="s">
        <v>45</v>
      </c>
      <c r="O110" s="51"/>
      <c r="P110" s="157">
        <f>O110*H110</f>
        <v>0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18" t="s">
        <v>178</v>
      </c>
      <c r="AT110" s="18" t="s">
        <v>173</v>
      </c>
      <c r="AU110" s="18" t="s">
        <v>84</v>
      </c>
      <c r="AY110" s="18" t="s">
        <v>171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18" t="s">
        <v>82</v>
      </c>
      <c r="BK110" s="159">
        <f>ROUND(I110*H110,2)</f>
        <v>0</v>
      </c>
      <c r="BL110" s="18" t="s">
        <v>178</v>
      </c>
      <c r="BM110" s="18" t="s">
        <v>3639</v>
      </c>
    </row>
    <row r="111" spans="2:47" s="1" customFormat="1" ht="12">
      <c r="B111" s="32"/>
      <c r="D111" s="160" t="s">
        <v>180</v>
      </c>
      <c r="F111" s="161" t="s">
        <v>2526</v>
      </c>
      <c r="I111" s="93"/>
      <c r="L111" s="32"/>
      <c r="M111" s="162"/>
      <c r="N111" s="51"/>
      <c r="O111" s="51"/>
      <c r="P111" s="51"/>
      <c r="Q111" s="51"/>
      <c r="R111" s="51"/>
      <c r="S111" s="51"/>
      <c r="T111" s="52"/>
      <c r="AT111" s="18" t="s">
        <v>180</v>
      </c>
      <c r="AU111" s="18" t="s">
        <v>84</v>
      </c>
    </row>
    <row r="112" spans="2:51" s="14" customFormat="1" ht="12">
      <c r="B112" s="179"/>
      <c r="D112" s="160" t="s">
        <v>182</v>
      </c>
      <c r="E112" s="180" t="s">
        <v>3</v>
      </c>
      <c r="F112" s="181" t="s">
        <v>2527</v>
      </c>
      <c r="H112" s="180" t="s">
        <v>3</v>
      </c>
      <c r="I112" s="182"/>
      <c r="L112" s="179"/>
      <c r="M112" s="183"/>
      <c r="N112" s="184"/>
      <c r="O112" s="184"/>
      <c r="P112" s="184"/>
      <c r="Q112" s="184"/>
      <c r="R112" s="184"/>
      <c r="S112" s="184"/>
      <c r="T112" s="185"/>
      <c r="AT112" s="180" t="s">
        <v>182</v>
      </c>
      <c r="AU112" s="180" t="s">
        <v>84</v>
      </c>
      <c r="AV112" s="14" t="s">
        <v>82</v>
      </c>
      <c r="AW112" s="14" t="s">
        <v>34</v>
      </c>
      <c r="AX112" s="14" t="s">
        <v>74</v>
      </c>
      <c r="AY112" s="180" t="s">
        <v>171</v>
      </c>
    </row>
    <row r="113" spans="2:51" s="12" customFormat="1" ht="12">
      <c r="B113" s="163"/>
      <c r="D113" s="160" t="s">
        <v>182</v>
      </c>
      <c r="E113" s="164" t="s">
        <v>3</v>
      </c>
      <c r="F113" s="165" t="s">
        <v>3640</v>
      </c>
      <c r="H113" s="166">
        <v>48.33</v>
      </c>
      <c r="I113" s="167"/>
      <c r="L113" s="163"/>
      <c r="M113" s="168"/>
      <c r="N113" s="169"/>
      <c r="O113" s="169"/>
      <c r="P113" s="169"/>
      <c r="Q113" s="169"/>
      <c r="R113" s="169"/>
      <c r="S113" s="169"/>
      <c r="T113" s="170"/>
      <c r="AT113" s="164" t="s">
        <v>182</v>
      </c>
      <c r="AU113" s="164" t="s">
        <v>84</v>
      </c>
      <c r="AV113" s="12" t="s">
        <v>84</v>
      </c>
      <c r="AW113" s="12" t="s">
        <v>34</v>
      </c>
      <c r="AX113" s="12" t="s">
        <v>82</v>
      </c>
      <c r="AY113" s="164" t="s">
        <v>171</v>
      </c>
    </row>
    <row r="114" spans="2:65" s="1" customFormat="1" ht="16.5" customHeight="1">
      <c r="B114" s="147"/>
      <c r="C114" s="148" t="s">
        <v>224</v>
      </c>
      <c r="D114" s="148" t="s">
        <v>173</v>
      </c>
      <c r="E114" s="149" t="s">
        <v>319</v>
      </c>
      <c r="F114" s="150" t="s">
        <v>320</v>
      </c>
      <c r="G114" s="151" t="s">
        <v>176</v>
      </c>
      <c r="H114" s="152">
        <v>107.4</v>
      </c>
      <c r="I114" s="153"/>
      <c r="J114" s="154">
        <f>ROUND(I114*H114,2)</f>
        <v>0</v>
      </c>
      <c r="K114" s="150" t="s">
        <v>177</v>
      </c>
      <c r="L114" s="32"/>
      <c r="M114" s="155" t="s">
        <v>3</v>
      </c>
      <c r="N114" s="156" t="s">
        <v>45</v>
      </c>
      <c r="O114" s="51"/>
      <c r="P114" s="157">
        <f>O114*H114</f>
        <v>0</v>
      </c>
      <c r="Q114" s="157">
        <v>0</v>
      </c>
      <c r="R114" s="157">
        <f>Q114*H114</f>
        <v>0</v>
      </c>
      <c r="S114" s="157">
        <v>0</v>
      </c>
      <c r="T114" s="158">
        <f>S114*H114</f>
        <v>0</v>
      </c>
      <c r="AR114" s="18" t="s">
        <v>178</v>
      </c>
      <c r="AT114" s="18" t="s">
        <v>173</v>
      </c>
      <c r="AU114" s="18" t="s">
        <v>84</v>
      </c>
      <c r="AY114" s="18" t="s">
        <v>171</v>
      </c>
      <c r="BE114" s="159">
        <f>IF(N114="základní",J114,0)</f>
        <v>0</v>
      </c>
      <c r="BF114" s="159">
        <f>IF(N114="snížená",J114,0)</f>
        <v>0</v>
      </c>
      <c r="BG114" s="159">
        <f>IF(N114="zákl. přenesená",J114,0)</f>
        <v>0</v>
      </c>
      <c r="BH114" s="159">
        <f>IF(N114="sníž. přenesená",J114,0)</f>
        <v>0</v>
      </c>
      <c r="BI114" s="159">
        <f>IF(N114="nulová",J114,0)</f>
        <v>0</v>
      </c>
      <c r="BJ114" s="18" t="s">
        <v>82</v>
      </c>
      <c r="BK114" s="159">
        <f>ROUND(I114*H114,2)</f>
        <v>0</v>
      </c>
      <c r="BL114" s="18" t="s">
        <v>178</v>
      </c>
      <c r="BM114" s="18" t="s">
        <v>3641</v>
      </c>
    </row>
    <row r="115" spans="2:47" s="1" customFormat="1" ht="12">
      <c r="B115" s="32"/>
      <c r="D115" s="160" t="s">
        <v>180</v>
      </c>
      <c r="F115" s="161" t="s">
        <v>322</v>
      </c>
      <c r="I115" s="93"/>
      <c r="L115" s="32"/>
      <c r="M115" s="162"/>
      <c r="N115" s="51"/>
      <c r="O115" s="51"/>
      <c r="P115" s="51"/>
      <c r="Q115" s="51"/>
      <c r="R115" s="51"/>
      <c r="S115" s="51"/>
      <c r="T115" s="52"/>
      <c r="AT115" s="18" t="s">
        <v>180</v>
      </c>
      <c r="AU115" s="18" t="s">
        <v>84</v>
      </c>
    </row>
    <row r="116" spans="2:51" s="14" customFormat="1" ht="12">
      <c r="B116" s="179"/>
      <c r="D116" s="160" t="s">
        <v>182</v>
      </c>
      <c r="E116" s="180" t="s">
        <v>3</v>
      </c>
      <c r="F116" s="181" t="s">
        <v>3629</v>
      </c>
      <c r="H116" s="180" t="s">
        <v>3</v>
      </c>
      <c r="I116" s="182"/>
      <c r="L116" s="179"/>
      <c r="M116" s="183"/>
      <c r="N116" s="184"/>
      <c r="O116" s="184"/>
      <c r="P116" s="184"/>
      <c r="Q116" s="184"/>
      <c r="R116" s="184"/>
      <c r="S116" s="184"/>
      <c r="T116" s="185"/>
      <c r="AT116" s="180" t="s">
        <v>182</v>
      </c>
      <c r="AU116" s="180" t="s">
        <v>84</v>
      </c>
      <c r="AV116" s="14" t="s">
        <v>82</v>
      </c>
      <c r="AW116" s="14" t="s">
        <v>34</v>
      </c>
      <c r="AX116" s="14" t="s">
        <v>74</v>
      </c>
      <c r="AY116" s="180" t="s">
        <v>171</v>
      </c>
    </row>
    <row r="117" spans="2:51" s="12" customFormat="1" ht="12">
      <c r="B117" s="163"/>
      <c r="D117" s="160" t="s">
        <v>182</v>
      </c>
      <c r="E117" s="164" t="s">
        <v>3</v>
      </c>
      <c r="F117" s="165" t="s">
        <v>3642</v>
      </c>
      <c r="H117" s="166">
        <v>107.4</v>
      </c>
      <c r="I117" s="167"/>
      <c r="L117" s="163"/>
      <c r="M117" s="168"/>
      <c r="N117" s="169"/>
      <c r="O117" s="169"/>
      <c r="P117" s="169"/>
      <c r="Q117" s="169"/>
      <c r="R117" s="169"/>
      <c r="S117" s="169"/>
      <c r="T117" s="170"/>
      <c r="AT117" s="164" t="s">
        <v>182</v>
      </c>
      <c r="AU117" s="164" t="s">
        <v>84</v>
      </c>
      <c r="AV117" s="12" t="s">
        <v>84</v>
      </c>
      <c r="AW117" s="12" t="s">
        <v>34</v>
      </c>
      <c r="AX117" s="12" t="s">
        <v>82</v>
      </c>
      <c r="AY117" s="164" t="s">
        <v>171</v>
      </c>
    </row>
    <row r="118" spans="2:65" s="1" customFormat="1" ht="16.5" customHeight="1">
      <c r="B118" s="147"/>
      <c r="C118" s="148" t="s">
        <v>232</v>
      </c>
      <c r="D118" s="148" t="s">
        <v>173</v>
      </c>
      <c r="E118" s="149" t="s">
        <v>325</v>
      </c>
      <c r="F118" s="150" t="s">
        <v>326</v>
      </c>
      <c r="G118" s="151" t="s">
        <v>176</v>
      </c>
      <c r="H118" s="152">
        <v>53.7</v>
      </c>
      <c r="I118" s="153"/>
      <c r="J118" s="154">
        <f>ROUND(I118*H118,2)</f>
        <v>0</v>
      </c>
      <c r="K118" s="150" t="s">
        <v>177</v>
      </c>
      <c r="L118" s="32"/>
      <c r="M118" s="155" t="s">
        <v>3</v>
      </c>
      <c r="N118" s="156" t="s">
        <v>45</v>
      </c>
      <c r="O118" s="51"/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AR118" s="18" t="s">
        <v>178</v>
      </c>
      <c r="AT118" s="18" t="s">
        <v>173</v>
      </c>
      <c r="AU118" s="18" t="s">
        <v>84</v>
      </c>
      <c r="AY118" s="18" t="s">
        <v>171</v>
      </c>
      <c r="BE118" s="159">
        <f>IF(N118="základní",J118,0)</f>
        <v>0</v>
      </c>
      <c r="BF118" s="159">
        <f>IF(N118="snížená",J118,0)</f>
        <v>0</v>
      </c>
      <c r="BG118" s="159">
        <f>IF(N118="zákl. přenesená",J118,0)</f>
        <v>0</v>
      </c>
      <c r="BH118" s="159">
        <f>IF(N118="sníž. přenesená",J118,0)</f>
        <v>0</v>
      </c>
      <c r="BI118" s="159">
        <f>IF(N118="nulová",J118,0)</f>
        <v>0</v>
      </c>
      <c r="BJ118" s="18" t="s">
        <v>82</v>
      </c>
      <c r="BK118" s="159">
        <f>ROUND(I118*H118,2)</f>
        <v>0</v>
      </c>
      <c r="BL118" s="18" t="s">
        <v>178</v>
      </c>
      <c r="BM118" s="18" t="s">
        <v>3643</v>
      </c>
    </row>
    <row r="119" spans="2:47" s="1" customFormat="1" ht="12">
      <c r="B119" s="32"/>
      <c r="D119" s="160" t="s">
        <v>180</v>
      </c>
      <c r="F119" s="161" t="s">
        <v>328</v>
      </c>
      <c r="I119" s="93"/>
      <c r="L119" s="32"/>
      <c r="M119" s="162"/>
      <c r="N119" s="51"/>
      <c r="O119" s="51"/>
      <c r="P119" s="51"/>
      <c r="Q119" s="51"/>
      <c r="R119" s="51"/>
      <c r="S119" s="51"/>
      <c r="T119" s="52"/>
      <c r="AT119" s="18" t="s">
        <v>180</v>
      </c>
      <c r="AU119" s="18" t="s">
        <v>84</v>
      </c>
    </row>
    <row r="120" spans="2:51" s="14" customFormat="1" ht="12">
      <c r="B120" s="179"/>
      <c r="D120" s="160" t="s">
        <v>182</v>
      </c>
      <c r="E120" s="180" t="s">
        <v>3</v>
      </c>
      <c r="F120" s="181" t="s">
        <v>3629</v>
      </c>
      <c r="H120" s="180" t="s">
        <v>3</v>
      </c>
      <c r="I120" s="182"/>
      <c r="L120" s="179"/>
      <c r="M120" s="183"/>
      <c r="N120" s="184"/>
      <c r="O120" s="184"/>
      <c r="P120" s="184"/>
      <c r="Q120" s="184"/>
      <c r="R120" s="184"/>
      <c r="S120" s="184"/>
      <c r="T120" s="185"/>
      <c r="AT120" s="180" t="s">
        <v>182</v>
      </c>
      <c r="AU120" s="180" t="s">
        <v>84</v>
      </c>
      <c r="AV120" s="14" t="s">
        <v>82</v>
      </c>
      <c r="AW120" s="14" t="s">
        <v>34</v>
      </c>
      <c r="AX120" s="14" t="s">
        <v>74</v>
      </c>
      <c r="AY120" s="180" t="s">
        <v>171</v>
      </c>
    </row>
    <row r="121" spans="2:51" s="12" customFormat="1" ht="12">
      <c r="B121" s="163"/>
      <c r="D121" s="160" t="s">
        <v>182</v>
      </c>
      <c r="E121" s="164" t="s">
        <v>3</v>
      </c>
      <c r="F121" s="165" t="s">
        <v>3644</v>
      </c>
      <c r="H121" s="166">
        <v>53.7</v>
      </c>
      <c r="I121" s="167"/>
      <c r="L121" s="163"/>
      <c r="M121" s="168"/>
      <c r="N121" s="169"/>
      <c r="O121" s="169"/>
      <c r="P121" s="169"/>
      <c r="Q121" s="169"/>
      <c r="R121" s="169"/>
      <c r="S121" s="169"/>
      <c r="T121" s="170"/>
      <c r="AT121" s="164" t="s">
        <v>182</v>
      </c>
      <c r="AU121" s="164" t="s">
        <v>84</v>
      </c>
      <c r="AV121" s="12" t="s">
        <v>84</v>
      </c>
      <c r="AW121" s="12" t="s">
        <v>34</v>
      </c>
      <c r="AX121" s="12" t="s">
        <v>82</v>
      </c>
      <c r="AY121" s="164" t="s">
        <v>171</v>
      </c>
    </row>
    <row r="122" spans="2:63" s="11" customFormat="1" ht="22.9" customHeight="1">
      <c r="B122" s="134"/>
      <c r="D122" s="135" t="s">
        <v>73</v>
      </c>
      <c r="E122" s="145" t="s">
        <v>208</v>
      </c>
      <c r="F122" s="145" t="s">
        <v>3531</v>
      </c>
      <c r="I122" s="137"/>
      <c r="J122" s="146">
        <f>BK122</f>
        <v>0</v>
      </c>
      <c r="L122" s="134"/>
      <c r="M122" s="139"/>
      <c r="N122" s="140"/>
      <c r="O122" s="140"/>
      <c r="P122" s="141">
        <f>SUM(P123:P136)</f>
        <v>0</v>
      </c>
      <c r="Q122" s="140"/>
      <c r="R122" s="141">
        <f>SUM(R123:R136)</f>
        <v>51.54663000000001</v>
      </c>
      <c r="S122" s="140"/>
      <c r="T122" s="142">
        <f>SUM(T123:T136)</f>
        <v>0</v>
      </c>
      <c r="AR122" s="135" t="s">
        <v>82</v>
      </c>
      <c r="AT122" s="143" t="s">
        <v>73</v>
      </c>
      <c r="AU122" s="143" t="s">
        <v>82</v>
      </c>
      <c r="AY122" s="135" t="s">
        <v>171</v>
      </c>
      <c r="BK122" s="144">
        <f>SUM(BK123:BK136)</f>
        <v>0</v>
      </c>
    </row>
    <row r="123" spans="2:65" s="1" customFormat="1" ht="16.5" customHeight="1">
      <c r="B123" s="147"/>
      <c r="C123" s="148" t="s">
        <v>206</v>
      </c>
      <c r="D123" s="148" t="s">
        <v>173</v>
      </c>
      <c r="E123" s="149" t="s">
        <v>3560</v>
      </c>
      <c r="F123" s="150" t="s">
        <v>3561</v>
      </c>
      <c r="G123" s="151" t="s">
        <v>176</v>
      </c>
      <c r="H123" s="152">
        <v>107.4</v>
      </c>
      <c r="I123" s="153"/>
      <c r="J123" s="154">
        <f>ROUND(I123*H123,2)</f>
        <v>0</v>
      </c>
      <c r="K123" s="150" t="s">
        <v>177</v>
      </c>
      <c r="L123" s="32"/>
      <c r="M123" s="155" t="s">
        <v>3</v>
      </c>
      <c r="N123" s="156" t="s">
        <v>45</v>
      </c>
      <c r="O123" s="51"/>
      <c r="P123" s="157">
        <f>O123*H123</f>
        <v>0</v>
      </c>
      <c r="Q123" s="157">
        <v>0</v>
      </c>
      <c r="R123" s="157">
        <f>Q123*H123</f>
        <v>0</v>
      </c>
      <c r="S123" s="157">
        <v>0</v>
      </c>
      <c r="T123" s="158">
        <f>S123*H123</f>
        <v>0</v>
      </c>
      <c r="AR123" s="18" t="s">
        <v>178</v>
      </c>
      <c r="AT123" s="18" t="s">
        <v>173</v>
      </c>
      <c r="AU123" s="18" t="s">
        <v>84</v>
      </c>
      <c r="AY123" s="18" t="s">
        <v>171</v>
      </c>
      <c r="BE123" s="159">
        <f>IF(N123="základní",J123,0)</f>
        <v>0</v>
      </c>
      <c r="BF123" s="159">
        <f>IF(N123="snížená",J123,0)</f>
        <v>0</v>
      </c>
      <c r="BG123" s="159">
        <f>IF(N123="zákl. přenesená",J123,0)</f>
        <v>0</v>
      </c>
      <c r="BH123" s="159">
        <f>IF(N123="sníž. přenesená",J123,0)</f>
        <v>0</v>
      </c>
      <c r="BI123" s="159">
        <f>IF(N123="nulová",J123,0)</f>
        <v>0</v>
      </c>
      <c r="BJ123" s="18" t="s">
        <v>82</v>
      </c>
      <c r="BK123" s="159">
        <f>ROUND(I123*H123,2)</f>
        <v>0</v>
      </c>
      <c r="BL123" s="18" t="s">
        <v>178</v>
      </c>
      <c r="BM123" s="18" t="s">
        <v>3645</v>
      </c>
    </row>
    <row r="124" spans="2:47" s="1" customFormat="1" ht="12">
      <c r="B124" s="32"/>
      <c r="D124" s="160" t="s">
        <v>180</v>
      </c>
      <c r="F124" s="161" t="s">
        <v>3563</v>
      </c>
      <c r="I124" s="93"/>
      <c r="L124" s="32"/>
      <c r="M124" s="162"/>
      <c r="N124" s="51"/>
      <c r="O124" s="51"/>
      <c r="P124" s="51"/>
      <c r="Q124" s="51"/>
      <c r="R124" s="51"/>
      <c r="S124" s="51"/>
      <c r="T124" s="52"/>
      <c r="AT124" s="18" t="s">
        <v>180</v>
      </c>
      <c r="AU124" s="18" t="s">
        <v>84</v>
      </c>
    </row>
    <row r="125" spans="2:51" s="14" customFormat="1" ht="12">
      <c r="B125" s="179"/>
      <c r="D125" s="160" t="s">
        <v>182</v>
      </c>
      <c r="E125" s="180" t="s">
        <v>3</v>
      </c>
      <c r="F125" s="181" t="s">
        <v>3629</v>
      </c>
      <c r="H125" s="180" t="s">
        <v>3</v>
      </c>
      <c r="I125" s="182"/>
      <c r="L125" s="179"/>
      <c r="M125" s="183"/>
      <c r="N125" s="184"/>
      <c r="O125" s="184"/>
      <c r="P125" s="184"/>
      <c r="Q125" s="184"/>
      <c r="R125" s="184"/>
      <c r="S125" s="184"/>
      <c r="T125" s="185"/>
      <c r="AT125" s="180" t="s">
        <v>182</v>
      </c>
      <c r="AU125" s="180" t="s">
        <v>84</v>
      </c>
      <c r="AV125" s="14" t="s">
        <v>82</v>
      </c>
      <c r="AW125" s="14" t="s">
        <v>34</v>
      </c>
      <c r="AX125" s="14" t="s">
        <v>74</v>
      </c>
      <c r="AY125" s="180" t="s">
        <v>171</v>
      </c>
    </row>
    <row r="126" spans="2:51" s="12" customFormat="1" ht="12">
      <c r="B126" s="163"/>
      <c r="D126" s="160" t="s">
        <v>182</v>
      </c>
      <c r="E126" s="164" t="s">
        <v>3</v>
      </c>
      <c r="F126" s="165" t="s">
        <v>3642</v>
      </c>
      <c r="H126" s="166">
        <v>107.4</v>
      </c>
      <c r="I126" s="167"/>
      <c r="L126" s="163"/>
      <c r="M126" s="168"/>
      <c r="N126" s="169"/>
      <c r="O126" s="169"/>
      <c r="P126" s="169"/>
      <c r="Q126" s="169"/>
      <c r="R126" s="169"/>
      <c r="S126" s="169"/>
      <c r="T126" s="170"/>
      <c r="AT126" s="164" t="s">
        <v>182</v>
      </c>
      <c r="AU126" s="164" t="s">
        <v>84</v>
      </c>
      <c r="AV126" s="12" t="s">
        <v>84</v>
      </c>
      <c r="AW126" s="12" t="s">
        <v>34</v>
      </c>
      <c r="AX126" s="12" t="s">
        <v>82</v>
      </c>
      <c r="AY126" s="164" t="s">
        <v>171</v>
      </c>
    </row>
    <row r="127" spans="2:65" s="1" customFormat="1" ht="16.5" customHeight="1">
      <c r="B127" s="147"/>
      <c r="C127" s="148" t="s">
        <v>242</v>
      </c>
      <c r="D127" s="148" t="s">
        <v>173</v>
      </c>
      <c r="E127" s="149" t="s">
        <v>3579</v>
      </c>
      <c r="F127" s="150" t="s">
        <v>3580</v>
      </c>
      <c r="G127" s="151" t="s">
        <v>176</v>
      </c>
      <c r="H127" s="152">
        <v>107.4</v>
      </c>
      <c r="I127" s="153"/>
      <c r="J127" s="154">
        <f>ROUND(I127*H127,2)</f>
        <v>0</v>
      </c>
      <c r="K127" s="150" t="s">
        <v>177</v>
      </c>
      <c r="L127" s="32"/>
      <c r="M127" s="155" t="s">
        <v>3</v>
      </c>
      <c r="N127" s="156" t="s">
        <v>45</v>
      </c>
      <c r="O127" s="51"/>
      <c r="P127" s="157">
        <f>O127*H127</f>
        <v>0</v>
      </c>
      <c r="Q127" s="157">
        <v>0.2827</v>
      </c>
      <c r="R127" s="157">
        <f>Q127*H127</f>
        <v>30.361980000000003</v>
      </c>
      <c r="S127" s="157">
        <v>0</v>
      </c>
      <c r="T127" s="158">
        <f>S127*H127</f>
        <v>0</v>
      </c>
      <c r="AR127" s="18" t="s">
        <v>178</v>
      </c>
      <c r="AT127" s="18" t="s">
        <v>173</v>
      </c>
      <c r="AU127" s="18" t="s">
        <v>84</v>
      </c>
      <c r="AY127" s="18" t="s">
        <v>171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18" t="s">
        <v>82</v>
      </c>
      <c r="BK127" s="159">
        <f>ROUND(I127*H127,2)</f>
        <v>0</v>
      </c>
      <c r="BL127" s="18" t="s">
        <v>178</v>
      </c>
      <c r="BM127" s="18" t="s">
        <v>3646</v>
      </c>
    </row>
    <row r="128" spans="2:47" s="1" customFormat="1" ht="19.5">
      <c r="B128" s="32"/>
      <c r="D128" s="160" t="s">
        <v>180</v>
      </c>
      <c r="F128" s="161" t="s">
        <v>3582</v>
      </c>
      <c r="I128" s="93"/>
      <c r="L128" s="32"/>
      <c r="M128" s="162"/>
      <c r="N128" s="51"/>
      <c r="O128" s="51"/>
      <c r="P128" s="51"/>
      <c r="Q128" s="51"/>
      <c r="R128" s="51"/>
      <c r="S128" s="51"/>
      <c r="T128" s="52"/>
      <c r="AT128" s="18" t="s">
        <v>180</v>
      </c>
      <c r="AU128" s="18" t="s">
        <v>84</v>
      </c>
    </row>
    <row r="129" spans="2:51" s="14" customFormat="1" ht="12">
      <c r="B129" s="179"/>
      <c r="D129" s="160" t="s">
        <v>182</v>
      </c>
      <c r="E129" s="180" t="s">
        <v>3</v>
      </c>
      <c r="F129" s="181" t="s">
        <v>3629</v>
      </c>
      <c r="H129" s="180" t="s">
        <v>3</v>
      </c>
      <c r="I129" s="182"/>
      <c r="L129" s="179"/>
      <c r="M129" s="183"/>
      <c r="N129" s="184"/>
      <c r="O129" s="184"/>
      <c r="P129" s="184"/>
      <c r="Q129" s="184"/>
      <c r="R129" s="184"/>
      <c r="S129" s="184"/>
      <c r="T129" s="185"/>
      <c r="AT129" s="180" t="s">
        <v>182</v>
      </c>
      <c r="AU129" s="180" t="s">
        <v>84</v>
      </c>
      <c r="AV129" s="14" t="s">
        <v>82</v>
      </c>
      <c r="AW129" s="14" t="s">
        <v>34</v>
      </c>
      <c r="AX129" s="14" t="s">
        <v>74</v>
      </c>
      <c r="AY129" s="180" t="s">
        <v>171</v>
      </c>
    </row>
    <row r="130" spans="2:51" s="12" customFormat="1" ht="12">
      <c r="B130" s="163"/>
      <c r="D130" s="160" t="s">
        <v>182</v>
      </c>
      <c r="E130" s="164" t="s">
        <v>3</v>
      </c>
      <c r="F130" s="165" t="s">
        <v>3642</v>
      </c>
      <c r="H130" s="166">
        <v>107.4</v>
      </c>
      <c r="I130" s="167"/>
      <c r="L130" s="163"/>
      <c r="M130" s="168"/>
      <c r="N130" s="169"/>
      <c r="O130" s="169"/>
      <c r="P130" s="169"/>
      <c r="Q130" s="169"/>
      <c r="R130" s="169"/>
      <c r="S130" s="169"/>
      <c r="T130" s="170"/>
      <c r="AT130" s="164" t="s">
        <v>182</v>
      </c>
      <c r="AU130" s="164" t="s">
        <v>84</v>
      </c>
      <c r="AV130" s="12" t="s">
        <v>84</v>
      </c>
      <c r="AW130" s="12" t="s">
        <v>34</v>
      </c>
      <c r="AX130" s="12" t="s">
        <v>82</v>
      </c>
      <c r="AY130" s="164" t="s">
        <v>171</v>
      </c>
    </row>
    <row r="131" spans="2:65" s="1" customFormat="1" ht="16.5" customHeight="1">
      <c r="B131" s="147"/>
      <c r="C131" s="148" t="s">
        <v>248</v>
      </c>
      <c r="D131" s="148" t="s">
        <v>173</v>
      </c>
      <c r="E131" s="149" t="s">
        <v>3647</v>
      </c>
      <c r="F131" s="150" t="s">
        <v>3648</v>
      </c>
      <c r="G131" s="151" t="s">
        <v>176</v>
      </c>
      <c r="H131" s="152">
        <v>107.4</v>
      </c>
      <c r="I131" s="153"/>
      <c r="J131" s="154">
        <f>ROUND(I131*H131,2)</f>
        <v>0</v>
      </c>
      <c r="K131" s="150" t="s">
        <v>177</v>
      </c>
      <c r="L131" s="32"/>
      <c r="M131" s="155" t="s">
        <v>3</v>
      </c>
      <c r="N131" s="156" t="s">
        <v>45</v>
      </c>
      <c r="O131" s="51"/>
      <c r="P131" s="157">
        <f>O131*H131</f>
        <v>0</v>
      </c>
      <c r="Q131" s="157">
        <v>0.08425</v>
      </c>
      <c r="R131" s="157">
        <f>Q131*H131</f>
        <v>9.04845</v>
      </c>
      <c r="S131" s="157">
        <v>0</v>
      </c>
      <c r="T131" s="158">
        <f>S131*H131</f>
        <v>0</v>
      </c>
      <c r="AR131" s="18" t="s">
        <v>178</v>
      </c>
      <c r="AT131" s="18" t="s">
        <v>173</v>
      </c>
      <c r="AU131" s="18" t="s">
        <v>84</v>
      </c>
      <c r="AY131" s="18" t="s">
        <v>171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82</v>
      </c>
      <c r="BK131" s="159">
        <f>ROUND(I131*H131,2)</f>
        <v>0</v>
      </c>
      <c r="BL131" s="18" t="s">
        <v>178</v>
      </c>
      <c r="BM131" s="18" t="s">
        <v>3649</v>
      </c>
    </row>
    <row r="132" spans="2:47" s="1" customFormat="1" ht="29.25">
      <c r="B132" s="32"/>
      <c r="D132" s="160" t="s">
        <v>180</v>
      </c>
      <c r="F132" s="161" t="s">
        <v>3650</v>
      </c>
      <c r="I132" s="93"/>
      <c r="L132" s="32"/>
      <c r="M132" s="162"/>
      <c r="N132" s="51"/>
      <c r="O132" s="51"/>
      <c r="P132" s="51"/>
      <c r="Q132" s="51"/>
      <c r="R132" s="51"/>
      <c r="S132" s="51"/>
      <c r="T132" s="52"/>
      <c r="AT132" s="18" t="s">
        <v>180</v>
      </c>
      <c r="AU132" s="18" t="s">
        <v>84</v>
      </c>
    </row>
    <row r="133" spans="2:51" s="14" customFormat="1" ht="12">
      <c r="B133" s="179"/>
      <c r="D133" s="160" t="s">
        <v>182</v>
      </c>
      <c r="E133" s="180" t="s">
        <v>3</v>
      </c>
      <c r="F133" s="181" t="s">
        <v>3629</v>
      </c>
      <c r="H133" s="180" t="s">
        <v>3</v>
      </c>
      <c r="I133" s="182"/>
      <c r="L133" s="179"/>
      <c r="M133" s="183"/>
      <c r="N133" s="184"/>
      <c r="O133" s="184"/>
      <c r="P133" s="184"/>
      <c r="Q133" s="184"/>
      <c r="R133" s="184"/>
      <c r="S133" s="184"/>
      <c r="T133" s="185"/>
      <c r="AT133" s="180" t="s">
        <v>182</v>
      </c>
      <c r="AU133" s="180" t="s">
        <v>84</v>
      </c>
      <c r="AV133" s="14" t="s">
        <v>82</v>
      </c>
      <c r="AW133" s="14" t="s">
        <v>34</v>
      </c>
      <c r="AX133" s="14" t="s">
        <v>74</v>
      </c>
      <c r="AY133" s="180" t="s">
        <v>171</v>
      </c>
    </row>
    <row r="134" spans="2:51" s="12" customFormat="1" ht="12">
      <c r="B134" s="163"/>
      <c r="D134" s="160" t="s">
        <v>182</v>
      </c>
      <c r="E134" s="164" t="s">
        <v>3</v>
      </c>
      <c r="F134" s="165" t="s">
        <v>3642</v>
      </c>
      <c r="H134" s="166">
        <v>107.4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4" t="s">
        <v>182</v>
      </c>
      <c r="AU134" s="164" t="s">
        <v>84</v>
      </c>
      <c r="AV134" s="12" t="s">
        <v>84</v>
      </c>
      <c r="AW134" s="12" t="s">
        <v>34</v>
      </c>
      <c r="AX134" s="12" t="s">
        <v>82</v>
      </c>
      <c r="AY134" s="164" t="s">
        <v>171</v>
      </c>
    </row>
    <row r="135" spans="2:65" s="1" customFormat="1" ht="16.5" customHeight="1">
      <c r="B135" s="147"/>
      <c r="C135" s="189" t="s">
        <v>253</v>
      </c>
      <c r="D135" s="189" t="s">
        <v>408</v>
      </c>
      <c r="E135" s="190" t="s">
        <v>3608</v>
      </c>
      <c r="F135" s="191" t="s">
        <v>3609</v>
      </c>
      <c r="G135" s="192" t="s">
        <v>176</v>
      </c>
      <c r="H135" s="193">
        <v>107.4</v>
      </c>
      <c r="I135" s="194"/>
      <c r="J135" s="195">
        <f>ROUND(I135*H135,2)</f>
        <v>0</v>
      </c>
      <c r="K135" s="191" t="s">
        <v>177</v>
      </c>
      <c r="L135" s="196"/>
      <c r="M135" s="197" t="s">
        <v>3</v>
      </c>
      <c r="N135" s="198" t="s">
        <v>45</v>
      </c>
      <c r="O135" s="51"/>
      <c r="P135" s="157">
        <f>O135*H135</f>
        <v>0</v>
      </c>
      <c r="Q135" s="157">
        <v>0.113</v>
      </c>
      <c r="R135" s="157">
        <f>Q135*H135</f>
        <v>12.1362</v>
      </c>
      <c r="S135" s="157">
        <v>0</v>
      </c>
      <c r="T135" s="158">
        <f>S135*H135</f>
        <v>0</v>
      </c>
      <c r="AR135" s="18" t="s">
        <v>232</v>
      </c>
      <c r="AT135" s="18" t="s">
        <v>408</v>
      </c>
      <c r="AU135" s="18" t="s">
        <v>84</v>
      </c>
      <c r="AY135" s="18" t="s">
        <v>171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8" t="s">
        <v>82</v>
      </c>
      <c r="BK135" s="159">
        <f>ROUND(I135*H135,2)</f>
        <v>0</v>
      </c>
      <c r="BL135" s="18" t="s">
        <v>178</v>
      </c>
      <c r="BM135" s="18" t="s">
        <v>3651</v>
      </c>
    </row>
    <row r="136" spans="2:47" s="1" customFormat="1" ht="12">
      <c r="B136" s="32"/>
      <c r="D136" s="160" t="s">
        <v>180</v>
      </c>
      <c r="F136" s="161" t="s">
        <v>3609</v>
      </c>
      <c r="I136" s="93"/>
      <c r="L136" s="32"/>
      <c r="M136" s="162"/>
      <c r="N136" s="51"/>
      <c r="O136" s="51"/>
      <c r="P136" s="51"/>
      <c r="Q136" s="51"/>
      <c r="R136" s="51"/>
      <c r="S136" s="51"/>
      <c r="T136" s="52"/>
      <c r="AT136" s="18" t="s">
        <v>180</v>
      </c>
      <c r="AU136" s="18" t="s">
        <v>84</v>
      </c>
    </row>
    <row r="137" spans="2:63" s="11" customFormat="1" ht="22.9" customHeight="1">
      <c r="B137" s="134"/>
      <c r="D137" s="135" t="s">
        <v>73</v>
      </c>
      <c r="E137" s="145" t="s">
        <v>206</v>
      </c>
      <c r="F137" s="145" t="s">
        <v>207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SUM(P138:P142)</f>
        <v>0</v>
      </c>
      <c r="Q137" s="140"/>
      <c r="R137" s="141">
        <f>SUM(R138:R142)</f>
        <v>21.222113</v>
      </c>
      <c r="S137" s="140"/>
      <c r="T137" s="142">
        <f>SUM(T138:T142)</f>
        <v>0</v>
      </c>
      <c r="AR137" s="135" t="s">
        <v>82</v>
      </c>
      <c r="AT137" s="143" t="s">
        <v>73</v>
      </c>
      <c r="AU137" s="143" t="s">
        <v>82</v>
      </c>
      <c r="AY137" s="135" t="s">
        <v>171</v>
      </c>
      <c r="BK137" s="144">
        <f>SUM(BK138:BK142)</f>
        <v>0</v>
      </c>
    </row>
    <row r="138" spans="2:65" s="1" customFormat="1" ht="16.5" customHeight="1">
      <c r="B138" s="147"/>
      <c r="C138" s="148" t="s">
        <v>363</v>
      </c>
      <c r="D138" s="148" t="s">
        <v>173</v>
      </c>
      <c r="E138" s="149" t="s">
        <v>3652</v>
      </c>
      <c r="F138" s="150" t="s">
        <v>3653</v>
      </c>
      <c r="G138" s="151" t="s">
        <v>187</v>
      </c>
      <c r="H138" s="152">
        <v>93.7</v>
      </c>
      <c r="I138" s="153"/>
      <c r="J138" s="154">
        <f>ROUND(I138*H138,2)</f>
        <v>0</v>
      </c>
      <c r="K138" s="150" t="s">
        <v>177</v>
      </c>
      <c r="L138" s="32"/>
      <c r="M138" s="155" t="s">
        <v>3</v>
      </c>
      <c r="N138" s="156" t="s">
        <v>45</v>
      </c>
      <c r="O138" s="51"/>
      <c r="P138" s="157">
        <f>O138*H138</f>
        <v>0</v>
      </c>
      <c r="Q138" s="157">
        <v>0.16849</v>
      </c>
      <c r="R138" s="157">
        <f>Q138*H138</f>
        <v>15.787513</v>
      </c>
      <c r="S138" s="157">
        <v>0</v>
      </c>
      <c r="T138" s="158">
        <f>S138*H138</f>
        <v>0</v>
      </c>
      <c r="AR138" s="18" t="s">
        <v>178</v>
      </c>
      <c r="AT138" s="18" t="s">
        <v>173</v>
      </c>
      <c r="AU138" s="18" t="s">
        <v>84</v>
      </c>
      <c r="AY138" s="18" t="s">
        <v>171</v>
      </c>
      <c r="BE138" s="159">
        <f>IF(N138="základní",J138,0)</f>
        <v>0</v>
      </c>
      <c r="BF138" s="159">
        <f>IF(N138="snížená",J138,0)</f>
        <v>0</v>
      </c>
      <c r="BG138" s="159">
        <f>IF(N138="zákl. přenesená",J138,0)</f>
        <v>0</v>
      </c>
      <c r="BH138" s="159">
        <f>IF(N138="sníž. přenesená",J138,0)</f>
        <v>0</v>
      </c>
      <c r="BI138" s="159">
        <f>IF(N138="nulová",J138,0)</f>
        <v>0</v>
      </c>
      <c r="BJ138" s="18" t="s">
        <v>82</v>
      </c>
      <c r="BK138" s="159">
        <f>ROUND(I138*H138,2)</f>
        <v>0</v>
      </c>
      <c r="BL138" s="18" t="s">
        <v>178</v>
      </c>
      <c r="BM138" s="18" t="s">
        <v>3654</v>
      </c>
    </row>
    <row r="139" spans="2:47" s="1" customFormat="1" ht="19.5">
      <c r="B139" s="32"/>
      <c r="D139" s="160" t="s">
        <v>180</v>
      </c>
      <c r="F139" s="161" t="s">
        <v>3655</v>
      </c>
      <c r="I139" s="93"/>
      <c r="L139" s="32"/>
      <c r="M139" s="162"/>
      <c r="N139" s="51"/>
      <c r="O139" s="51"/>
      <c r="P139" s="51"/>
      <c r="Q139" s="51"/>
      <c r="R139" s="51"/>
      <c r="S139" s="51"/>
      <c r="T139" s="52"/>
      <c r="AT139" s="18" t="s">
        <v>180</v>
      </c>
      <c r="AU139" s="18" t="s">
        <v>84</v>
      </c>
    </row>
    <row r="140" spans="2:51" s="12" customFormat="1" ht="12">
      <c r="B140" s="163"/>
      <c r="D140" s="160" t="s">
        <v>182</v>
      </c>
      <c r="E140" s="164" t="s">
        <v>3</v>
      </c>
      <c r="F140" s="165" t="s">
        <v>3656</v>
      </c>
      <c r="H140" s="166">
        <v>93.7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4" t="s">
        <v>182</v>
      </c>
      <c r="AU140" s="164" t="s">
        <v>84</v>
      </c>
      <c r="AV140" s="12" t="s">
        <v>84</v>
      </c>
      <c r="AW140" s="12" t="s">
        <v>34</v>
      </c>
      <c r="AX140" s="12" t="s">
        <v>82</v>
      </c>
      <c r="AY140" s="164" t="s">
        <v>171</v>
      </c>
    </row>
    <row r="141" spans="2:65" s="1" customFormat="1" ht="16.5" customHeight="1">
      <c r="B141" s="147"/>
      <c r="C141" s="189" t="s">
        <v>376</v>
      </c>
      <c r="D141" s="189" t="s">
        <v>408</v>
      </c>
      <c r="E141" s="190" t="s">
        <v>3620</v>
      </c>
      <c r="F141" s="191" t="s">
        <v>3621</v>
      </c>
      <c r="G141" s="192" t="s">
        <v>187</v>
      </c>
      <c r="H141" s="193">
        <v>93.7</v>
      </c>
      <c r="I141" s="194"/>
      <c r="J141" s="195">
        <f>ROUND(I141*H141,2)</f>
        <v>0</v>
      </c>
      <c r="K141" s="191" t="s">
        <v>177</v>
      </c>
      <c r="L141" s="196"/>
      <c r="M141" s="197" t="s">
        <v>3</v>
      </c>
      <c r="N141" s="198" t="s">
        <v>45</v>
      </c>
      <c r="O141" s="51"/>
      <c r="P141" s="157">
        <f>O141*H141</f>
        <v>0</v>
      </c>
      <c r="Q141" s="157">
        <v>0.058</v>
      </c>
      <c r="R141" s="157">
        <f>Q141*H141</f>
        <v>5.4346000000000005</v>
      </c>
      <c r="S141" s="157">
        <v>0</v>
      </c>
      <c r="T141" s="158">
        <f>S141*H141</f>
        <v>0</v>
      </c>
      <c r="AR141" s="18" t="s">
        <v>232</v>
      </c>
      <c r="AT141" s="18" t="s">
        <v>408</v>
      </c>
      <c r="AU141" s="18" t="s">
        <v>84</v>
      </c>
      <c r="AY141" s="18" t="s">
        <v>171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18" t="s">
        <v>82</v>
      </c>
      <c r="BK141" s="159">
        <f>ROUND(I141*H141,2)</f>
        <v>0</v>
      </c>
      <c r="BL141" s="18" t="s">
        <v>178</v>
      </c>
      <c r="BM141" s="18" t="s">
        <v>3657</v>
      </c>
    </row>
    <row r="142" spans="2:47" s="1" customFormat="1" ht="12">
      <c r="B142" s="32"/>
      <c r="D142" s="160" t="s">
        <v>180</v>
      </c>
      <c r="F142" s="161" t="s">
        <v>3621</v>
      </c>
      <c r="I142" s="93"/>
      <c r="L142" s="32"/>
      <c r="M142" s="162"/>
      <c r="N142" s="51"/>
      <c r="O142" s="51"/>
      <c r="P142" s="51"/>
      <c r="Q142" s="51"/>
      <c r="R142" s="51"/>
      <c r="S142" s="51"/>
      <c r="T142" s="52"/>
      <c r="AT142" s="18" t="s">
        <v>180</v>
      </c>
      <c r="AU142" s="18" t="s">
        <v>84</v>
      </c>
    </row>
    <row r="143" spans="2:63" s="11" customFormat="1" ht="22.9" customHeight="1">
      <c r="B143" s="134"/>
      <c r="D143" s="135" t="s">
        <v>73</v>
      </c>
      <c r="E143" s="145" t="s">
        <v>935</v>
      </c>
      <c r="F143" s="145" t="s">
        <v>936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SUM(P144:P145)</f>
        <v>0</v>
      </c>
      <c r="Q143" s="140"/>
      <c r="R143" s="141">
        <f>SUM(R144:R145)</f>
        <v>0</v>
      </c>
      <c r="S143" s="140"/>
      <c r="T143" s="142">
        <f>SUM(T144:T145)</f>
        <v>0</v>
      </c>
      <c r="AR143" s="135" t="s">
        <v>82</v>
      </c>
      <c r="AT143" s="143" t="s">
        <v>73</v>
      </c>
      <c r="AU143" s="143" t="s">
        <v>82</v>
      </c>
      <c r="AY143" s="135" t="s">
        <v>171</v>
      </c>
      <c r="BK143" s="144">
        <f>SUM(BK144:BK145)</f>
        <v>0</v>
      </c>
    </row>
    <row r="144" spans="2:65" s="1" customFormat="1" ht="16.5" customHeight="1">
      <c r="B144" s="147"/>
      <c r="C144" s="148" t="s">
        <v>9</v>
      </c>
      <c r="D144" s="148" t="s">
        <v>173</v>
      </c>
      <c r="E144" s="149" t="s">
        <v>3623</v>
      </c>
      <c r="F144" s="150" t="s">
        <v>3624</v>
      </c>
      <c r="G144" s="151" t="s">
        <v>235</v>
      </c>
      <c r="H144" s="152">
        <v>72.769</v>
      </c>
      <c r="I144" s="153"/>
      <c r="J144" s="154">
        <f>ROUND(I144*H144,2)</f>
        <v>0</v>
      </c>
      <c r="K144" s="150" t="s">
        <v>177</v>
      </c>
      <c r="L144" s="32"/>
      <c r="M144" s="155" t="s">
        <v>3</v>
      </c>
      <c r="N144" s="156" t="s">
        <v>45</v>
      </c>
      <c r="O144" s="51"/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AR144" s="18" t="s">
        <v>178</v>
      </c>
      <c r="AT144" s="18" t="s">
        <v>173</v>
      </c>
      <c r="AU144" s="18" t="s">
        <v>84</v>
      </c>
      <c r="AY144" s="18" t="s">
        <v>171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8" t="s">
        <v>82</v>
      </c>
      <c r="BK144" s="159">
        <f>ROUND(I144*H144,2)</f>
        <v>0</v>
      </c>
      <c r="BL144" s="18" t="s">
        <v>178</v>
      </c>
      <c r="BM144" s="18" t="s">
        <v>3658</v>
      </c>
    </row>
    <row r="145" spans="2:47" s="1" customFormat="1" ht="19.5">
      <c r="B145" s="32"/>
      <c r="D145" s="160" t="s">
        <v>180</v>
      </c>
      <c r="F145" s="161" t="s">
        <v>3626</v>
      </c>
      <c r="I145" s="93"/>
      <c r="L145" s="32"/>
      <c r="M145" s="186"/>
      <c r="N145" s="187"/>
      <c r="O145" s="187"/>
      <c r="P145" s="187"/>
      <c r="Q145" s="187"/>
      <c r="R145" s="187"/>
      <c r="S145" s="187"/>
      <c r="T145" s="188"/>
      <c r="AT145" s="18" t="s">
        <v>180</v>
      </c>
      <c r="AU145" s="18" t="s">
        <v>84</v>
      </c>
    </row>
    <row r="146" spans="2:12" s="1" customFormat="1" ht="6.95" customHeight="1">
      <c r="B146" s="41"/>
      <c r="C146" s="42"/>
      <c r="D146" s="42"/>
      <c r="E146" s="42"/>
      <c r="F146" s="42"/>
      <c r="G146" s="42"/>
      <c r="H146" s="42"/>
      <c r="I146" s="109"/>
      <c r="J146" s="42"/>
      <c r="K146" s="42"/>
      <c r="L146" s="32"/>
    </row>
  </sheetData>
  <autoFilter ref="C89:K14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16"/>
  <sheetViews>
    <sheetView showGridLines="0" workbookViewId="0" topLeftCell="A290">
      <selection activeCell="F225" sqref="F22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129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s="1" customFormat="1" ht="12" customHeight="1">
      <c r="B8" s="32"/>
      <c r="D8" s="27" t="s">
        <v>144</v>
      </c>
      <c r="I8" s="93"/>
      <c r="L8" s="32"/>
    </row>
    <row r="9" spans="2:12" s="1" customFormat="1" ht="36.95" customHeight="1">
      <c r="B9" s="32"/>
      <c r="E9" s="318" t="s">
        <v>3659</v>
      </c>
      <c r="F9" s="317"/>
      <c r="G9" s="317"/>
      <c r="H9" s="317"/>
      <c r="I9" s="93"/>
      <c r="L9" s="32"/>
    </row>
    <row r="10" spans="2:12" s="1" customFormat="1" ht="12">
      <c r="B10" s="32"/>
      <c r="I10" s="93"/>
      <c r="L10" s="32"/>
    </row>
    <row r="11" spans="2:12" s="1" customFormat="1" ht="12" customHeight="1">
      <c r="B11" s="32"/>
      <c r="D11" s="27" t="s">
        <v>19</v>
      </c>
      <c r="F11" s="18" t="s">
        <v>3</v>
      </c>
      <c r="I11" s="94" t="s">
        <v>20</v>
      </c>
      <c r="J11" s="18" t="s">
        <v>3</v>
      </c>
      <c r="L11" s="32"/>
    </row>
    <row r="12" spans="2:12" s="1" customFormat="1" ht="12" customHeight="1">
      <c r="B12" s="32"/>
      <c r="D12" s="27" t="s">
        <v>21</v>
      </c>
      <c r="F12" s="18" t="s">
        <v>22</v>
      </c>
      <c r="I12" s="94" t="s">
        <v>23</v>
      </c>
      <c r="J12" s="48" t="str">
        <f>'Rekapitulace stavby'!AN8</f>
        <v>9. 1. 2019</v>
      </c>
      <c r="L12" s="32"/>
    </row>
    <row r="13" spans="2:12" s="1" customFormat="1" ht="10.9" customHeight="1">
      <c r="B13" s="32"/>
      <c r="I13" s="93"/>
      <c r="L13" s="32"/>
    </row>
    <row r="14" spans="2:12" s="1" customFormat="1" ht="12" customHeight="1">
      <c r="B14" s="32"/>
      <c r="D14" s="27" t="s">
        <v>25</v>
      </c>
      <c r="I14" s="94" t="s">
        <v>26</v>
      </c>
      <c r="J14" s="18" t="s">
        <v>27</v>
      </c>
      <c r="L14" s="32"/>
    </row>
    <row r="15" spans="2:12" s="1" customFormat="1" ht="18" customHeight="1">
      <c r="B15" s="32"/>
      <c r="E15" s="18" t="s">
        <v>28</v>
      </c>
      <c r="I15" s="94" t="s">
        <v>29</v>
      </c>
      <c r="J15" s="18" t="s">
        <v>30</v>
      </c>
      <c r="L15" s="32"/>
    </row>
    <row r="16" spans="2:12" s="1" customFormat="1" ht="6.95" customHeight="1">
      <c r="B16" s="32"/>
      <c r="I16" s="93"/>
      <c r="L16" s="32"/>
    </row>
    <row r="17" spans="2:12" s="1" customFormat="1" ht="12" customHeight="1">
      <c r="B17" s="32"/>
      <c r="D17" s="27" t="s">
        <v>31</v>
      </c>
      <c r="I17" s="94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36" t="str">
        <f>'Rekapitulace stavby'!E14</f>
        <v>Vyplň údaj</v>
      </c>
      <c r="F18" s="321"/>
      <c r="G18" s="321"/>
      <c r="H18" s="321"/>
      <c r="I18" s="94" t="s">
        <v>29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3"/>
      <c r="L19" s="32"/>
    </row>
    <row r="20" spans="2:12" s="1" customFormat="1" ht="12" customHeight="1">
      <c r="B20" s="32"/>
      <c r="D20" s="27" t="s">
        <v>33</v>
      </c>
      <c r="I20" s="94" t="s">
        <v>26</v>
      </c>
      <c r="J20" s="18" t="s">
        <v>27</v>
      </c>
      <c r="L20" s="32"/>
    </row>
    <row r="21" spans="2:12" s="1" customFormat="1" ht="18" customHeight="1">
      <c r="B21" s="32"/>
      <c r="E21" s="18" t="s">
        <v>28</v>
      </c>
      <c r="I21" s="94" t="s">
        <v>29</v>
      </c>
      <c r="J21" s="18" t="s">
        <v>30</v>
      </c>
      <c r="L21" s="32"/>
    </row>
    <row r="22" spans="2:12" s="1" customFormat="1" ht="6.95" customHeight="1">
      <c r="B22" s="32"/>
      <c r="I22" s="93"/>
      <c r="L22" s="32"/>
    </row>
    <row r="23" spans="2:12" s="1" customFormat="1" ht="12" customHeight="1">
      <c r="B23" s="32"/>
      <c r="D23" s="27" t="s">
        <v>35</v>
      </c>
      <c r="I23" s="94" t="s">
        <v>26</v>
      </c>
      <c r="J23" s="18" t="s">
        <v>36</v>
      </c>
      <c r="L23" s="32"/>
    </row>
    <row r="24" spans="2:12" s="1" customFormat="1" ht="18" customHeight="1">
      <c r="B24" s="32"/>
      <c r="E24" s="18" t="s">
        <v>37</v>
      </c>
      <c r="I24" s="94" t="s">
        <v>29</v>
      </c>
      <c r="J24" s="18" t="s">
        <v>3</v>
      </c>
      <c r="L24" s="32"/>
    </row>
    <row r="25" spans="2:12" s="1" customFormat="1" ht="6.95" customHeight="1">
      <c r="B25" s="32"/>
      <c r="I25" s="93"/>
      <c r="L25" s="32"/>
    </row>
    <row r="26" spans="2:12" s="1" customFormat="1" ht="12" customHeight="1">
      <c r="B26" s="32"/>
      <c r="D26" s="27" t="s">
        <v>38</v>
      </c>
      <c r="I26" s="93"/>
      <c r="L26" s="32"/>
    </row>
    <row r="27" spans="2:12" s="7" customFormat="1" ht="45" customHeight="1">
      <c r="B27" s="95"/>
      <c r="E27" s="325" t="s">
        <v>39</v>
      </c>
      <c r="F27" s="325"/>
      <c r="G27" s="325"/>
      <c r="H27" s="325"/>
      <c r="I27" s="96"/>
      <c r="L27" s="95"/>
    </row>
    <row r="28" spans="2:12" s="1" customFormat="1" ht="6.95" customHeight="1">
      <c r="B28" s="32"/>
      <c r="I28" s="93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97"/>
      <c r="J29" s="49"/>
      <c r="K29" s="49"/>
      <c r="L29" s="32"/>
    </row>
    <row r="30" spans="2:12" s="1" customFormat="1" ht="25.35" customHeight="1">
      <c r="B30" s="32"/>
      <c r="D30" s="98" t="s">
        <v>40</v>
      </c>
      <c r="I30" s="93"/>
      <c r="J30" s="62">
        <f>ROUND(J88,2)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14.45" customHeight="1">
      <c r="B32" s="32"/>
      <c r="F32" s="35" t="s">
        <v>42</v>
      </c>
      <c r="I32" s="99" t="s">
        <v>41</v>
      </c>
      <c r="J32" s="35" t="s">
        <v>43</v>
      </c>
      <c r="L32" s="32"/>
    </row>
    <row r="33" spans="2:12" s="1" customFormat="1" ht="14.45" customHeight="1">
      <c r="B33" s="32"/>
      <c r="D33" s="27" t="s">
        <v>44</v>
      </c>
      <c r="E33" s="27" t="s">
        <v>45</v>
      </c>
      <c r="F33" s="100">
        <f>ROUND((SUM(BE88:BE315)),2)</f>
        <v>0</v>
      </c>
      <c r="I33" s="101">
        <v>0.21</v>
      </c>
      <c r="J33" s="100">
        <f>ROUND(((SUM(BE88:BE315))*I33),2)</f>
        <v>0</v>
      </c>
      <c r="L33" s="32"/>
    </row>
    <row r="34" spans="2:12" s="1" customFormat="1" ht="14.45" customHeight="1">
      <c r="B34" s="32"/>
      <c r="E34" s="27" t="s">
        <v>46</v>
      </c>
      <c r="F34" s="100">
        <f>ROUND((SUM(BF88:BF315)),2)</f>
        <v>0</v>
      </c>
      <c r="I34" s="101">
        <v>0.15</v>
      </c>
      <c r="J34" s="100">
        <f>ROUND(((SUM(BF88:BF315))*I34),2)</f>
        <v>0</v>
      </c>
      <c r="L34" s="32"/>
    </row>
    <row r="35" spans="2:12" s="1" customFormat="1" ht="14.45" customHeight="1" hidden="1">
      <c r="B35" s="32"/>
      <c r="E35" s="27" t="s">
        <v>47</v>
      </c>
      <c r="F35" s="100">
        <f>ROUND((SUM(BG88:BG315)),2)</f>
        <v>0</v>
      </c>
      <c r="I35" s="101">
        <v>0.21</v>
      </c>
      <c r="J35" s="100">
        <f>0</f>
        <v>0</v>
      </c>
      <c r="L35" s="32"/>
    </row>
    <row r="36" spans="2:12" s="1" customFormat="1" ht="14.45" customHeight="1" hidden="1">
      <c r="B36" s="32"/>
      <c r="E36" s="27" t="s">
        <v>48</v>
      </c>
      <c r="F36" s="100">
        <f>ROUND((SUM(BH88:BH315)),2)</f>
        <v>0</v>
      </c>
      <c r="I36" s="101">
        <v>0.15</v>
      </c>
      <c r="J36" s="100">
        <f>0</f>
        <v>0</v>
      </c>
      <c r="L36" s="32"/>
    </row>
    <row r="37" spans="2:12" s="1" customFormat="1" ht="14.45" customHeight="1" hidden="1">
      <c r="B37" s="32"/>
      <c r="E37" s="27" t="s">
        <v>49</v>
      </c>
      <c r="F37" s="100">
        <f>ROUND((SUM(BI88:BI315)),2)</f>
        <v>0</v>
      </c>
      <c r="I37" s="101">
        <v>0</v>
      </c>
      <c r="J37" s="100">
        <f>0</f>
        <v>0</v>
      </c>
      <c r="L37" s="32"/>
    </row>
    <row r="38" spans="2:12" s="1" customFormat="1" ht="6.95" customHeight="1">
      <c r="B38" s="32"/>
      <c r="I38" s="93"/>
      <c r="L38" s="32"/>
    </row>
    <row r="39" spans="2:12" s="1" customFormat="1" ht="25.35" customHeight="1">
      <c r="B39" s="32"/>
      <c r="C39" s="102"/>
      <c r="D39" s="103" t="s">
        <v>50</v>
      </c>
      <c r="E39" s="53"/>
      <c r="F39" s="53"/>
      <c r="G39" s="104" t="s">
        <v>51</v>
      </c>
      <c r="H39" s="105" t="s">
        <v>52</v>
      </c>
      <c r="I39" s="106"/>
      <c r="J39" s="107">
        <f>SUM(J30:J37)</f>
        <v>0</v>
      </c>
      <c r="K39" s="108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109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110"/>
      <c r="J44" s="44"/>
      <c r="K44" s="44"/>
      <c r="L44" s="32"/>
    </row>
    <row r="45" spans="2:12" s="1" customFormat="1" ht="24.95" customHeight="1">
      <c r="B45" s="32"/>
      <c r="C45" s="22" t="s">
        <v>146</v>
      </c>
      <c r="I45" s="93"/>
      <c r="L45" s="32"/>
    </row>
    <row r="46" spans="2:12" s="1" customFormat="1" ht="6.95" customHeight="1">
      <c r="B46" s="32"/>
      <c r="I46" s="93"/>
      <c r="L46" s="32"/>
    </row>
    <row r="47" spans="2:12" s="1" customFormat="1" ht="12" customHeight="1">
      <c r="B47" s="32"/>
      <c r="C47" s="27" t="s">
        <v>17</v>
      </c>
      <c r="I47" s="93"/>
      <c r="L47" s="32"/>
    </row>
    <row r="48" spans="2:12" s="1" customFormat="1" ht="16.5" customHeight="1">
      <c r="B48" s="32"/>
      <c r="E48" s="334" t="str">
        <f>E7</f>
        <v>Rozšíření výrobních kapacit společnosti ZELENKA s.r.o.</v>
      </c>
      <c r="F48" s="335"/>
      <c r="G48" s="335"/>
      <c r="H48" s="335"/>
      <c r="I48" s="93"/>
      <c r="L48" s="32"/>
    </row>
    <row r="49" spans="2:12" s="1" customFormat="1" ht="12" customHeight="1">
      <c r="B49" s="32"/>
      <c r="C49" s="27" t="s">
        <v>144</v>
      </c>
      <c r="I49" s="93"/>
      <c r="L49" s="32"/>
    </row>
    <row r="50" spans="2:12" s="1" customFormat="1" ht="16.5" customHeight="1">
      <c r="B50" s="32"/>
      <c r="E50" s="318" t="str">
        <f>E9</f>
        <v>SO 04 - Děštová kanalizace a retenční kanál</v>
      </c>
      <c r="F50" s="317"/>
      <c r="G50" s="317"/>
      <c r="H50" s="317"/>
      <c r="I50" s="93"/>
      <c r="L50" s="32"/>
    </row>
    <row r="51" spans="2:12" s="1" customFormat="1" ht="6.95" customHeight="1">
      <c r="B51" s="32"/>
      <c r="I51" s="93"/>
      <c r="L51" s="32"/>
    </row>
    <row r="52" spans="2:12" s="1" customFormat="1" ht="12" customHeight="1">
      <c r="B52" s="32"/>
      <c r="C52" s="27" t="s">
        <v>21</v>
      </c>
      <c r="F52" s="18" t="str">
        <f>F12</f>
        <v>Židlochovice, Topolová 910, PSČ 667 01</v>
      </c>
      <c r="I52" s="94" t="s">
        <v>23</v>
      </c>
      <c r="J52" s="48" t="str">
        <f>IF(J12="","",J12)</f>
        <v>9. 1. 2019</v>
      </c>
      <c r="L52" s="32"/>
    </row>
    <row r="53" spans="2:12" s="1" customFormat="1" ht="6.95" customHeight="1">
      <c r="B53" s="32"/>
      <c r="I53" s="93"/>
      <c r="L53" s="32"/>
    </row>
    <row r="54" spans="2:12" s="1" customFormat="1" ht="24.95" customHeight="1">
      <c r="B54" s="32"/>
      <c r="C54" s="27" t="s">
        <v>25</v>
      </c>
      <c r="F54" s="18" t="str">
        <f>E15</f>
        <v>A77 architektonický ateliér Brno, s.r.o.</v>
      </c>
      <c r="I54" s="94" t="s">
        <v>33</v>
      </c>
      <c r="J54" s="30" t="str">
        <f>E21</f>
        <v>A77 architektonický ateliér Brno, s.r.o.</v>
      </c>
      <c r="L54" s="32"/>
    </row>
    <row r="55" spans="2:12" s="1" customFormat="1" ht="13.7" customHeight="1">
      <c r="B55" s="32"/>
      <c r="C55" s="27" t="s">
        <v>31</v>
      </c>
      <c r="F55" s="18" t="str">
        <f>IF(E18="","",E18)</f>
        <v>Vyplň údaj</v>
      </c>
      <c r="I55" s="94" t="s">
        <v>35</v>
      </c>
      <c r="J55" s="30" t="str">
        <f>E24</f>
        <v>HAVO Consult s.r.o.</v>
      </c>
      <c r="L55" s="32"/>
    </row>
    <row r="56" spans="2:12" s="1" customFormat="1" ht="10.35" customHeight="1">
      <c r="B56" s="32"/>
      <c r="I56" s="93"/>
      <c r="L56" s="32"/>
    </row>
    <row r="57" spans="2:12" s="1" customFormat="1" ht="29.25" customHeight="1">
      <c r="B57" s="32"/>
      <c r="C57" s="111" t="s">
        <v>147</v>
      </c>
      <c r="D57" s="102"/>
      <c r="E57" s="102"/>
      <c r="F57" s="102"/>
      <c r="G57" s="102"/>
      <c r="H57" s="102"/>
      <c r="I57" s="112"/>
      <c r="J57" s="113" t="s">
        <v>148</v>
      </c>
      <c r="K57" s="102"/>
      <c r="L57" s="32"/>
    </row>
    <row r="58" spans="2:12" s="1" customFormat="1" ht="10.35" customHeight="1">
      <c r="B58" s="32"/>
      <c r="I58" s="93"/>
      <c r="L58" s="32"/>
    </row>
    <row r="59" spans="2:47" s="1" customFormat="1" ht="22.9" customHeight="1">
      <c r="B59" s="32"/>
      <c r="C59" s="114" t="s">
        <v>72</v>
      </c>
      <c r="I59" s="93"/>
      <c r="J59" s="62">
        <f>J88</f>
        <v>0</v>
      </c>
      <c r="L59" s="32"/>
      <c r="AU59" s="18" t="s">
        <v>149</v>
      </c>
    </row>
    <row r="60" spans="2:12" s="8" customFormat="1" ht="24.95" customHeight="1">
      <c r="B60" s="115"/>
      <c r="D60" s="116" t="s">
        <v>3660</v>
      </c>
      <c r="E60" s="117"/>
      <c r="F60" s="117"/>
      <c r="G60" s="117"/>
      <c r="H60" s="117"/>
      <c r="I60" s="118"/>
      <c r="J60" s="119">
        <f>J89</f>
        <v>0</v>
      </c>
      <c r="L60" s="115"/>
    </row>
    <row r="61" spans="2:12" s="8" customFormat="1" ht="24.95" customHeight="1">
      <c r="B61" s="115"/>
      <c r="D61" s="116" t="s">
        <v>3661</v>
      </c>
      <c r="E61" s="117"/>
      <c r="F61" s="117"/>
      <c r="G61" s="117"/>
      <c r="H61" s="117"/>
      <c r="I61" s="118"/>
      <c r="J61" s="119">
        <f>J90</f>
        <v>0</v>
      </c>
      <c r="L61" s="115"/>
    </row>
    <row r="62" spans="2:12" s="8" customFormat="1" ht="24.95" customHeight="1">
      <c r="B62" s="115"/>
      <c r="D62" s="116" t="s">
        <v>3662</v>
      </c>
      <c r="E62" s="117"/>
      <c r="F62" s="117"/>
      <c r="G62" s="117"/>
      <c r="H62" s="117"/>
      <c r="I62" s="118"/>
      <c r="J62" s="119">
        <f>J127</f>
        <v>0</v>
      </c>
      <c r="L62" s="115"/>
    </row>
    <row r="63" spans="2:12" s="8" customFormat="1" ht="24.95" customHeight="1">
      <c r="B63" s="115"/>
      <c r="D63" s="116" t="s">
        <v>3663</v>
      </c>
      <c r="E63" s="117"/>
      <c r="F63" s="117"/>
      <c r="G63" s="117"/>
      <c r="H63" s="117"/>
      <c r="I63" s="118"/>
      <c r="J63" s="119">
        <f>J142</f>
        <v>0</v>
      </c>
      <c r="L63" s="115"/>
    </row>
    <row r="64" spans="2:12" s="8" customFormat="1" ht="24.95" customHeight="1">
      <c r="B64" s="115"/>
      <c r="D64" s="116" t="s">
        <v>3664</v>
      </c>
      <c r="E64" s="117"/>
      <c r="F64" s="117"/>
      <c r="G64" s="117"/>
      <c r="H64" s="117"/>
      <c r="I64" s="118"/>
      <c r="J64" s="119">
        <f>J271</f>
        <v>0</v>
      </c>
      <c r="L64" s="115"/>
    </row>
    <row r="65" spans="2:12" s="8" customFormat="1" ht="24.95" customHeight="1">
      <c r="B65" s="115"/>
      <c r="D65" s="116" t="s">
        <v>3665</v>
      </c>
      <c r="E65" s="117"/>
      <c r="F65" s="117"/>
      <c r="G65" s="117"/>
      <c r="H65" s="117"/>
      <c r="I65" s="118"/>
      <c r="J65" s="119">
        <f>J288</f>
        <v>0</v>
      </c>
      <c r="L65" s="115"/>
    </row>
    <row r="66" spans="2:12" s="8" customFormat="1" ht="24.95" customHeight="1">
      <c r="B66" s="115"/>
      <c r="D66" s="116" t="s">
        <v>3666</v>
      </c>
      <c r="E66" s="117"/>
      <c r="F66" s="117"/>
      <c r="G66" s="117"/>
      <c r="H66" s="117"/>
      <c r="I66" s="118"/>
      <c r="J66" s="119">
        <f>J293</f>
        <v>0</v>
      </c>
      <c r="L66" s="115"/>
    </row>
    <row r="67" spans="2:12" s="8" customFormat="1" ht="24.95" customHeight="1">
      <c r="B67" s="115"/>
      <c r="D67" s="116" t="s">
        <v>3667</v>
      </c>
      <c r="E67" s="117"/>
      <c r="F67" s="117"/>
      <c r="G67" s="117"/>
      <c r="H67" s="117"/>
      <c r="I67" s="118"/>
      <c r="J67" s="119">
        <f>J296</f>
        <v>0</v>
      </c>
      <c r="L67" s="115"/>
    </row>
    <row r="68" spans="2:12" s="8" customFormat="1" ht="24.95" customHeight="1">
      <c r="B68" s="115"/>
      <c r="D68" s="116" t="s">
        <v>3668</v>
      </c>
      <c r="E68" s="117"/>
      <c r="F68" s="117"/>
      <c r="G68" s="117"/>
      <c r="H68" s="117"/>
      <c r="I68" s="118"/>
      <c r="J68" s="119">
        <f>J297</f>
        <v>0</v>
      </c>
      <c r="L68" s="115"/>
    </row>
    <row r="69" spans="2:12" s="1" customFormat="1" ht="21.75" customHeight="1">
      <c r="B69" s="32"/>
      <c r="I69" s="93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109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110"/>
      <c r="J74" s="44"/>
      <c r="K74" s="44"/>
      <c r="L74" s="32"/>
    </row>
    <row r="75" spans="2:12" s="1" customFormat="1" ht="24.95" customHeight="1">
      <c r="B75" s="32"/>
      <c r="C75" s="22" t="s">
        <v>156</v>
      </c>
      <c r="I75" s="93"/>
      <c r="L75" s="32"/>
    </row>
    <row r="76" spans="2:12" s="1" customFormat="1" ht="6.95" customHeight="1">
      <c r="B76" s="32"/>
      <c r="I76" s="93"/>
      <c r="L76" s="32"/>
    </row>
    <row r="77" spans="2:12" s="1" customFormat="1" ht="12" customHeight="1">
      <c r="B77" s="32"/>
      <c r="C77" s="27" t="s">
        <v>17</v>
      </c>
      <c r="I77" s="93"/>
      <c r="L77" s="32"/>
    </row>
    <row r="78" spans="2:12" s="1" customFormat="1" ht="16.5" customHeight="1">
      <c r="B78" s="32"/>
      <c r="E78" s="334" t="str">
        <f>E7</f>
        <v>Rozšíření výrobních kapacit společnosti ZELENKA s.r.o.</v>
      </c>
      <c r="F78" s="335"/>
      <c r="G78" s="335"/>
      <c r="H78" s="335"/>
      <c r="I78" s="93"/>
      <c r="L78" s="32"/>
    </row>
    <row r="79" spans="2:12" s="1" customFormat="1" ht="12" customHeight="1">
      <c r="B79" s="32"/>
      <c r="C79" s="27" t="s">
        <v>144</v>
      </c>
      <c r="I79" s="93"/>
      <c r="L79" s="32"/>
    </row>
    <row r="80" spans="2:12" s="1" customFormat="1" ht="16.5" customHeight="1">
      <c r="B80" s="32"/>
      <c r="E80" s="318" t="str">
        <f>E9</f>
        <v>SO 04 - Děštová kanalizace a retenční kanál</v>
      </c>
      <c r="F80" s="317"/>
      <c r="G80" s="317"/>
      <c r="H80" s="317"/>
      <c r="I80" s="93"/>
      <c r="L80" s="32"/>
    </row>
    <row r="81" spans="2:12" s="1" customFormat="1" ht="6.95" customHeight="1">
      <c r="B81" s="32"/>
      <c r="I81" s="93"/>
      <c r="L81" s="32"/>
    </row>
    <row r="82" spans="2:12" s="1" customFormat="1" ht="12" customHeight="1">
      <c r="B82" s="32"/>
      <c r="C82" s="27" t="s">
        <v>21</v>
      </c>
      <c r="F82" s="18" t="str">
        <f>F12</f>
        <v>Židlochovice, Topolová 910, PSČ 667 01</v>
      </c>
      <c r="I82" s="94" t="s">
        <v>23</v>
      </c>
      <c r="J82" s="48" t="str">
        <f>IF(J12="","",J12)</f>
        <v>9. 1. 2019</v>
      </c>
      <c r="L82" s="32"/>
    </row>
    <row r="83" spans="2:12" s="1" customFormat="1" ht="6.95" customHeight="1">
      <c r="B83" s="32"/>
      <c r="I83" s="93"/>
      <c r="L83" s="32"/>
    </row>
    <row r="84" spans="2:12" s="1" customFormat="1" ht="24.95" customHeight="1">
      <c r="B84" s="32"/>
      <c r="C84" s="27" t="s">
        <v>25</v>
      </c>
      <c r="F84" s="18" t="str">
        <f>E15</f>
        <v>A77 architektonický ateliér Brno, s.r.o.</v>
      </c>
      <c r="I84" s="94" t="s">
        <v>33</v>
      </c>
      <c r="J84" s="30" t="str">
        <f>E21</f>
        <v>A77 architektonický ateliér Brno, s.r.o.</v>
      </c>
      <c r="L84" s="32"/>
    </row>
    <row r="85" spans="2:12" s="1" customFormat="1" ht="13.7" customHeight="1">
      <c r="B85" s="32"/>
      <c r="C85" s="27" t="s">
        <v>31</v>
      </c>
      <c r="F85" s="18" t="str">
        <f>IF(E18="","",E18)</f>
        <v>Vyplň údaj</v>
      </c>
      <c r="I85" s="94" t="s">
        <v>35</v>
      </c>
      <c r="J85" s="30" t="str">
        <f>E24</f>
        <v>HAVO Consult s.r.o.</v>
      </c>
      <c r="L85" s="32"/>
    </row>
    <row r="86" spans="2:12" s="1" customFormat="1" ht="10.35" customHeight="1">
      <c r="B86" s="32"/>
      <c r="I86" s="93"/>
      <c r="L86" s="32"/>
    </row>
    <row r="87" spans="2:20" s="10" customFormat="1" ht="29.25" customHeight="1">
      <c r="B87" s="125"/>
      <c r="C87" s="126" t="s">
        <v>157</v>
      </c>
      <c r="D87" s="127" t="s">
        <v>59</v>
      </c>
      <c r="E87" s="127" t="s">
        <v>55</v>
      </c>
      <c r="F87" s="127" t="s">
        <v>56</v>
      </c>
      <c r="G87" s="127" t="s">
        <v>158</v>
      </c>
      <c r="H87" s="127" t="s">
        <v>159</v>
      </c>
      <c r="I87" s="128" t="s">
        <v>160</v>
      </c>
      <c r="J87" s="127" t="s">
        <v>148</v>
      </c>
      <c r="K87" s="129" t="s">
        <v>161</v>
      </c>
      <c r="L87" s="125"/>
      <c r="M87" s="55" t="s">
        <v>3</v>
      </c>
      <c r="N87" s="56" t="s">
        <v>44</v>
      </c>
      <c r="O87" s="56" t="s">
        <v>162</v>
      </c>
      <c r="P87" s="56" t="s">
        <v>163</v>
      </c>
      <c r="Q87" s="56" t="s">
        <v>164</v>
      </c>
      <c r="R87" s="56" t="s">
        <v>165</v>
      </c>
      <c r="S87" s="56" t="s">
        <v>166</v>
      </c>
      <c r="T87" s="57" t="s">
        <v>167</v>
      </c>
    </row>
    <row r="88" spans="2:63" s="1" customFormat="1" ht="22.9" customHeight="1">
      <c r="B88" s="32"/>
      <c r="C88" s="60" t="s">
        <v>168</v>
      </c>
      <c r="I88" s="93"/>
      <c r="J88" s="130">
        <f>BK88</f>
        <v>0</v>
      </c>
      <c r="L88" s="32"/>
      <c r="M88" s="58"/>
      <c r="N88" s="49"/>
      <c r="O88" s="49"/>
      <c r="P88" s="131">
        <f>P89+P90+P127+P142+P271+P288+P293+P296+P297</f>
        <v>0</v>
      </c>
      <c r="Q88" s="49"/>
      <c r="R88" s="131">
        <f>R89+R90+R127+R142+R271+R288+R293+R296+R297</f>
        <v>0</v>
      </c>
      <c r="S88" s="49"/>
      <c r="T88" s="132">
        <f>T89+T90+T127+T142+T271+T288+T293+T296+T297</f>
        <v>0</v>
      </c>
      <c r="AT88" s="18" t="s">
        <v>73</v>
      </c>
      <c r="AU88" s="18" t="s">
        <v>149</v>
      </c>
      <c r="BK88" s="133">
        <f>BK89+BK90+BK127+BK142+BK271+BK288+BK293+BK296+BK297</f>
        <v>0</v>
      </c>
    </row>
    <row r="89" spans="2:63" s="11" customFormat="1" ht="25.9" customHeight="1">
      <c r="B89" s="134"/>
      <c r="D89" s="135" t="s">
        <v>73</v>
      </c>
      <c r="E89" s="136" t="s">
        <v>2035</v>
      </c>
      <c r="F89" s="136" t="s">
        <v>3669</v>
      </c>
      <c r="I89" s="137"/>
      <c r="J89" s="138">
        <f>BK89</f>
        <v>0</v>
      </c>
      <c r="L89" s="134"/>
      <c r="M89" s="139"/>
      <c r="N89" s="140"/>
      <c r="O89" s="140"/>
      <c r="P89" s="141">
        <v>0</v>
      </c>
      <c r="Q89" s="140"/>
      <c r="R89" s="141">
        <v>0</v>
      </c>
      <c r="S89" s="140"/>
      <c r="T89" s="142">
        <v>0</v>
      </c>
      <c r="AR89" s="135" t="s">
        <v>82</v>
      </c>
      <c r="AT89" s="143" t="s">
        <v>73</v>
      </c>
      <c r="AU89" s="143" t="s">
        <v>74</v>
      </c>
      <c r="AY89" s="135" t="s">
        <v>171</v>
      </c>
      <c r="BK89" s="144">
        <v>0</v>
      </c>
    </row>
    <row r="90" spans="2:63" s="11" customFormat="1" ht="25.9" customHeight="1">
      <c r="B90" s="134"/>
      <c r="D90" s="135" t="s">
        <v>73</v>
      </c>
      <c r="E90" s="136" t="s">
        <v>3670</v>
      </c>
      <c r="F90" s="136" t="s">
        <v>3671</v>
      </c>
      <c r="I90" s="137"/>
      <c r="J90" s="138">
        <f>BK90</f>
        <v>0</v>
      </c>
      <c r="L90" s="134"/>
      <c r="M90" s="139"/>
      <c r="N90" s="140"/>
      <c r="O90" s="140"/>
      <c r="P90" s="141">
        <f>SUM(P91:P126)</f>
        <v>0</v>
      </c>
      <c r="Q90" s="140"/>
      <c r="R90" s="141">
        <f>SUM(R91:R126)</f>
        <v>0</v>
      </c>
      <c r="S90" s="140"/>
      <c r="T90" s="142">
        <f>SUM(T91:T126)</f>
        <v>0</v>
      </c>
      <c r="AR90" s="135" t="s">
        <v>82</v>
      </c>
      <c r="AT90" s="143" t="s">
        <v>73</v>
      </c>
      <c r="AU90" s="143" t="s">
        <v>74</v>
      </c>
      <c r="AY90" s="135" t="s">
        <v>171</v>
      </c>
      <c r="BK90" s="144">
        <f>SUM(BK91:BK126)</f>
        <v>0</v>
      </c>
    </row>
    <row r="91" spans="2:65" s="1" customFormat="1" ht="16.5" customHeight="1">
      <c r="B91" s="147"/>
      <c r="C91" s="148" t="s">
        <v>82</v>
      </c>
      <c r="D91" s="148" t="s">
        <v>173</v>
      </c>
      <c r="E91" s="149" t="s">
        <v>3672</v>
      </c>
      <c r="F91" s="150" t="s">
        <v>3673</v>
      </c>
      <c r="G91" s="151" t="s">
        <v>3674</v>
      </c>
      <c r="H91" s="152">
        <v>72</v>
      </c>
      <c r="I91" s="153"/>
      <c r="J91" s="154">
        <f>ROUND(I91*H91,2)</f>
        <v>0</v>
      </c>
      <c r="K91" s="150" t="s">
        <v>3</v>
      </c>
      <c r="L91" s="32"/>
      <c r="M91" s="155" t="s">
        <v>3</v>
      </c>
      <c r="N91" s="156" t="s">
        <v>45</v>
      </c>
      <c r="O91" s="51"/>
      <c r="P91" s="157">
        <f>O91*H91</f>
        <v>0</v>
      </c>
      <c r="Q91" s="157">
        <v>0</v>
      </c>
      <c r="R91" s="157">
        <f>Q91*H91</f>
        <v>0</v>
      </c>
      <c r="S91" s="157">
        <v>0</v>
      </c>
      <c r="T91" s="158">
        <f>S91*H91</f>
        <v>0</v>
      </c>
      <c r="AR91" s="18" t="s">
        <v>178</v>
      </c>
      <c r="AT91" s="18" t="s">
        <v>173</v>
      </c>
      <c r="AU91" s="18" t="s">
        <v>82</v>
      </c>
      <c r="AY91" s="18" t="s">
        <v>171</v>
      </c>
      <c r="BE91" s="159">
        <f>IF(N91="základní",J91,0)</f>
        <v>0</v>
      </c>
      <c r="BF91" s="159">
        <f>IF(N91="snížená",J91,0)</f>
        <v>0</v>
      </c>
      <c r="BG91" s="159">
        <f>IF(N91="zákl. přenesená",J91,0)</f>
        <v>0</v>
      </c>
      <c r="BH91" s="159">
        <f>IF(N91="sníž. přenesená",J91,0)</f>
        <v>0</v>
      </c>
      <c r="BI91" s="159">
        <f>IF(N91="nulová",J91,0)</f>
        <v>0</v>
      </c>
      <c r="BJ91" s="18" t="s">
        <v>82</v>
      </c>
      <c r="BK91" s="159">
        <f>ROUND(I91*H91,2)</f>
        <v>0</v>
      </c>
      <c r="BL91" s="18" t="s">
        <v>178</v>
      </c>
      <c r="BM91" s="18" t="s">
        <v>84</v>
      </c>
    </row>
    <row r="92" spans="2:47" s="1" customFormat="1" ht="12">
      <c r="B92" s="32"/>
      <c r="D92" s="160" t="s">
        <v>180</v>
      </c>
      <c r="F92" s="161" t="s">
        <v>3673</v>
      </c>
      <c r="I92" s="93"/>
      <c r="L92" s="32"/>
      <c r="M92" s="162"/>
      <c r="N92" s="51"/>
      <c r="O92" s="51"/>
      <c r="P92" s="51"/>
      <c r="Q92" s="51"/>
      <c r="R92" s="51"/>
      <c r="S92" s="51"/>
      <c r="T92" s="52"/>
      <c r="AT92" s="18" t="s">
        <v>180</v>
      </c>
      <c r="AU92" s="18" t="s">
        <v>82</v>
      </c>
    </row>
    <row r="93" spans="2:65" s="1" customFormat="1" ht="16.5" customHeight="1">
      <c r="B93" s="147"/>
      <c r="C93" s="148" t="s">
        <v>84</v>
      </c>
      <c r="D93" s="148" t="s">
        <v>173</v>
      </c>
      <c r="E93" s="149" t="s">
        <v>3675</v>
      </c>
      <c r="F93" s="150" t="s">
        <v>3676</v>
      </c>
      <c r="G93" s="151" t="s">
        <v>3674</v>
      </c>
      <c r="H93" s="152">
        <v>1650</v>
      </c>
      <c r="I93" s="153"/>
      <c r="J93" s="154">
        <f>ROUND(I93*H93,2)</f>
        <v>0</v>
      </c>
      <c r="K93" s="150" t="s">
        <v>3</v>
      </c>
      <c r="L93" s="32"/>
      <c r="M93" s="155" t="s">
        <v>3</v>
      </c>
      <c r="N93" s="156" t="s">
        <v>45</v>
      </c>
      <c r="O93" s="51"/>
      <c r="P93" s="157">
        <f>O93*H93</f>
        <v>0</v>
      </c>
      <c r="Q93" s="157">
        <v>0</v>
      </c>
      <c r="R93" s="157">
        <f>Q93*H93</f>
        <v>0</v>
      </c>
      <c r="S93" s="157">
        <v>0</v>
      </c>
      <c r="T93" s="158">
        <f>S93*H93</f>
        <v>0</v>
      </c>
      <c r="AR93" s="18" t="s">
        <v>178</v>
      </c>
      <c r="AT93" s="18" t="s">
        <v>173</v>
      </c>
      <c r="AU93" s="18" t="s">
        <v>82</v>
      </c>
      <c r="AY93" s="18" t="s">
        <v>171</v>
      </c>
      <c r="BE93" s="159">
        <f>IF(N93="základní",J93,0)</f>
        <v>0</v>
      </c>
      <c r="BF93" s="159">
        <f>IF(N93="snížená",J93,0)</f>
        <v>0</v>
      </c>
      <c r="BG93" s="159">
        <f>IF(N93="zákl. přenesená",J93,0)</f>
        <v>0</v>
      </c>
      <c r="BH93" s="159">
        <f>IF(N93="sníž. přenesená",J93,0)</f>
        <v>0</v>
      </c>
      <c r="BI93" s="159">
        <f>IF(N93="nulová",J93,0)</f>
        <v>0</v>
      </c>
      <c r="BJ93" s="18" t="s">
        <v>82</v>
      </c>
      <c r="BK93" s="159">
        <f>ROUND(I93*H93,2)</f>
        <v>0</v>
      </c>
      <c r="BL93" s="18" t="s">
        <v>178</v>
      </c>
      <c r="BM93" s="18" t="s">
        <v>178</v>
      </c>
    </row>
    <row r="94" spans="2:47" s="1" customFormat="1" ht="12">
      <c r="B94" s="32"/>
      <c r="D94" s="160" t="s">
        <v>180</v>
      </c>
      <c r="F94" s="161" t="s">
        <v>3676</v>
      </c>
      <c r="I94" s="93"/>
      <c r="L94" s="32"/>
      <c r="M94" s="162"/>
      <c r="N94" s="51"/>
      <c r="O94" s="51"/>
      <c r="P94" s="51"/>
      <c r="Q94" s="51"/>
      <c r="R94" s="51"/>
      <c r="S94" s="51"/>
      <c r="T94" s="52"/>
      <c r="AT94" s="18" t="s">
        <v>180</v>
      </c>
      <c r="AU94" s="18" t="s">
        <v>82</v>
      </c>
    </row>
    <row r="95" spans="2:51" s="12" customFormat="1" ht="12">
      <c r="B95" s="163"/>
      <c r="D95" s="160" t="s">
        <v>182</v>
      </c>
      <c r="E95" s="164" t="s">
        <v>3</v>
      </c>
      <c r="F95" s="165" t="s">
        <v>3677</v>
      </c>
      <c r="H95" s="166">
        <v>1650</v>
      </c>
      <c r="I95" s="167"/>
      <c r="L95" s="163"/>
      <c r="M95" s="168"/>
      <c r="N95" s="169"/>
      <c r="O95" s="169"/>
      <c r="P95" s="169"/>
      <c r="Q95" s="169"/>
      <c r="R95" s="169"/>
      <c r="S95" s="169"/>
      <c r="T95" s="170"/>
      <c r="AT95" s="164" t="s">
        <v>182</v>
      </c>
      <c r="AU95" s="164" t="s">
        <v>82</v>
      </c>
      <c r="AV95" s="12" t="s">
        <v>84</v>
      </c>
      <c r="AW95" s="12" t="s">
        <v>34</v>
      </c>
      <c r="AX95" s="12" t="s">
        <v>74</v>
      </c>
      <c r="AY95" s="164" t="s">
        <v>171</v>
      </c>
    </row>
    <row r="96" spans="2:51" s="13" customFormat="1" ht="12">
      <c r="B96" s="171"/>
      <c r="D96" s="160" t="s">
        <v>182</v>
      </c>
      <c r="E96" s="172" t="s">
        <v>3</v>
      </c>
      <c r="F96" s="173" t="s">
        <v>201</v>
      </c>
      <c r="H96" s="174">
        <v>1650</v>
      </c>
      <c r="I96" s="175"/>
      <c r="L96" s="171"/>
      <c r="M96" s="176"/>
      <c r="N96" s="177"/>
      <c r="O96" s="177"/>
      <c r="P96" s="177"/>
      <c r="Q96" s="177"/>
      <c r="R96" s="177"/>
      <c r="S96" s="177"/>
      <c r="T96" s="178"/>
      <c r="AT96" s="172" t="s">
        <v>182</v>
      </c>
      <c r="AU96" s="172" t="s">
        <v>82</v>
      </c>
      <c r="AV96" s="13" t="s">
        <v>178</v>
      </c>
      <c r="AW96" s="13" t="s">
        <v>34</v>
      </c>
      <c r="AX96" s="13" t="s">
        <v>82</v>
      </c>
      <c r="AY96" s="172" t="s">
        <v>171</v>
      </c>
    </row>
    <row r="97" spans="2:65" s="1" customFormat="1" ht="16.5" customHeight="1">
      <c r="B97" s="147"/>
      <c r="C97" s="148" t="s">
        <v>107</v>
      </c>
      <c r="D97" s="148" t="s">
        <v>173</v>
      </c>
      <c r="E97" s="149" t="s">
        <v>3678</v>
      </c>
      <c r="F97" s="150" t="s">
        <v>3679</v>
      </c>
      <c r="G97" s="151" t="s">
        <v>3674</v>
      </c>
      <c r="H97" s="152">
        <v>825</v>
      </c>
      <c r="I97" s="153"/>
      <c r="J97" s="154">
        <f>ROUND(I97*H97,2)</f>
        <v>0</v>
      </c>
      <c r="K97" s="150" t="s">
        <v>3</v>
      </c>
      <c r="L97" s="32"/>
      <c r="M97" s="155" t="s">
        <v>3</v>
      </c>
      <c r="N97" s="156" t="s">
        <v>45</v>
      </c>
      <c r="O97" s="51"/>
      <c r="P97" s="157">
        <f>O97*H97</f>
        <v>0</v>
      </c>
      <c r="Q97" s="157">
        <v>0</v>
      </c>
      <c r="R97" s="157">
        <f>Q97*H97</f>
        <v>0</v>
      </c>
      <c r="S97" s="157">
        <v>0</v>
      </c>
      <c r="T97" s="158">
        <f>S97*H97</f>
        <v>0</v>
      </c>
      <c r="AR97" s="18" t="s">
        <v>178</v>
      </c>
      <c r="AT97" s="18" t="s">
        <v>173</v>
      </c>
      <c r="AU97" s="18" t="s">
        <v>82</v>
      </c>
      <c r="AY97" s="18" t="s">
        <v>171</v>
      </c>
      <c r="BE97" s="159">
        <f>IF(N97="základní",J97,0)</f>
        <v>0</v>
      </c>
      <c r="BF97" s="159">
        <f>IF(N97="snížená",J97,0)</f>
        <v>0</v>
      </c>
      <c r="BG97" s="159">
        <f>IF(N97="zákl. přenesená",J97,0)</f>
        <v>0</v>
      </c>
      <c r="BH97" s="159">
        <f>IF(N97="sníž. přenesená",J97,0)</f>
        <v>0</v>
      </c>
      <c r="BI97" s="159">
        <f>IF(N97="nulová",J97,0)</f>
        <v>0</v>
      </c>
      <c r="BJ97" s="18" t="s">
        <v>82</v>
      </c>
      <c r="BK97" s="159">
        <f>ROUND(I97*H97,2)</f>
        <v>0</v>
      </c>
      <c r="BL97" s="18" t="s">
        <v>178</v>
      </c>
      <c r="BM97" s="18" t="s">
        <v>190</v>
      </c>
    </row>
    <row r="98" spans="2:47" s="1" customFormat="1" ht="12">
      <c r="B98" s="32"/>
      <c r="D98" s="160" t="s">
        <v>180</v>
      </c>
      <c r="F98" s="161" t="s">
        <v>3679</v>
      </c>
      <c r="I98" s="93"/>
      <c r="L98" s="32"/>
      <c r="M98" s="162"/>
      <c r="N98" s="51"/>
      <c r="O98" s="51"/>
      <c r="P98" s="51"/>
      <c r="Q98" s="51"/>
      <c r="R98" s="51"/>
      <c r="S98" s="51"/>
      <c r="T98" s="52"/>
      <c r="AT98" s="18" t="s">
        <v>180</v>
      </c>
      <c r="AU98" s="18" t="s">
        <v>82</v>
      </c>
    </row>
    <row r="99" spans="2:51" s="12" customFormat="1" ht="12">
      <c r="B99" s="163"/>
      <c r="D99" s="160" t="s">
        <v>182</v>
      </c>
      <c r="E99" s="164" t="s">
        <v>3</v>
      </c>
      <c r="F99" s="165" t="s">
        <v>3680</v>
      </c>
      <c r="H99" s="166">
        <v>825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4" t="s">
        <v>182</v>
      </c>
      <c r="AU99" s="164" t="s">
        <v>82</v>
      </c>
      <c r="AV99" s="12" t="s">
        <v>84</v>
      </c>
      <c r="AW99" s="12" t="s">
        <v>34</v>
      </c>
      <c r="AX99" s="12" t="s">
        <v>74</v>
      </c>
      <c r="AY99" s="164" t="s">
        <v>171</v>
      </c>
    </row>
    <row r="100" spans="2:51" s="13" customFormat="1" ht="12">
      <c r="B100" s="171"/>
      <c r="D100" s="160" t="s">
        <v>182</v>
      </c>
      <c r="E100" s="172" t="s">
        <v>3</v>
      </c>
      <c r="F100" s="173" t="s">
        <v>201</v>
      </c>
      <c r="H100" s="174">
        <v>825</v>
      </c>
      <c r="I100" s="175"/>
      <c r="L100" s="171"/>
      <c r="M100" s="176"/>
      <c r="N100" s="177"/>
      <c r="O100" s="177"/>
      <c r="P100" s="177"/>
      <c r="Q100" s="177"/>
      <c r="R100" s="177"/>
      <c r="S100" s="177"/>
      <c r="T100" s="178"/>
      <c r="AT100" s="172" t="s">
        <v>182</v>
      </c>
      <c r="AU100" s="172" t="s">
        <v>82</v>
      </c>
      <c r="AV100" s="13" t="s">
        <v>178</v>
      </c>
      <c r="AW100" s="13" t="s">
        <v>34</v>
      </c>
      <c r="AX100" s="13" t="s">
        <v>82</v>
      </c>
      <c r="AY100" s="172" t="s">
        <v>171</v>
      </c>
    </row>
    <row r="101" spans="2:65" s="1" customFormat="1" ht="16.5" customHeight="1">
      <c r="B101" s="147"/>
      <c r="C101" s="148" t="s">
        <v>178</v>
      </c>
      <c r="D101" s="148" t="s">
        <v>173</v>
      </c>
      <c r="E101" s="149" t="s">
        <v>3681</v>
      </c>
      <c r="F101" s="150" t="s">
        <v>3682</v>
      </c>
      <c r="G101" s="151" t="s">
        <v>3674</v>
      </c>
      <c r="H101" s="152">
        <v>926</v>
      </c>
      <c r="I101" s="153"/>
      <c r="J101" s="154">
        <f>ROUND(I101*H101,2)</f>
        <v>0</v>
      </c>
      <c r="K101" s="150" t="s">
        <v>3</v>
      </c>
      <c r="L101" s="32"/>
      <c r="M101" s="155" t="s">
        <v>3</v>
      </c>
      <c r="N101" s="156" t="s">
        <v>45</v>
      </c>
      <c r="O101" s="51"/>
      <c r="P101" s="157">
        <f>O101*H101</f>
        <v>0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18" t="s">
        <v>178</v>
      </c>
      <c r="AT101" s="18" t="s">
        <v>173</v>
      </c>
      <c r="AU101" s="18" t="s">
        <v>82</v>
      </c>
      <c r="AY101" s="18" t="s">
        <v>171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18" t="s">
        <v>82</v>
      </c>
      <c r="BK101" s="159">
        <f>ROUND(I101*H101,2)</f>
        <v>0</v>
      </c>
      <c r="BL101" s="18" t="s">
        <v>178</v>
      </c>
      <c r="BM101" s="18" t="s">
        <v>232</v>
      </c>
    </row>
    <row r="102" spans="2:47" s="1" customFormat="1" ht="12">
      <c r="B102" s="32"/>
      <c r="D102" s="160" t="s">
        <v>180</v>
      </c>
      <c r="F102" s="161" t="s">
        <v>3682</v>
      </c>
      <c r="I102" s="93"/>
      <c r="L102" s="32"/>
      <c r="M102" s="162"/>
      <c r="N102" s="51"/>
      <c r="O102" s="51"/>
      <c r="P102" s="51"/>
      <c r="Q102" s="51"/>
      <c r="R102" s="51"/>
      <c r="S102" s="51"/>
      <c r="T102" s="52"/>
      <c r="AT102" s="18" t="s">
        <v>180</v>
      </c>
      <c r="AU102" s="18" t="s">
        <v>82</v>
      </c>
    </row>
    <row r="103" spans="2:65" s="1" customFormat="1" ht="16.5" customHeight="1">
      <c r="B103" s="147"/>
      <c r="C103" s="148" t="s">
        <v>208</v>
      </c>
      <c r="D103" s="148" t="s">
        <v>173</v>
      </c>
      <c r="E103" s="149" t="s">
        <v>3683</v>
      </c>
      <c r="F103" s="150" t="s">
        <v>3684</v>
      </c>
      <c r="G103" s="151" t="s">
        <v>3674</v>
      </c>
      <c r="H103" s="152">
        <v>1852</v>
      </c>
      <c r="I103" s="153"/>
      <c r="J103" s="154">
        <f>ROUND(I103*H103,2)</f>
        <v>0</v>
      </c>
      <c r="K103" s="150" t="s">
        <v>3</v>
      </c>
      <c r="L103" s="32"/>
      <c r="M103" s="155" t="s">
        <v>3</v>
      </c>
      <c r="N103" s="156" t="s">
        <v>45</v>
      </c>
      <c r="O103" s="51"/>
      <c r="P103" s="157">
        <f>O103*H103</f>
        <v>0</v>
      </c>
      <c r="Q103" s="157">
        <v>0</v>
      </c>
      <c r="R103" s="157">
        <f>Q103*H103</f>
        <v>0</v>
      </c>
      <c r="S103" s="157">
        <v>0</v>
      </c>
      <c r="T103" s="158">
        <f>S103*H103</f>
        <v>0</v>
      </c>
      <c r="AR103" s="18" t="s">
        <v>178</v>
      </c>
      <c r="AT103" s="18" t="s">
        <v>173</v>
      </c>
      <c r="AU103" s="18" t="s">
        <v>82</v>
      </c>
      <c r="AY103" s="18" t="s">
        <v>171</v>
      </c>
      <c r="BE103" s="159">
        <f>IF(N103="základní",J103,0)</f>
        <v>0</v>
      </c>
      <c r="BF103" s="159">
        <f>IF(N103="snížená",J103,0)</f>
        <v>0</v>
      </c>
      <c r="BG103" s="159">
        <f>IF(N103="zákl. přenesená",J103,0)</f>
        <v>0</v>
      </c>
      <c r="BH103" s="159">
        <f>IF(N103="sníž. přenesená",J103,0)</f>
        <v>0</v>
      </c>
      <c r="BI103" s="159">
        <f>IF(N103="nulová",J103,0)</f>
        <v>0</v>
      </c>
      <c r="BJ103" s="18" t="s">
        <v>82</v>
      </c>
      <c r="BK103" s="159">
        <f>ROUND(I103*H103,2)</f>
        <v>0</v>
      </c>
      <c r="BL103" s="18" t="s">
        <v>178</v>
      </c>
      <c r="BM103" s="18" t="s">
        <v>242</v>
      </c>
    </row>
    <row r="104" spans="2:47" s="1" customFormat="1" ht="12">
      <c r="B104" s="32"/>
      <c r="D104" s="160" t="s">
        <v>180</v>
      </c>
      <c r="F104" s="161" t="s">
        <v>3684</v>
      </c>
      <c r="I104" s="93"/>
      <c r="L104" s="32"/>
      <c r="M104" s="162"/>
      <c r="N104" s="51"/>
      <c r="O104" s="51"/>
      <c r="P104" s="51"/>
      <c r="Q104" s="51"/>
      <c r="R104" s="51"/>
      <c r="S104" s="51"/>
      <c r="T104" s="52"/>
      <c r="AT104" s="18" t="s">
        <v>180</v>
      </c>
      <c r="AU104" s="18" t="s">
        <v>82</v>
      </c>
    </row>
    <row r="105" spans="2:65" s="1" customFormat="1" ht="16.5" customHeight="1">
      <c r="B105" s="147"/>
      <c r="C105" s="148" t="s">
        <v>190</v>
      </c>
      <c r="D105" s="148" t="s">
        <v>173</v>
      </c>
      <c r="E105" s="149" t="s">
        <v>3685</v>
      </c>
      <c r="F105" s="150" t="s">
        <v>3686</v>
      </c>
      <c r="G105" s="151" t="s">
        <v>3674</v>
      </c>
      <c r="H105" s="152">
        <v>202</v>
      </c>
      <c r="I105" s="153"/>
      <c r="J105" s="154">
        <f>ROUND(I105*H105,2)</f>
        <v>0</v>
      </c>
      <c r="K105" s="150" t="s">
        <v>3</v>
      </c>
      <c r="L105" s="32"/>
      <c r="M105" s="155" t="s">
        <v>3</v>
      </c>
      <c r="N105" s="156" t="s">
        <v>45</v>
      </c>
      <c r="O105" s="51"/>
      <c r="P105" s="157">
        <f>O105*H105</f>
        <v>0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18" t="s">
        <v>178</v>
      </c>
      <c r="AT105" s="18" t="s">
        <v>173</v>
      </c>
      <c r="AU105" s="18" t="s">
        <v>82</v>
      </c>
      <c r="AY105" s="18" t="s">
        <v>171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8" t="s">
        <v>82</v>
      </c>
      <c r="BK105" s="159">
        <f>ROUND(I105*H105,2)</f>
        <v>0</v>
      </c>
      <c r="BL105" s="18" t="s">
        <v>178</v>
      </c>
      <c r="BM105" s="18" t="s">
        <v>253</v>
      </c>
    </row>
    <row r="106" spans="2:47" s="1" customFormat="1" ht="12">
      <c r="B106" s="32"/>
      <c r="D106" s="160" t="s">
        <v>180</v>
      </c>
      <c r="F106" s="161" t="s">
        <v>3686</v>
      </c>
      <c r="I106" s="93"/>
      <c r="L106" s="32"/>
      <c r="M106" s="162"/>
      <c r="N106" s="51"/>
      <c r="O106" s="51"/>
      <c r="P106" s="51"/>
      <c r="Q106" s="51"/>
      <c r="R106" s="51"/>
      <c r="S106" s="51"/>
      <c r="T106" s="52"/>
      <c r="AT106" s="18" t="s">
        <v>180</v>
      </c>
      <c r="AU106" s="18" t="s">
        <v>82</v>
      </c>
    </row>
    <row r="107" spans="2:65" s="1" customFormat="1" ht="16.5" customHeight="1">
      <c r="B107" s="147"/>
      <c r="C107" s="148" t="s">
        <v>224</v>
      </c>
      <c r="D107" s="148" t="s">
        <v>173</v>
      </c>
      <c r="E107" s="149" t="s">
        <v>3687</v>
      </c>
      <c r="F107" s="150" t="s">
        <v>3688</v>
      </c>
      <c r="G107" s="151" t="s">
        <v>3674</v>
      </c>
      <c r="H107" s="152">
        <v>101</v>
      </c>
      <c r="I107" s="153"/>
      <c r="J107" s="154">
        <f>ROUND(I107*H107,2)</f>
        <v>0</v>
      </c>
      <c r="K107" s="150" t="s">
        <v>3</v>
      </c>
      <c r="L107" s="32"/>
      <c r="M107" s="155" t="s">
        <v>3</v>
      </c>
      <c r="N107" s="156" t="s">
        <v>45</v>
      </c>
      <c r="O107" s="51"/>
      <c r="P107" s="157">
        <f>O107*H107</f>
        <v>0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18" t="s">
        <v>178</v>
      </c>
      <c r="AT107" s="18" t="s">
        <v>173</v>
      </c>
      <c r="AU107" s="18" t="s">
        <v>82</v>
      </c>
      <c r="AY107" s="18" t="s">
        <v>171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18" t="s">
        <v>82</v>
      </c>
      <c r="BK107" s="159">
        <f>ROUND(I107*H107,2)</f>
        <v>0</v>
      </c>
      <c r="BL107" s="18" t="s">
        <v>178</v>
      </c>
      <c r="BM107" s="18" t="s">
        <v>376</v>
      </c>
    </row>
    <row r="108" spans="2:47" s="1" customFormat="1" ht="12">
      <c r="B108" s="32"/>
      <c r="D108" s="160" t="s">
        <v>180</v>
      </c>
      <c r="F108" s="161" t="s">
        <v>3688</v>
      </c>
      <c r="I108" s="93"/>
      <c r="L108" s="32"/>
      <c r="M108" s="162"/>
      <c r="N108" s="51"/>
      <c r="O108" s="51"/>
      <c r="P108" s="51"/>
      <c r="Q108" s="51"/>
      <c r="R108" s="51"/>
      <c r="S108" s="51"/>
      <c r="T108" s="52"/>
      <c r="AT108" s="18" t="s">
        <v>180</v>
      </c>
      <c r="AU108" s="18" t="s">
        <v>82</v>
      </c>
    </row>
    <row r="109" spans="2:65" s="1" customFormat="1" ht="16.5" customHeight="1">
      <c r="B109" s="147"/>
      <c r="C109" s="148" t="s">
        <v>232</v>
      </c>
      <c r="D109" s="148" t="s">
        <v>173</v>
      </c>
      <c r="E109" s="149" t="s">
        <v>3689</v>
      </c>
      <c r="F109" s="150" t="s">
        <v>3690</v>
      </c>
      <c r="G109" s="151" t="s">
        <v>3691</v>
      </c>
      <c r="H109" s="152">
        <v>388</v>
      </c>
      <c r="I109" s="153"/>
      <c r="J109" s="154">
        <f>ROUND(I109*H109,2)</f>
        <v>0</v>
      </c>
      <c r="K109" s="150" t="s">
        <v>3</v>
      </c>
      <c r="L109" s="32"/>
      <c r="M109" s="155" t="s">
        <v>3</v>
      </c>
      <c r="N109" s="156" t="s">
        <v>45</v>
      </c>
      <c r="O109" s="51"/>
      <c r="P109" s="157">
        <f>O109*H109</f>
        <v>0</v>
      </c>
      <c r="Q109" s="157">
        <v>0</v>
      </c>
      <c r="R109" s="157">
        <f>Q109*H109</f>
        <v>0</v>
      </c>
      <c r="S109" s="157">
        <v>0</v>
      </c>
      <c r="T109" s="158">
        <f>S109*H109</f>
        <v>0</v>
      </c>
      <c r="AR109" s="18" t="s">
        <v>178</v>
      </c>
      <c r="AT109" s="18" t="s">
        <v>173</v>
      </c>
      <c r="AU109" s="18" t="s">
        <v>82</v>
      </c>
      <c r="AY109" s="18" t="s">
        <v>171</v>
      </c>
      <c r="BE109" s="159">
        <f>IF(N109="základní",J109,0)</f>
        <v>0</v>
      </c>
      <c r="BF109" s="159">
        <f>IF(N109="snížená",J109,0)</f>
        <v>0</v>
      </c>
      <c r="BG109" s="159">
        <f>IF(N109="zákl. přenesená",J109,0)</f>
        <v>0</v>
      </c>
      <c r="BH109" s="159">
        <f>IF(N109="sníž. přenesená",J109,0)</f>
        <v>0</v>
      </c>
      <c r="BI109" s="159">
        <f>IF(N109="nulová",J109,0)</f>
        <v>0</v>
      </c>
      <c r="BJ109" s="18" t="s">
        <v>82</v>
      </c>
      <c r="BK109" s="159">
        <f>ROUND(I109*H109,2)</f>
        <v>0</v>
      </c>
      <c r="BL109" s="18" t="s">
        <v>178</v>
      </c>
      <c r="BM109" s="18" t="s">
        <v>386</v>
      </c>
    </row>
    <row r="110" spans="2:47" s="1" customFormat="1" ht="12">
      <c r="B110" s="32"/>
      <c r="D110" s="160" t="s">
        <v>180</v>
      </c>
      <c r="F110" s="161" t="s">
        <v>3690</v>
      </c>
      <c r="I110" s="93"/>
      <c r="L110" s="32"/>
      <c r="M110" s="162"/>
      <c r="N110" s="51"/>
      <c r="O110" s="51"/>
      <c r="P110" s="51"/>
      <c r="Q110" s="51"/>
      <c r="R110" s="51"/>
      <c r="S110" s="51"/>
      <c r="T110" s="52"/>
      <c r="AT110" s="18" t="s">
        <v>180</v>
      </c>
      <c r="AU110" s="18" t="s">
        <v>82</v>
      </c>
    </row>
    <row r="111" spans="2:65" s="1" customFormat="1" ht="16.5" customHeight="1">
      <c r="B111" s="147"/>
      <c r="C111" s="148" t="s">
        <v>206</v>
      </c>
      <c r="D111" s="148" t="s">
        <v>173</v>
      </c>
      <c r="E111" s="149" t="s">
        <v>3692</v>
      </c>
      <c r="F111" s="150" t="s">
        <v>3693</v>
      </c>
      <c r="G111" s="151" t="s">
        <v>3691</v>
      </c>
      <c r="H111" s="152">
        <v>388</v>
      </c>
      <c r="I111" s="153"/>
      <c r="J111" s="154">
        <f>ROUND(I111*H111,2)</f>
        <v>0</v>
      </c>
      <c r="K111" s="150" t="s">
        <v>3</v>
      </c>
      <c r="L111" s="32"/>
      <c r="M111" s="155" t="s">
        <v>3</v>
      </c>
      <c r="N111" s="156" t="s">
        <v>45</v>
      </c>
      <c r="O111" s="51"/>
      <c r="P111" s="157">
        <f>O111*H111</f>
        <v>0</v>
      </c>
      <c r="Q111" s="157">
        <v>0</v>
      </c>
      <c r="R111" s="157">
        <f>Q111*H111</f>
        <v>0</v>
      </c>
      <c r="S111" s="157">
        <v>0</v>
      </c>
      <c r="T111" s="158">
        <f>S111*H111</f>
        <v>0</v>
      </c>
      <c r="AR111" s="18" t="s">
        <v>178</v>
      </c>
      <c r="AT111" s="18" t="s">
        <v>173</v>
      </c>
      <c r="AU111" s="18" t="s">
        <v>82</v>
      </c>
      <c r="AY111" s="18" t="s">
        <v>171</v>
      </c>
      <c r="BE111" s="159">
        <f>IF(N111="základní",J111,0)</f>
        <v>0</v>
      </c>
      <c r="BF111" s="159">
        <f>IF(N111="snížená",J111,0)</f>
        <v>0</v>
      </c>
      <c r="BG111" s="159">
        <f>IF(N111="zákl. přenesená",J111,0)</f>
        <v>0</v>
      </c>
      <c r="BH111" s="159">
        <f>IF(N111="sníž. přenesená",J111,0)</f>
        <v>0</v>
      </c>
      <c r="BI111" s="159">
        <f>IF(N111="nulová",J111,0)</f>
        <v>0</v>
      </c>
      <c r="BJ111" s="18" t="s">
        <v>82</v>
      </c>
      <c r="BK111" s="159">
        <f>ROUND(I111*H111,2)</f>
        <v>0</v>
      </c>
      <c r="BL111" s="18" t="s">
        <v>178</v>
      </c>
      <c r="BM111" s="18" t="s">
        <v>407</v>
      </c>
    </row>
    <row r="112" spans="2:47" s="1" customFormat="1" ht="12">
      <c r="B112" s="32"/>
      <c r="D112" s="160" t="s">
        <v>180</v>
      </c>
      <c r="F112" s="161" t="s">
        <v>3693</v>
      </c>
      <c r="I112" s="93"/>
      <c r="L112" s="32"/>
      <c r="M112" s="162"/>
      <c r="N112" s="51"/>
      <c r="O112" s="51"/>
      <c r="P112" s="51"/>
      <c r="Q112" s="51"/>
      <c r="R112" s="51"/>
      <c r="S112" s="51"/>
      <c r="T112" s="52"/>
      <c r="AT112" s="18" t="s">
        <v>180</v>
      </c>
      <c r="AU112" s="18" t="s">
        <v>82</v>
      </c>
    </row>
    <row r="113" spans="2:65" s="1" customFormat="1" ht="16.5" customHeight="1">
      <c r="B113" s="147"/>
      <c r="C113" s="148" t="s">
        <v>242</v>
      </c>
      <c r="D113" s="148" t="s">
        <v>173</v>
      </c>
      <c r="E113" s="149" t="s">
        <v>3694</v>
      </c>
      <c r="F113" s="150" t="s">
        <v>3695</v>
      </c>
      <c r="G113" s="151" t="s">
        <v>3691</v>
      </c>
      <c r="H113" s="152">
        <v>218</v>
      </c>
      <c r="I113" s="153"/>
      <c r="J113" s="154">
        <f>ROUND(I113*H113,2)</f>
        <v>0</v>
      </c>
      <c r="K113" s="150" t="s">
        <v>3</v>
      </c>
      <c r="L113" s="32"/>
      <c r="M113" s="155" t="s">
        <v>3</v>
      </c>
      <c r="N113" s="156" t="s">
        <v>45</v>
      </c>
      <c r="O113" s="51"/>
      <c r="P113" s="157">
        <f>O113*H113</f>
        <v>0</v>
      </c>
      <c r="Q113" s="157">
        <v>0</v>
      </c>
      <c r="R113" s="157">
        <f>Q113*H113</f>
        <v>0</v>
      </c>
      <c r="S113" s="157">
        <v>0</v>
      </c>
      <c r="T113" s="158">
        <f>S113*H113</f>
        <v>0</v>
      </c>
      <c r="AR113" s="18" t="s">
        <v>178</v>
      </c>
      <c r="AT113" s="18" t="s">
        <v>173</v>
      </c>
      <c r="AU113" s="18" t="s">
        <v>82</v>
      </c>
      <c r="AY113" s="18" t="s">
        <v>171</v>
      </c>
      <c r="BE113" s="159">
        <f>IF(N113="základní",J113,0)</f>
        <v>0</v>
      </c>
      <c r="BF113" s="159">
        <f>IF(N113="snížená",J113,0)</f>
        <v>0</v>
      </c>
      <c r="BG113" s="159">
        <f>IF(N113="zákl. přenesená",J113,0)</f>
        <v>0</v>
      </c>
      <c r="BH113" s="159">
        <f>IF(N113="sníž. přenesená",J113,0)</f>
        <v>0</v>
      </c>
      <c r="BI113" s="159">
        <f>IF(N113="nulová",J113,0)</f>
        <v>0</v>
      </c>
      <c r="BJ113" s="18" t="s">
        <v>82</v>
      </c>
      <c r="BK113" s="159">
        <f>ROUND(I113*H113,2)</f>
        <v>0</v>
      </c>
      <c r="BL113" s="18" t="s">
        <v>178</v>
      </c>
      <c r="BM113" s="18" t="s">
        <v>418</v>
      </c>
    </row>
    <row r="114" spans="2:47" s="1" customFormat="1" ht="12">
      <c r="B114" s="32"/>
      <c r="D114" s="160" t="s">
        <v>180</v>
      </c>
      <c r="F114" s="161" t="s">
        <v>3695</v>
      </c>
      <c r="I114" s="93"/>
      <c r="L114" s="32"/>
      <c r="M114" s="162"/>
      <c r="N114" s="51"/>
      <c r="O114" s="51"/>
      <c r="P114" s="51"/>
      <c r="Q114" s="51"/>
      <c r="R114" s="51"/>
      <c r="S114" s="51"/>
      <c r="T114" s="52"/>
      <c r="AT114" s="18" t="s">
        <v>180</v>
      </c>
      <c r="AU114" s="18" t="s">
        <v>82</v>
      </c>
    </row>
    <row r="115" spans="2:65" s="1" customFormat="1" ht="16.5" customHeight="1">
      <c r="B115" s="147"/>
      <c r="C115" s="148" t="s">
        <v>248</v>
      </c>
      <c r="D115" s="148" t="s">
        <v>173</v>
      </c>
      <c r="E115" s="149" t="s">
        <v>3696</v>
      </c>
      <c r="F115" s="150" t="s">
        <v>3697</v>
      </c>
      <c r="G115" s="151" t="s">
        <v>3691</v>
      </c>
      <c r="H115" s="152">
        <v>197</v>
      </c>
      <c r="I115" s="153"/>
      <c r="J115" s="154">
        <f>ROUND(I115*H115,2)</f>
        <v>0</v>
      </c>
      <c r="K115" s="150" t="s">
        <v>3</v>
      </c>
      <c r="L115" s="32"/>
      <c r="M115" s="155" t="s">
        <v>3</v>
      </c>
      <c r="N115" s="156" t="s">
        <v>45</v>
      </c>
      <c r="O115" s="51"/>
      <c r="P115" s="157">
        <f>O115*H115</f>
        <v>0</v>
      </c>
      <c r="Q115" s="157">
        <v>0</v>
      </c>
      <c r="R115" s="157">
        <f>Q115*H115</f>
        <v>0</v>
      </c>
      <c r="S115" s="157">
        <v>0</v>
      </c>
      <c r="T115" s="158">
        <f>S115*H115</f>
        <v>0</v>
      </c>
      <c r="AR115" s="18" t="s">
        <v>178</v>
      </c>
      <c r="AT115" s="18" t="s">
        <v>173</v>
      </c>
      <c r="AU115" s="18" t="s">
        <v>82</v>
      </c>
      <c r="AY115" s="18" t="s">
        <v>171</v>
      </c>
      <c r="BE115" s="159">
        <f>IF(N115="základní",J115,0)</f>
        <v>0</v>
      </c>
      <c r="BF115" s="159">
        <f>IF(N115="snížená",J115,0)</f>
        <v>0</v>
      </c>
      <c r="BG115" s="159">
        <f>IF(N115="zákl. přenesená",J115,0)</f>
        <v>0</v>
      </c>
      <c r="BH115" s="159">
        <f>IF(N115="sníž. přenesená",J115,0)</f>
        <v>0</v>
      </c>
      <c r="BI115" s="159">
        <f>IF(N115="nulová",J115,0)</f>
        <v>0</v>
      </c>
      <c r="BJ115" s="18" t="s">
        <v>82</v>
      </c>
      <c r="BK115" s="159">
        <f>ROUND(I115*H115,2)</f>
        <v>0</v>
      </c>
      <c r="BL115" s="18" t="s">
        <v>178</v>
      </c>
      <c r="BM115" s="18" t="s">
        <v>429</v>
      </c>
    </row>
    <row r="116" spans="2:47" s="1" customFormat="1" ht="12">
      <c r="B116" s="32"/>
      <c r="D116" s="160" t="s">
        <v>180</v>
      </c>
      <c r="F116" s="161" t="s">
        <v>3697</v>
      </c>
      <c r="I116" s="93"/>
      <c r="L116" s="32"/>
      <c r="M116" s="162"/>
      <c r="N116" s="51"/>
      <c r="O116" s="51"/>
      <c r="P116" s="51"/>
      <c r="Q116" s="51"/>
      <c r="R116" s="51"/>
      <c r="S116" s="51"/>
      <c r="T116" s="52"/>
      <c r="AT116" s="18" t="s">
        <v>180</v>
      </c>
      <c r="AU116" s="18" t="s">
        <v>82</v>
      </c>
    </row>
    <row r="117" spans="2:65" s="1" customFormat="1" ht="16.5" customHeight="1">
      <c r="B117" s="147"/>
      <c r="C117" s="148" t="s">
        <v>253</v>
      </c>
      <c r="D117" s="148" t="s">
        <v>173</v>
      </c>
      <c r="E117" s="149" t="s">
        <v>3698</v>
      </c>
      <c r="F117" s="150" t="s">
        <v>3699</v>
      </c>
      <c r="G117" s="151" t="s">
        <v>3691</v>
      </c>
      <c r="H117" s="152">
        <v>218</v>
      </c>
      <c r="I117" s="153"/>
      <c r="J117" s="154">
        <f>ROUND(I117*H117,2)</f>
        <v>0</v>
      </c>
      <c r="K117" s="150" t="s">
        <v>3</v>
      </c>
      <c r="L117" s="32"/>
      <c r="M117" s="155" t="s">
        <v>3</v>
      </c>
      <c r="N117" s="156" t="s">
        <v>45</v>
      </c>
      <c r="O117" s="51"/>
      <c r="P117" s="157">
        <f>O117*H117</f>
        <v>0</v>
      </c>
      <c r="Q117" s="157">
        <v>0</v>
      </c>
      <c r="R117" s="157">
        <f>Q117*H117</f>
        <v>0</v>
      </c>
      <c r="S117" s="157">
        <v>0</v>
      </c>
      <c r="T117" s="158">
        <f>S117*H117</f>
        <v>0</v>
      </c>
      <c r="AR117" s="18" t="s">
        <v>178</v>
      </c>
      <c r="AT117" s="18" t="s">
        <v>173</v>
      </c>
      <c r="AU117" s="18" t="s">
        <v>82</v>
      </c>
      <c r="AY117" s="18" t="s">
        <v>171</v>
      </c>
      <c r="BE117" s="159">
        <f>IF(N117="základní",J117,0)</f>
        <v>0</v>
      </c>
      <c r="BF117" s="159">
        <f>IF(N117="snížená",J117,0)</f>
        <v>0</v>
      </c>
      <c r="BG117" s="159">
        <f>IF(N117="zákl. přenesená",J117,0)</f>
        <v>0</v>
      </c>
      <c r="BH117" s="159">
        <f>IF(N117="sníž. přenesená",J117,0)</f>
        <v>0</v>
      </c>
      <c r="BI117" s="159">
        <f>IF(N117="nulová",J117,0)</f>
        <v>0</v>
      </c>
      <c r="BJ117" s="18" t="s">
        <v>82</v>
      </c>
      <c r="BK117" s="159">
        <f>ROUND(I117*H117,2)</f>
        <v>0</v>
      </c>
      <c r="BL117" s="18" t="s">
        <v>178</v>
      </c>
      <c r="BM117" s="18" t="s">
        <v>440</v>
      </c>
    </row>
    <row r="118" spans="2:47" s="1" customFormat="1" ht="12">
      <c r="B118" s="32"/>
      <c r="D118" s="160" t="s">
        <v>180</v>
      </c>
      <c r="F118" s="161" t="s">
        <v>3699</v>
      </c>
      <c r="I118" s="93"/>
      <c r="L118" s="32"/>
      <c r="M118" s="162"/>
      <c r="N118" s="51"/>
      <c r="O118" s="51"/>
      <c r="P118" s="51"/>
      <c r="Q118" s="51"/>
      <c r="R118" s="51"/>
      <c r="S118" s="51"/>
      <c r="T118" s="52"/>
      <c r="AT118" s="18" t="s">
        <v>180</v>
      </c>
      <c r="AU118" s="18" t="s">
        <v>82</v>
      </c>
    </row>
    <row r="119" spans="2:65" s="1" customFormat="1" ht="16.5" customHeight="1">
      <c r="B119" s="147"/>
      <c r="C119" s="148" t="s">
        <v>363</v>
      </c>
      <c r="D119" s="148" t="s">
        <v>173</v>
      </c>
      <c r="E119" s="149" t="s">
        <v>3700</v>
      </c>
      <c r="F119" s="150" t="s">
        <v>3701</v>
      </c>
      <c r="G119" s="151" t="s">
        <v>3674</v>
      </c>
      <c r="H119" s="152">
        <v>106</v>
      </c>
      <c r="I119" s="153"/>
      <c r="J119" s="154">
        <f>ROUND(I119*H119,2)</f>
        <v>0</v>
      </c>
      <c r="K119" s="150" t="s">
        <v>3</v>
      </c>
      <c r="L119" s="32"/>
      <c r="M119" s="155" t="s">
        <v>3</v>
      </c>
      <c r="N119" s="156" t="s">
        <v>45</v>
      </c>
      <c r="O119" s="51"/>
      <c r="P119" s="157">
        <f>O119*H119</f>
        <v>0</v>
      </c>
      <c r="Q119" s="157">
        <v>0</v>
      </c>
      <c r="R119" s="157">
        <f>Q119*H119</f>
        <v>0</v>
      </c>
      <c r="S119" s="157">
        <v>0</v>
      </c>
      <c r="T119" s="158">
        <f>S119*H119</f>
        <v>0</v>
      </c>
      <c r="AR119" s="18" t="s">
        <v>178</v>
      </c>
      <c r="AT119" s="18" t="s">
        <v>173</v>
      </c>
      <c r="AU119" s="18" t="s">
        <v>82</v>
      </c>
      <c r="AY119" s="18" t="s">
        <v>171</v>
      </c>
      <c r="BE119" s="159">
        <f>IF(N119="základní",J119,0)</f>
        <v>0</v>
      </c>
      <c r="BF119" s="159">
        <f>IF(N119="snížená",J119,0)</f>
        <v>0</v>
      </c>
      <c r="BG119" s="159">
        <f>IF(N119="zákl. přenesená",J119,0)</f>
        <v>0</v>
      </c>
      <c r="BH119" s="159">
        <f>IF(N119="sníž. přenesená",J119,0)</f>
        <v>0</v>
      </c>
      <c r="BI119" s="159">
        <f>IF(N119="nulová",J119,0)</f>
        <v>0</v>
      </c>
      <c r="BJ119" s="18" t="s">
        <v>82</v>
      </c>
      <c r="BK119" s="159">
        <f>ROUND(I119*H119,2)</f>
        <v>0</v>
      </c>
      <c r="BL119" s="18" t="s">
        <v>178</v>
      </c>
      <c r="BM119" s="18" t="s">
        <v>469</v>
      </c>
    </row>
    <row r="120" spans="2:47" s="1" customFormat="1" ht="12">
      <c r="B120" s="32"/>
      <c r="D120" s="160" t="s">
        <v>180</v>
      </c>
      <c r="F120" s="161" t="s">
        <v>3701</v>
      </c>
      <c r="I120" s="93"/>
      <c r="L120" s="32"/>
      <c r="M120" s="162"/>
      <c r="N120" s="51"/>
      <c r="O120" s="51"/>
      <c r="P120" s="51"/>
      <c r="Q120" s="51"/>
      <c r="R120" s="51"/>
      <c r="S120" s="51"/>
      <c r="T120" s="52"/>
      <c r="AT120" s="18" t="s">
        <v>180</v>
      </c>
      <c r="AU120" s="18" t="s">
        <v>82</v>
      </c>
    </row>
    <row r="121" spans="2:65" s="1" customFormat="1" ht="16.5" customHeight="1">
      <c r="B121" s="147"/>
      <c r="C121" s="148" t="s">
        <v>376</v>
      </c>
      <c r="D121" s="148" t="s">
        <v>173</v>
      </c>
      <c r="E121" s="149" t="s">
        <v>3702</v>
      </c>
      <c r="F121" s="150" t="s">
        <v>3703</v>
      </c>
      <c r="G121" s="151" t="s">
        <v>3674</v>
      </c>
      <c r="H121" s="152">
        <v>65</v>
      </c>
      <c r="I121" s="153"/>
      <c r="J121" s="154">
        <f>ROUND(I121*H121,2)</f>
        <v>0</v>
      </c>
      <c r="K121" s="150" t="s">
        <v>3</v>
      </c>
      <c r="L121" s="32"/>
      <c r="M121" s="155" t="s">
        <v>3</v>
      </c>
      <c r="N121" s="156" t="s">
        <v>45</v>
      </c>
      <c r="O121" s="51"/>
      <c r="P121" s="157">
        <f>O121*H121</f>
        <v>0</v>
      </c>
      <c r="Q121" s="157">
        <v>0</v>
      </c>
      <c r="R121" s="157">
        <f>Q121*H121</f>
        <v>0</v>
      </c>
      <c r="S121" s="157">
        <v>0</v>
      </c>
      <c r="T121" s="158">
        <f>S121*H121</f>
        <v>0</v>
      </c>
      <c r="AR121" s="18" t="s">
        <v>178</v>
      </c>
      <c r="AT121" s="18" t="s">
        <v>173</v>
      </c>
      <c r="AU121" s="18" t="s">
        <v>82</v>
      </c>
      <c r="AY121" s="18" t="s">
        <v>171</v>
      </c>
      <c r="BE121" s="159">
        <f>IF(N121="základní",J121,0)</f>
        <v>0</v>
      </c>
      <c r="BF121" s="159">
        <f>IF(N121="snížená",J121,0)</f>
        <v>0</v>
      </c>
      <c r="BG121" s="159">
        <f>IF(N121="zákl. přenesená",J121,0)</f>
        <v>0</v>
      </c>
      <c r="BH121" s="159">
        <f>IF(N121="sníž. přenesená",J121,0)</f>
        <v>0</v>
      </c>
      <c r="BI121" s="159">
        <f>IF(N121="nulová",J121,0)</f>
        <v>0</v>
      </c>
      <c r="BJ121" s="18" t="s">
        <v>82</v>
      </c>
      <c r="BK121" s="159">
        <f>ROUND(I121*H121,2)</f>
        <v>0</v>
      </c>
      <c r="BL121" s="18" t="s">
        <v>178</v>
      </c>
      <c r="BM121" s="18" t="s">
        <v>481</v>
      </c>
    </row>
    <row r="122" spans="2:47" s="1" customFormat="1" ht="12">
      <c r="B122" s="32"/>
      <c r="D122" s="160" t="s">
        <v>180</v>
      </c>
      <c r="F122" s="161" t="s">
        <v>3703</v>
      </c>
      <c r="I122" s="93"/>
      <c r="L122" s="32"/>
      <c r="M122" s="162"/>
      <c r="N122" s="51"/>
      <c r="O122" s="51"/>
      <c r="P122" s="51"/>
      <c r="Q122" s="51"/>
      <c r="R122" s="51"/>
      <c r="S122" s="51"/>
      <c r="T122" s="52"/>
      <c r="AT122" s="18" t="s">
        <v>180</v>
      </c>
      <c r="AU122" s="18" t="s">
        <v>82</v>
      </c>
    </row>
    <row r="123" spans="2:65" s="1" customFormat="1" ht="16.5" customHeight="1">
      <c r="B123" s="147"/>
      <c r="C123" s="148" t="s">
        <v>9</v>
      </c>
      <c r="D123" s="148" t="s">
        <v>173</v>
      </c>
      <c r="E123" s="149" t="s">
        <v>3704</v>
      </c>
      <c r="F123" s="150" t="s">
        <v>3705</v>
      </c>
      <c r="G123" s="151" t="s">
        <v>3674</v>
      </c>
      <c r="H123" s="152">
        <v>2</v>
      </c>
      <c r="I123" s="153"/>
      <c r="J123" s="154">
        <f>ROUND(I123*H123,2)</f>
        <v>0</v>
      </c>
      <c r="K123" s="150" t="s">
        <v>3</v>
      </c>
      <c r="L123" s="32"/>
      <c r="M123" s="155" t="s">
        <v>3</v>
      </c>
      <c r="N123" s="156" t="s">
        <v>45</v>
      </c>
      <c r="O123" s="51"/>
      <c r="P123" s="157">
        <f>O123*H123</f>
        <v>0</v>
      </c>
      <c r="Q123" s="157">
        <v>0</v>
      </c>
      <c r="R123" s="157">
        <f>Q123*H123</f>
        <v>0</v>
      </c>
      <c r="S123" s="157">
        <v>0</v>
      </c>
      <c r="T123" s="158">
        <f>S123*H123</f>
        <v>0</v>
      </c>
      <c r="AR123" s="18" t="s">
        <v>178</v>
      </c>
      <c r="AT123" s="18" t="s">
        <v>173</v>
      </c>
      <c r="AU123" s="18" t="s">
        <v>82</v>
      </c>
      <c r="AY123" s="18" t="s">
        <v>171</v>
      </c>
      <c r="BE123" s="159">
        <f>IF(N123="základní",J123,0)</f>
        <v>0</v>
      </c>
      <c r="BF123" s="159">
        <f>IF(N123="snížená",J123,0)</f>
        <v>0</v>
      </c>
      <c r="BG123" s="159">
        <f>IF(N123="zákl. přenesená",J123,0)</f>
        <v>0</v>
      </c>
      <c r="BH123" s="159">
        <f>IF(N123="sníž. přenesená",J123,0)</f>
        <v>0</v>
      </c>
      <c r="BI123" s="159">
        <f>IF(N123="nulová",J123,0)</f>
        <v>0</v>
      </c>
      <c r="BJ123" s="18" t="s">
        <v>82</v>
      </c>
      <c r="BK123" s="159">
        <f>ROUND(I123*H123,2)</f>
        <v>0</v>
      </c>
      <c r="BL123" s="18" t="s">
        <v>178</v>
      </c>
      <c r="BM123" s="18" t="s">
        <v>495</v>
      </c>
    </row>
    <row r="124" spans="2:47" s="1" customFormat="1" ht="12">
      <c r="B124" s="32"/>
      <c r="D124" s="160" t="s">
        <v>180</v>
      </c>
      <c r="F124" s="161" t="s">
        <v>3705</v>
      </c>
      <c r="I124" s="93"/>
      <c r="L124" s="32"/>
      <c r="M124" s="162"/>
      <c r="N124" s="51"/>
      <c r="O124" s="51"/>
      <c r="P124" s="51"/>
      <c r="Q124" s="51"/>
      <c r="R124" s="51"/>
      <c r="S124" s="51"/>
      <c r="T124" s="52"/>
      <c r="AT124" s="18" t="s">
        <v>180</v>
      </c>
      <c r="AU124" s="18" t="s">
        <v>82</v>
      </c>
    </row>
    <row r="125" spans="2:65" s="1" customFormat="1" ht="16.5" customHeight="1">
      <c r="B125" s="147"/>
      <c r="C125" s="148" t="s">
        <v>386</v>
      </c>
      <c r="D125" s="148" t="s">
        <v>173</v>
      </c>
      <c r="E125" s="149" t="s">
        <v>3706</v>
      </c>
      <c r="F125" s="150" t="s">
        <v>3707</v>
      </c>
      <c r="G125" s="151" t="s">
        <v>3674</v>
      </c>
      <c r="H125" s="152">
        <v>91</v>
      </c>
      <c r="I125" s="153"/>
      <c r="J125" s="154">
        <f>ROUND(I125*H125,2)</f>
        <v>0</v>
      </c>
      <c r="K125" s="150" t="s">
        <v>3</v>
      </c>
      <c r="L125" s="32"/>
      <c r="M125" s="155" t="s">
        <v>3</v>
      </c>
      <c r="N125" s="156" t="s">
        <v>45</v>
      </c>
      <c r="O125" s="51"/>
      <c r="P125" s="157">
        <f>O125*H125</f>
        <v>0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AR125" s="18" t="s">
        <v>178</v>
      </c>
      <c r="AT125" s="18" t="s">
        <v>173</v>
      </c>
      <c r="AU125" s="18" t="s">
        <v>82</v>
      </c>
      <c r="AY125" s="18" t="s">
        <v>171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18" t="s">
        <v>82</v>
      </c>
      <c r="BK125" s="159">
        <f>ROUND(I125*H125,2)</f>
        <v>0</v>
      </c>
      <c r="BL125" s="18" t="s">
        <v>178</v>
      </c>
      <c r="BM125" s="18" t="s">
        <v>506</v>
      </c>
    </row>
    <row r="126" spans="2:47" s="1" customFormat="1" ht="12">
      <c r="B126" s="32"/>
      <c r="D126" s="160" t="s">
        <v>180</v>
      </c>
      <c r="F126" s="161" t="s">
        <v>3707</v>
      </c>
      <c r="I126" s="93"/>
      <c r="L126" s="32"/>
      <c r="M126" s="162"/>
      <c r="N126" s="51"/>
      <c r="O126" s="51"/>
      <c r="P126" s="51"/>
      <c r="Q126" s="51"/>
      <c r="R126" s="51"/>
      <c r="S126" s="51"/>
      <c r="T126" s="52"/>
      <c r="AT126" s="18" t="s">
        <v>180</v>
      </c>
      <c r="AU126" s="18" t="s">
        <v>82</v>
      </c>
    </row>
    <row r="127" spans="2:63" s="11" customFormat="1" ht="25.9" customHeight="1">
      <c r="B127" s="134"/>
      <c r="D127" s="135" t="s">
        <v>73</v>
      </c>
      <c r="E127" s="136" t="s">
        <v>3708</v>
      </c>
      <c r="F127" s="136" t="s">
        <v>3709</v>
      </c>
      <c r="I127" s="137"/>
      <c r="J127" s="138">
        <f>BK127</f>
        <v>0</v>
      </c>
      <c r="L127" s="134"/>
      <c r="M127" s="139"/>
      <c r="N127" s="140"/>
      <c r="O127" s="140"/>
      <c r="P127" s="141">
        <f>SUM(P128:P141)</f>
        <v>0</v>
      </c>
      <c r="Q127" s="140"/>
      <c r="R127" s="141">
        <f>SUM(R128:R141)</f>
        <v>0</v>
      </c>
      <c r="S127" s="140"/>
      <c r="T127" s="142">
        <f>SUM(T128:T141)</f>
        <v>0</v>
      </c>
      <c r="AR127" s="135" t="s">
        <v>82</v>
      </c>
      <c r="AT127" s="143" t="s">
        <v>73</v>
      </c>
      <c r="AU127" s="143" t="s">
        <v>74</v>
      </c>
      <c r="AY127" s="135" t="s">
        <v>171</v>
      </c>
      <c r="BK127" s="144">
        <f>SUM(BK128:BK141)</f>
        <v>0</v>
      </c>
    </row>
    <row r="128" spans="2:65" s="1" customFormat="1" ht="16.5" customHeight="1">
      <c r="B128" s="147"/>
      <c r="C128" s="148" t="s">
        <v>396</v>
      </c>
      <c r="D128" s="148" t="s">
        <v>173</v>
      </c>
      <c r="E128" s="149" t="s">
        <v>3710</v>
      </c>
      <c r="F128" s="150" t="s">
        <v>3711</v>
      </c>
      <c r="G128" s="151" t="s">
        <v>3674</v>
      </c>
      <c r="H128" s="152">
        <v>2</v>
      </c>
      <c r="I128" s="153"/>
      <c r="J128" s="154">
        <f>ROUND(I128*H128,2)</f>
        <v>0</v>
      </c>
      <c r="K128" s="150" t="s">
        <v>3</v>
      </c>
      <c r="L128" s="32"/>
      <c r="M128" s="155" t="s">
        <v>3</v>
      </c>
      <c r="N128" s="156" t="s">
        <v>45</v>
      </c>
      <c r="O128" s="51"/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18" t="s">
        <v>178</v>
      </c>
      <c r="AT128" s="18" t="s">
        <v>173</v>
      </c>
      <c r="AU128" s="18" t="s">
        <v>82</v>
      </c>
      <c r="AY128" s="18" t="s">
        <v>171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8" t="s">
        <v>82</v>
      </c>
      <c r="BK128" s="159">
        <f>ROUND(I128*H128,2)</f>
        <v>0</v>
      </c>
      <c r="BL128" s="18" t="s">
        <v>178</v>
      </c>
      <c r="BM128" s="18" t="s">
        <v>570</v>
      </c>
    </row>
    <row r="129" spans="2:47" s="1" customFormat="1" ht="12">
      <c r="B129" s="32"/>
      <c r="D129" s="160" t="s">
        <v>180</v>
      </c>
      <c r="F129" s="161" t="s">
        <v>3711</v>
      </c>
      <c r="I129" s="93"/>
      <c r="L129" s="32"/>
      <c r="M129" s="162"/>
      <c r="N129" s="51"/>
      <c r="O129" s="51"/>
      <c r="P129" s="51"/>
      <c r="Q129" s="51"/>
      <c r="R129" s="51"/>
      <c r="S129" s="51"/>
      <c r="T129" s="52"/>
      <c r="AT129" s="18" t="s">
        <v>180</v>
      </c>
      <c r="AU129" s="18" t="s">
        <v>82</v>
      </c>
    </row>
    <row r="130" spans="2:65" s="1" customFormat="1" ht="16.5" customHeight="1">
      <c r="B130" s="147"/>
      <c r="C130" s="148" t="s">
        <v>407</v>
      </c>
      <c r="D130" s="148" t="s">
        <v>173</v>
      </c>
      <c r="E130" s="149" t="s">
        <v>3712</v>
      </c>
      <c r="F130" s="150" t="s">
        <v>3713</v>
      </c>
      <c r="G130" s="151" t="s">
        <v>3714</v>
      </c>
      <c r="H130" s="152">
        <v>8</v>
      </c>
      <c r="I130" s="153"/>
      <c r="J130" s="154">
        <f>ROUND(I130*H130,2)</f>
        <v>0</v>
      </c>
      <c r="K130" s="150" t="s">
        <v>3</v>
      </c>
      <c r="L130" s="32"/>
      <c r="M130" s="155" t="s">
        <v>3</v>
      </c>
      <c r="N130" s="156" t="s">
        <v>45</v>
      </c>
      <c r="O130" s="51"/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18" t="s">
        <v>178</v>
      </c>
      <c r="AT130" s="18" t="s">
        <v>173</v>
      </c>
      <c r="AU130" s="18" t="s">
        <v>82</v>
      </c>
      <c r="AY130" s="18" t="s">
        <v>171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18" t="s">
        <v>82</v>
      </c>
      <c r="BK130" s="159">
        <f>ROUND(I130*H130,2)</f>
        <v>0</v>
      </c>
      <c r="BL130" s="18" t="s">
        <v>178</v>
      </c>
      <c r="BM130" s="18" t="s">
        <v>585</v>
      </c>
    </row>
    <row r="131" spans="2:47" s="1" customFormat="1" ht="12">
      <c r="B131" s="32"/>
      <c r="D131" s="160" t="s">
        <v>180</v>
      </c>
      <c r="F131" s="161" t="s">
        <v>3713</v>
      </c>
      <c r="I131" s="93"/>
      <c r="L131" s="32"/>
      <c r="M131" s="162"/>
      <c r="N131" s="51"/>
      <c r="O131" s="51"/>
      <c r="P131" s="51"/>
      <c r="Q131" s="51"/>
      <c r="R131" s="51"/>
      <c r="S131" s="51"/>
      <c r="T131" s="52"/>
      <c r="AT131" s="18" t="s">
        <v>180</v>
      </c>
      <c r="AU131" s="18" t="s">
        <v>82</v>
      </c>
    </row>
    <row r="132" spans="2:65" s="1" customFormat="1" ht="16.5" customHeight="1">
      <c r="B132" s="147"/>
      <c r="C132" s="148" t="s">
        <v>413</v>
      </c>
      <c r="D132" s="148" t="s">
        <v>173</v>
      </c>
      <c r="E132" s="149" t="s">
        <v>3715</v>
      </c>
      <c r="F132" s="150" t="s">
        <v>3716</v>
      </c>
      <c r="G132" s="151" t="s">
        <v>3691</v>
      </c>
      <c r="H132" s="152">
        <v>142</v>
      </c>
      <c r="I132" s="153"/>
      <c r="J132" s="154">
        <f>ROUND(I132*H132,2)</f>
        <v>0</v>
      </c>
      <c r="K132" s="150" t="s">
        <v>3</v>
      </c>
      <c r="L132" s="32"/>
      <c r="M132" s="155" t="s">
        <v>3</v>
      </c>
      <c r="N132" s="156" t="s">
        <v>45</v>
      </c>
      <c r="O132" s="51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18" t="s">
        <v>178</v>
      </c>
      <c r="AT132" s="18" t="s">
        <v>173</v>
      </c>
      <c r="AU132" s="18" t="s">
        <v>82</v>
      </c>
      <c r="AY132" s="18" t="s">
        <v>171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82</v>
      </c>
      <c r="BK132" s="159">
        <f>ROUND(I132*H132,2)</f>
        <v>0</v>
      </c>
      <c r="BL132" s="18" t="s">
        <v>178</v>
      </c>
      <c r="BM132" s="18" t="s">
        <v>607</v>
      </c>
    </row>
    <row r="133" spans="2:47" s="1" customFormat="1" ht="12">
      <c r="B133" s="32"/>
      <c r="D133" s="160" t="s">
        <v>180</v>
      </c>
      <c r="F133" s="161" t="s">
        <v>3716</v>
      </c>
      <c r="I133" s="93"/>
      <c r="L133" s="32"/>
      <c r="M133" s="162"/>
      <c r="N133" s="51"/>
      <c r="O133" s="51"/>
      <c r="P133" s="51"/>
      <c r="Q133" s="51"/>
      <c r="R133" s="51"/>
      <c r="S133" s="51"/>
      <c r="T133" s="52"/>
      <c r="AT133" s="18" t="s">
        <v>180</v>
      </c>
      <c r="AU133" s="18" t="s">
        <v>82</v>
      </c>
    </row>
    <row r="134" spans="2:65" s="1" customFormat="1" ht="16.5" customHeight="1">
      <c r="B134" s="147"/>
      <c r="C134" s="148" t="s">
        <v>418</v>
      </c>
      <c r="D134" s="148" t="s">
        <v>173</v>
      </c>
      <c r="E134" s="149" t="s">
        <v>3717</v>
      </c>
      <c r="F134" s="150" t="s">
        <v>3718</v>
      </c>
      <c r="G134" s="151" t="s">
        <v>3674</v>
      </c>
      <c r="H134" s="152">
        <v>208</v>
      </c>
      <c r="I134" s="153"/>
      <c r="J134" s="154">
        <f>ROUND(I134*H134,2)</f>
        <v>0</v>
      </c>
      <c r="K134" s="150" t="s">
        <v>3</v>
      </c>
      <c r="L134" s="32"/>
      <c r="M134" s="155" t="s">
        <v>3</v>
      </c>
      <c r="N134" s="156" t="s">
        <v>45</v>
      </c>
      <c r="O134" s="51"/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18" t="s">
        <v>178</v>
      </c>
      <c r="AT134" s="18" t="s">
        <v>173</v>
      </c>
      <c r="AU134" s="18" t="s">
        <v>82</v>
      </c>
      <c r="AY134" s="18" t="s">
        <v>171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8" t="s">
        <v>82</v>
      </c>
      <c r="BK134" s="159">
        <f>ROUND(I134*H134,2)</f>
        <v>0</v>
      </c>
      <c r="BL134" s="18" t="s">
        <v>178</v>
      </c>
      <c r="BM134" s="18" t="s">
        <v>651</v>
      </c>
    </row>
    <row r="135" spans="2:47" s="1" customFormat="1" ht="12">
      <c r="B135" s="32"/>
      <c r="D135" s="160" t="s">
        <v>180</v>
      </c>
      <c r="F135" s="161" t="s">
        <v>3718</v>
      </c>
      <c r="I135" s="93"/>
      <c r="L135" s="32"/>
      <c r="M135" s="162"/>
      <c r="N135" s="51"/>
      <c r="O135" s="51"/>
      <c r="P135" s="51"/>
      <c r="Q135" s="51"/>
      <c r="R135" s="51"/>
      <c r="S135" s="51"/>
      <c r="T135" s="52"/>
      <c r="AT135" s="18" t="s">
        <v>180</v>
      </c>
      <c r="AU135" s="18" t="s">
        <v>82</v>
      </c>
    </row>
    <row r="136" spans="2:65" s="1" customFormat="1" ht="16.5" customHeight="1">
      <c r="B136" s="147"/>
      <c r="C136" s="148" t="s">
        <v>8</v>
      </c>
      <c r="D136" s="148" t="s">
        <v>173</v>
      </c>
      <c r="E136" s="149" t="s">
        <v>3719</v>
      </c>
      <c r="F136" s="150" t="s">
        <v>4389</v>
      </c>
      <c r="G136" s="151" t="s">
        <v>3691</v>
      </c>
      <c r="H136" s="152">
        <v>6</v>
      </c>
      <c r="I136" s="153"/>
      <c r="J136" s="154">
        <f>ROUND(I136*H136,2)</f>
        <v>0</v>
      </c>
      <c r="K136" s="150" t="s">
        <v>3</v>
      </c>
      <c r="L136" s="32"/>
      <c r="M136" s="155" t="s">
        <v>3</v>
      </c>
      <c r="N136" s="156" t="s">
        <v>45</v>
      </c>
      <c r="O136" s="51"/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8" t="s">
        <v>178</v>
      </c>
      <c r="AT136" s="18" t="s">
        <v>173</v>
      </c>
      <c r="AU136" s="18" t="s">
        <v>82</v>
      </c>
      <c r="AY136" s="18" t="s">
        <v>171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82</v>
      </c>
      <c r="BK136" s="159">
        <f>ROUND(I136*H136,2)</f>
        <v>0</v>
      </c>
      <c r="BL136" s="18" t="s">
        <v>178</v>
      </c>
      <c r="BM136" s="18" t="s">
        <v>659</v>
      </c>
    </row>
    <row r="137" spans="2:47" s="1" customFormat="1" ht="12">
      <c r="B137" s="32"/>
      <c r="D137" s="160" t="s">
        <v>180</v>
      </c>
      <c r="F137" s="161" t="s">
        <v>4389</v>
      </c>
      <c r="I137" s="93"/>
      <c r="L137" s="32"/>
      <c r="M137" s="162"/>
      <c r="N137" s="51"/>
      <c r="O137" s="51"/>
      <c r="P137" s="51"/>
      <c r="Q137" s="51"/>
      <c r="R137" s="51"/>
      <c r="S137" s="51"/>
      <c r="T137" s="52"/>
      <c r="AT137" s="18" t="s">
        <v>180</v>
      </c>
      <c r="AU137" s="18" t="s">
        <v>82</v>
      </c>
    </row>
    <row r="138" spans="2:65" s="1" customFormat="1" ht="16.5" customHeight="1">
      <c r="B138" s="147"/>
      <c r="C138" s="148" t="s">
        <v>429</v>
      </c>
      <c r="D138" s="148" t="s">
        <v>173</v>
      </c>
      <c r="E138" s="149" t="s">
        <v>3720</v>
      </c>
      <c r="F138" s="150" t="s">
        <v>3721</v>
      </c>
      <c r="G138" s="151" t="s">
        <v>3691</v>
      </c>
      <c r="H138" s="152">
        <v>6</v>
      </c>
      <c r="I138" s="153"/>
      <c r="J138" s="154">
        <f>ROUND(I138*H138,2)</f>
        <v>0</v>
      </c>
      <c r="K138" s="150" t="s">
        <v>3</v>
      </c>
      <c r="L138" s="32"/>
      <c r="M138" s="155" t="s">
        <v>3</v>
      </c>
      <c r="N138" s="156" t="s">
        <v>45</v>
      </c>
      <c r="O138" s="51"/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AR138" s="18" t="s">
        <v>178</v>
      </c>
      <c r="AT138" s="18" t="s">
        <v>173</v>
      </c>
      <c r="AU138" s="18" t="s">
        <v>82</v>
      </c>
      <c r="AY138" s="18" t="s">
        <v>171</v>
      </c>
      <c r="BE138" s="159">
        <f>IF(N138="základní",J138,0)</f>
        <v>0</v>
      </c>
      <c r="BF138" s="159">
        <f>IF(N138="snížená",J138,0)</f>
        <v>0</v>
      </c>
      <c r="BG138" s="159">
        <f>IF(N138="zákl. přenesená",J138,0)</f>
        <v>0</v>
      </c>
      <c r="BH138" s="159">
        <f>IF(N138="sníž. přenesená",J138,0)</f>
        <v>0</v>
      </c>
      <c r="BI138" s="159">
        <f>IF(N138="nulová",J138,0)</f>
        <v>0</v>
      </c>
      <c r="BJ138" s="18" t="s">
        <v>82</v>
      </c>
      <c r="BK138" s="159">
        <f>ROUND(I138*H138,2)</f>
        <v>0</v>
      </c>
      <c r="BL138" s="18" t="s">
        <v>178</v>
      </c>
      <c r="BM138" s="18" t="s">
        <v>674</v>
      </c>
    </row>
    <row r="139" spans="2:47" s="1" customFormat="1" ht="12">
      <c r="B139" s="32"/>
      <c r="D139" s="160" t="s">
        <v>180</v>
      </c>
      <c r="F139" s="161" t="s">
        <v>3721</v>
      </c>
      <c r="I139" s="93"/>
      <c r="L139" s="32"/>
      <c r="M139" s="162"/>
      <c r="N139" s="51"/>
      <c r="O139" s="51"/>
      <c r="P139" s="51"/>
      <c r="Q139" s="51"/>
      <c r="R139" s="51"/>
      <c r="S139" s="51"/>
      <c r="T139" s="52"/>
      <c r="AT139" s="18" t="s">
        <v>180</v>
      </c>
      <c r="AU139" s="18" t="s">
        <v>82</v>
      </c>
    </row>
    <row r="140" spans="2:51" s="12" customFormat="1" ht="12">
      <c r="B140" s="163"/>
      <c r="D140" s="160" t="s">
        <v>182</v>
      </c>
      <c r="E140" s="164" t="s">
        <v>3</v>
      </c>
      <c r="F140" s="165" t="s">
        <v>190</v>
      </c>
      <c r="H140" s="166">
        <v>6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4" t="s">
        <v>182</v>
      </c>
      <c r="AU140" s="164" t="s">
        <v>82</v>
      </c>
      <c r="AV140" s="12" t="s">
        <v>84</v>
      </c>
      <c r="AW140" s="12" t="s">
        <v>34</v>
      </c>
      <c r="AX140" s="12" t="s">
        <v>74</v>
      </c>
      <c r="AY140" s="164" t="s">
        <v>171</v>
      </c>
    </row>
    <row r="141" spans="2:51" s="13" customFormat="1" ht="12">
      <c r="B141" s="171"/>
      <c r="D141" s="160" t="s">
        <v>182</v>
      </c>
      <c r="E141" s="172" t="s">
        <v>3</v>
      </c>
      <c r="F141" s="173" t="s">
        <v>201</v>
      </c>
      <c r="H141" s="174">
        <v>6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182</v>
      </c>
      <c r="AU141" s="172" t="s">
        <v>82</v>
      </c>
      <c r="AV141" s="13" t="s">
        <v>178</v>
      </c>
      <c r="AW141" s="13" t="s">
        <v>34</v>
      </c>
      <c r="AX141" s="13" t="s">
        <v>82</v>
      </c>
      <c r="AY141" s="172" t="s">
        <v>171</v>
      </c>
    </row>
    <row r="142" spans="2:63" s="11" customFormat="1" ht="25.9" customHeight="1">
      <c r="B142" s="134"/>
      <c r="D142" s="135" t="s">
        <v>73</v>
      </c>
      <c r="E142" s="136" t="s">
        <v>3722</v>
      </c>
      <c r="F142" s="136" t="s">
        <v>3723</v>
      </c>
      <c r="I142" s="137"/>
      <c r="J142" s="138">
        <f>BK142</f>
        <v>0</v>
      </c>
      <c r="L142" s="134"/>
      <c r="M142" s="139"/>
      <c r="N142" s="140"/>
      <c r="O142" s="140"/>
      <c r="P142" s="141">
        <f>SUM(P143:P270)</f>
        <v>0</v>
      </c>
      <c r="Q142" s="140"/>
      <c r="R142" s="141">
        <f>SUM(R143:R270)</f>
        <v>0</v>
      </c>
      <c r="S142" s="140"/>
      <c r="T142" s="142">
        <f>SUM(T143:T270)</f>
        <v>0</v>
      </c>
      <c r="AR142" s="135" t="s">
        <v>82</v>
      </c>
      <c r="AT142" s="143" t="s">
        <v>73</v>
      </c>
      <c r="AU142" s="143" t="s">
        <v>74</v>
      </c>
      <c r="AY142" s="135" t="s">
        <v>171</v>
      </c>
      <c r="BK142" s="144">
        <f>SUM(BK143:BK270)</f>
        <v>0</v>
      </c>
    </row>
    <row r="143" spans="2:65" s="1" customFormat="1" ht="16.5" customHeight="1">
      <c r="B143" s="147"/>
      <c r="C143" s="148" t="s">
        <v>434</v>
      </c>
      <c r="D143" s="148" t="s">
        <v>173</v>
      </c>
      <c r="E143" s="149" t="s">
        <v>3724</v>
      </c>
      <c r="F143" s="150" t="s">
        <v>3725</v>
      </c>
      <c r="G143" s="151" t="s">
        <v>408</v>
      </c>
      <c r="H143" s="152">
        <v>25</v>
      </c>
      <c r="I143" s="153"/>
      <c r="J143" s="154">
        <f>ROUND(I143*H143,2)</f>
        <v>0</v>
      </c>
      <c r="K143" s="150" t="s">
        <v>3</v>
      </c>
      <c r="L143" s="32"/>
      <c r="M143" s="155" t="s">
        <v>3</v>
      </c>
      <c r="N143" s="156" t="s">
        <v>45</v>
      </c>
      <c r="O143" s="51"/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AR143" s="18" t="s">
        <v>178</v>
      </c>
      <c r="AT143" s="18" t="s">
        <v>173</v>
      </c>
      <c r="AU143" s="18" t="s">
        <v>82</v>
      </c>
      <c r="AY143" s="18" t="s">
        <v>171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18" t="s">
        <v>82</v>
      </c>
      <c r="BK143" s="159">
        <f>ROUND(I143*H143,2)</f>
        <v>0</v>
      </c>
      <c r="BL143" s="18" t="s">
        <v>178</v>
      </c>
      <c r="BM143" s="18" t="s">
        <v>703</v>
      </c>
    </row>
    <row r="144" spans="2:47" s="1" customFormat="1" ht="12">
      <c r="B144" s="32"/>
      <c r="D144" s="160" t="s">
        <v>180</v>
      </c>
      <c r="F144" s="161" t="s">
        <v>3725</v>
      </c>
      <c r="I144" s="93"/>
      <c r="L144" s="32"/>
      <c r="M144" s="162"/>
      <c r="N144" s="51"/>
      <c r="O144" s="51"/>
      <c r="P144" s="51"/>
      <c r="Q144" s="51"/>
      <c r="R144" s="51"/>
      <c r="S144" s="51"/>
      <c r="T144" s="52"/>
      <c r="AT144" s="18" t="s">
        <v>180</v>
      </c>
      <c r="AU144" s="18" t="s">
        <v>82</v>
      </c>
    </row>
    <row r="145" spans="2:65" s="1" customFormat="1" ht="16.5" customHeight="1">
      <c r="B145" s="147"/>
      <c r="C145" s="148" t="s">
        <v>440</v>
      </c>
      <c r="D145" s="148" t="s">
        <v>173</v>
      </c>
      <c r="E145" s="149" t="s">
        <v>3726</v>
      </c>
      <c r="F145" s="150" t="s">
        <v>3727</v>
      </c>
      <c r="G145" s="151" t="s">
        <v>408</v>
      </c>
      <c r="H145" s="152">
        <v>25</v>
      </c>
      <c r="I145" s="153"/>
      <c r="J145" s="154">
        <f>ROUND(I145*H145,2)</f>
        <v>0</v>
      </c>
      <c r="K145" s="150" t="s">
        <v>3</v>
      </c>
      <c r="L145" s="32"/>
      <c r="M145" s="155" t="s">
        <v>3</v>
      </c>
      <c r="N145" s="156" t="s">
        <v>45</v>
      </c>
      <c r="O145" s="51"/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8" t="s">
        <v>178</v>
      </c>
      <c r="AT145" s="18" t="s">
        <v>173</v>
      </c>
      <c r="AU145" s="18" t="s">
        <v>82</v>
      </c>
      <c r="AY145" s="18" t="s">
        <v>171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8" t="s">
        <v>82</v>
      </c>
      <c r="BK145" s="159">
        <f>ROUND(I145*H145,2)</f>
        <v>0</v>
      </c>
      <c r="BL145" s="18" t="s">
        <v>178</v>
      </c>
      <c r="BM145" s="18" t="s">
        <v>714</v>
      </c>
    </row>
    <row r="146" spans="2:47" s="1" customFormat="1" ht="12">
      <c r="B146" s="32"/>
      <c r="D146" s="160" t="s">
        <v>180</v>
      </c>
      <c r="F146" s="161" t="s">
        <v>3727</v>
      </c>
      <c r="I146" s="93"/>
      <c r="L146" s="32"/>
      <c r="M146" s="162"/>
      <c r="N146" s="51"/>
      <c r="O146" s="51"/>
      <c r="P146" s="51"/>
      <c r="Q146" s="51"/>
      <c r="R146" s="51"/>
      <c r="S146" s="51"/>
      <c r="T146" s="52"/>
      <c r="AT146" s="18" t="s">
        <v>180</v>
      </c>
      <c r="AU146" s="18" t="s">
        <v>82</v>
      </c>
    </row>
    <row r="147" spans="2:51" s="12" customFormat="1" ht="12">
      <c r="B147" s="163"/>
      <c r="D147" s="160" t="s">
        <v>182</v>
      </c>
      <c r="E147" s="164" t="s">
        <v>3</v>
      </c>
      <c r="F147" s="165" t="s">
        <v>459</v>
      </c>
      <c r="H147" s="166">
        <v>25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4" t="s">
        <v>182</v>
      </c>
      <c r="AU147" s="164" t="s">
        <v>82</v>
      </c>
      <c r="AV147" s="12" t="s">
        <v>84</v>
      </c>
      <c r="AW147" s="12" t="s">
        <v>34</v>
      </c>
      <c r="AX147" s="12" t="s">
        <v>74</v>
      </c>
      <c r="AY147" s="164" t="s">
        <v>171</v>
      </c>
    </row>
    <row r="148" spans="2:51" s="13" customFormat="1" ht="12">
      <c r="B148" s="171"/>
      <c r="D148" s="160" t="s">
        <v>182</v>
      </c>
      <c r="E148" s="172" t="s">
        <v>3</v>
      </c>
      <c r="F148" s="173" t="s">
        <v>201</v>
      </c>
      <c r="H148" s="174">
        <v>25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182</v>
      </c>
      <c r="AU148" s="172" t="s">
        <v>82</v>
      </c>
      <c r="AV148" s="13" t="s">
        <v>178</v>
      </c>
      <c r="AW148" s="13" t="s">
        <v>34</v>
      </c>
      <c r="AX148" s="13" t="s">
        <v>82</v>
      </c>
      <c r="AY148" s="172" t="s">
        <v>171</v>
      </c>
    </row>
    <row r="149" spans="2:65" s="1" customFormat="1" ht="16.5" customHeight="1">
      <c r="B149" s="147"/>
      <c r="C149" s="148" t="s">
        <v>459</v>
      </c>
      <c r="D149" s="148" t="s">
        <v>173</v>
      </c>
      <c r="E149" s="149" t="s">
        <v>3728</v>
      </c>
      <c r="F149" s="150" t="s">
        <v>3729</v>
      </c>
      <c r="G149" s="151" t="s">
        <v>408</v>
      </c>
      <c r="H149" s="152">
        <v>5</v>
      </c>
      <c r="I149" s="153"/>
      <c r="J149" s="154">
        <f>ROUND(I149*H149,2)</f>
        <v>0</v>
      </c>
      <c r="K149" s="150" t="s">
        <v>3</v>
      </c>
      <c r="L149" s="32"/>
      <c r="M149" s="155" t="s">
        <v>3</v>
      </c>
      <c r="N149" s="156" t="s">
        <v>45</v>
      </c>
      <c r="O149" s="51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8" t="s">
        <v>178</v>
      </c>
      <c r="AT149" s="18" t="s">
        <v>173</v>
      </c>
      <c r="AU149" s="18" t="s">
        <v>82</v>
      </c>
      <c r="AY149" s="18" t="s">
        <v>171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8" t="s">
        <v>82</v>
      </c>
      <c r="BK149" s="159">
        <f>ROUND(I149*H149,2)</f>
        <v>0</v>
      </c>
      <c r="BL149" s="18" t="s">
        <v>178</v>
      </c>
      <c r="BM149" s="18" t="s">
        <v>732</v>
      </c>
    </row>
    <row r="150" spans="2:47" s="1" customFormat="1" ht="12">
      <c r="B150" s="32"/>
      <c r="D150" s="160" t="s">
        <v>180</v>
      </c>
      <c r="F150" s="161" t="s">
        <v>3729</v>
      </c>
      <c r="I150" s="93"/>
      <c r="L150" s="32"/>
      <c r="M150" s="162"/>
      <c r="N150" s="51"/>
      <c r="O150" s="51"/>
      <c r="P150" s="51"/>
      <c r="Q150" s="51"/>
      <c r="R150" s="51"/>
      <c r="S150" s="51"/>
      <c r="T150" s="52"/>
      <c r="AT150" s="18" t="s">
        <v>180</v>
      </c>
      <c r="AU150" s="18" t="s">
        <v>82</v>
      </c>
    </row>
    <row r="151" spans="2:65" s="1" customFormat="1" ht="16.5" customHeight="1">
      <c r="B151" s="147"/>
      <c r="C151" s="148" t="s">
        <v>469</v>
      </c>
      <c r="D151" s="148" t="s">
        <v>173</v>
      </c>
      <c r="E151" s="149" t="s">
        <v>3730</v>
      </c>
      <c r="F151" s="150" t="s">
        <v>3731</v>
      </c>
      <c r="G151" s="151" t="s">
        <v>408</v>
      </c>
      <c r="H151" s="152">
        <v>5</v>
      </c>
      <c r="I151" s="153"/>
      <c r="J151" s="154">
        <f>ROUND(I151*H151,2)</f>
        <v>0</v>
      </c>
      <c r="K151" s="150" t="s">
        <v>3</v>
      </c>
      <c r="L151" s="32"/>
      <c r="M151" s="155" t="s">
        <v>3</v>
      </c>
      <c r="N151" s="156" t="s">
        <v>45</v>
      </c>
      <c r="O151" s="51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8" t="s">
        <v>178</v>
      </c>
      <c r="AT151" s="18" t="s">
        <v>173</v>
      </c>
      <c r="AU151" s="18" t="s">
        <v>82</v>
      </c>
      <c r="AY151" s="18" t="s">
        <v>171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82</v>
      </c>
      <c r="BK151" s="159">
        <f>ROUND(I151*H151,2)</f>
        <v>0</v>
      </c>
      <c r="BL151" s="18" t="s">
        <v>178</v>
      </c>
      <c r="BM151" s="18" t="s">
        <v>743</v>
      </c>
    </row>
    <row r="152" spans="2:47" s="1" customFormat="1" ht="12">
      <c r="B152" s="32"/>
      <c r="D152" s="160" t="s">
        <v>180</v>
      </c>
      <c r="F152" s="161" t="s">
        <v>3731</v>
      </c>
      <c r="I152" s="93"/>
      <c r="L152" s="32"/>
      <c r="M152" s="162"/>
      <c r="N152" s="51"/>
      <c r="O152" s="51"/>
      <c r="P152" s="51"/>
      <c r="Q152" s="51"/>
      <c r="R152" s="51"/>
      <c r="S152" s="51"/>
      <c r="T152" s="52"/>
      <c r="AT152" s="18" t="s">
        <v>180</v>
      </c>
      <c r="AU152" s="18" t="s">
        <v>82</v>
      </c>
    </row>
    <row r="153" spans="2:51" s="12" customFormat="1" ht="12">
      <c r="B153" s="163"/>
      <c r="D153" s="160" t="s">
        <v>182</v>
      </c>
      <c r="E153" s="164" t="s">
        <v>3</v>
      </c>
      <c r="F153" s="165" t="s">
        <v>208</v>
      </c>
      <c r="H153" s="166">
        <v>5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4" t="s">
        <v>182</v>
      </c>
      <c r="AU153" s="164" t="s">
        <v>82</v>
      </c>
      <c r="AV153" s="12" t="s">
        <v>84</v>
      </c>
      <c r="AW153" s="12" t="s">
        <v>34</v>
      </c>
      <c r="AX153" s="12" t="s">
        <v>74</v>
      </c>
      <c r="AY153" s="164" t="s">
        <v>171</v>
      </c>
    </row>
    <row r="154" spans="2:51" s="13" customFormat="1" ht="12">
      <c r="B154" s="171"/>
      <c r="D154" s="160" t="s">
        <v>182</v>
      </c>
      <c r="E154" s="172" t="s">
        <v>3</v>
      </c>
      <c r="F154" s="173" t="s">
        <v>201</v>
      </c>
      <c r="H154" s="174">
        <v>5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182</v>
      </c>
      <c r="AU154" s="172" t="s">
        <v>82</v>
      </c>
      <c r="AV154" s="13" t="s">
        <v>178</v>
      </c>
      <c r="AW154" s="13" t="s">
        <v>34</v>
      </c>
      <c r="AX154" s="13" t="s">
        <v>82</v>
      </c>
      <c r="AY154" s="172" t="s">
        <v>171</v>
      </c>
    </row>
    <row r="155" spans="2:65" s="1" customFormat="1" ht="16.5" customHeight="1">
      <c r="B155" s="147"/>
      <c r="C155" s="148" t="s">
        <v>214</v>
      </c>
      <c r="D155" s="148" t="s">
        <v>173</v>
      </c>
      <c r="E155" s="149" t="s">
        <v>3732</v>
      </c>
      <c r="F155" s="150" t="s">
        <v>3733</v>
      </c>
      <c r="G155" s="151" t="s">
        <v>3734</v>
      </c>
      <c r="H155" s="152">
        <v>1</v>
      </c>
      <c r="I155" s="153"/>
      <c r="J155" s="154">
        <f>ROUND(I155*H155,2)</f>
        <v>0</v>
      </c>
      <c r="K155" s="150" t="s">
        <v>3</v>
      </c>
      <c r="L155" s="32"/>
      <c r="M155" s="155" t="s">
        <v>3</v>
      </c>
      <c r="N155" s="156" t="s">
        <v>45</v>
      </c>
      <c r="O155" s="51"/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AR155" s="18" t="s">
        <v>178</v>
      </c>
      <c r="AT155" s="18" t="s">
        <v>173</v>
      </c>
      <c r="AU155" s="18" t="s">
        <v>82</v>
      </c>
      <c r="AY155" s="18" t="s">
        <v>171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18" t="s">
        <v>82</v>
      </c>
      <c r="BK155" s="159">
        <f>ROUND(I155*H155,2)</f>
        <v>0</v>
      </c>
      <c r="BL155" s="18" t="s">
        <v>178</v>
      </c>
      <c r="BM155" s="18" t="s">
        <v>755</v>
      </c>
    </row>
    <row r="156" spans="2:47" s="1" customFormat="1" ht="12">
      <c r="B156" s="32"/>
      <c r="D156" s="160" t="s">
        <v>180</v>
      </c>
      <c r="F156" s="161" t="s">
        <v>3733</v>
      </c>
      <c r="I156" s="93"/>
      <c r="L156" s="32"/>
      <c r="M156" s="162"/>
      <c r="N156" s="51"/>
      <c r="O156" s="51"/>
      <c r="P156" s="51"/>
      <c r="Q156" s="51"/>
      <c r="R156" s="51"/>
      <c r="S156" s="51"/>
      <c r="T156" s="52"/>
      <c r="AT156" s="18" t="s">
        <v>180</v>
      </c>
      <c r="AU156" s="18" t="s">
        <v>82</v>
      </c>
    </row>
    <row r="157" spans="2:65" s="1" customFormat="1" ht="16.5" customHeight="1">
      <c r="B157" s="147"/>
      <c r="C157" s="148" t="s">
        <v>481</v>
      </c>
      <c r="D157" s="148" t="s">
        <v>173</v>
      </c>
      <c r="E157" s="149" t="s">
        <v>3735</v>
      </c>
      <c r="F157" s="150" t="s">
        <v>3736</v>
      </c>
      <c r="G157" s="151" t="s">
        <v>3734</v>
      </c>
      <c r="H157" s="152">
        <v>1</v>
      </c>
      <c r="I157" s="153"/>
      <c r="J157" s="154">
        <f>ROUND(I157*H157,2)</f>
        <v>0</v>
      </c>
      <c r="K157" s="150" t="s">
        <v>3</v>
      </c>
      <c r="L157" s="32"/>
      <c r="M157" s="155" t="s">
        <v>3</v>
      </c>
      <c r="N157" s="156" t="s">
        <v>45</v>
      </c>
      <c r="O157" s="51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8" t="s">
        <v>178</v>
      </c>
      <c r="AT157" s="18" t="s">
        <v>173</v>
      </c>
      <c r="AU157" s="18" t="s">
        <v>82</v>
      </c>
      <c r="AY157" s="18" t="s">
        <v>171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8" t="s">
        <v>82</v>
      </c>
      <c r="BK157" s="159">
        <f>ROUND(I157*H157,2)</f>
        <v>0</v>
      </c>
      <c r="BL157" s="18" t="s">
        <v>178</v>
      </c>
      <c r="BM157" s="18" t="s">
        <v>775</v>
      </c>
    </row>
    <row r="158" spans="2:47" s="1" customFormat="1" ht="12">
      <c r="B158" s="32"/>
      <c r="D158" s="160" t="s">
        <v>180</v>
      </c>
      <c r="F158" s="161" t="s">
        <v>3736</v>
      </c>
      <c r="I158" s="93"/>
      <c r="L158" s="32"/>
      <c r="M158" s="162"/>
      <c r="N158" s="51"/>
      <c r="O158" s="51"/>
      <c r="P158" s="51"/>
      <c r="Q158" s="51"/>
      <c r="R158" s="51"/>
      <c r="S158" s="51"/>
      <c r="T158" s="52"/>
      <c r="AT158" s="18" t="s">
        <v>180</v>
      </c>
      <c r="AU158" s="18" t="s">
        <v>82</v>
      </c>
    </row>
    <row r="159" spans="2:51" s="12" customFormat="1" ht="12">
      <c r="B159" s="163"/>
      <c r="D159" s="160" t="s">
        <v>182</v>
      </c>
      <c r="E159" s="164" t="s">
        <v>3</v>
      </c>
      <c r="F159" s="165" t="s">
        <v>82</v>
      </c>
      <c r="H159" s="166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4" t="s">
        <v>182</v>
      </c>
      <c r="AU159" s="164" t="s">
        <v>82</v>
      </c>
      <c r="AV159" s="12" t="s">
        <v>84</v>
      </c>
      <c r="AW159" s="12" t="s">
        <v>34</v>
      </c>
      <c r="AX159" s="12" t="s">
        <v>74</v>
      </c>
      <c r="AY159" s="164" t="s">
        <v>171</v>
      </c>
    </row>
    <row r="160" spans="2:51" s="13" customFormat="1" ht="12">
      <c r="B160" s="171"/>
      <c r="D160" s="160" t="s">
        <v>182</v>
      </c>
      <c r="E160" s="172" t="s">
        <v>3</v>
      </c>
      <c r="F160" s="173" t="s">
        <v>201</v>
      </c>
      <c r="H160" s="174">
        <v>1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182</v>
      </c>
      <c r="AU160" s="172" t="s">
        <v>82</v>
      </c>
      <c r="AV160" s="13" t="s">
        <v>178</v>
      </c>
      <c r="AW160" s="13" t="s">
        <v>34</v>
      </c>
      <c r="AX160" s="13" t="s">
        <v>82</v>
      </c>
      <c r="AY160" s="172" t="s">
        <v>171</v>
      </c>
    </row>
    <row r="161" spans="2:65" s="1" customFormat="1" ht="16.5" customHeight="1">
      <c r="B161" s="147"/>
      <c r="C161" s="148" t="s">
        <v>489</v>
      </c>
      <c r="D161" s="148" t="s">
        <v>173</v>
      </c>
      <c r="E161" s="149" t="s">
        <v>3737</v>
      </c>
      <c r="F161" s="150" t="s">
        <v>3738</v>
      </c>
      <c r="G161" s="151" t="s">
        <v>3734</v>
      </c>
      <c r="H161" s="152">
        <v>1</v>
      </c>
      <c r="I161" s="153"/>
      <c r="J161" s="154">
        <f>ROUND(I161*H161,2)</f>
        <v>0</v>
      </c>
      <c r="K161" s="150" t="s">
        <v>3</v>
      </c>
      <c r="L161" s="32"/>
      <c r="M161" s="155" t="s">
        <v>3</v>
      </c>
      <c r="N161" s="156" t="s">
        <v>45</v>
      </c>
      <c r="O161" s="51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8" t="s">
        <v>178</v>
      </c>
      <c r="AT161" s="18" t="s">
        <v>173</v>
      </c>
      <c r="AU161" s="18" t="s">
        <v>82</v>
      </c>
      <c r="AY161" s="18" t="s">
        <v>171</v>
      </c>
      <c r="BE161" s="159">
        <f>IF(N161="základní",J161,0)</f>
        <v>0</v>
      </c>
      <c r="BF161" s="159">
        <f>IF(N161="snížená",J161,0)</f>
        <v>0</v>
      </c>
      <c r="BG161" s="159">
        <f>IF(N161="zákl. přenesená",J161,0)</f>
        <v>0</v>
      </c>
      <c r="BH161" s="159">
        <f>IF(N161="sníž. přenesená",J161,0)</f>
        <v>0</v>
      </c>
      <c r="BI161" s="159">
        <f>IF(N161="nulová",J161,0)</f>
        <v>0</v>
      </c>
      <c r="BJ161" s="18" t="s">
        <v>82</v>
      </c>
      <c r="BK161" s="159">
        <f>ROUND(I161*H161,2)</f>
        <v>0</v>
      </c>
      <c r="BL161" s="18" t="s">
        <v>178</v>
      </c>
      <c r="BM161" s="18" t="s">
        <v>792</v>
      </c>
    </row>
    <row r="162" spans="2:47" s="1" customFormat="1" ht="12">
      <c r="B162" s="32"/>
      <c r="D162" s="160" t="s">
        <v>180</v>
      </c>
      <c r="F162" s="161" t="s">
        <v>3738</v>
      </c>
      <c r="I162" s="93"/>
      <c r="L162" s="32"/>
      <c r="M162" s="162"/>
      <c r="N162" s="51"/>
      <c r="O162" s="51"/>
      <c r="P162" s="51"/>
      <c r="Q162" s="51"/>
      <c r="R162" s="51"/>
      <c r="S162" s="51"/>
      <c r="T162" s="52"/>
      <c r="AT162" s="18" t="s">
        <v>180</v>
      </c>
      <c r="AU162" s="18" t="s">
        <v>82</v>
      </c>
    </row>
    <row r="163" spans="2:65" s="1" customFormat="1" ht="16.5" customHeight="1">
      <c r="B163" s="147"/>
      <c r="C163" s="148" t="s">
        <v>495</v>
      </c>
      <c r="D163" s="148" t="s">
        <v>173</v>
      </c>
      <c r="E163" s="149" t="s">
        <v>3739</v>
      </c>
      <c r="F163" s="150" t="s">
        <v>3740</v>
      </c>
      <c r="G163" s="151" t="s">
        <v>3734</v>
      </c>
      <c r="H163" s="152">
        <v>1</v>
      </c>
      <c r="I163" s="153"/>
      <c r="J163" s="154">
        <f>ROUND(I163*H163,2)</f>
        <v>0</v>
      </c>
      <c r="K163" s="150" t="s">
        <v>3</v>
      </c>
      <c r="L163" s="32"/>
      <c r="M163" s="155" t="s">
        <v>3</v>
      </c>
      <c r="N163" s="156" t="s">
        <v>45</v>
      </c>
      <c r="O163" s="51"/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AR163" s="18" t="s">
        <v>178</v>
      </c>
      <c r="AT163" s="18" t="s">
        <v>173</v>
      </c>
      <c r="AU163" s="18" t="s">
        <v>82</v>
      </c>
      <c r="AY163" s="18" t="s">
        <v>171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82</v>
      </c>
      <c r="BK163" s="159">
        <f>ROUND(I163*H163,2)</f>
        <v>0</v>
      </c>
      <c r="BL163" s="18" t="s">
        <v>178</v>
      </c>
      <c r="BM163" s="18" t="s">
        <v>802</v>
      </c>
    </row>
    <row r="164" spans="2:47" s="1" customFormat="1" ht="12">
      <c r="B164" s="32"/>
      <c r="D164" s="160" t="s">
        <v>180</v>
      </c>
      <c r="F164" s="161" t="s">
        <v>3740</v>
      </c>
      <c r="I164" s="93"/>
      <c r="L164" s="32"/>
      <c r="M164" s="162"/>
      <c r="N164" s="51"/>
      <c r="O164" s="51"/>
      <c r="P164" s="51"/>
      <c r="Q164" s="51"/>
      <c r="R164" s="51"/>
      <c r="S164" s="51"/>
      <c r="T164" s="52"/>
      <c r="AT164" s="18" t="s">
        <v>180</v>
      </c>
      <c r="AU164" s="18" t="s">
        <v>82</v>
      </c>
    </row>
    <row r="165" spans="2:65" s="1" customFormat="1" ht="16.5" customHeight="1">
      <c r="B165" s="147"/>
      <c r="C165" s="148" t="s">
        <v>500</v>
      </c>
      <c r="D165" s="148" t="s">
        <v>173</v>
      </c>
      <c r="E165" s="149" t="s">
        <v>3741</v>
      </c>
      <c r="F165" s="150" t="s">
        <v>3742</v>
      </c>
      <c r="G165" s="151" t="s">
        <v>3734</v>
      </c>
      <c r="H165" s="152">
        <v>1</v>
      </c>
      <c r="I165" s="153"/>
      <c r="J165" s="154">
        <f>ROUND(I165*H165,2)</f>
        <v>0</v>
      </c>
      <c r="K165" s="150" t="s">
        <v>3</v>
      </c>
      <c r="L165" s="32"/>
      <c r="M165" s="155" t="s">
        <v>3</v>
      </c>
      <c r="N165" s="156" t="s">
        <v>45</v>
      </c>
      <c r="O165" s="51"/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AR165" s="18" t="s">
        <v>178</v>
      </c>
      <c r="AT165" s="18" t="s">
        <v>173</v>
      </c>
      <c r="AU165" s="18" t="s">
        <v>82</v>
      </c>
      <c r="AY165" s="18" t="s">
        <v>171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8" t="s">
        <v>82</v>
      </c>
      <c r="BK165" s="159">
        <f>ROUND(I165*H165,2)</f>
        <v>0</v>
      </c>
      <c r="BL165" s="18" t="s">
        <v>178</v>
      </c>
      <c r="BM165" s="18" t="s">
        <v>812</v>
      </c>
    </row>
    <row r="166" spans="2:47" s="1" customFormat="1" ht="12">
      <c r="B166" s="32"/>
      <c r="D166" s="160" t="s">
        <v>180</v>
      </c>
      <c r="F166" s="161" t="s">
        <v>3742</v>
      </c>
      <c r="I166" s="93"/>
      <c r="L166" s="32"/>
      <c r="M166" s="162"/>
      <c r="N166" s="51"/>
      <c r="O166" s="51"/>
      <c r="P166" s="51"/>
      <c r="Q166" s="51"/>
      <c r="R166" s="51"/>
      <c r="S166" s="51"/>
      <c r="T166" s="52"/>
      <c r="AT166" s="18" t="s">
        <v>180</v>
      </c>
      <c r="AU166" s="18" t="s">
        <v>82</v>
      </c>
    </row>
    <row r="167" spans="2:65" s="1" customFormat="1" ht="16.5" customHeight="1">
      <c r="B167" s="147"/>
      <c r="C167" s="148" t="s">
        <v>506</v>
      </c>
      <c r="D167" s="148" t="s">
        <v>173</v>
      </c>
      <c r="E167" s="149" t="s">
        <v>3743</v>
      </c>
      <c r="F167" s="150" t="s">
        <v>3744</v>
      </c>
      <c r="G167" s="151" t="s">
        <v>3734</v>
      </c>
      <c r="H167" s="152">
        <v>1</v>
      </c>
      <c r="I167" s="153"/>
      <c r="J167" s="154">
        <f>ROUND(I167*H167,2)</f>
        <v>0</v>
      </c>
      <c r="K167" s="150" t="s">
        <v>3</v>
      </c>
      <c r="L167" s="32"/>
      <c r="M167" s="155" t="s">
        <v>3</v>
      </c>
      <c r="N167" s="156" t="s">
        <v>45</v>
      </c>
      <c r="O167" s="51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AR167" s="18" t="s">
        <v>178</v>
      </c>
      <c r="AT167" s="18" t="s">
        <v>173</v>
      </c>
      <c r="AU167" s="18" t="s">
        <v>82</v>
      </c>
      <c r="AY167" s="18" t="s">
        <v>171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18" t="s">
        <v>82</v>
      </c>
      <c r="BK167" s="159">
        <f>ROUND(I167*H167,2)</f>
        <v>0</v>
      </c>
      <c r="BL167" s="18" t="s">
        <v>178</v>
      </c>
      <c r="BM167" s="18" t="s">
        <v>822</v>
      </c>
    </row>
    <row r="168" spans="2:47" s="1" customFormat="1" ht="12">
      <c r="B168" s="32"/>
      <c r="D168" s="160" t="s">
        <v>180</v>
      </c>
      <c r="F168" s="161" t="s">
        <v>3744</v>
      </c>
      <c r="I168" s="93"/>
      <c r="L168" s="32"/>
      <c r="M168" s="162"/>
      <c r="N168" s="51"/>
      <c r="O168" s="51"/>
      <c r="P168" s="51"/>
      <c r="Q168" s="51"/>
      <c r="R168" s="51"/>
      <c r="S168" s="51"/>
      <c r="T168" s="52"/>
      <c r="AT168" s="18" t="s">
        <v>180</v>
      </c>
      <c r="AU168" s="18" t="s">
        <v>82</v>
      </c>
    </row>
    <row r="169" spans="2:51" s="12" customFormat="1" ht="12">
      <c r="B169" s="163"/>
      <c r="D169" s="160" t="s">
        <v>182</v>
      </c>
      <c r="E169" s="164" t="s">
        <v>3</v>
      </c>
      <c r="F169" s="165" t="s">
        <v>82</v>
      </c>
      <c r="H169" s="166">
        <v>1</v>
      </c>
      <c r="I169" s="167"/>
      <c r="L169" s="163"/>
      <c r="M169" s="168"/>
      <c r="N169" s="169"/>
      <c r="O169" s="169"/>
      <c r="P169" s="169"/>
      <c r="Q169" s="169"/>
      <c r="R169" s="169"/>
      <c r="S169" s="169"/>
      <c r="T169" s="170"/>
      <c r="AT169" s="164" t="s">
        <v>182</v>
      </c>
      <c r="AU169" s="164" t="s">
        <v>82</v>
      </c>
      <c r="AV169" s="12" t="s">
        <v>84</v>
      </c>
      <c r="AW169" s="12" t="s">
        <v>34</v>
      </c>
      <c r="AX169" s="12" t="s">
        <v>74</v>
      </c>
      <c r="AY169" s="164" t="s">
        <v>171</v>
      </c>
    </row>
    <row r="170" spans="2:51" s="13" customFormat="1" ht="12">
      <c r="B170" s="171"/>
      <c r="D170" s="160" t="s">
        <v>182</v>
      </c>
      <c r="E170" s="172" t="s">
        <v>3</v>
      </c>
      <c r="F170" s="173" t="s">
        <v>201</v>
      </c>
      <c r="H170" s="174">
        <v>1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2" t="s">
        <v>182</v>
      </c>
      <c r="AU170" s="172" t="s">
        <v>82</v>
      </c>
      <c r="AV170" s="13" t="s">
        <v>178</v>
      </c>
      <c r="AW170" s="13" t="s">
        <v>34</v>
      </c>
      <c r="AX170" s="13" t="s">
        <v>82</v>
      </c>
      <c r="AY170" s="172" t="s">
        <v>171</v>
      </c>
    </row>
    <row r="171" spans="2:65" s="1" customFormat="1" ht="16.5" customHeight="1">
      <c r="B171" s="147"/>
      <c r="C171" s="148" t="s">
        <v>540</v>
      </c>
      <c r="D171" s="148" t="s">
        <v>173</v>
      </c>
      <c r="E171" s="149" t="s">
        <v>3745</v>
      </c>
      <c r="F171" s="150" t="s">
        <v>3746</v>
      </c>
      <c r="G171" s="151" t="s">
        <v>3734</v>
      </c>
      <c r="H171" s="152">
        <v>1</v>
      </c>
      <c r="I171" s="153"/>
      <c r="J171" s="154">
        <f>ROUND(I171*H171,2)</f>
        <v>0</v>
      </c>
      <c r="K171" s="150" t="s">
        <v>3</v>
      </c>
      <c r="L171" s="32"/>
      <c r="M171" s="155" t="s">
        <v>3</v>
      </c>
      <c r="N171" s="156" t="s">
        <v>45</v>
      </c>
      <c r="O171" s="51"/>
      <c r="P171" s="157">
        <f>O171*H171</f>
        <v>0</v>
      </c>
      <c r="Q171" s="157">
        <v>0</v>
      </c>
      <c r="R171" s="157">
        <f>Q171*H171</f>
        <v>0</v>
      </c>
      <c r="S171" s="157">
        <v>0</v>
      </c>
      <c r="T171" s="158">
        <f>S171*H171</f>
        <v>0</v>
      </c>
      <c r="AR171" s="18" t="s">
        <v>178</v>
      </c>
      <c r="AT171" s="18" t="s">
        <v>173</v>
      </c>
      <c r="AU171" s="18" t="s">
        <v>82</v>
      </c>
      <c r="AY171" s="18" t="s">
        <v>171</v>
      </c>
      <c r="BE171" s="159">
        <f>IF(N171="základní",J171,0)</f>
        <v>0</v>
      </c>
      <c r="BF171" s="159">
        <f>IF(N171="snížená",J171,0)</f>
        <v>0</v>
      </c>
      <c r="BG171" s="159">
        <f>IF(N171="zákl. přenesená",J171,0)</f>
        <v>0</v>
      </c>
      <c r="BH171" s="159">
        <f>IF(N171="sníž. přenesená",J171,0)</f>
        <v>0</v>
      </c>
      <c r="BI171" s="159">
        <f>IF(N171="nulová",J171,0)</f>
        <v>0</v>
      </c>
      <c r="BJ171" s="18" t="s">
        <v>82</v>
      </c>
      <c r="BK171" s="159">
        <f>ROUND(I171*H171,2)</f>
        <v>0</v>
      </c>
      <c r="BL171" s="18" t="s">
        <v>178</v>
      </c>
      <c r="BM171" s="18" t="s">
        <v>838</v>
      </c>
    </row>
    <row r="172" spans="2:47" s="1" customFormat="1" ht="12">
      <c r="B172" s="32"/>
      <c r="D172" s="160" t="s">
        <v>180</v>
      </c>
      <c r="F172" s="161" t="s">
        <v>3746</v>
      </c>
      <c r="I172" s="93"/>
      <c r="L172" s="32"/>
      <c r="M172" s="162"/>
      <c r="N172" s="51"/>
      <c r="O172" s="51"/>
      <c r="P172" s="51"/>
      <c r="Q172" s="51"/>
      <c r="R172" s="51"/>
      <c r="S172" s="51"/>
      <c r="T172" s="52"/>
      <c r="AT172" s="18" t="s">
        <v>180</v>
      </c>
      <c r="AU172" s="18" t="s">
        <v>82</v>
      </c>
    </row>
    <row r="173" spans="2:65" s="1" customFormat="1" ht="16.5" customHeight="1">
      <c r="B173" s="147"/>
      <c r="C173" s="148" t="s">
        <v>570</v>
      </c>
      <c r="D173" s="148" t="s">
        <v>173</v>
      </c>
      <c r="E173" s="149" t="s">
        <v>3747</v>
      </c>
      <c r="F173" s="150" t="s">
        <v>3748</v>
      </c>
      <c r="G173" s="151" t="s">
        <v>3734</v>
      </c>
      <c r="H173" s="152">
        <v>3</v>
      </c>
      <c r="I173" s="153"/>
      <c r="J173" s="154">
        <f>ROUND(I173*H173,2)</f>
        <v>0</v>
      </c>
      <c r="K173" s="150" t="s">
        <v>3</v>
      </c>
      <c r="L173" s="32"/>
      <c r="M173" s="155" t="s">
        <v>3</v>
      </c>
      <c r="N173" s="156" t="s">
        <v>45</v>
      </c>
      <c r="O173" s="51"/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AR173" s="18" t="s">
        <v>178</v>
      </c>
      <c r="AT173" s="18" t="s">
        <v>173</v>
      </c>
      <c r="AU173" s="18" t="s">
        <v>82</v>
      </c>
      <c r="AY173" s="18" t="s">
        <v>171</v>
      </c>
      <c r="BE173" s="159">
        <f>IF(N173="základní",J173,0)</f>
        <v>0</v>
      </c>
      <c r="BF173" s="159">
        <f>IF(N173="snížená",J173,0)</f>
        <v>0</v>
      </c>
      <c r="BG173" s="159">
        <f>IF(N173="zákl. přenesená",J173,0)</f>
        <v>0</v>
      </c>
      <c r="BH173" s="159">
        <f>IF(N173="sníž. přenesená",J173,0)</f>
        <v>0</v>
      </c>
      <c r="BI173" s="159">
        <f>IF(N173="nulová",J173,0)</f>
        <v>0</v>
      </c>
      <c r="BJ173" s="18" t="s">
        <v>82</v>
      </c>
      <c r="BK173" s="159">
        <f>ROUND(I173*H173,2)</f>
        <v>0</v>
      </c>
      <c r="BL173" s="18" t="s">
        <v>178</v>
      </c>
      <c r="BM173" s="18" t="s">
        <v>853</v>
      </c>
    </row>
    <row r="174" spans="2:47" s="1" customFormat="1" ht="12">
      <c r="B174" s="32"/>
      <c r="D174" s="160" t="s">
        <v>180</v>
      </c>
      <c r="F174" s="161" t="s">
        <v>3748</v>
      </c>
      <c r="I174" s="93"/>
      <c r="L174" s="32"/>
      <c r="M174" s="162"/>
      <c r="N174" s="51"/>
      <c r="O174" s="51"/>
      <c r="P174" s="51"/>
      <c r="Q174" s="51"/>
      <c r="R174" s="51"/>
      <c r="S174" s="51"/>
      <c r="T174" s="52"/>
      <c r="AT174" s="18" t="s">
        <v>180</v>
      </c>
      <c r="AU174" s="18" t="s">
        <v>82</v>
      </c>
    </row>
    <row r="175" spans="2:65" s="1" customFormat="1" ht="16.5" customHeight="1">
      <c r="B175" s="147"/>
      <c r="C175" s="148" t="s">
        <v>575</v>
      </c>
      <c r="D175" s="148" t="s">
        <v>173</v>
      </c>
      <c r="E175" s="149" t="s">
        <v>3749</v>
      </c>
      <c r="F175" s="150" t="s">
        <v>3750</v>
      </c>
      <c r="G175" s="151" t="s">
        <v>3734</v>
      </c>
      <c r="H175" s="152">
        <v>4</v>
      </c>
      <c r="I175" s="153"/>
      <c r="J175" s="154">
        <f>ROUND(I175*H175,2)</f>
        <v>0</v>
      </c>
      <c r="K175" s="150" t="s">
        <v>3</v>
      </c>
      <c r="L175" s="32"/>
      <c r="M175" s="155" t="s">
        <v>3</v>
      </c>
      <c r="N175" s="156" t="s">
        <v>45</v>
      </c>
      <c r="O175" s="51"/>
      <c r="P175" s="157">
        <f>O175*H175</f>
        <v>0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AR175" s="18" t="s">
        <v>178</v>
      </c>
      <c r="AT175" s="18" t="s">
        <v>173</v>
      </c>
      <c r="AU175" s="18" t="s">
        <v>82</v>
      </c>
      <c r="AY175" s="18" t="s">
        <v>171</v>
      </c>
      <c r="BE175" s="159">
        <f>IF(N175="základní",J175,0)</f>
        <v>0</v>
      </c>
      <c r="BF175" s="159">
        <f>IF(N175="snížená",J175,0)</f>
        <v>0</v>
      </c>
      <c r="BG175" s="159">
        <f>IF(N175="zákl. přenesená",J175,0)</f>
        <v>0</v>
      </c>
      <c r="BH175" s="159">
        <f>IF(N175="sníž. přenesená",J175,0)</f>
        <v>0</v>
      </c>
      <c r="BI175" s="159">
        <f>IF(N175="nulová",J175,0)</f>
        <v>0</v>
      </c>
      <c r="BJ175" s="18" t="s">
        <v>82</v>
      </c>
      <c r="BK175" s="159">
        <f>ROUND(I175*H175,2)</f>
        <v>0</v>
      </c>
      <c r="BL175" s="18" t="s">
        <v>178</v>
      </c>
      <c r="BM175" s="18" t="s">
        <v>867</v>
      </c>
    </row>
    <row r="176" spans="2:47" s="1" customFormat="1" ht="12">
      <c r="B176" s="32"/>
      <c r="D176" s="160" t="s">
        <v>180</v>
      </c>
      <c r="F176" s="161" t="s">
        <v>3750</v>
      </c>
      <c r="I176" s="93"/>
      <c r="L176" s="32"/>
      <c r="M176" s="162"/>
      <c r="N176" s="51"/>
      <c r="O176" s="51"/>
      <c r="P176" s="51"/>
      <c r="Q176" s="51"/>
      <c r="R176" s="51"/>
      <c r="S176" s="51"/>
      <c r="T176" s="52"/>
      <c r="AT176" s="18" t="s">
        <v>180</v>
      </c>
      <c r="AU176" s="18" t="s">
        <v>82</v>
      </c>
    </row>
    <row r="177" spans="2:65" s="1" customFormat="1" ht="16.5" customHeight="1">
      <c r="B177" s="147"/>
      <c r="C177" s="148" t="s">
        <v>585</v>
      </c>
      <c r="D177" s="148" t="s">
        <v>173</v>
      </c>
      <c r="E177" s="149" t="s">
        <v>3751</v>
      </c>
      <c r="F177" s="150" t="s">
        <v>3752</v>
      </c>
      <c r="G177" s="151" t="s">
        <v>3734</v>
      </c>
      <c r="H177" s="152">
        <v>1</v>
      </c>
      <c r="I177" s="153"/>
      <c r="J177" s="154">
        <f>ROUND(I177*H177,2)</f>
        <v>0</v>
      </c>
      <c r="K177" s="150" t="s">
        <v>3</v>
      </c>
      <c r="L177" s="32"/>
      <c r="M177" s="155" t="s">
        <v>3</v>
      </c>
      <c r="N177" s="156" t="s">
        <v>45</v>
      </c>
      <c r="O177" s="51"/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AR177" s="18" t="s">
        <v>178</v>
      </c>
      <c r="AT177" s="18" t="s">
        <v>173</v>
      </c>
      <c r="AU177" s="18" t="s">
        <v>82</v>
      </c>
      <c r="AY177" s="18" t="s">
        <v>171</v>
      </c>
      <c r="BE177" s="159">
        <f>IF(N177="základní",J177,0)</f>
        <v>0</v>
      </c>
      <c r="BF177" s="159">
        <f>IF(N177="snížená",J177,0)</f>
        <v>0</v>
      </c>
      <c r="BG177" s="159">
        <f>IF(N177="zákl. přenesená",J177,0)</f>
        <v>0</v>
      </c>
      <c r="BH177" s="159">
        <f>IF(N177="sníž. přenesená",J177,0)</f>
        <v>0</v>
      </c>
      <c r="BI177" s="159">
        <f>IF(N177="nulová",J177,0)</f>
        <v>0</v>
      </c>
      <c r="BJ177" s="18" t="s">
        <v>82</v>
      </c>
      <c r="BK177" s="159">
        <f>ROUND(I177*H177,2)</f>
        <v>0</v>
      </c>
      <c r="BL177" s="18" t="s">
        <v>178</v>
      </c>
      <c r="BM177" s="18" t="s">
        <v>877</v>
      </c>
    </row>
    <row r="178" spans="2:47" s="1" customFormat="1" ht="12">
      <c r="B178" s="32"/>
      <c r="D178" s="160" t="s">
        <v>180</v>
      </c>
      <c r="F178" s="161" t="s">
        <v>3752</v>
      </c>
      <c r="I178" s="93"/>
      <c r="L178" s="32"/>
      <c r="M178" s="162"/>
      <c r="N178" s="51"/>
      <c r="O178" s="51"/>
      <c r="P178" s="51"/>
      <c r="Q178" s="51"/>
      <c r="R178" s="51"/>
      <c r="S178" s="51"/>
      <c r="T178" s="52"/>
      <c r="AT178" s="18" t="s">
        <v>180</v>
      </c>
      <c r="AU178" s="18" t="s">
        <v>82</v>
      </c>
    </row>
    <row r="179" spans="2:65" s="1" customFormat="1" ht="16.5" customHeight="1">
      <c r="B179" s="147"/>
      <c r="C179" s="148" t="s">
        <v>603</v>
      </c>
      <c r="D179" s="148" t="s">
        <v>173</v>
      </c>
      <c r="E179" s="149" t="s">
        <v>3753</v>
      </c>
      <c r="F179" s="150" t="s">
        <v>3754</v>
      </c>
      <c r="G179" s="151" t="s">
        <v>3734</v>
      </c>
      <c r="H179" s="152">
        <v>9</v>
      </c>
      <c r="I179" s="153"/>
      <c r="J179" s="154">
        <f>ROUND(I179*H179,2)</f>
        <v>0</v>
      </c>
      <c r="K179" s="150" t="s">
        <v>3</v>
      </c>
      <c r="L179" s="32"/>
      <c r="M179" s="155" t="s">
        <v>3</v>
      </c>
      <c r="N179" s="156" t="s">
        <v>45</v>
      </c>
      <c r="O179" s="51"/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AR179" s="18" t="s">
        <v>178</v>
      </c>
      <c r="AT179" s="18" t="s">
        <v>173</v>
      </c>
      <c r="AU179" s="18" t="s">
        <v>82</v>
      </c>
      <c r="AY179" s="18" t="s">
        <v>171</v>
      </c>
      <c r="BE179" s="159">
        <f>IF(N179="základní",J179,0)</f>
        <v>0</v>
      </c>
      <c r="BF179" s="159">
        <f>IF(N179="snížená",J179,0)</f>
        <v>0</v>
      </c>
      <c r="BG179" s="159">
        <f>IF(N179="zákl. přenesená",J179,0)</f>
        <v>0</v>
      </c>
      <c r="BH179" s="159">
        <f>IF(N179="sníž. přenesená",J179,0)</f>
        <v>0</v>
      </c>
      <c r="BI179" s="159">
        <f>IF(N179="nulová",J179,0)</f>
        <v>0</v>
      </c>
      <c r="BJ179" s="18" t="s">
        <v>82</v>
      </c>
      <c r="BK179" s="159">
        <f>ROUND(I179*H179,2)</f>
        <v>0</v>
      </c>
      <c r="BL179" s="18" t="s">
        <v>178</v>
      </c>
      <c r="BM179" s="18" t="s">
        <v>895</v>
      </c>
    </row>
    <row r="180" spans="2:47" s="1" customFormat="1" ht="12">
      <c r="B180" s="32"/>
      <c r="D180" s="160" t="s">
        <v>180</v>
      </c>
      <c r="F180" s="161" t="s">
        <v>3754</v>
      </c>
      <c r="I180" s="93"/>
      <c r="L180" s="32"/>
      <c r="M180" s="162"/>
      <c r="N180" s="51"/>
      <c r="O180" s="51"/>
      <c r="P180" s="51"/>
      <c r="Q180" s="51"/>
      <c r="R180" s="51"/>
      <c r="S180" s="51"/>
      <c r="T180" s="52"/>
      <c r="AT180" s="18" t="s">
        <v>180</v>
      </c>
      <c r="AU180" s="18" t="s">
        <v>82</v>
      </c>
    </row>
    <row r="181" spans="2:65" s="1" customFormat="1" ht="16.5" customHeight="1">
      <c r="B181" s="147"/>
      <c r="C181" s="148" t="s">
        <v>607</v>
      </c>
      <c r="D181" s="148" t="s">
        <v>173</v>
      </c>
      <c r="E181" s="149" t="s">
        <v>3755</v>
      </c>
      <c r="F181" s="150" t="s">
        <v>3756</v>
      </c>
      <c r="G181" s="151" t="s">
        <v>3734</v>
      </c>
      <c r="H181" s="152">
        <v>1</v>
      </c>
      <c r="I181" s="153"/>
      <c r="J181" s="154">
        <f>ROUND(I181*H181,2)</f>
        <v>0</v>
      </c>
      <c r="K181" s="150" t="s">
        <v>3</v>
      </c>
      <c r="L181" s="32"/>
      <c r="M181" s="155" t="s">
        <v>3</v>
      </c>
      <c r="N181" s="156" t="s">
        <v>45</v>
      </c>
      <c r="O181" s="51"/>
      <c r="P181" s="157">
        <f>O181*H181</f>
        <v>0</v>
      </c>
      <c r="Q181" s="157">
        <v>0</v>
      </c>
      <c r="R181" s="157">
        <f>Q181*H181</f>
        <v>0</v>
      </c>
      <c r="S181" s="157">
        <v>0</v>
      </c>
      <c r="T181" s="158">
        <f>S181*H181</f>
        <v>0</v>
      </c>
      <c r="AR181" s="18" t="s">
        <v>178</v>
      </c>
      <c r="AT181" s="18" t="s">
        <v>173</v>
      </c>
      <c r="AU181" s="18" t="s">
        <v>82</v>
      </c>
      <c r="AY181" s="18" t="s">
        <v>171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8" t="s">
        <v>82</v>
      </c>
      <c r="BK181" s="159">
        <f>ROUND(I181*H181,2)</f>
        <v>0</v>
      </c>
      <c r="BL181" s="18" t="s">
        <v>178</v>
      </c>
      <c r="BM181" s="18" t="s">
        <v>406</v>
      </c>
    </row>
    <row r="182" spans="2:47" s="1" customFormat="1" ht="12">
      <c r="B182" s="32"/>
      <c r="D182" s="160" t="s">
        <v>180</v>
      </c>
      <c r="F182" s="161" t="s">
        <v>3756</v>
      </c>
      <c r="I182" s="93"/>
      <c r="L182" s="32"/>
      <c r="M182" s="162"/>
      <c r="N182" s="51"/>
      <c r="O182" s="51"/>
      <c r="P182" s="51"/>
      <c r="Q182" s="51"/>
      <c r="R182" s="51"/>
      <c r="S182" s="51"/>
      <c r="T182" s="52"/>
      <c r="AT182" s="18" t="s">
        <v>180</v>
      </c>
      <c r="AU182" s="18" t="s">
        <v>82</v>
      </c>
    </row>
    <row r="183" spans="2:65" s="1" customFormat="1" ht="16.5" customHeight="1">
      <c r="B183" s="147"/>
      <c r="C183" s="148" t="s">
        <v>645</v>
      </c>
      <c r="D183" s="148" t="s">
        <v>173</v>
      </c>
      <c r="E183" s="149" t="s">
        <v>3757</v>
      </c>
      <c r="F183" s="150" t="s">
        <v>3758</v>
      </c>
      <c r="G183" s="151" t="s">
        <v>3734</v>
      </c>
      <c r="H183" s="152">
        <v>1</v>
      </c>
      <c r="I183" s="153"/>
      <c r="J183" s="154">
        <f>ROUND(I183*H183,2)</f>
        <v>0</v>
      </c>
      <c r="K183" s="150" t="s">
        <v>3</v>
      </c>
      <c r="L183" s="32"/>
      <c r="M183" s="155" t="s">
        <v>3</v>
      </c>
      <c r="N183" s="156" t="s">
        <v>45</v>
      </c>
      <c r="O183" s="51"/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AR183" s="18" t="s">
        <v>178</v>
      </c>
      <c r="AT183" s="18" t="s">
        <v>173</v>
      </c>
      <c r="AU183" s="18" t="s">
        <v>82</v>
      </c>
      <c r="AY183" s="18" t="s">
        <v>171</v>
      </c>
      <c r="BE183" s="159">
        <f>IF(N183="základní",J183,0)</f>
        <v>0</v>
      </c>
      <c r="BF183" s="159">
        <f>IF(N183="snížená",J183,0)</f>
        <v>0</v>
      </c>
      <c r="BG183" s="159">
        <f>IF(N183="zákl. přenesená",J183,0)</f>
        <v>0</v>
      </c>
      <c r="BH183" s="159">
        <f>IF(N183="sníž. přenesená",J183,0)</f>
        <v>0</v>
      </c>
      <c r="BI183" s="159">
        <f>IF(N183="nulová",J183,0)</f>
        <v>0</v>
      </c>
      <c r="BJ183" s="18" t="s">
        <v>82</v>
      </c>
      <c r="BK183" s="159">
        <f>ROUND(I183*H183,2)</f>
        <v>0</v>
      </c>
      <c r="BL183" s="18" t="s">
        <v>178</v>
      </c>
      <c r="BM183" s="18" t="s">
        <v>920</v>
      </c>
    </row>
    <row r="184" spans="2:47" s="1" customFormat="1" ht="12">
      <c r="B184" s="32"/>
      <c r="D184" s="160" t="s">
        <v>180</v>
      </c>
      <c r="F184" s="161" t="s">
        <v>3758</v>
      </c>
      <c r="I184" s="93"/>
      <c r="L184" s="32"/>
      <c r="M184" s="162"/>
      <c r="N184" s="51"/>
      <c r="O184" s="51"/>
      <c r="P184" s="51"/>
      <c r="Q184" s="51"/>
      <c r="R184" s="51"/>
      <c r="S184" s="51"/>
      <c r="T184" s="52"/>
      <c r="AT184" s="18" t="s">
        <v>180</v>
      </c>
      <c r="AU184" s="18" t="s">
        <v>82</v>
      </c>
    </row>
    <row r="185" spans="2:65" s="1" customFormat="1" ht="16.5" customHeight="1">
      <c r="B185" s="147"/>
      <c r="C185" s="148" t="s">
        <v>651</v>
      </c>
      <c r="D185" s="148" t="s">
        <v>173</v>
      </c>
      <c r="E185" s="149" t="s">
        <v>3759</v>
      </c>
      <c r="F185" s="150" t="s">
        <v>3760</v>
      </c>
      <c r="G185" s="151" t="s">
        <v>3734</v>
      </c>
      <c r="H185" s="152">
        <v>1</v>
      </c>
      <c r="I185" s="153"/>
      <c r="J185" s="154">
        <f>ROUND(I185*H185,2)</f>
        <v>0</v>
      </c>
      <c r="K185" s="150" t="s">
        <v>3</v>
      </c>
      <c r="L185" s="32"/>
      <c r="M185" s="155" t="s">
        <v>3</v>
      </c>
      <c r="N185" s="156" t="s">
        <v>45</v>
      </c>
      <c r="O185" s="51"/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AR185" s="18" t="s">
        <v>178</v>
      </c>
      <c r="AT185" s="18" t="s">
        <v>173</v>
      </c>
      <c r="AU185" s="18" t="s">
        <v>82</v>
      </c>
      <c r="AY185" s="18" t="s">
        <v>171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18" t="s">
        <v>82</v>
      </c>
      <c r="BK185" s="159">
        <f>ROUND(I185*H185,2)</f>
        <v>0</v>
      </c>
      <c r="BL185" s="18" t="s">
        <v>178</v>
      </c>
      <c r="BM185" s="18" t="s">
        <v>937</v>
      </c>
    </row>
    <row r="186" spans="2:47" s="1" customFormat="1" ht="12">
      <c r="B186" s="32"/>
      <c r="D186" s="160" t="s">
        <v>180</v>
      </c>
      <c r="F186" s="161" t="s">
        <v>3760</v>
      </c>
      <c r="I186" s="93"/>
      <c r="L186" s="32"/>
      <c r="M186" s="162"/>
      <c r="N186" s="51"/>
      <c r="O186" s="51"/>
      <c r="P186" s="51"/>
      <c r="Q186" s="51"/>
      <c r="R186" s="51"/>
      <c r="S186" s="51"/>
      <c r="T186" s="52"/>
      <c r="AT186" s="18" t="s">
        <v>180</v>
      </c>
      <c r="AU186" s="18" t="s">
        <v>82</v>
      </c>
    </row>
    <row r="187" spans="2:65" s="1" customFormat="1" ht="16.5" customHeight="1">
      <c r="B187" s="147"/>
      <c r="C187" s="148" t="s">
        <v>655</v>
      </c>
      <c r="D187" s="148" t="s">
        <v>173</v>
      </c>
      <c r="E187" s="149" t="s">
        <v>3761</v>
      </c>
      <c r="F187" s="150" t="s">
        <v>3762</v>
      </c>
      <c r="G187" s="151" t="s">
        <v>3734</v>
      </c>
      <c r="H187" s="152">
        <v>0</v>
      </c>
      <c r="I187" s="153"/>
      <c r="J187" s="154">
        <f>ROUND(I187*H187,2)</f>
        <v>0</v>
      </c>
      <c r="K187" s="150" t="s">
        <v>3</v>
      </c>
      <c r="L187" s="32"/>
      <c r="M187" s="155" t="s">
        <v>3</v>
      </c>
      <c r="N187" s="156" t="s">
        <v>45</v>
      </c>
      <c r="O187" s="51"/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AR187" s="18" t="s">
        <v>178</v>
      </c>
      <c r="AT187" s="18" t="s">
        <v>173</v>
      </c>
      <c r="AU187" s="18" t="s">
        <v>82</v>
      </c>
      <c r="AY187" s="18" t="s">
        <v>171</v>
      </c>
      <c r="BE187" s="159">
        <f>IF(N187="základní",J187,0)</f>
        <v>0</v>
      </c>
      <c r="BF187" s="159">
        <f>IF(N187="snížená",J187,0)</f>
        <v>0</v>
      </c>
      <c r="BG187" s="159">
        <f>IF(N187="zákl. přenesená",J187,0)</f>
        <v>0</v>
      </c>
      <c r="BH187" s="159">
        <f>IF(N187="sníž. přenesená",J187,0)</f>
        <v>0</v>
      </c>
      <c r="BI187" s="159">
        <f>IF(N187="nulová",J187,0)</f>
        <v>0</v>
      </c>
      <c r="BJ187" s="18" t="s">
        <v>82</v>
      </c>
      <c r="BK187" s="159">
        <f>ROUND(I187*H187,2)</f>
        <v>0</v>
      </c>
      <c r="BL187" s="18" t="s">
        <v>178</v>
      </c>
      <c r="BM187" s="18" t="s">
        <v>951</v>
      </c>
    </row>
    <row r="188" spans="2:47" s="1" customFormat="1" ht="12">
      <c r="B188" s="32"/>
      <c r="D188" s="160" t="s">
        <v>180</v>
      </c>
      <c r="F188" s="161" t="s">
        <v>3762</v>
      </c>
      <c r="I188" s="93"/>
      <c r="L188" s="32"/>
      <c r="M188" s="162"/>
      <c r="N188" s="51"/>
      <c r="O188" s="51"/>
      <c r="P188" s="51"/>
      <c r="Q188" s="51"/>
      <c r="R188" s="51"/>
      <c r="S188" s="51"/>
      <c r="T188" s="52"/>
      <c r="AT188" s="18" t="s">
        <v>180</v>
      </c>
      <c r="AU188" s="18" t="s">
        <v>82</v>
      </c>
    </row>
    <row r="189" spans="2:65" s="1" customFormat="1" ht="16.5" customHeight="1">
      <c r="B189" s="147"/>
      <c r="C189" s="148" t="s">
        <v>659</v>
      </c>
      <c r="D189" s="148" t="s">
        <v>173</v>
      </c>
      <c r="E189" s="149" t="s">
        <v>3763</v>
      </c>
      <c r="F189" s="150" t="s">
        <v>3764</v>
      </c>
      <c r="G189" s="151" t="s">
        <v>3734</v>
      </c>
      <c r="H189" s="152">
        <v>1</v>
      </c>
      <c r="I189" s="153"/>
      <c r="J189" s="154">
        <f>ROUND(I189*H189,2)</f>
        <v>0</v>
      </c>
      <c r="K189" s="150" t="s">
        <v>3</v>
      </c>
      <c r="L189" s="32"/>
      <c r="M189" s="155" t="s">
        <v>3</v>
      </c>
      <c r="N189" s="156" t="s">
        <v>45</v>
      </c>
      <c r="O189" s="51"/>
      <c r="P189" s="157">
        <f>O189*H189</f>
        <v>0</v>
      </c>
      <c r="Q189" s="157">
        <v>0</v>
      </c>
      <c r="R189" s="157">
        <f>Q189*H189</f>
        <v>0</v>
      </c>
      <c r="S189" s="157">
        <v>0</v>
      </c>
      <c r="T189" s="158">
        <f>S189*H189</f>
        <v>0</v>
      </c>
      <c r="AR189" s="18" t="s">
        <v>178</v>
      </c>
      <c r="AT189" s="18" t="s">
        <v>173</v>
      </c>
      <c r="AU189" s="18" t="s">
        <v>82</v>
      </c>
      <c r="AY189" s="18" t="s">
        <v>171</v>
      </c>
      <c r="BE189" s="159">
        <f>IF(N189="základní",J189,0)</f>
        <v>0</v>
      </c>
      <c r="BF189" s="159">
        <f>IF(N189="snížená",J189,0)</f>
        <v>0</v>
      </c>
      <c r="BG189" s="159">
        <f>IF(N189="zákl. přenesená",J189,0)</f>
        <v>0</v>
      </c>
      <c r="BH189" s="159">
        <f>IF(N189="sníž. přenesená",J189,0)</f>
        <v>0</v>
      </c>
      <c r="BI189" s="159">
        <f>IF(N189="nulová",J189,0)</f>
        <v>0</v>
      </c>
      <c r="BJ189" s="18" t="s">
        <v>82</v>
      </c>
      <c r="BK189" s="159">
        <f>ROUND(I189*H189,2)</f>
        <v>0</v>
      </c>
      <c r="BL189" s="18" t="s">
        <v>178</v>
      </c>
      <c r="BM189" s="18" t="s">
        <v>963</v>
      </c>
    </row>
    <row r="190" spans="2:47" s="1" customFormat="1" ht="12">
      <c r="B190" s="32"/>
      <c r="D190" s="160" t="s">
        <v>180</v>
      </c>
      <c r="F190" s="161" t="s">
        <v>3764</v>
      </c>
      <c r="I190" s="93"/>
      <c r="L190" s="32"/>
      <c r="M190" s="162"/>
      <c r="N190" s="51"/>
      <c r="O190" s="51"/>
      <c r="P190" s="51"/>
      <c r="Q190" s="51"/>
      <c r="R190" s="51"/>
      <c r="S190" s="51"/>
      <c r="T190" s="52"/>
      <c r="AT190" s="18" t="s">
        <v>180</v>
      </c>
      <c r="AU190" s="18" t="s">
        <v>82</v>
      </c>
    </row>
    <row r="191" spans="2:65" s="1" customFormat="1" ht="16.5" customHeight="1">
      <c r="B191" s="147"/>
      <c r="C191" s="148" t="s">
        <v>665</v>
      </c>
      <c r="D191" s="148" t="s">
        <v>173</v>
      </c>
      <c r="E191" s="149" t="s">
        <v>3765</v>
      </c>
      <c r="F191" s="150" t="s">
        <v>3766</v>
      </c>
      <c r="G191" s="151" t="s">
        <v>408</v>
      </c>
      <c r="H191" s="152">
        <v>79</v>
      </c>
      <c r="I191" s="153"/>
      <c r="J191" s="154">
        <f>ROUND(I191*H191,2)</f>
        <v>0</v>
      </c>
      <c r="K191" s="150" t="s">
        <v>3</v>
      </c>
      <c r="L191" s="32"/>
      <c r="M191" s="155" t="s">
        <v>3</v>
      </c>
      <c r="N191" s="156" t="s">
        <v>45</v>
      </c>
      <c r="O191" s="51"/>
      <c r="P191" s="157">
        <f>O191*H191</f>
        <v>0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AR191" s="18" t="s">
        <v>178</v>
      </c>
      <c r="AT191" s="18" t="s">
        <v>173</v>
      </c>
      <c r="AU191" s="18" t="s">
        <v>82</v>
      </c>
      <c r="AY191" s="18" t="s">
        <v>171</v>
      </c>
      <c r="BE191" s="159">
        <f>IF(N191="základní",J191,0)</f>
        <v>0</v>
      </c>
      <c r="BF191" s="159">
        <f>IF(N191="snížená",J191,0)</f>
        <v>0</v>
      </c>
      <c r="BG191" s="159">
        <f>IF(N191="zákl. přenesená",J191,0)</f>
        <v>0</v>
      </c>
      <c r="BH191" s="159">
        <f>IF(N191="sníž. přenesená",J191,0)</f>
        <v>0</v>
      </c>
      <c r="BI191" s="159">
        <f>IF(N191="nulová",J191,0)</f>
        <v>0</v>
      </c>
      <c r="BJ191" s="18" t="s">
        <v>82</v>
      </c>
      <c r="BK191" s="159">
        <f>ROUND(I191*H191,2)</f>
        <v>0</v>
      </c>
      <c r="BL191" s="18" t="s">
        <v>178</v>
      </c>
      <c r="BM191" s="18" t="s">
        <v>975</v>
      </c>
    </row>
    <row r="192" spans="2:47" s="1" customFormat="1" ht="12">
      <c r="B192" s="32"/>
      <c r="D192" s="160" t="s">
        <v>180</v>
      </c>
      <c r="F192" s="161" t="s">
        <v>3766</v>
      </c>
      <c r="I192" s="93"/>
      <c r="L192" s="32"/>
      <c r="M192" s="162"/>
      <c r="N192" s="51"/>
      <c r="O192" s="51"/>
      <c r="P192" s="51"/>
      <c r="Q192" s="51"/>
      <c r="R192" s="51"/>
      <c r="S192" s="51"/>
      <c r="T192" s="52"/>
      <c r="AT192" s="18" t="s">
        <v>180</v>
      </c>
      <c r="AU192" s="18" t="s">
        <v>82</v>
      </c>
    </row>
    <row r="193" spans="2:65" s="1" customFormat="1" ht="16.5" customHeight="1">
      <c r="B193" s="147"/>
      <c r="C193" s="148" t="s">
        <v>674</v>
      </c>
      <c r="D193" s="148" t="s">
        <v>173</v>
      </c>
      <c r="E193" s="149" t="s">
        <v>3767</v>
      </c>
      <c r="F193" s="150" t="s">
        <v>3768</v>
      </c>
      <c r="G193" s="151" t="s">
        <v>408</v>
      </c>
      <c r="H193" s="152">
        <v>57</v>
      </c>
      <c r="I193" s="153"/>
      <c r="J193" s="154">
        <f>ROUND(I193*H193,2)</f>
        <v>0</v>
      </c>
      <c r="K193" s="150" t="s">
        <v>3</v>
      </c>
      <c r="L193" s="32"/>
      <c r="M193" s="155" t="s">
        <v>3</v>
      </c>
      <c r="N193" s="156" t="s">
        <v>45</v>
      </c>
      <c r="O193" s="51"/>
      <c r="P193" s="157">
        <f>O193*H193</f>
        <v>0</v>
      </c>
      <c r="Q193" s="157">
        <v>0</v>
      </c>
      <c r="R193" s="157">
        <f>Q193*H193</f>
        <v>0</v>
      </c>
      <c r="S193" s="157">
        <v>0</v>
      </c>
      <c r="T193" s="158">
        <f>S193*H193</f>
        <v>0</v>
      </c>
      <c r="AR193" s="18" t="s">
        <v>178</v>
      </c>
      <c r="AT193" s="18" t="s">
        <v>173</v>
      </c>
      <c r="AU193" s="18" t="s">
        <v>82</v>
      </c>
      <c r="AY193" s="18" t="s">
        <v>171</v>
      </c>
      <c r="BE193" s="159">
        <f>IF(N193="základní",J193,0)</f>
        <v>0</v>
      </c>
      <c r="BF193" s="159">
        <f>IF(N193="snížená",J193,0)</f>
        <v>0</v>
      </c>
      <c r="BG193" s="159">
        <f>IF(N193="zákl. přenesená",J193,0)</f>
        <v>0</v>
      </c>
      <c r="BH193" s="159">
        <f>IF(N193="sníž. přenesená",J193,0)</f>
        <v>0</v>
      </c>
      <c r="BI193" s="159">
        <f>IF(N193="nulová",J193,0)</f>
        <v>0</v>
      </c>
      <c r="BJ193" s="18" t="s">
        <v>82</v>
      </c>
      <c r="BK193" s="159">
        <f>ROUND(I193*H193,2)</f>
        <v>0</v>
      </c>
      <c r="BL193" s="18" t="s">
        <v>178</v>
      </c>
      <c r="BM193" s="18" t="s">
        <v>988</v>
      </c>
    </row>
    <row r="194" spans="2:47" s="1" customFormat="1" ht="12">
      <c r="B194" s="32"/>
      <c r="D194" s="160" t="s">
        <v>180</v>
      </c>
      <c r="F194" s="161" t="s">
        <v>3768</v>
      </c>
      <c r="I194" s="93"/>
      <c r="L194" s="32"/>
      <c r="M194" s="162"/>
      <c r="N194" s="51"/>
      <c r="O194" s="51"/>
      <c r="P194" s="51"/>
      <c r="Q194" s="51"/>
      <c r="R194" s="51"/>
      <c r="S194" s="51"/>
      <c r="T194" s="52"/>
      <c r="AT194" s="18" t="s">
        <v>180</v>
      </c>
      <c r="AU194" s="18" t="s">
        <v>82</v>
      </c>
    </row>
    <row r="195" spans="2:51" s="12" customFormat="1" ht="12">
      <c r="B195" s="163"/>
      <c r="D195" s="160" t="s">
        <v>182</v>
      </c>
      <c r="E195" s="164" t="s">
        <v>3</v>
      </c>
      <c r="F195" s="165" t="s">
        <v>3769</v>
      </c>
      <c r="H195" s="166">
        <v>57</v>
      </c>
      <c r="I195" s="167"/>
      <c r="L195" s="163"/>
      <c r="M195" s="168"/>
      <c r="N195" s="169"/>
      <c r="O195" s="169"/>
      <c r="P195" s="169"/>
      <c r="Q195" s="169"/>
      <c r="R195" s="169"/>
      <c r="S195" s="169"/>
      <c r="T195" s="170"/>
      <c r="AT195" s="164" t="s">
        <v>182</v>
      </c>
      <c r="AU195" s="164" t="s">
        <v>82</v>
      </c>
      <c r="AV195" s="12" t="s">
        <v>84</v>
      </c>
      <c r="AW195" s="12" t="s">
        <v>34</v>
      </c>
      <c r="AX195" s="12" t="s">
        <v>74</v>
      </c>
      <c r="AY195" s="164" t="s">
        <v>171</v>
      </c>
    </row>
    <row r="196" spans="2:51" s="13" customFormat="1" ht="12">
      <c r="B196" s="171"/>
      <c r="D196" s="160" t="s">
        <v>182</v>
      </c>
      <c r="E196" s="172" t="s">
        <v>3</v>
      </c>
      <c r="F196" s="173" t="s">
        <v>201</v>
      </c>
      <c r="H196" s="174">
        <v>57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2" t="s">
        <v>182</v>
      </c>
      <c r="AU196" s="172" t="s">
        <v>82</v>
      </c>
      <c r="AV196" s="13" t="s">
        <v>178</v>
      </c>
      <c r="AW196" s="13" t="s">
        <v>34</v>
      </c>
      <c r="AX196" s="13" t="s">
        <v>82</v>
      </c>
      <c r="AY196" s="172" t="s">
        <v>171</v>
      </c>
    </row>
    <row r="197" spans="2:65" s="1" customFormat="1" ht="16.5" customHeight="1">
      <c r="B197" s="147"/>
      <c r="C197" s="148" t="s">
        <v>678</v>
      </c>
      <c r="D197" s="148" t="s">
        <v>173</v>
      </c>
      <c r="E197" s="149" t="s">
        <v>3770</v>
      </c>
      <c r="F197" s="150" t="s">
        <v>3771</v>
      </c>
      <c r="G197" s="151" t="s">
        <v>408</v>
      </c>
      <c r="H197" s="152">
        <v>4</v>
      </c>
      <c r="I197" s="153"/>
      <c r="J197" s="154">
        <f>ROUND(I197*H197,2)</f>
        <v>0</v>
      </c>
      <c r="K197" s="150" t="s">
        <v>3</v>
      </c>
      <c r="L197" s="32"/>
      <c r="M197" s="155" t="s">
        <v>3</v>
      </c>
      <c r="N197" s="156" t="s">
        <v>45</v>
      </c>
      <c r="O197" s="51"/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AR197" s="18" t="s">
        <v>178</v>
      </c>
      <c r="AT197" s="18" t="s">
        <v>173</v>
      </c>
      <c r="AU197" s="18" t="s">
        <v>82</v>
      </c>
      <c r="AY197" s="18" t="s">
        <v>171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18" t="s">
        <v>82</v>
      </c>
      <c r="BK197" s="159">
        <f>ROUND(I197*H197,2)</f>
        <v>0</v>
      </c>
      <c r="BL197" s="18" t="s">
        <v>178</v>
      </c>
      <c r="BM197" s="18" t="s">
        <v>996</v>
      </c>
    </row>
    <row r="198" spans="2:47" s="1" customFormat="1" ht="12">
      <c r="B198" s="32"/>
      <c r="D198" s="160" t="s">
        <v>180</v>
      </c>
      <c r="F198" s="161" t="s">
        <v>3771</v>
      </c>
      <c r="I198" s="93"/>
      <c r="L198" s="32"/>
      <c r="M198" s="162"/>
      <c r="N198" s="51"/>
      <c r="O198" s="51"/>
      <c r="P198" s="51"/>
      <c r="Q198" s="51"/>
      <c r="R198" s="51"/>
      <c r="S198" s="51"/>
      <c r="T198" s="52"/>
      <c r="AT198" s="18" t="s">
        <v>180</v>
      </c>
      <c r="AU198" s="18" t="s">
        <v>82</v>
      </c>
    </row>
    <row r="199" spans="2:65" s="1" customFormat="1" ht="16.5" customHeight="1">
      <c r="B199" s="147"/>
      <c r="C199" s="148" t="s">
        <v>703</v>
      </c>
      <c r="D199" s="148" t="s">
        <v>173</v>
      </c>
      <c r="E199" s="149" t="s">
        <v>3772</v>
      </c>
      <c r="F199" s="150" t="s">
        <v>3773</v>
      </c>
      <c r="G199" s="151" t="s">
        <v>408</v>
      </c>
      <c r="H199" s="152">
        <v>79</v>
      </c>
      <c r="I199" s="153"/>
      <c r="J199" s="154">
        <f>ROUND(I199*H199,2)</f>
        <v>0</v>
      </c>
      <c r="K199" s="150" t="s">
        <v>3</v>
      </c>
      <c r="L199" s="32"/>
      <c r="M199" s="155" t="s">
        <v>3</v>
      </c>
      <c r="N199" s="156" t="s">
        <v>45</v>
      </c>
      <c r="O199" s="51"/>
      <c r="P199" s="157">
        <f>O199*H199</f>
        <v>0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AR199" s="18" t="s">
        <v>178</v>
      </c>
      <c r="AT199" s="18" t="s">
        <v>173</v>
      </c>
      <c r="AU199" s="18" t="s">
        <v>82</v>
      </c>
      <c r="AY199" s="18" t="s">
        <v>171</v>
      </c>
      <c r="BE199" s="159">
        <f>IF(N199="základní",J199,0)</f>
        <v>0</v>
      </c>
      <c r="BF199" s="159">
        <f>IF(N199="snížená",J199,0)</f>
        <v>0</v>
      </c>
      <c r="BG199" s="159">
        <f>IF(N199="zákl. přenesená",J199,0)</f>
        <v>0</v>
      </c>
      <c r="BH199" s="159">
        <f>IF(N199="sníž. přenesená",J199,0)</f>
        <v>0</v>
      </c>
      <c r="BI199" s="159">
        <f>IF(N199="nulová",J199,0)</f>
        <v>0</v>
      </c>
      <c r="BJ199" s="18" t="s">
        <v>82</v>
      </c>
      <c r="BK199" s="159">
        <f>ROUND(I199*H199,2)</f>
        <v>0</v>
      </c>
      <c r="BL199" s="18" t="s">
        <v>178</v>
      </c>
      <c r="BM199" s="18" t="s">
        <v>1006</v>
      </c>
    </row>
    <row r="200" spans="2:47" s="1" customFormat="1" ht="12">
      <c r="B200" s="32"/>
      <c r="D200" s="160" t="s">
        <v>180</v>
      </c>
      <c r="F200" s="161" t="s">
        <v>3773</v>
      </c>
      <c r="I200" s="93"/>
      <c r="L200" s="32"/>
      <c r="M200" s="162"/>
      <c r="N200" s="51"/>
      <c r="O200" s="51"/>
      <c r="P200" s="51"/>
      <c r="Q200" s="51"/>
      <c r="R200" s="51"/>
      <c r="S200" s="51"/>
      <c r="T200" s="52"/>
      <c r="AT200" s="18" t="s">
        <v>180</v>
      </c>
      <c r="AU200" s="18" t="s">
        <v>82</v>
      </c>
    </row>
    <row r="201" spans="2:51" s="12" customFormat="1" ht="12">
      <c r="B201" s="163"/>
      <c r="D201" s="160" t="s">
        <v>182</v>
      </c>
      <c r="E201" s="164" t="s">
        <v>3</v>
      </c>
      <c r="F201" s="165" t="s">
        <v>931</v>
      </c>
      <c r="H201" s="166">
        <v>79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4" t="s">
        <v>182</v>
      </c>
      <c r="AU201" s="164" t="s">
        <v>82</v>
      </c>
      <c r="AV201" s="12" t="s">
        <v>84</v>
      </c>
      <c r="AW201" s="12" t="s">
        <v>34</v>
      </c>
      <c r="AX201" s="12" t="s">
        <v>74</v>
      </c>
      <c r="AY201" s="164" t="s">
        <v>171</v>
      </c>
    </row>
    <row r="202" spans="2:51" s="13" customFormat="1" ht="12">
      <c r="B202" s="171"/>
      <c r="D202" s="160" t="s">
        <v>182</v>
      </c>
      <c r="E202" s="172" t="s">
        <v>3</v>
      </c>
      <c r="F202" s="173" t="s">
        <v>201</v>
      </c>
      <c r="H202" s="174">
        <v>79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182</v>
      </c>
      <c r="AU202" s="172" t="s">
        <v>82</v>
      </c>
      <c r="AV202" s="13" t="s">
        <v>178</v>
      </c>
      <c r="AW202" s="13" t="s">
        <v>34</v>
      </c>
      <c r="AX202" s="13" t="s">
        <v>82</v>
      </c>
      <c r="AY202" s="172" t="s">
        <v>171</v>
      </c>
    </row>
    <row r="203" spans="2:65" s="1" customFormat="1" ht="16.5" customHeight="1">
      <c r="B203" s="147"/>
      <c r="C203" s="148" t="s">
        <v>707</v>
      </c>
      <c r="D203" s="148" t="s">
        <v>173</v>
      </c>
      <c r="E203" s="149" t="s">
        <v>3774</v>
      </c>
      <c r="F203" s="150" t="s">
        <v>3775</v>
      </c>
      <c r="G203" s="151" t="s">
        <v>408</v>
      </c>
      <c r="H203" s="152">
        <v>57</v>
      </c>
      <c r="I203" s="153"/>
      <c r="J203" s="154">
        <f>ROUND(I203*H203,2)</f>
        <v>0</v>
      </c>
      <c r="K203" s="150" t="s">
        <v>3</v>
      </c>
      <c r="L203" s="32"/>
      <c r="M203" s="155" t="s">
        <v>3</v>
      </c>
      <c r="N203" s="156" t="s">
        <v>45</v>
      </c>
      <c r="O203" s="51"/>
      <c r="P203" s="157">
        <f>O203*H203</f>
        <v>0</v>
      </c>
      <c r="Q203" s="157">
        <v>0</v>
      </c>
      <c r="R203" s="157">
        <f>Q203*H203</f>
        <v>0</v>
      </c>
      <c r="S203" s="157">
        <v>0</v>
      </c>
      <c r="T203" s="158">
        <f>S203*H203</f>
        <v>0</v>
      </c>
      <c r="AR203" s="18" t="s">
        <v>178</v>
      </c>
      <c r="AT203" s="18" t="s">
        <v>173</v>
      </c>
      <c r="AU203" s="18" t="s">
        <v>82</v>
      </c>
      <c r="AY203" s="18" t="s">
        <v>171</v>
      </c>
      <c r="BE203" s="159">
        <f>IF(N203="základní",J203,0)</f>
        <v>0</v>
      </c>
      <c r="BF203" s="159">
        <f>IF(N203="snížená",J203,0)</f>
        <v>0</v>
      </c>
      <c r="BG203" s="159">
        <f>IF(N203="zákl. přenesená",J203,0)</f>
        <v>0</v>
      </c>
      <c r="BH203" s="159">
        <f>IF(N203="sníž. přenesená",J203,0)</f>
        <v>0</v>
      </c>
      <c r="BI203" s="159">
        <f>IF(N203="nulová",J203,0)</f>
        <v>0</v>
      </c>
      <c r="BJ203" s="18" t="s">
        <v>82</v>
      </c>
      <c r="BK203" s="159">
        <f>ROUND(I203*H203,2)</f>
        <v>0</v>
      </c>
      <c r="BL203" s="18" t="s">
        <v>178</v>
      </c>
      <c r="BM203" s="18" t="s">
        <v>1018</v>
      </c>
    </row>
    <row r="204" spans="2:47" s="1" customFormat="1" ht="12">
      <c r="B204" s="32"/>
      <c r="D204" s="160" t="s">
        <v>180</v>
      </c>
      <c r="F204" s="161" t="s">
        <v>3775</v>
      </c>
      <c r="I204" s="93"/>
      <c r="L204" s="32"/>
      <c r="M204" s="162"/>
      <c r="N204" s="51"/>
      <c r="O204" s="51"/>
      <c r="P204" s="51"/>
      <c r="Q204" s="51"/>
      <c r="R204" s="51"/>
      <c r="S204" s="51"/>
      <c r="T204" s="52"/>
      <c r="AT204" s="18" t="s">
        <v>180</v>
      </c>
      <c r="AU204" s="18" t="s">
        <v>82</v>
      </c>
    </row>
    <row r="205" spans="2:51" s="12" customFormat="1" ht="12">
      <c r="B205" s="163"/>
      <c r="D205" s="160" t="s">
        <v>182</v>
      </c>
      <c r="E205" s="164" t="s">
        <v>3</v>
      </c>
      <c r="F205" s="165" t="s">
        <v>782</v>
      </c>
      <c r="H205" s="166">
        <v>57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4" t="s">
        <v>182</v>
      </c>
      <c r="AU205" s="164" t="s">
        <v>82</v>
      </c>
      <c r="AV205" s="12" t="s">
        <v>84</v>
      </c>
      <c r="AW205" s="12" t="s">
        <v>34</v>
      </c>
      <c r="AX205" s="12" t="s">
        <v>74</v>
      </c>
      <c r="AY205" s="164" t="s">
        <v>171</v>
      </c>
    </row>
    <row r="206" spans="2:51" s="13" customFormat="1" ht="12">
      <c r="B206" s="171"/>
      <c r="D206" s="160" t="s">
        <v>182</v>
      </c>
      <c r="E206" s="172" t="s">
        <v>3</v>
      </c>
      <c r="F206" s="173" t="s">
        <v>201</v>
      </c>
      <c r="H206" s="174">
        <v>57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182</v>
      </c>
      <c r="AU206" s="172" t="s">
        <v>82</v>
      </c>
      <c r="AV206" s="13" t="s">
        <v>178</v>
      </c>
      <c r="AW206" s="13" t="s">
        <v>34</v>
      </c>
      <c r="AX206" s="13" t="s">
        <v>82</v>
      </c>
      <c r="AY206" s="172" t="s">
        <v>171</v>
      </c>
    </row>
    <row r="207" spans="2:65" s="1" customFormat="1" ht="16.5" customHeight="1">
      <c r="B207" s="147"/>
      <c r="C207" s="148" t="s">
        <v>714</v>
      </c>
      <c r="D207" s="148" t="s">
        <v>173</v>
      </c>
      <c r="E207" s="149" t="s">
        <v>3776</v>
      </c>
      <c r="F207" s="150" t="s">
        <v>3777</v>
      </c>
      <c r="G207" s="151" t="s">
        <v>408</v>
      </c>
      <c r="H207" s="152">
        <v>4</v>
      </c>
      <c r="I207" s="153"/>
      <c r="J207" s="154">
        <f>ROUND(I207*H207,2)</f>
        <v>0</v>
      </c>
      <c r="K207" s="150" t="s">
        <v>3</v>
      </c>
      <c r="L207" s="32"/>
      <c r="M207" s="155" t="s">
        <v>3</v>
      </c>
      <c r="N207" s="156" t="s">
        <v>45</v>
      </c>
      <c r="O207" s="51"/>
      <c r="P207" s="157">
        <f>O207*H207</f>
        <v>0</v>
      </c>
      <c r="Q207" s="157">
        <v>0</v>
      </c>
      <c r="R207" s="157">
        <f>Q207*H207</f>
        <v>0</v>
      </c>
      <c r="S207" s="157">
        <v>0</v>
      </c>
      <c r="T207" s="158">
        <f>S207*H207</f>
        <v>0</v>
      </c>
      <c r="AR207" s="18" t="s">
        <v>178</v>
      </c>
      <c r="AT207" s="18" t="s">
        <v>173</v>
      </c>
      <c r="AU207" s="18" t="s">
        <v>82</v>
      </c>
      <c r="AY207" s="18" t="s">
        <v>171</v>
      </c>
      <c r="BE207" s="159">
        <f>IF(N207="základní",J207,0)</f>
        <v>0</v>
      </c>
      <c r="BF207" s="159">
        <f>IF(N207="snížená",J207,0)</f>
        <v>0</v>
      </c>
      <c r="BG207" s="159">
        <f>IF(N207="zákl. přenesená",J207,0)</f>
        <v>0</v>
      </c>
      <c r="BH207" s="159">
        <f>IF(N207="sníž. přenesená",J207,0)</f>
        <v>0</v>
      </c>
      <c r="BI207" s="159">
        <f>IF(N207="nulová",J207,0)</f>
        <v>0</v>
      </c>
      <c r="BJ207" s="18" t="s">
        <v>82</v>
      </c>
      <c r="BK207" s="159">
        <f>ROUND(I207*H207,2)</f>
        <v>0</v>
      </c>
      <c r="BL207" s="18" t="s">
        <v>178</v>
      </c>
      <c r="BM207" s="18" t="s">
        <v>1028</v>
      </c>
    </row>
    <row r="208" spans="2:47" s="1" customFormat="1" ht="12">
      <c r="B208" s="32"/>
      <c r="D208" s="160" t="s">
        <v>180</v>
      </c>
      <c r="F208" s="161" t="s">
        <v>3777</v>
      </c>
      <c r="I208" s="93"/>
      <c r="L208" s="32"/>
      <c r="M208" s="162"/>
      <c r="N208" s="51"/>
      <c r="O208" s="51"/>
      <c r="P208" s="51"/>
      <c r="Q208" s="51"/>
      <c r="R208" s="51"/>
      <c r="S208" s="51"/>
      <c r="T208" s="52"/>
      <c r="AT208" s="18" t="s">
        <v>180</v>
      </c>
      <c r="AU208" s="18" t="s">
        <v>82</v>
      </c>
    </row>
    <row r="209" spans="2:51" s="12" customFormat="1" ht="12">
      <c r="B209" s="163"/>
      <c r="D209" s="160" t="s">
        <v>182</v>
      </c>
      <c r="E209" s="164" t="s">
        <v>3</v>
      </c>
      <c r="F209" s="165" t="s">
        <v>178</v>
      </c>
      <c r="H209" s="166">
        <v>4</v>
      </c>
      <c r="I209" s="167"/>
      <c r="L209" s="163"/>
      <c r="M209" s="168"/>
      <c r="N209" s="169"/>
      <c r="O209" s="169"/>
      <c r="P209" s="169"/>
      <c r="Q209" s="169"/>
      <c r="R209" s="169"/>
      <c r="S209" s="169"/>
      <c r="T209" s="170"/>
      <c r="AT209" s="164" t="s">
        <v>182</v>
      </c>
      <c r="AU209" s="164" t="s">
        <v>82</v>
      </c>
      <c r="AV209" s="12" t="s">
        <v>84</v>
      </c>
      <c r="AW209" s="12" t="s">
        <v>34</v>
      </c>
      <c r="AX209" s="12" t="s">
        <v>74</v>
      </c>
      <c r="AY209" s="164" t="s">
        <v>171</v>
      </c>
    </row>
    <row r="210" spans="2:51" s="13" customFormat="1" ht="12">
      <c r="B210" s="171"/>
      <c r="D210" s="160" t="s">
        <v>182</v>
      </c>
      <c r="E210" s="172" t="s">
        <v>3</v>
      </c>
      <c r="F210" s="173" t="s">
        <v>201</v>
      </c>
      <c r="H210" s="174">
        <v>4</v>
      </c>
      <c r="I210" s="175"/>
      <c r="L210" s="171"/>
      <c r="M210" s="176"/>
      <c r="N210" s="177"/>
      <c r="O210" s="177"/>
      <c r="P210" s="177"/>
      <c r="Q210" s="177"/>
      <c r="R210" s="177"/>
      <c r="S210" s="177"/>
      <c r="T210" s="178"/>
      <c r="AT210" s="172" t="s">
        <v>182</v>
      </c>
      <c r="AU210" s="172" t="s">
        <v>82</v>
      </c>
      <c r="AV210" s="13" t="s">
        <v>178</v>
      </c>
      <c r="AW210" s="13" t="s">
        <v>34</v>
      </c>
      <c r="AX210" s="13" t="s">
        <v>82</v>
      </c>
      <c r="AY210" s="172" t="s">
        <v>171</v>
      </c>
    </row>
    <row r="211" spans="2:65" s="1" customFormat="1" ht="16.5" customHeight="1">
      <c r="B211" s="147"/>
      <c r="C211" s="148" t="s">
        <v>719</v>
      </c>
      <c r="D211" s="148" t="s">
        <v>173</v>
      </c>
      <c r="E211" s="149" t="s">
        <v>3778</v>
      </c>
      <c r="F211" s="150" t="s">
        <v>3779</v>
      </c>
      <c r="G211" s="151" t="s">
        <v>3734</v>
      </c>
      <c r="H211" s="152">
        <v>13</v>
      </c>
      <c r="I211" s="153"/>
      <c r="J211" s="154">
        <f>ROUND(I211*H211,2)</f>
        <v>0</v>
      </c>
      <c r="K211" s="150" t="s">
        <v>3</v>
      </c>
      <c r="L211" s="32"/>
      <c r="M211" s="155" t="s">
        <v>3</v>
      </c>
      <c r="N211" s="156" t="s">
        <v>45</v>
      </c>
      <c r="O211" s="51"/>
      <c r="P211" s="157">
        <f>O211*H211</f>
        <v>0</v>
      </c>
      <c r="Q211" s="157">
        <v>0</v>
      </c>
      <c r="R211" s="157">
        <f>Q211*H211</f>
        <v>0</v>
      </c>
      <c r="S211" s="157">
        <v>0</v>
      </c>
      <c r="T211" s="158">
        <f>S211*H211</f>
        <v>0</v>
      </c>
      <c r="AR211" s="18" t="s">
        <v>178</v>
      </c>
      <c r="AT211" s="18" t="s">
        <v>173</v>
      </c>
      <c r="AU211" s="18" t="s">
        <v>82</v>
      </c>
      <c r="AY211" s="18" t="s">
        <v>171</v>
      </c>
      <c r="BE211" s="159">
        <f>IF(N211="základní",J211,0)</f>
        <v>0</v>
      </c>
      <c r="BF211" s="159">
        <f>IF(N211="snížená",J211,0)</f>
        <v>0</v>
      </c>
      <c r="BG211" s="159">
        <f>IF(N211="zákl. přenesená",J211,0)</f>
        <v>0</v>
      </c>
      <c r="BH211" s="159">
        <f>IF(N211="sníž. přenesená",J211,0)</f>
        <v>0</v>
      </c>
      <c r="BI211" s="159">
        <f>IF(N211="nulová",J211,0)</f>
        <v>0</v>
      </c>
      <c r="BJ211" s="18" t="s">
        <v>82</v>
      </c>
      <c r="BK211" s="159">
        <f>ROUND(I211*H211,2)</f>
        <v>0</v>
      </c>
      <c r="BL211" s="18" t="s">
        <v>178</v>
      </c>
      <c r="BM211" s="18" t="s">
        <v>1040</v>
      </c>
    </row>
    <row r="212" spans="2:47" s="1" customFormat="1" ht="12">
      <c r="B212" s="32"/>
      <c r="D212" s="160" t="s">
        <v>180</v>
      </c>
      <c r="F212" s="161" t="s">
        <v>3779</v>
      </c>
      <c r="I212" s="93"/>
      <c r="L212" s="32"/>
      <c r="M212" s="162"/>
      <c r="N212" s="51"/>
      <c r="O212" s="51"/>
      <c r="P212" s="51"/>
      <c r="Q212" s="51"/>
      <c r="R212" s="51"/>
      <c r="S212" s="51"/>
      <c r="T212" s="52"/>
      <c r="AT212" s="18" t="s">
        <v>180</v>
      </c>
      <c r="AU212" s="18" t="s">
        <v>82</v>
      </c>
    </row>
    <row r="213" spans="2:51" s="12" customFormat="1" ht="12">
      <c r="B213" s="163"/>
      <c r="D213" s="160" t="s">
        <v>182</v>
      </c>
      <c r="E213" s="164" t="s">
        <v>3</v>
      </c>
      <c r="F213" s="165" t="s">
        <v>3780</v>
      </c>
      <c r="H213" s="166">
        <v>13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4" t="s">
        <v>182</v>
      </c>
      <c r="AU213" s="164" t="s">
        <v>82</v>
      </c>
      <c r="AV213" s="12" t="s">
        <v>84</v>
      </c>
      <c r="AW213" s="12" t="s">
        <v>34</v>
      </c>
      <c r="AX213" s="12" t="s">
        <v>74</v>
      </c>
      <c r="AY213" s="164" t="s">
        <v>171</v>
      </c>
    </row>
    <row r="214" spans="2:51" s="13" customFormat="1" ht="12">
      <c r="B214" s="171"/>
      <c r="D214" s="160" t="s">
        <v>182</v>
      </c>
      <c r="E214" s="172" t="s">
        <v>3</v>
      </c>
      <c r="F214" s="173" t="s">
        <v>201</v>
      </c>
      <c r="H214" s="174">
        <v>13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182</v>
      </c>
      <c r="AU214" s="172" t="s">
        <v>82</v>
      </c>
      <c r="AV214" s="13" t="s">
        <v>178</v>
      </c>
      <c r="AW214" s="13" t="s">
        <v>34</v>
      </c>
      <c r="AX214" s="13" t="s">
        <v>82</v>
      </c>
      <c r="AY214" s="172" t="s">
        <v>171</v>
      </c>
    </row>
    <row r="215" spans="2:65" s="1" customFormat="1" ht="16.5" customHeight="1">
      <c r="B215" s="147"/>
      <c r="C215" s="148" t="s">
        <v>732</v>
      </c>
      <c r="D215" s="148" t="s">
        <v>173</v>
      </c>
      <c r="E215" s="149" t="s">
        <v>3781</v>
      </c>
      <c r="F215" s="150" t="s">
        <v>3782</v>
      </c>
      <c r="G215" s="151" t="s">
        <v>3734</v>
      </c>
      <c r="H215" s="152">
        <v>4</v>
      </c>
      <c r="I215" s="153"/>
      <c r="J215" s="154">
        <f>ROUND(I215*H215,2)</f>
        <v>0</v>
      </c>
      <c r="K215" s="150" t="s">
        <v>3</v>
      </c>
      <c r="L215" s="32"/>
      <c r="M215" s="155" t="s">
        <v>3</v>
      </c>
      <c r="N215" s="156" t="s">
        <v>45</v>
      </c>
      <c r="O215" s="51"/>
      <c r="P215" s="157">
        <f>O215*H215</f>
        <v>0</v>
      </c>
      <c r="Q215" s="157">
        <v>0</v>
      </c>
      <c r="R215" s="157">
        <f>Q215*H215</f>
        <v>0</v>
      </c>
      <c r="S215" s="157">
        <v>0</v>
      </c>
      <c r="T215" s="158">
        <f>S215*H215</f>
        <v>0</v>
      </c>
      <c r="AR215" s="18" t="s">
        <v>178</v>
      </c>
      <c r="AT215" s="18" t="s">
        <v>173</v>
      </c>
      <c r="AU215" s="18" t="s">
        <v>82</v>
      </c>
      <c r="AY215" s="18" t="s">
        <v>171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18" t="s">
        <v>82</v>
      </c>
      <c r="BK215" s="159">
        <f>ROUND(I215*H215,2)</f>
        <v>0</v>
      </c>
      <c r="BL215" s="18" t="s">
        <v>178</v>
      </c>
      <c r="BM215" s="18" t="s">
        <v>1055</v>
      </c>
    </row>
    <row r="216" spans="2:47" s="1" customFormat="1" ht="12">
      <c r="B216" s="32"/>
      <c r="D216" s="160" t="s">
        <v>180</v>
      </c>
      <c r="F216" s="161" t="s">
        <v>3782</v>
      </c>
      <c r="I216" s="93"/>
      <c r="L216" s="32"/>
      <c r="M216" s="162"/>
      <c r="N216" s="51"/>
      <c r="O216" s="51"/>
      <c r="P216" s="51"/>
      <c r="Q216" s="51"/>
      <c r="R216" s="51"/>
      <c r="S216" s="51"/>
      <c r="T216" s="52"/>
      <c r="AT216" s="18" t="s">
        <v>180</v>
      </c>
      <c r="AU216" s="18" t="s">
        <v>82</v>
      </c>
    </row>
    <row r="217" spans="2:65" s="1" customFormat="1" ht="16.5" customHeight="1">
      <c r="B217" s="147"/>
      <c r="C217" s="148" t="s">
        <v>738</v>
      </c>
      <c r="D217" s="148" t="s">
        <v>173</v>
      </c>
      <c r="E217" s="149" t="s">
        <v>3783</v>
      </c>
      <c r="F217" s="150" t="s">
        <v>3784</v>
      </c>
      <c r="G217" s="151" t="s">
        <v>3734</v>
      </c>
      <c r="H217" s="152">
        <v>19</v>
      </c>
      <c r="I217" s="153"/>
      <c r="J217" s="154">
        <f>ROUND(I217*H217,2)</f>
        <v>0</v>
      </c>
      <c r="K217" s="150" t="s">
        <v>3</v>
      </c>
      <c r="L217" s="32"/>
      <c r="M217" s="155" t="s">
        <v>3</v>
      </c>
      <c r="N217" s="156" t="s">
        <v>45</v>
      </c>
      <c r="O217" s="51"/>
      <c r="P217" s="157">
        <f>O217*H217</f>
        <v>0</v>
      </c>
      <c r="Q217" s="157">
        <v>0</v>
      </c>
      <c r="R217" s="157">
        <f>Q217*H217</f>
        <v>0</v>
      </c>
      <c r="S217" s="157">
        <v>0</v>
      </c>
      <c r="T217" s="158">
        <f>S217*H217</f>
        <v>0</v>
      </c>
      <c r="AR217" s="18" t="s">
        <v>178</v>
      </c>
      <c r="AT217" s="18" t="s">
        <v>173</v>
      </c>
      <c r="AU217" s="18" t="s">
        <v>82</v>
      </c>
      <c r="AY217" s="18" t="s">
        <v>171</v>
      </c>
      <c r="BE217" s="159">
        <f>IF(N217="základní",J217,0)</f>
        <v>0</v>
      </c>
      <c r="BF217" s="159">
        <f>IF(N217="snížená",J217,0)</f>
        <v>0</v>
      </c>
      <c r="BG217" s="159">
        <f>IF(N217="zákl. přenesená",J217,0)</f>
        <v>0</v>
      </c>
      <c r="BH217" s="159">
        <f>IF(N217="sníž. přenesená",J217,0)</f>
        <v>0</v>
      </c>
      <c r="BI217" s="159">
        <f>IF(N217="nulová",J217,0)</f>
        <v>0</v>
      </c>
      <c r="BJ217" s="18" t="s">
        <v>82</v>
      </c>
      <c r="BK217" s="159">
        <f>ROUND(I217*H217,2)</f>
        <v>0</v>
      </c>
      <c r="BL217" s="18" t="s">
        <v>178</v>
      </c>
      <c r="BM217" s="18" t="s">
        <v>1065</v>
      </c>
    </row>
    <row r="218" spans="2:47" s="1" customFormat="1" ht="12">
      <c r="B218" s="32"/>
      <c r="D218" s="160" t="s">
        <v>180</v>
      </c>
      <c r="F218" s="161" t="s">
        <v>3784</v>
      </c>
      <c r="I218" s="93"/>
      <c r="L218" s="32"/>
      <c r="M218" s="162"/>
      <c r="N218" s="51"/>
      <c r="O218" s="51"/>
      <c r="P218" s="51"/>
      <c r="Q218" s="51"/>
      <c r="R218" s="51"/>
      <c r="S218" s="51"/>
      <c r="T218" s="52"/>
      <c r="AT218" s="18" t="s">
        <v>180</v>
      </c>
      <c r="AU218" s="18" t="s">
        <v>82</v>
      </c>
    </row>
    <row r="219" spans="2:51" s="12" customFormat="1" ht="12">
      <c r="B219" s="163"/>
      <c r="D219" s="160" t="s">
        <v>182</v>
      </c>
      <c r="E219" s="164" t="s">
        <v>3</v>
      </c>
      <c r="F219" s="165" t="s">
        <v>3785</v>
      </c>
      <c r="H219" s="166">
        <v>19</v>
      </c>
      <c r="I219" s="167"/>
      <c r="L219" s="163"/>
      <c r="M219" s="168"/>
      <c r="N219" s="169"/>
      <c r="O219" s="169"/>
      <c r="P219" s="169"/>
      <c r="Q219" s="169"/>
      <c r="R219" s="169"/>
      <c r="S219" s="169"/>
      <c r="T219" s="170"/>
      <c r="AT219" s="164" t="s">
        <v>182</v>
      </c>
      <c r="AU219" s="164" t="s">
        <v>82</v>
      </c>
      <c r="AV219" s="12" t="s">
        <v>84</v>
      </c>
      <c r="AW219" s="12" t="s">
        <v>34</v>
      </c>
      <c r="AX219" s="12" t="s">
        <v>74</v>
      </c>
      <c r="AY219" s="164" t="s">
        <v>171</v>
      </c>
    </row>
    <row r="220" spans="2:51" s="13" customFormat="1" ht="12">
      <c r="B220" s="171"/>
      <c r="D220" s="160" t="s">
        <v>182</v>
      </c>
      <c r="E220" s="172" t="s">
        <v>3</v>
      </c>
      <c r="F220" s="173" t="s">
        <v>201</v>
      </c>
      <c r="H220" s="174">
        <v>19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2" t="s">
        <v>182</v>
      </c>
      <c r="AU220" s="172" t="s">
        <v>82</v>
      </c>
      <c r="AV220" s="13" t="s">
        <v>178</v>
      </c>
      <c r="AW220" s="13" t="s">
        <v>34</v>
      </c>
      <c r="AX220" s="13" t="s">
        <v>82</v>
      </c>
      <c r="AY220" s="172" t="s">
        <v>171</v>
      </c>
    </row>
    <row r="221" spans="2:65" s="1" customFormat="1" ht="16.5" customHeight="1">
      <c r="B221" s="147"/>
      <c r="C221" s="148" t="s">
        <v>743</v>
      </c>
      <c r="D221" s="148" t="s">
        <v>173</v>
      </c>
      <c r="E221" s="149" t="s">
        <v>3786</v>
      </c>
      <c r="F221" s="150" t="s">
        <v>3787</v>
      </c>
      <c r="G221" s="151" t="s">
        <v>3734</v>
      </c>
      <c r="H221" s="152">
        <v>1</v>
      </c>
      <c r="I221" s="153"/>
      <c r="J221" s="154">
        <f>ROUND(I221*H221,2)</f>
        <v>0</v>
      </c>
      <c r="K221" s="150" t="s">
        <v>3</v>
      </c>
      <c r="L221" s="32"/>
      <c r="M221" s="155" t="s">
        <v>3</v>
      </c>
      <c r="N221" s="156" t="s">
        <v>45</v>
      </c>
      <c r="O221" s="51"/>
      <c r="P221" s="157">
        <f>O221*H221</f>
        <v>0</v>
      </c>
      <c r="Q221" s="157">
        <v>0</v>
      </c>
      <c r="R221" s="157">
        <f>Q221*H221</f>
        <v>0</v>
      </c>
      <c r="S221" s="157">
        <v>0</v>
      </c>
      <c r="T221" s="158">
        <f>S221*H221</f>
        <v>0</v>
      </c>
      <c r="AR221" s="18" t="s">
        <v>178</v>
      </c>
      <c r="AT221" s="18" t="s">
        <v>173</v>
      </c>
      <c r="AU221" s="18" t="s">
        <v>82</v>
      </c>
      <c r="AY221" s="18" t="s">
        <v>171</v>
      </c>
      <c r="BE221" s="159">
        <f>IF(N221="základní",J221,0)</f>
        <v>0</v>
      </c>
      <c r="BF221" s="159">
        <f>IF(N221="snížená",J221,0)</f>
        <v>0</v>
      </c>
      <c r="BG221" s="159">
        <f>IF(N221="zákl. přenesená",J221,0)</f>
        <v>0</v>
      </c>
      <c r="BH221" s="159">
        <f>IF(N221="sníž. přenesená",J221,0)</f>
        <v>0</v>
      </c>
      <c r="BI221" s="159">
        <f>IF(N221="nulová",J221,0)</f>
        <v>0</v>
      </c>
      <c r="BJ221" s="18" t="s">
        <v>82</v>
      </c>
      <c r="BK221" s="159">
        <f>ROUND(I221*H221,2)</f>
        <v>0</v>
      </c>
      <c r="BL221" s="18" t="s">
        <v>178</v>
      </c>
      <c r="BM221" s="18" t="s">
        <v>1077</v>
      </c>
    </row>
    <row r="222" spans="2:47" s="1" customFormat="1" ht="12">
      <c r="B222" s="32"/>
      <c r="D222" s="160" t="s">
        <v>180</v>
      </c>
      <c r="F222" s="161" t="s">
        <v>3787</v>
      </c>
      <c r="I222" s="93"/>
      <c r="L222" s="32"/>
      <c r="M222" s="162"/>
      <c r="N222" s="51"/>
      <c r="O222" s="51"/>
      <c r="P222" s="51"/>
      <c r="Q222" s="51"/>
      <c r="R222" s="51"/>
      <c r="S222" s="51"/>
      <c r="T222" s="52"/>
      <c r="AT222" s="18" t="s">
        <v>180</v>
      </c>
      <c r="AU222" s="18" t="s">
        <v>82</v>
      </c>
    </row>
    <row r="223" spans="2:65" s="1" customFormat="1" ht="16.5" customHeight="1">
      <c r="B223" s="147"/>
      <c r="C223" s="148" t="s">
        <v>750</v>
      </c>
      <c r="D223" s="148" t="s">
        <v>173</v>
      </c>
      <c r="E223" s="149" t="s">
        <v>3788</v>
      </c>
      <c r="F223" s="150" t="s">
        <v>3789</v>
      </c>
      <c r="G223" s="151" t="s">
        <v>3734</v>
      </c>
      <c r="H223" s="152">
        <v>1</v>
      </c>
      <c r="I223" s="153"/>
      <c r="J223" s="154">
        <f>ROUND(I223*H223,2)</f>
        <v>0</v>
      </c>
      <c r="K223" s="150" t="s">
        <v>3</v>
      </c>
      <c r="L223" s="32"/>
      <c r="M223" s="155" t="s">
        <v>3</v>
      </c>
      <c r="N223" s="156" t="s">
        <v>45</v>
      </c>
      <c r="O223" s="51"/>
      <c r="P223" s="157">
        <f>O223*H223</f>
        <v>0</v>
      </c>
      <c r="Q223" s="157">
        <v>0</v>
      </c>
      <c r="R223" s="157">
        <f>Q223*H223</f>
        <v>0</v>
      </c>
      <c r="S223" s="157">
        <v>0</v>
      </c>
      <c r="T223" s="158">
        <f>S223*H223</f>
        <v>0</v>
      </c>
      <c r="AR223" s="18" t="s">
        <v>178</v>
      </c>
      <c r="AT223" s="18" t="s">
        <v>173</v>
      </c>
      <c r="AU223" s="18" t="s">
        <v>82</v>
      </c>
      <c r="AY223" s="18" t="s">
        <v>171</v>
      </c>
      <c r="BE223" s="159">
        <f>IF(N223="základní",J223,0)</f>
        <v>0</v>
      </c>
      <c r="BF223" s="159">
        <f>IF(N223="snížená",J223,0)</f>
        <v>0</v>
      </c>
      <c r="BG223" s="159">
        <f>IF(N223="zákl. přenesená",J223,0)</f>
        <v>0</v>
      </c>
      <c r="BH223" s="159">
        <f>IF(N223="sníž. přenesená",J223,0)</f>
        <v>0</v>
      </c>
      <c r="BI223" s="159">
        <f>IF(N223="nulová",J223,0)</f>
        <v>0</v>
      </c>
      <c r="BJ223" s="18" t="s">
        <v>82</v>
      </c>
      <c r="BK223" s="159">
        <f>ROUND(I223*H223,2)</f>
        <v>0</v>
      </c>
      <c r="BL223" s="18" t="s">
        <v>178</v>
      </c>
      <c r="BM223" s="18" t="s">
        <v>1086</v>
      </c>
    </row>
    <row r="224" spans="2:47" s="1" customFormat="1" ht="12">
      <c r="B224" s="32"/>
      <c r="D224" s="160" t="s">
        <v>180</v>
      </c>
      <c r="F224" s="161" t="s">
        <v>3789</v>
      </c>
      <c r="I224" s="93"/>
      <c r="L224" s="32"/>
      <c r="M224" s="162"/>
      <c r="N224" s="51"/>
      <c r="O224" s="51"/>
      <c r="P224" s="51"/>
      <c r="Q224" s="51"/>
      <c r="R224" s="51"/>
      <c r="S224" s="51"/>
      <c r="T224" s="52"/>
      <c r="AT224" s="18" t="s">
        <v>180</v>
      </c>
      <c r="AU224" s="18" t="s">
        <v>82</v>
      </c>
    </row>
    <row r="225" spans="2:65" s="1" customFormat="1" ht="16.5" customHeight="1">
      <c r="B225" s="147"/>
      <c r="C225" s="148" t="s">
        <v>755</v>
      </c>
      <c r="D225" s="148" t="s">
        <v>173</v>
      </c>
      <c r="E225" s="149" t="s">
        <v>3790</v>
      </c>
      <c r="F225" s="150" t="s">
        <v>3791</v>
      </c>
      <c r="G225" s="151" t="s">
        <v>3734</v>
      </c>
      <c r="H225" s="152">
        <v>3</v>
      </c>
      <c r="I225" s="153"/>
      <c r="J225" s="154">
        <f>ROUND(I225*H225,2)</f>
        <v>0</v>
      </c>
      <c r="K225" s="150" t="s">
        <v>3</v>
      </c>
      <c r="L225" s="32"/>
      <c r="M225" s="155" t="s">
        <v>3</v>
      </c>
      <c r="N225" s="156" t="s">
        <v>45</v>
      </c>
      <c r="O225" s="51"/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AR225" s="18" t="s">
        <v>178</v>
      </c>
      <c r="AT225" s="18" t="s">
        <v>173</v>
      </c>
      <c r="AU225" s="18" t="s">
        <v>82</v>
      </c>
      <c r="AY225" s="18" t="s">
        <v>171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18" t="s">
        <v>82</v>
      </c>
      <c r="BK225" s="159">
        <f>ROUND(I225*H225,2)</f>
        <v>0</v>
      </c>
      <c r="BL225" s="18" t="s">
        <v>178</v>
      </c>
      <c r="BM225" s="18" t="s">
        <v>1100</v>
      </c>
    </row>
    <row r="226" spans="2:47" s="1" customFormat="1" ht="12">
      <c r="B226" s="32"/>
      <c r="D226" s="160" t="s">
        <v>180</v>
      </c>
      <c r="F226" s="161" t="s">
        <v>3791</v>
      </c>
      <c r="I226" s="93"/>
      <c r="L226" s="32"/>
      <c r="M226" s="162"/>
      <c r="N226" s="51"/>
      <c r="O226" s="51"/>
      <c r="P226" s="51"/>
      <c r="Q226" s="51"/>
      <c r="R226" s="51"/>
      <c r="S226" s="51"/>
      <c r="T226" s="52"/>
      <c r="AT226" s="18" t="s">
        <v>180</v>
      </c>
      <c r="AU226" s="18" t="s">
        <v>82</v>
      </c>
    </row>
    <row r="227" spans="2:65" s="1" customFormat="1" ht="16.5" customHeight="1">
      <c r="B227" s="147"/>
      <c r="C227" s="148" t="s">
        <v>761</v>
      </c>
      <c r="D227" s="148" t="s">
        <v>173</v>
      </c>
      <c r="E227" s="149" t="s">
        <v>3792</v>
      </c>
      <c r="F227" s="150" t="s">
        <v>3793</v>
      </c>
      <c r="G227" s="151" t="s">
        <v>3734</v>
      </c>
      <c r="H227" s="152">
        <v>3</v>
      </c>
      <c r="I227" s="153"/>
      <c r="J227" s="154">
        <f>ROUND(I227*H227,2)</f>
        <v>0</v>
      </c>
      <c r="K227" s="150" t="s">
        <v>3</v>
      </c>
      <c r="L227" s="32"/>
      <c r="M227" s="155" t="s">
        <v>3</v>
      </c>
      <c r="N227" s="156" t="s">
        <v>45</v>
      </c>
      <c r="O227" s="51"/>
      <c r="P227" s="157">
        <f>O227*H227</f>
        <v>0</v>
      </c>
      <c r="Q227" s="157">
        <v>0</v>
      </c>
      <c r="R227" s="157">
        <f>Q227*H227</f>
        <v>0</v>
      </c>
      <c r="S227" s="157">
        <v>0</v>
      </c>
      <c r="T227" s="158">
        <f>S227*H227</f>
        <v>0</v>
      </c>
      <c r="AR227" s="18" t="s">
        <v>178</v>
      </c>
      <c r="AT227" s="18" t="s">
        <v>173</v>
      </c>
      <c r="AU227" s="18" t="s">
        <v>82</v>
      </c>
      <c r="AY227" s="18" t="s">
        <v>171</v>
      </c>
      <c r="BE227" s="159">
        <f>IF(N227="základní",J227,0)</f>
        <v>0</v>
      </c>
      <c r="BF227" s="159">
        <f>IF(N227="snížená",J227,0)</f>
        <v>0</v>
      </c>
      <c r="BG227" s="159">
        <f>IF(N227="zákl. přenesená",J227,0)</f>
        <v>0</v>
      </c>
      <c r="BH227" s="159">
        <f>IF(N227="sníž. přenesená",J227,0)</f>
        <v>0</v>
      </c>
      <c r="BI227" s="159">
        <f>IF(N227="nulová",J227,0)</f>
        <v>0</v>
      </c>
      <c r="BJ227" s="18" t="s">
        <v>82</v>
      </c>
      <c r="BK227" s="159">
        <f>ROUND(I227*H227,2)</f>
        <v>0</v>
      </c>
      <c r="BL227" s="18" t="s">
        <v>178</v>
      </c>
      <c r="BM227" s="18" t="s">
        <v>1114</v>
      </c>
    </row>
    <row r="228" spans="2:47" s="1" customFormat="1" ht="12">
      <c r="B228" s="32"/>
      <c r="D228" s="160" t="s">
        <v>180</v>
      </c>
      <c r="F228" s="161" t="s">
        <v>3793</v>
      </c>
      <c r="I228" s="93"/>
      <c r="L228" s="32"/>
      <c r="M228" s="162"/>
      <c r="N228" s="51"/>
      <c r="O228" s="51"/>
      <c r="P228" s="51"/>
      <c r="Q228" s="51"/>
      <c r="R228" s="51"/>
      <c r="S228" s="51"/>
      <c r="T228" s="52"/>
      <c r="AT228" s="18" t="s">
        <v>180</v>
      </c>
      <c r="AU228" s="18" t="s">
        <v>82</v>
      </c>
    </row>
    <row r="229" spans="2:65" s="1" customFormat="1" ht="16.5" customHeight="1">
      <c r="B229" s="147"/>
      <c r="C229" s="148" t="s">
        <v>775</v>
      </c>
      <c r="D229" s="148" t="s">
        <v>173</v>
      </c>
      <c r="E229" s="149" t="s">
        <v>3794</v>
      </c>
      <c r="F229" s="150" t="s">
        <v>3795</v>
      </c>
      <c r="G229" s="151" t="s">
        <v>3734</v>
      </c>
      <c r="H229" s="152">
        <v>2</v>
      </c>
      <c r="I229" s="153"/>
      <c r="J229" s="154">
        <f>ROUND(I229*H229,2)</f>
        <v>0</v>
      </c>
      <c r="K229" s="150" t="s">
        <v>3</v>
      </c>
      <c r="L229" s="32"/>
      <c r="M229" s="155" t="s">
        <v>3</v>
      </c>
      <c r="N229" s="156" t="s">
        <v>45</v>
      </c>
      <c r="O229" s="51"/>
      <c r="P229" s="157">
        <f>O229*H229</f>
        <v>0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AR229" s="18" t="s">
        <v>178</v>
      </c>
      <c r="AT229" s="18" t="s">
        <v>173</v>
      </c>
      <c r="AU229" s="18" t="s">
        <v>82</v>
      </c>
      <c r="AY229" s="18" t="s">
        <v>171</v>
      </c>
      <c r="BE229" s="159">
        <f>IF(N229="základní",J229,0)</f>
        <v>0</v>
      </c>
      <c r="BF229" s="159">
        <f>IF(N229="snížená",J229,0)</f>
        <v>0</v>
      </c>
      <c r="BG229" s="159">
        <f>IF(N229="zákl. přenesená",J229,0)</f>
        <v>0</v>
      </c>
      <c r="BH229" s="159">
        <f>IF(N229="sníž. přenesená",J229,0)</f>
        <v>0</v>
      </c>
      <c r="BI229" s="159">
        <f>IF(N229="nulová",J229,0)</f>
        <v>0</v>
      </c>
      <c r="BJ229" s="18" t="s">
        <v>82</v>
      </c>
      <c r="BK229" s="159">
        <f>ROUND(I229*H229,2)</f>
        <v>0</v>
      </c>
      <c r="BL229" s="18" t="s">
        <v>178</v>
      </c>
      <c r="BM229" s="18" t="s">
        <v>1134</v>
      </c>
    </row>
    <row r="230" spans="2:47" s="1" customFormat="1" ht="12">
      <c r="B230" s="32"/>
      <c r="D230" s="160" t="s">
        <v>180</v>
      </c>
      <c r="F230" s="161" t="s">
        <v>3795</v>
      </c>
      <c r="I230" s="93"/>
      <c r="L230" s="32"/>
      <c r="M230" s="162"/>
      <c r="N230" s="51"/>
      <c r="O230" s="51"/>
      <c r="P230" s="51"/>
      <c r="Q230" s="51"/>
      <c r="R230" s="51"/>
      <c r="S230" s="51"/>
      <c r="T230" s="52"/>
      <c r="AT230" s="18" t="s">
        <v>180</v>
      </c>
      <c r="AU230" s="18" t="s">
        <v>82</v>
      </c>
    </row>
    <row r="231" spans="2:65" s="1" customFormat="1" ht="16.5" customHeight="1">
      <c r="B231" s="147"/>
      <c r="C231" s="148" t="s">
        <v>782</v>
      </c>
      <c r="D231" s="148" t="s">
        <v>173</v>
      </c>
      <c r="E231" s="149" t="s">
        <v>3796</v>
      </c>
      <c r="F231" s="150" t="s">
        <v>3797</v>
      </c>
      <c r="G231" s="151" t="s">
        <v>3734</v>
      </c>
      <c r="H231" s="152">
        <v>7</v>
      </c>
      <c r="I231" s="153"/>
      <c r="J231" s="154">
        <f>ROUND(I231*H231,2)</f>
        <v>0</v>
      </c>
      <c r="K231" s="150" t="s">
        <v>3</v>
      </c>
      <c r="L231" s="32"/>
      <c r="M231" s="155" t="s">
        <v>3</v>
      </c>
      <c r="N231" s="156" t="s">
        <v>45</v>
      </c>
      <c r="O231" s="51"/>
      <c r="P231" s="157">
        <f>O231*H231</f>
        <v>0</v>
      </c>
      <c r="Q231" s="157">
        <v>0</v>
      </c>
      <c r="R231" s="157">
        <f>Q231*H231</f>
        <v>0</v>
      </c>
      <c r="S231" s="157">
        <v>0</v>
      </c>
      <c r="T231" s="158">
        <f>S231*H231</f>
        <v>0</v>
      </c>
      <c r="AR231" s="18" t="s">
        <v>178</v>
      </c>
      <c r="AT231" s="18" t="s">
        <v>173</v>
      </c>
      <c r="AU231" s="18" t="s">
        <v>82</v>
      </c>
      <c r="AY231" s="18" t="s">
        <v>171</v>
      </c>
      <c r="BE231" s="159">
        <f>IF(N231="základní",J231,0)</f>
        <v>0</v>
      </c>
      <c r="BF231" s="159">
        <f>IF(N231="snížená",J231,0)</f>
        <v>0</v>
      </c>
      <c r="BG231" s="159">
        <f>IF(N231="zákl. přenesená",J231,0)</f>
        <v>0</v>
      </c>
      <c r="BH231" s="159">
        <f>IF(N231="sníž. přenesená",J231,0)</f>
        <v>0</v>
      </c>
      <c r="BI231" s="159">
        <f>IF(N231="nulová",J231,0)</f>
        <v>0</v>
      </c>
      <c r="BJ231" s="18" t="s">
        <v>82</v>
      </c>
      <c r="BK231" s="159">
        <f>ROUND(I231*H231,2)</f>
        <v>0</v>
      </c>
      <c r="BL231" s="18" t="s">
        <v>178</v>
      </c>
      <c r="BM231" s="18" t="s">
        <v>1150</v>
      </c>
    </row>
    <row r="232" spans="2:47" s="1" customFormat="1" ht="12">
      <c r="B232" s="32"/>
      <c r="D232" s="160" t="s">
        <v>180</v>
      </c>
      <c r="F232" s="161" t="s">
        <v>3797</v>
      </c>
      <c r="I232" s="93"/>
      <c r="L232" s="32"/>
      <c r="M232" s="162"/>
      <c r="N232" s="51"/>
      <c r="O232" s="51"/>
      <c r="P232" s="51"/>
      <c r="Q232" s="51"/>
      <c r="R232" s="51"/>
      <c r="S232" s="51"/>
      <c r="T232" s="52"/>
      <c r="AT232" s="18" t="s">
        <v>180</v>
      </c>
      <c r="AU232" s="18" t="s">
        <v>82</v>
      </c>
    </row>
    <row r="233" spans="2:65" s="1" customFormat="1" ht="16.5" customHeight="1">
      <c r="B233" s="147"/>
      <c r="C233" s="148" t="s">
        <v>792</v>
      </c>
      <c r="D233" s="148" t="s">
        <v>173</v>
      </c>
      <c r="E233" s="149" t="s">
        <v>3798</v>
      </c>
      <c r="F233" s="150" t="s">
        <v>3799</v>
      </c>
      <c r="G233" s="151" t="s">
        <v>3734</v>
      </c>
      <c r="H233" s="152">
        <v>3</v>
      </c>
      <c r="I233" s="153"/>
      <c r="J233" s="154">
        <f>ROUND(I233*H233,2)</f>
        <v>0</v>
      </c>
      <c r="K233" s="150" t="s">
        <v>3</v>
      </c>
      <c r="L233" s="32"/>
      <c r="M233" s="155" t="s">
        <v>3</v>
      </c>
      <c r="N233" s="156" t="s">
        <v>45</v>
      </c>
      <c r="O233" s="51"/>
      <c r="P233" s="157">
        <f>O233*H233</f>
        <v>0</v>
      </c>
      <c r="Q233" s="157">
        <v>0</v>
      </c>
      <c r="R233" s="157">
        <f>Q233*H233</f>
        <v>0</v>
      </c>
      <c r="S233" s="157">
        <v>0</v>
      </c>
      <c r="T233" s="158">
        <f>S233*H233</f>
        <v>0</v>
      </c>
      <c r="AR233" s="18" t="s">
        <v>178</v>
      </c>
      <c r="AT233" s="18" t="s">
        <v>173</v>
      </c>
      <c r="AU233" s="18" t="s">
        <v>82</v>
      </c>
      <c r="AY233" s="18" t="s">
        <v>171</v>
      </c>
      <c r="BE233" s="159">
        <f>IF(N233="základní",J233,0)</f>
        <v>0</v>
      </c>
      <c r="BF233" s="159">
        <f>IF(N233="snížená",J233,0)</f>
        <v>0</v>
      </c>
      <c r="BG233" s="159">
        <f>IF(N233="zákl. přenesená",J233,0)</f>
        <v>0</v>
      </c>
      <c r="BH233" s="159">
        <f>IF(N233="sníž. přenesená",J233,0)</f>
        <v>0</v>
      </c>
      <c r="BI233" s="159">
        <f>IF(N233="nulová",J233,0)</f>
        <v>0</v>
      </c>
      <c r="BJ233" s="18" t="s">
        <v>82</v>
      </c>
      <c r="BK233" s="159">
        <f>ROUND(I233*H233,2)</f>
        <v>0</v>
      </c>
      <c r="BL233" s="18" t="s">
        <v>178</v>
      </c>
      <c r="BM233" s="18" t="s">
        <v>1162</v>
      </c>
    </row>
    <row r="234" spans="2:47" s="1" customFormat="1" ht="12">
      <c r="B234" s="32"/>
      <c r="D234" s="160" t="s">
        <v>180</v>
      </c>
      <c r="F234" s="161" t="s">
        <v>3799</v>
      </c>
      <c r="I234" s="93"/>
      <c r="L234" s="32"/>
      <c r="M234" s="162"/>
      <c r="N234" s="51"/>
      <c r="O234" s="51"/>
      <c r="P234" s="51"/>
      <c r="Q234" s="51"/>
      <c r="R234" s="51"/>
      <c r="S234" s="51"/>
      <c r="T234" s="52"/>
      <c r="AT234" s="18" t="s">
        <v>180</v>
      </c>
      <c r="AU234" s="18" t="s">
        <v>82</v>
      </c>
    </row>
    <row r="235" spans="2:65" s="1" customFormat="1" ht="16.5" customHeight="1">
      <c r="B235" s="147"/>
      <c r="C235" s="148" t="s">
        <v>797</v>
      </c>
      <c r="D235" s="148" t="s">
        <v>173</v>
      </c>
      <c r="E235" s="149" t="s">
        <v>3800</v>
      </c>
      <c r="F235" s="150" t="s">
        <v>3801</v>
      </c>
      <c r="G235" s="151" t="s">
        <v>3734</v>
      </c>
      <c r="H235" s="152">
        <v>3</v>
      </c>
      <c r="I235" s="153"/>
      <c r="J235" s="154">
        <f>ROUND(I235*H235,2)</f>
        <v>0</v>
      </c>
      <c r="K235" s="150" t="s">
        <v>3</v>
      </c>
      <c r="L235" s="32"/>
      <c r="M235" s="155" t="s">
        <v>3</v>
      </c>
      <c r="N235" s="156" t="s">
        <v>45</v>
      </c>
      <c r="O235" s="51"/>
      <c r="P235" s="157">
        <f>O235*H235</f>
        <v>0</v>
      </c>
      <c r="Q235" s="157">
        <v>0</v>
      </c>
      <c r="R235" s="157">
        <f>Q235*H235</f>
        <v>0</v>
      </c>
      <c r="S235" s="157">
        <v>0</v>
      </c>
      <c r="T235" s="158">
        <f>S235*H235</f>
        <v>0</v>
      </c>
      <c r="AR235" s="18" t="s">
        <v>178</v>
      </c>
      <c r="AT235" s="18" t="s">
        <v>173</v>
      </c>
      <c r="AU235" s="18" t="s">
        <v>82</v>
      </c>
      <c r="AY235" s="18" t="s">
        <v>171</v>
      </c>
      <c r="BE235" s="159">
        <f>IF(N235="základní",J235,0)</f>
        <v>0</v>
      </c>
      <c r="BF235" s="159">
        <f>IF(N235="snížená",J235,0)</f>
        <v>0</v>
      </c>
      <c r="BG235" s="159">
        <f>IF(N235="zákl. přenesená",J235,0)</f>
        <v>0</v>
      </c>
      <c r="BH235" s="159">
        <f>IF(N235="sníž. přenesená",J235,0)</f>
        <v>0</v>
      </c>
      <c r="BI235" s="159">
        <f>IF(N235="nulová",J235,0)</f>
        <v>0</v>
      </c>
      <c r="BJ235" s="18" t="s">
        <v>82</v>
      </c>
      <c r="BK235" s="159">
        <f>ROUND(I235*H235,2)</f>
        <v>0</v>
      </c>
      <c r="BL235" s="18" t="s">
        <v>178</v>
      </c>
      <c r="BM235" s="18" t="s">
        <v>1175</v>
      </c>
    </row>
    <row r="236" spans="2:47" s="1" customFormat="1" ht="12">
      <c r="B236" s="32"/>
      <c r="D236" s="160" t="s">
        <v>180</v>
      </c>
      <c r="F236" s="161" t="s">
        <v>3801</v>
      </c>
      <c r="I236" s="93"/>
      <c r="L236" s="32"/>
      <c r="M236" s="162"/>
      <c r="N236" s="51"/>
      <c r="O236" s="51"/>
      <c r="P236" s="51"/>
      <c r="Q236" s="51"/>
      <c r="R236" s="51"/>
      <c r="S236" s="51"/>
      <c r="T236" s="52"/>
      <c r="AT236" s="18" t="s">
        <v>180</v>
      </c>
      <c r="AU236" s="18" t="s">
        <v>82</v>
      </c>
    </row>
    <row r="237" spans="2:65" s="1" customFormat="1" ht="16.5" customHeight="1">
      <c r="B237" s="147"/>
      <c r="C237" s="148" t="s">
        <v>802</v>
      </c>
      <c r="D237" s="148" t="s">
        <v>173</v>
      </c>
      <c r="E237" s="149" t="s">
        <v>3802</v>
      </c>
      <c r="F237" s="150" t="s">
        <v>3803</v>
      </c>
      <c r="G237" s="151" t="s">
        <v>3734</v>
      </c>
      <c r="H237" s="152">
        <v>1</v>
      </c>
      <c r="I237" s="153"/>
      <c r="J237" s="154">
        <f>ROUND(I237*H237,2)</f>
        <v>0</v>
      </c>
      <c r="K237" s="150" t="s">
        <v>3</v>
      </c>
      <c r="L237" s="32"/>
      <c r="M237" s="155" t="s">
        <v>3</v>
      </c>
      <c r="N237" s="156" t="s">
        <v>45</v>
      </c>
      <c r="O237" s="51"/>
      <c r="P237" s="157">
        <f>O237*H237</f>
        <v>0</v>
      </c>
      <c r="Q237" s="157">
        <v>0</v>
      </c>
      <c r="R237" s="157">
        <f>Q237*H237</f>
        <v>0</v>
      </c>
      <c r="S237" s="157">
        <v>0</v>
      </c>
      <c r="T237" s="158">
        <f>S237*H237</f>
        <v>0</v>
      </c>
      <c r="AR237" s="18" t="s">
        <v>178</v>
      </c>
      <c r="AT237" s="18" t="s">
        <v>173</v>
      </c>
      <c r="AU237" s="18" t="s">
        <v>82</v>
      </c>
      <c r="AY237" s="18" t="s">
        <v>171</v>
      </c>
      <c r="BE237" s="159">
        <f>IF(N237="základní",J237,0)</f>
        <v>0</v>
      </c>
      <c r="BF237" s="159">
        <f>IF(N237="snížená",J237,0)</f>
        <v>0</v>
      </c>
      <c r="BG237" s="159">
        <f>IF(N237="zákl. přenesená",J237,0)</f>
        <v>0</v>
      </c>
      <c r="BH237" s="159">
        <f>IF(N237="sníž. přenesená",J237,0)</f>
        <v>0</v>
      </c>
      <c r="BI237" s="159">
        <f>IF(N237="nulová",J237,0)</f>
        <v>0</v>
      </c>
      <c r="BJ237" s="18" t="s">
        <v>82</v>
      </c>
      <c r="BK237" s="159">
        <f>ROUND(I237*H237,2)</f>
        <v>0</v>
      </c>
      <c r="BL237" s="18" t="s">
        <v>178</v>
      </c>
      <c r="BM237" s="18" t="s">
        <v>1212</v>
      </c>
    </row>
    <row r="238" spans="2:47" s="1" customFormat="1" ht="12">
      <c r="B238" s="32"/>
      <c r="D238" s="160" t="s">
        <v>180</v>
      </c>
      <c r="F238" s="161" t="s">
        <v>3803</v>
      </c>
      <c r="I238" s="93"/>
      <c r="L238" s="32"/>
      <c r="M238" s="162"/>
      <c r="N238" s="51"/>
      <c r="O238" s="51"/>
      <c r="P238" s="51"/>
      <c r="Q238" s="51"/>
      <c r="R238" s="51"/>
      <c r="S238" s="51"/>
      <c r="T238" s="52"/>
      <c r="AT238" s="18" t="s">
        <v>180</v>
      </c>
      <c r="AU238" s="18" t="s">
        <v>82</v>
      </c>
    </row>
    <row r="239" spans="2:65" s="1" customFormat="1" ht="16.5" customHeight="1">
      <c r="B239" s="147"/>
      <c r="C239" s="148" t="s">
        <v>807</v>
      </c>
      <c r="D239" s="148" t="s">
        <v>173</v>
      </c>
      <c r="E239" s="149" t="s">
        <v>3804</v>
      </c>
      <c r="F239" s="150" t="s">
        <v>3805</v>
      </c>
      <c r="G239" s="151" t="s">
        <v>3734</v>
      </c>
      <c r="H239" s="152">
        <v>9</v>
      </c>
      <c r="I239" s="153"/>
      <c r="J239" s="154">
        <f>ROUND(I239*H239,2)</f>
        <v>0</v>
      </c>
      <c r="K239" s="150" t="s">
        <v>3</v>
      </c>
      <c r="L239" s="32"/>
      <c r="M239" s="155" t="s">
        <v>3</v>
      </c>
      <c r="N239" s="156" t="s">
        <v>45</v>
      </c>
      <c r="O239" s="51"/>
      <c r="P239" s="157">
        <f>O239*H239</f>
        <v>0</v>
      </c>
      <c r="Q239" s="157">
        <v>0</v>
      </c>
      <c r="R239" s="157">
        <f>Q239*H239</f>
        <v>0</v>
      </c>
      <c r="S239" s="157">
        <v>0</v>
      </c>
      <c r="T239" s="158">
        <f>S239*H239</f>
        <v>0</v>
      </c>
      <c r="AR239" s="18" t="s">
        <v>178</v>
      </c>
      <c r="AT239" s="18" t="s">
        <v>173</v>
      </c>
      <c r="AU239" s="18" t="s">
        <v>82</v>
      </c>
      <c r="AY239" s="18" t="s">
        <v>171</v>
      </c>
      <c r="BE239" s="159">
        <f>IF(N239="základní",J239,0)</f>
        <v>0</v>
      </c>
      <c r="BF239" s="159">
        <f>IF(N239="snížená",J239,0)</f>
        <v>0</v>
      </c>
      <c r="BG239" s="159">
        <f>IF(N239="zákl. přenesená",J239,0)</f>
        <v>0</v>
      </c>
      <c r="BH239" s="159">
        <f>IF(N239="sníž. přenesená",J239,0)</f>
        <v>0</v>
      </c>
      <c r="BI239" s="159">
        <f>IF(N239="nulová",J239,0)</f>
        <v>0</v>
      </c>
      <c r="BJ239" s="18" t="s">
        <v>82</v>
      </c>
      <c r="BK239" s="159">
        <f>ROUND(I239*H239,2)</f>
        <v>0</v>
      </c>
      <c r="BL239" s="18" t="s">
        <v>178</v>
      </c>
      <c r="BM239" s="18" t="s">
        <v>1226</v>
      </c>
    </row>
    <row r="240" spans="2:47" s="1" customFormat="1" ht="12">
      <c r="B240" s="32"/>
      <c r="D240" s="160" t="s">
        <v>180</v>
      </c>
      <c r="F240" s="161" t="s">
        <v>3805</v>
      </c>
      <c r="I240" s="93"/>
      <c r="L240" s="32"/>
      <c r="M240" s="162"/>
      <c r="N240" s="51"/>
      <c r="O240" s="51"/>
      <c r="P240" s="51"/>
      <c r="Q240" s="51"/>
      <c r="R240" s="51"/>
      <c r="S240" s="51"/>
      <c r="T240" s="52"/>
      <c r="AT240" s="18" t="s">
        <v>180</v>
      </c>
      <c r="AU240" s="18" t="s">
        <v>82</v>
      </c>
    </row>
    <row r="241" spans="2:65" s="1" customFormat="1" ht="16.5" customHeight="1">
      <c r="B241" s="147"/>
      <c r="C241" s="148" t="s">
        <v>812</v>
      </c>
      <c r="D241" s="148" t="s">
        <v>173</v>
      </c>
      <c r="E241" s="149" t="s">
        <v>3806</v>
      </c>
      <c r="F241" s="150" t="s">
        <v>3807</v>
      </c>
      <c r="G241" s="151" t="s">
        <v>3734</v>
      </c>
      <c r="H241" s="152">
        <v>2</v>
      </c>
      <c r="I241" s="153"/>
      <c r="J241" s="154">
        <f>ROUND(I241*H241,2)</f>
        <v>0</v>
      </c>
      <c r="K241" s="150" t="s">
        <v>3</v>
      </c>
      <c r="L241" s="32"/>
      <c r="M241" s="155" t="s">
        <v>3</v>
      </c>
      <c r="N241" s="156" t="s">
        <v>45</v>
      </c>
      <c r="O241" s="51"/>
      <c r="P241" s="157">
        <f>O241*H241</f>
        <v>0</v>
      </c>
      <c r="Q241" s="157">
        <v>0</v>
      </c>
      <c r="R241" s="157">
        <f>Q241*H241</f>
        <v>0</v>
      </c>
      <c r="S241" s="157">
        <v>0</v>
      </c>
      <c r="T241" s="158">
        <f>S241*H241</f>
        <v>0</v>
      </c>
      <c r="AR241" s="18" t="s">
        <v>178</v>
      </c>
      <c r="AT241" s="18" t="s">
        <v>173</v>
      </c>
      <c r="AU241" s="18" t="s">
        <v>82</v>
      </c>
      <c r="AY241" s="18" t="s">
        <v>171</v>
      </c>
      <c r="BE241" s="159">
        <f>IF(N241="základní",J241,0)</f>
        <v>0</v>
      </c>
      <c r="BF241" s="159">
        <f>IF(N241="snížená",J241,0)</f>
        <v>0</v>
      </c>
      <c r="BG241" s="159">
        <f>IF(N241="zákl. přenesená",J241,0)</f>
        <v>0</v>
      </c>
      <c r="BH241" s="159">
        <f>IF(N241="sníž. přenesená",J241,0)</f>
        <v>0</v>
      </c>
      <c r="BI241" s="159">
        <f>IF(N241="nulová",J241,0)</f>
        <v>0</v>
      </c>
      <c r="BJ241" s="18" t="s">
        <v>82</v>
      </c>
      <c r="BK241" s="159">
        <f>ROUND(I241*H241,2)</f>
        <v>0</v>
      </c>
      <c r="BL241" s="18" t="s">
        <v>178</v>
      </c>
      <c r="BM241" s="18" t="s">
        <v>866</v>
      </c>
    </row>
    <row r="242" spans="2:47" s="1" customFormat="1" ht="12">
      <c r="B242" s="32"/>
      <c r="D242" s="160" t="s">
        <v>180</v>
      </c>
      <c r="F242" s="161" t="s">
        <v>3807</v>
      </c>
      <c r="I242" s="93"/>
      <c r="L242" s="32"/>
      <c r="M242" s="162"/>
      <c r="N242" s="51"/>
      <c r="O242" s="51"/>
      <c r="P242" s="51"/>
      <c r="Q242" s="51"/>
      <c r="R242" s="51"/>
      <c r="S242" s="51"/>
      <c r="T242" s="52"/>
      <c r="AT242" s="18" t="s">
        <v>180</v>
      </c>
      <c r="AU242" s="18" t="s">
        <v>82</v>
      </c>
    </row>
    <row r="243" spans="2:65" s="1" customFormat="1" ht="16.5" customHeight="1">
      <c r="B243" s="147"/>
      <c r="C243" s="148" t="s">
        <v>817</v>
      </c>
      <c r="D243" s="148" t="s">
        <v>173</v>
      </c>
      <c r="E243" s="149" t="s">
        <v>3808</v>
      </c>
      <c r="F243" s="150" t="s">
        <v>3809</v>
      </c>
      <c r="G243" s="151" t="s">
        <v>3734</v>
      </c>
      <c r="H243" s="152">
        <v>3</v>
      </c>
      <c r="I243" s="153"/>
      <c r="J243" s="154">
        <f>ROUND(I243*H243,2)</f>
        <v>0</v>
      </c>
      <c r="K243" s="150" t="s">
        <v>3</v>
      </c>
      <c r="L243" s="32"/>
      <c r="M243" s="155" t="s">
        <v>3</v>
      </c>
      <c r="N243" s="156" t="s">
        <v>45</v>
      </c>
      <c r="O243" s="51"/>
      <c r="P243" s="157">
        <f>O243*H243</f>
        <v>0</v>
      </c>
      <c r="Q243" s="157">
        <v>0</v>
      </c>
      <c r="R243" s="157">
        <f>Q243*H243</f>
        <v>0</v>
      </c>
      <c r="S243" s="157">
        <v>0</v>
      </c>
      <c r="T243" s="158">
        <f>S243*H243</f>
        <v>0</v>
      </c>
      <c r="AR243" s="18" t="s">
        <v>178</v>
      </c>
      <c r="AT243" s="18" t="s">
        <v>173</v>
      </c>
      <c r="AU243" s="18" t="s">
        <v>82</v>
      </c>
      <c r="AY243" s="18" t="s">
        <v>171</v>
      </c>
      <c r="BE243" s="159">
        <f>IF(N243="základní",J243,0)</f>
        <v>0</v>
      </c>
      <c r="BF243" s="159">
        <f>IF(N243="snížená",J243,0)</f>
        <v>0</v>
      </c>
      <c r="BG243" s="159">
        <f>IF(N243="zákl. přenesená",J243,0)</f>
        <v>0</v>
      </c>
      <c r="BH243" s="159">
        <f>IF(N243="sníž. přenesená",J243,0)</f>
        <v>0</v>
      </c>
      <c r="BI243" s="159">
        <f>IF(N243="nulová",J243,0)</f>
        <v>0</v>
      </c>
      <c r="BJ243" s="18" t="s">
        <v>82</v>
      </c>
      <c r="BK243" s="159">
        <f>ROUND(I243*H243,2)</f>
        <v>0</v>
      </c>
      <c r="BL243" s="18" t="s">
        <v>178</v>
      </c>
      <c r="BM243" s="18" t="s">
        <v>1256</v>
      </c>
    </row>
    <row r="244" spans="2:47" s="1" customFormat="1" ht="12">
      <c r="B244" s="32"/>
      <c r="D244" s="160" t="s">
        <v>180</v>
      </c>
      <c r="F244" s="161" t="s">
        <v>3809</v>
      </c>
      <c r="I244" s="93"/>
      <c r="L244" s="32"/>
      <c r="M244" s="162"/>
      <c r="N244" s="51"/>
      <c r="O244" s="51"/>
      <c r="P244" s="51"/>
      <c r="Q244" s="51"/>
      <c r="R244" s="51"/>
      <c r="S244" s="51"/>
      <c r="T244" s="52"/>
      <c r="AT244" s="18" t="s">
        <v>180</v>
      </c>
      <c r="AU244" s="18" t="s">
        <v>82</v>
      </c>
    </row>
    <row r="245" spans="2:65" s="1" customFormat="1" ht="16.5" customHeight="1">
      <c r="B245" s="147"/>
      <c r="C245" s="148" t="s">
        <v>822</v>
      </c>
      <c r="D245" s="148" t="s">
        <v>173</v>
      </c>
      <c r="E245" s="149" t="s">
        <v>3810</v>
      </c>
      <c r="F245" s="150" t="s">
        <v>3811</v>
      </c>
      <c r="G245" s="151" t="s">
        <v>3734</v>
      </c>
      <c r="H245" s="152">
        <v>3</v>
      </c>
      <c r="I245" s="153"/>
      <c r="J245" s="154">
        <f>ROUND(I245*H245,2)</f>
        <v>0</v>
      </c>
      <c r="K245" s="150" t="s">
        <v>3</v>
      </c>
      <c r="L245" s="32"/>
      <c r="M245" s="155" t="s">
        <v>3</v>
      </c>
      <c r="N245" s="156" t="s">
        <v>45</v>
      </c>
      <c r="O245" s="51"/>
      <c r="P245" s="157">
        <f>O245*H245</f>
        <v>0</v>
      </c>
      <c r="Q245" s="157">
        <v>0</v>
      </c>
      <c r="R245" s="157">
        <f>Q245*H245</f>
        <v>0</v>
      </c>
      <c r="S245" s="157">
        <v>0</v>
      </c>
      <c r="T245" s="158">
        <f>S245*H245</f>
        <v>0</v>
      </c>
      <c r="AR245" s="18" t="s">
        <v>178</v>
      </c>
      <c r="AT245" s="18" t="s">
        <v>173</v>
      </c>
      <c r="AU245" s="18" t="s">
        <v>82</v>
      </c>
      <c r="AY245" s="18" t="s">
        <v>171</v>
      </c>
      <c r="BE245" s="159">
        <f>IF(N245="základní",J245,0)</f>
        <v>0</v>
      </c>
      <c r="BF245" s="159">
        <f>IF(N245="snížená",J245,0)</f>
        <v>0</v>
      </c>
      <c r="BG245" s="159">
        <f>IF(N245="zákl. přenesená",J245,0)</f>
        <v>0</v>
      </c>
      <c r="BH245" s="159">
        <f>IF(N245="sníž. přenesená",J245,0)</f>
        <v>0</v>
      </c>
      <c r="BI245" s="159">
        <f>IF(N245="nulová",J245,0)</f>
        <v>0</v>
      </c>
      <c r="BJ245" s="18" t="s">
        <v>82</v>
      </c>
      <c r="BK245" s="159">
        <f>ROUND(I245*H245,2)</f>
        <v>0</v>
      </c>
      <c r="BL245" s="18" t="s">
        <v>178</v>
      </c>
      <c r="BM245" s="18" t="s">
        <v>1266</v>
      </c>
    </row>
    <row r="246" spans="2:47" s="1" customFormat="1" ht="12">
      <c r="B246" s="32"/>
      <c r="D246" s="160" t="s">
        <v>180</v>
      </c>
      <c r="F246" s="161" t="s">
        <v>3811</v>
      </c>
      <c r="I246" s="93"/>
      <c r="L246" s="32"/>
      <c r="M246" s="162"/>
      <c r="N246" s="51"/>
      <c r="O246" s="51"/>
      <c r="P246" s="51"/>
      <c r="Q246" s="51"/>
      <c r="R246" s="51"/>
      <c r="S246" s="51"/>
      <c r="T246" s="52"/>
      <c r="AT246" s="18" t="s">
        <v>180</v>
      </c>
      <c r="AU246" s="18" t="s">
        <v>82</v>
      </c>
    </row>
    <row r="247" spans="2:65" s="1" customFormat="1" ht="16.5" customHeight="1">
      <c r="B247" s="147"/>
      <c r="C247" s="148" t="s">
        <v>827</v>
      </c>
      <c r="D247" s="148" t="s">
        <v>173</v>
      </c>
      <c r="E247" s="149" t="s">
        <v>3812</v>
      </c>
      <c r="F247" s="150" t="s">
        <v>3813</v>
      </c>
      <c r="G247" s="151" t="s">
        <v>3734</v>
      </c>
      <c r="H247" s="152">
        <v>1</v>
      </c>
      <c r="I247" s="153"/>
      <c r="J247" s="154">
        <f>ROUND(I247*H247,2)</f>
        <v>0</v>
      </c>
      <c r="K247" s="150" t="s">
        <v>3</v>
      </c>
      <c r="L247" s="32"/>
      <c r="M247" s="155" t="s">
        <v>3</v>
      </c>
      <c r="N247" s="156" t="s">
        <v>45</v>
      </c>
      <c r="O247" s="51"/>
      <c r="P247" s="157">
        <f>O247*H247</f>
        <v>0</v>
      </c>
      <c r="Q247" s="157">
        <v>0</v>
      </c>
      <c r="R247" s="157">
        <f>Q247*H247</f>
        <v>0</v>
      </c>
      <c r="S247" s="157">
        <v>0</v>
      </c>
      <c r="T247" s="158">
        <f>S247*H247</f>
        <v>0</v>
      </c>
      <c r="AR247" s="18" t="s">
        <v>178</v>
      </c>
      <c r="AT247" s="18" t="s">
        <v>173</v>
      </c>
      <c r="AU247" s="18" t="s">
        <v>82</v>
      </c>
      <c r="AY247" s="18" t="s">
        <v>171</v>
      </c>
      <c r="BE247" s="159">
        <f>IF(N247="základní",J247,0)</f>
        <v>0</v>
      </c>
      <c r="BF247" s="159">
        <f>IF(N247="snížená",J247,0)</f>
        <v>0</v>
      </c>
      <c r="BG247" s="159">
        <f>IF(N247="zákl. přenesená",J247,0)</f>
        <v>0</v>
      </c>
      <c r="BH247" s="159">
        <f>IF(N247="sníž. přenesená",J247,0)</f>
        <v>0</v>
      </c>
      <c r="BI247" s="159">
        <f>IF(N247="nulová",J247,0)</f>
        <v>0</v>
      </c>
      <c r="BJ247" s="18" t="s">
        <v>82</v>
      </c>
      <c r="BK247" s="159">
        <f>ROUND(I247*H247,2)</f>
        <v>0</v>
      </c>
      <c r="BL247" s="18" t="s">
        <v>178</v>
      </c>
      <c r="BM247" s="18" t="s">
        <v>1275</v>
      </c>
    </row>
    <row r="248" spans="2:47" s="1" customFormat="1" ht="12">
      <c r="B248" s="32"/>
      <c r="D248" s="160" t="s">
        <v>180</v>
      </c>
      <c r="F248" s="161" t="s">
        <v>3813</v>
      </c>
      <c r="I248" s="93"/>
      <c r="L248" s="32"/>
      <c r="M248" s="162"/>
      <c r="N248" s="51"/>
      <c r="O248" s="51"/>
      <c r="P248" s="51"/>
      <c r="Q248" s="51"/>
      <c r="R248" s="51"/>
      <c r="S248" s="51"/>
      <c r="T248" s="52"/>
      <c r="AT248" s="18" t="s">
        <v>180</v>
      </c>
      <c r="AU248" s="18" t="s">
        <v>82</v>
      </c>
    </row>
    <row r="249" spans="2:65" s="1" customFormat="1" ht="16.5" customHeight="1">
      <c r="B249" s="147"/>
      <c r="C249" s="148" t="s">
        <v>838</v>
      </c>
      <c r="D249" s="148" t="s">
        <v>173</v>
      </c>
      <c r="E249" s="149" t="s">
        <v>3814</v>
      </c>
      <c r="F249" s="150" t="s">
        <v>3815</v>
      </c>
      <c r="G249" s="151" t="s">
        <v>3734</v>
      </c>
      <c r="H249" s="152">
        <v>2</v>
      </c>
      <c r="I249" s="153"/>
      <c r="J249" s="154">
        <f>ROUND(I249*H249,2)</f>
        <v>0</v>
      </c>
      <c r="K249" s="150" t="s">
        <v>3</v>
      </c>
      <c r="L249" s="32"/>
      <c r="M249" s="155" t="s">
        <v>3</v>
      </c>
      <c r="N249" s="156" t="s">
        <v>45</v>
      </c>
      <c r="O249" s="51"/>
      <c r="P249" s="157">
        <f>O249*H249</f>
        <v>0</v>
      </c>
      <c r="Q249" s="157">
        <v>0</v>
      </c>
      <c r="R249" s="157">
        <f>Q249*H249</f>
        <v>0</v>
      </c>
      <c r="S249" s="157">
        <v>0</v>
      </c>
      <c r="T249" s="158">
        <f>S249*H249</f>
        <v>0</v>
      </c>
      <c r="AR249" s="18" t="s">
        <v>178</v>
      </c>
      <c r="AT249" s="18" t="s">
        <v>173</v>
      </c>
      <c r="AU249" s="18" t="s">
        <v>82</v>
      </c>
      <c r="AY249" s="18" t="s">
        <v>171</v>
      </c>
      <c r="BE249" s="159">
        <f>IF(N249="základní",J249,0)</f>
        <v>0</v>
      </c>
      <c r="BF249" s="159">
        <f>IF(N249="snížená",J249,0)</f>
        <v>0</v>
      </c>
      <c r="BG249" s="159">
        <f>IF(N249="zákl. přenesená",J249,0)</f>
        <v>0</v>
      </c>
      <c r="BH249" s="159">
        <f>IF(N249="sníž. přenesená",J249,0)</f>
        <v>0</v>
      </c>
      <c r="BI249" s="159">
        <f>IF(N249="nulová",J249,0)</f>
        <v>0</v>
      </c>
      <c r="BJ249" s="18" t="s">
        <v>82</v>
      </c>
      <c r="BK249" s="159">
        <f>ROUND(I249*H249,2)</f>
        <v>0</v>
      </c>
      <c r="BL249" s="18" t="s">
        <v>178</v>
      </c>
      <c r="BM249" s="18" t="s">
        <v>1284</v>
      </c>
    </row>
    <row r="250" spans="2:47" s="1" customFormat="1" ht="12">
      <c r="B250" s="32"/>
      <c r="D250" s="160" t="s">
        <v>180</v>
      </c>
      <c r="F250" s="161" t="s">
        <v>3815</v>
      </c>
      <c r="I250" s="93"/>
      <c r="L250" s="32"/>
      <c r="M250" s="162"/>
      <c r="N250" s="51"/>
      <c r="O250" s="51"/>
      <c r="P250" s="51"/>
      <c r="Q250" s="51"/>
      <c r="R250" s="51"/>
      <c r="S250" s="51"/>
      <c r="T250" s="52"/>
      <c r="AT250" s="18" t="s">
        <v>180</v>
      </c>
      <c r="AU250" s="18" t="s">
        <v>82</v>
      </c>
    </row>
    <row r="251" spans="2:65" s="1" customFormat="1" ht="16.5" customHeight="1">
      <c r="B251" s="147"/>
      <c r="C251" s="148" t="s">
        <v>848</v>
      </c>
      <c r="D251" s="148" t="s">
        <v>173</v>
      </c>
      <c r="E251" s="149" t="s">
        <v>3816</v>
      </c>
      <c r="F251" s="150" t="s">
        <v>3817</v>
      </c>
      <c r="G251" s="151" t="s">
        <v>3734</v>
      </c>
      <c r="H251" s="152">
        <v>2</v>
      </c>
      <c r="I251" s="153"/>
      <c r="J251" s="154">
        <f>ROUND(I251*H251,2)</f>
        <v>0</v>
      </c>
      <c r="K251" s="150" t="s">
        <v>3</v>
      </c>
      <c r="L251" s="32"/>
      <c r="M251" s="155" t="s">
        <v>3</v>
      </c>
      <c r="N251" s="156" t="s">
        <v>45</v>
      </c>
      <c r="O251" s="51"/>
      <c r="P251" s="157">
        <f>O251*H251</f>
        <v>0</v>
      </c>
      <c r="Q251" s="157">
        <v>0</v>
      </c>
      <c r="R251" s="157">
        <f>Q251*H251</f>
        <v>0</v>
      </c>
      <c r="S251" s="157">
        <v>0</v>
      </c>
      <c r="T251" s="158">
        <f>S251*H251</f>
        <v>0</v>
      </c>
      <c r="AR251" s="18" t="s">
        <v>178</v>
      </c>
      <c r="AT251" s="18" t="s">
        <v>173</v>
      </c>
      <c r="AU251" s="18" t="s">
        <v>82</v>
      </c>
      <c r="AY251" s="18" t="s">
        <v>171</v>
      </c>
      <c r="BE251" s="159">
        <f>IF(N251="základní",J251,0)</f>
        <v>0</v>
      </c>
      <c r="BF251" s="159">
        <f>IF(N251="snížená",J251,0)</f>
        <v>0</v>
      </c>
      <c r="BG251" s="159">
        <f>IF(N251="zákl. přenesená",J251,0)</f>
        <v>0</v>
      </c>
      <c r="BH251" s="159">
        <f>IF(N251="sníž. přenesená",J251,0)</f>
        <v>0</v>
      </c>
      <c r="BI251" s="159">
        <f>IF(N251="nulová",J251,0)</f>
        <v>0</v>
      </c>
      <c r="BJ251" s="18" t="s">
        <v>82</v>
      </c>
      <c r="BK251" s="159">
        <f>ROUND(I251*H251,2)</f>
        <v>0</v>
      </c>
      <c r="BL251" s="18" t="s">
        <v>178</v>
      </c>
      <c r="BM251" s="18" t="s">
        <v>1302</v>
      </c>
    </row>
    <row r="252" spans="2:47" s="1" customFormat="1" ht="12">
      <c r="B252" s="32"/>
      <c r="D252" s="160" t="s">
        <v>180</v>
      </c>
      <c r="F252" s="161" t="s">
        <v>3817</v>
      </c>
      <c r="I252" s="93"/>
      <c r="L252" s="32"/>
      <c r="M252" s="162"/>
      <c r="N252" s="51"/>
      <c r="O252" s="51"/>
      <c r="P252" s="51"/>
      <c r="Q252" s="51"/>
      <c r="R252" s="51"/>
      <c r="S252" s="51"/>
      <c r="T252" s="52"/>
      <c r="AT252" s="18" t="s">
        <v>180</v>
      </c>
      <c r="AU252" s="18" t="s">
        <v>82</v>
      </c>
    </row>
    <row r="253" spans="2:65" s="1" customFormat="1" ht="16.5" customHeight="1">
      <c r="B253" s="147"/>
      <c r="C253" s="148" t="s">
        <v>853</v>
      </c>
      <c r="D253" s="148" t="s">
        <v>173</v>
      </c>
      <c r="E253" s="149" t="s">
        <v>3818</v>
      </c>
      <c r="F253" s="150" t="s">
        <v>3819</v>
      </c>
      <c r="G253" s="151" t="s">
        <v>3734</v>
      </c>
      <c r="H253" s="152">
        <v>1</v>
      </c>
      <c r="I253" s="153"/>
      <c r="J253" s="154">
        <f>ROUND(I253*H253,2)</f>
        <v>0</v>
      </c>
      <c r="K253" s="150" t="s">
        <v>3</v>
      </c>
      <c r="L253" s="32"/>
      <c r="M253" s="155" t="s">
        <v>3</v>
      </c>
      <c r="N253" s="156" t="s">
        <v>45</v>
      </c>
      <c r="O253" s="51"/>
      <c r="P253" s="157">
        <f>O253*H253</f>
        <v>0</v>
      </c>
      <c r="Q253" s="157">
        <v>0</v>
      </c>
      <c r="R253" s="157">
        <f>Q253*H253</f>
        <v>0</v>
      </c>
      <c r="S253" s="157">
        <v>0</v>
      </c>
      <c r="T253" s="158">
        <f>S253*H253</f>
        <v>0</v>
      </c>
      <c r="AR253" s="18" t="s">
        <v>178</v>
      </c>
      <c r="AT253" s="18" t="s">
        <v>173</v>
      </c>
      <c r="AU253" s="18" t="s">
        <v>82</v>
      </c>
      <c r="AY253" s="18" t="s">
        <v>171</v>
      </c>
      <c r="BE253" s="159">
        <f>IF(N253="základní",J253,0)</f>
        <v>0</v>
      </c>
      <c r="BF253" s="159">
        <f>IF(N253="snížená",J253,0)</f>
        <v>0</v>
      </c>
      <c r="BG253" s="159">
        <f>IF(N253="zákl. přenesená",J253,0)</f>
        <v>0</v>
      </c>
      <c r="BH253" s="159">
        <f>IF(N253="sníž. přenesená",J253,0)</f>
        <v>0</v>
      </c>
      <c r="BI253" s="159">
        <f>IF(N253="nulová",J253,0)</f>
        <v>0</v>
      </c>
      <c r="BJ253" s="18" t="s">
        <v>82</v>
      </c>
      <c r="BK253" s="159">
        <f>ROUND(I253*H253,2)</f>
        <v>0</v>
      </c>
      <c r="BL253" s="18" t="s">
        <v>178</v>
      </c>
      <c r="BM253" s="18" t="s">
        <v>1310</v>
      </c>
    </row>
    <row r="254" spans="2:47" s="1" customFormat="1" ht="12">
      <c r="B254" s="32"/>
      <c r="D254" s="160" t="s">
        <v>180</v>
      </c>
      <c r="F254" s="161" t="s">
        <v>3819</v>
      </c>
      <c r="I254" s="93"/>
      <c r="L254" s="32"/>
      <c r="M254" s="162"/>
      <c r="N254" s="51"/>
      <c r="O254" s="51"/>
      <c r="P254" s="51"/>
      <c r="Q254" s="51"/>
      <c r="R254" s="51"/>
      <c r="S254" s="51"/>
      <c r="T254" s="52"/>
      <c r="AT254" s="18" t="s">
        <v>180</v>
      </c>
      <c r="AU254" s="18" t="s">
        <v>82</v>
      </c>
    </row>
    <row r="255" spans="2:65" s="1" customFormat="1" ht="16.5" customHeight="1">
      <c r="B255" s="147"/>
      <c r="C255" s="148" t="s">
        <v>861</v>
      </c>
      <c r="D255" s="148" t="s">
        <v>173</v>
      </c>
      <c r="E255" s="149" t="s">
        <v>3820</v>
      </c>
      <c r="F255" s="150" t="s">
        <v>3821</v>
      </c>
      <c r="G255" s="151" t="s">
        <v>3734</v>
      </c>
      <c r="H255" s="152">
        <v>1</v>
      </c>
      <c r="I255" s="153"/>
      <c r="J255" s="154">
        <f>ROUND(I255*H255,2)</f>
        <v>0</v>
      </c>
      <c r="K255" s="150" t="s">
        <v>3</v>
      </c>
      <c r="L255" s="32"/>
      <c r="M255" s="155" t="s">
        <v>3</v>
      </c>
      <c r="N255" s="156" t="s">
        <v>45</v>
      </c>
      <c r="O255" s="51"/>
      <c r="P255" s="157">
        <f>O255*H255</f>
        <v>0</v>
      </c>
      <c r="Q255" s="157">
        <v>0</v>
      </c>
      <c r="R255" s="157">
        <f>Q255*H255</f>
        <v>0</v>
      </c>
      <c r="S255" s="157">
        <v>0</v>
      </c>
      <c r="T255" s="158">
        <f>S255*H255</f>
        <v>0</v>
      </c>
      <c r="AR255" s="18" t="s">
        <v>178</v>
      </c>
      <c r="AT255" s="18" t="s">
        <v>173</v>
      </c>
      <c r="AU255" s="18" t="s">
        <v>82</v>
      </c>
      <c r="AY255" s="18" t="s">
        <v>171</v>
      </c>
      <c r="BE255" s="159">
        <f>IF(N255="základní",J255,0)</f>
        <v>0</v>
      </c>
      <c r="BF255" s="159">
        <f>IF(N255="snížená",J255,0)</f>
        <v>0</v>
      </c>
      <c r="BG255" s="159">
        <f>IF(N255="zákl. přenesená",J255,0)</f>
        <v>0</v>
      </c>
      <c r="BH255" s="159">
        <f>IF(N255="sníž. přenesená",J255,0)</f>
        <v>0</v>
      </c>
      <c r="BI255" s="159">
        <f>IF(N255="nulová",J255,0)</f>
        <v>0</v>
      </c>
      <c r="BJ255" s="18" t="s">
        <v>82</v>
      </c>
      <c r="BK255" s="159">
        <f>ROUND(I255*H255,2)</f>
        <v>0</v>
      </c>
      <c r="BL255" s="18" t="s">
        <v>178</v>
      </c>
      <c r="BM255" s="18" t="s">
        <v>1320</v>
      </c>
    </row>
    <row r="256" spans="2:47" s="1" customFormat="1" ht="12">
      <c r="B256" s="32"/>
      <c r="D256" s="160" t="s">
        <v>180</v>
      </c>
      <c r="F256" s="161" t="s">
        <v>3821</v>
      </c>
      <c r="I256" s="93"/>
      <c r="L256" s="32"/>
      <c r="M256" s="162"/>
      <c r="N256" s="51"/>
      <c r="O256" s="51"/>
      <c r="P256" s="51"/>
      <c r="Q256" s="51"/>
      <c r="R256" s="51"/>
      <c r="S256" s="51"/>
      <c r="T256" s="52"/>
      <c r="AT256" s="18" t="s">
        <v>180</v>
      </c>
      <c r="AU256" s="18" t="s">
        <v>82</v>
      </c>
    </row>
    <row r="257" spans="2:65" s="1" customFormat="1" ht="16.5" customHeight="1">
      <c r="B257" s="147"/>
      <c r="C257" s="148" t="s">
        <v>867</v>
      </c>
      <c r="D257" s="148" t="s">
        <v>173</v>
      </c>
      <c r="E257" s="149" t="s">
        <v>3822</v>
      </c>
      <c r="F257" s="150" t="s">
        <v>3823</v>
      </c>
      <c r="G257" s="151" t="s">
        <v>3734</v>
      </c>
      <c r="H257" s="152">
        <v>1</v>
      </c>
      <c r="I257" s="153"/>
      <c r="J257" s="154">
        <f>ROUND(I257*H257,2)</f>
        <v>0</v>
      </c>
      <c r="K257" s="150" t="s">
        <v>3</v>
      </c>
      <c r="L257" s="32"/>
      <c r="M257" s="155" t="s">
        <v>3</v>
      </c>
      <c r="N257" s="156" t="s">
        <v>45</v>
      </c>
      <c r="O257" s="51"/>
      <c r="P257" s="157">
        <f>O257*H257</f>
        <v>0</v>
      </c>
      <c r="Q257" s="157">
        <v>0</v>
      </c>
      <c r="R257" s="157">
        <f>Q257*H257</f>
        <v>0</v>
      </c>
      <c r="S257" s="157">
        <v>0</v>
      </c>
      <c r="T257" s="158">
        <f>S257*H257</f>
        <v>0</v>
      </c>
      <c r="AR257" s="18" t="s">
        <v>178</v>
      </c>
      <c r="AT257" s="18" t="s">
        <v>173</v>
      </c>
      <c r="AU257" s="18" t="s">
        <v>82</v>
      </c>
      <c r="AY257" s="18" t="s">
        <v>171</v>
      </c>
      <c r="BE257" s="159">
        <f>IF(N257="základní",J257,0)</f>
        <v>0</v>
      </c>
      <c r="BF257" s="159">
        <f>IF(N257="snížená",J257,0)</f>
        <v>0</v>
      </c>
      <c r="BG257" s="159">
        <f>IF(N257="zákl. přenesená",J257,0)</f>
        <v>0</v>
      </c>
      <c r="BH257" s="159">
        <f>IF(N257="sníž. přenesená",J257,0)</f>
        <v>0</v>
      </c>
      <c r="BI257" s="159">
        <f>IF(N257="nulová",J257,0)</f>
        <v>0</v>
      </c>
      <c r="BJ257" s="18" t="s">
        <v>82</v>
      </c>
      <c r="BK257" s="159">
        <f>ROUND(I257*H257,2)</f>
        <v>0</v>
      </c>
      <c r="BL257" s="18" t="s">
        <v>178</v>
      </c>
      <c r="BM257" s="18" t="s">
        <v>1335</v>
      </c>
    </row>
    <row r="258" spans="2:47" s="1" customFormat="1" ht="12">
      <c r="B258" s="32"/>
      <c r="D258" s="160" t="s">
        <v>180</v>
      </c>
      <c r="F258" s="161" t="s">
        <v>3823</v>
      </c>
      <c r="I258" s="93"/>
      <c r="L258" s="32"/>
      <c r="M258" s="162"/>
      <c r="N258" s="51"/>
      <c r="O258" s="51"/>
      <c r="P258" s="51"/>
      <c r="Q258" s="51"/>
      <c r="R258" s="51"/>
      <c r="S258" s="51"/>
      <c r="T258" s="52"/>
      <c r="AT258" s="18" t="s">
        <v>180</v>
      </c>
      <c r="AU258" s="18" t="s">
        <v>82</v>
      </c>
    </row>
    <row r="259" spans="2:65" s="1" customFormat="1" ht="16.5" customHeight="1">
      <c r="B259" s="147"/>
      <c r="C259" s="148" t="s">
        <v>873</v>
      </c>
      <c r="D259" s="148" t="s">
        <v>173</v>
      </c>
      <c r="E259" s="149" t="s">
        <v>3824</v>
      </c>
      <c r="F259" s="150" t="s">
        <v>3825</v>
      </c>
      <c r="G259" s="151" t="s">
        <v>3734</v>
      </c>
      <c r="H259" s="152">
        <v>1</v>
      </c>
      <c r="I259" s="153"/>
      <c r="J259" s="154">
        <f>ROUND(I259*H259,2)</f>
        <v>0</v>
      </c>
      <c r="K259" s="150" t="s">
        <v>3</v>
      </c>
      <c r="L259" s="32"/>
      <c r="M259" s="155" t="s">
        <v>3</v>
      </c>
      <c r="N259" s="156" t="s">
        <v>45</v>
      </c>
      <c r="O259" s="51"/>
      <c r="P259" s="157">
        <f>O259*H259</f>
        <v>0</v>
      </c>
      <c r="Q259" s="157">
        <v>0</v>
      </c>
      <c r="R259" s="157">
        <f>Q259*H259</f>
        <v>0</v>
      </c>
      <c r="S259" s="157">
        <v>0</v>
      </c>
      <c r="T259" s="158">
        <f>S259*H259</f>
        <v>0</v>
      </c>
      <c r="AR259" s="18" t="s">
        <v>178</v>
      </c>
      <c r="AT259" s="18" t="s">
        <v>173</v>
      </c>
      <c r="AU259" s="18" t="s">
        <v>82</v>
      </c>
      <c r="AY259" s="18" t="s">
        <v>171</v>
      </c>
      <c r="BE259" s="159">
        <f>IF(N259="základní",J259,0)</f>
        <v>0</v>
      </c>
      <c r="BF259" s="159">
        <f>IF(N259="snížená",J259,0)</f>
        <v>0</v>
      </c>
      <c r="BG259" s="159">
        <f>IF(N259="zákl. přenesená",J259,0)</f>
        <v>0</v>
      </c>
      <c r="BH259" s="159">
        <f>IF(N259="sníž. přenesená",J259,0)</f>
        <v>0</v>
      </c>
      <c r="BI259" s="159">
        <f>IF(N259="nulová",J259,0)</f>
        <v>0</v>
      </c>
      <c r="BJ259" s="18" t="s">
        <v>82</v>
      </c>
      <c r="BK259" s="159">
        <f>ROUND(I259*H259,2)</f>
        <v>0</v>
      </c>
      <c r="BL259" s="18" t="s">
        <v>178</v>
      </c>
      <c r="BM259" s="18" t="s">
        <v>1350</v>
      </c>
    </row>
    <row r="260" spans="2:47" s="1" customFormat="1" ht="12">
      <c r="B260" s="32"/>
      <c r="D260" s="160" t="s">
        <v>180</v>
      </c>
      <c r="F260" s="161" t="s">
        <v>3825</v>
      </c>
      <c r="I260" s="93"/>
      <c r="L260" s="32"/>
      <c r="M260" s="162"/>
      <c r="N260" s="51"/>
      <c r="O260" s="51"/>
      <c r="P260" s="51"/>
      <c r="Q260" s="51"/>
      <c r="R260" s="51"/>
      <c r="S260" s="51"/>
      <c r="T260" s="52"/>
      <c r="AT260" s="18" t="s">
        <v>180</v>
      </c>
      <c r="AU260" s="18" t="s">
        <v>82</v>
      </c>
    </row>
    <row r="261" spans="2:51" s="12" customFormat="1" ht="12">
      <c r="B261" s="163"/>
      <c r="D261" s="160" t="s">
        <v>182</v>
      </c>
      <c r="E261" s="164" t="s">
        <v>3</v>
      </c>
      <c r="F261" s="165" t="s">
        <v>82</v>
      </c>
      <c r="H261" s="166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4" t="s">
        <v>182</v>
      </c>
      <c r="AU261" s="164" t="s">
        <v>82</v>
      </c>
      <c r="AV261" s="12" t="s">
        <v>84</v>
      </c>
      <c r="AW261" s="12" t="s">
        <v>34</v>
      </c>
      <c r="AX261" s="12" t="s">
        <v>74</v>
      </c>
      <c r="AY261" s="164" t="s">
        <v>171</v>
      </c>
    </row>
    <row r="262" spans="2:51" s="13" customFormat="1" ht="12">
      <c r="B262" s="171"/>
      <c r="D262" s="160" t="s">
        <v>182</v>
      </c>
      <c r="E262" s="172" t="s">
        <v>3</v>
      </c>
      <c r="F262" s="173" t="s">
        <v>201</v>
      </c>
      <c r="H262" s="174">
        <v>1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182</v>
      </c>
      <c r="AU262" s="172" t="s">
        <v>82</v>
      </c>
      <c r="AV262" s="13" t="s">
        <v>178</v>
      </c>
      <c r="AW262" s="13" t="s">
        <v>34</v>
      </c>
      <c r="AX262" s="13" t="s">
        <v>82</v>
      </c>
      <c r="AY262" s="172" t="s">
        <v>171</v>
      </c>
    </row>
    <row r="263" spans="2:65" s="1" customFormat="1" ht="16.5" customHeight="1">
      <c r="B263" s="147"/>
      <c r="C263" s="148" t="s">
        <v>877</v>
      </c>
      <c r="D263" s="148" t="s">
        <v>173</v>
      </c>
      <c r="E263" s="149" t="s">
        <v>3826</v>
      </c>
      <c r="F263" s="150" t="s">
        <v>3827</v>
      </c>
      <c r="G263" s="151" t="s">
        <v>3734</v>
      </c>
      <c r="H263" s="152">
        <v>1</v>
      </c>
      <c r="I263" s="153"/>
      <c r="J263" s="154">
        <f>ROUND(I263*H263,2)</f>
        <v>0</v>
      </c>
      <c r="K263" s="150" t="s">
        <v>3</v>
      </c>
      <c r="L263" s="32"/>
      <c r="M263" s="155" t="s">
        <v>3</v>
      </c>
      <c r="N263" s="156" t="s">
        <v>45</v>
      </c>
      <c r="O263" s="51"/>
      <c r="P263" s="157">
        <f>O263*H263</f>
        <v>0</v>
      </c>
      <c r="Q263" s="157">
        <v>0</v>
      </c>
      <c r="R263" s="157">
        <f>Q263*H263</f>
        <v>0</v>
      </c>
      <c r="S263" s="157">
        <v>0</v>
      </c>
      <c r="T263" s="158">
        <f>S263*H263</f>
        <v>0</v>
      </c>
      <c r="AR263" s="18" t="s">
        <v>178</v>
      </c>
      <c r="AT263" s="18" t="s">
        <v>173</v>
      </c>
      <c r="AU263" s="18" t="s">
        <v>82</v>
      </c>
      <c r="AY263" s="18" t="s">
        <v>171</v>
      </c>
      <c r="BE263" s="159">
        <f>IF(N263="základní",J263,0)</f>
        <v>0</v>
      </c>
      <c r="BF263" s="159">
        <f>IF(N263="snížená",J263,0)</f>
        <v>0</v>
      </c>
      <c r="BG263" s="159">
        <f>IF(N263="zákl. přenesená",J263,0)</f>
        <v>0</v>
      </c>
      <c r="BH263" s="159">
        <f>IF(N263="sníž. přenesená",J263,0)</f>
        <v>0</v>
      </c>
      <c r="BI263" s="159">
        <f>IF(N263="nulová",J263,0)</f>
        <v>0</v>
      </c>
      <c r="BJ263" s="18" t="s">
        <v>82</v>
      </c>
      <c r="BK263" s="159">
        <f>ROUND(I263*H263,2)</f>
        <v>0</v>
      </c>
      <c r="BL263" s="18" t="s">
        <v>178</v>
      </c>
      <c r="BM263" s="18" t="s">
        <v>1368</v>
      </c>
    </row>
    <row r="264" spans="2:47" s="1" customFormat="1" ht="12">
      <c r="B264" s="32"/>
      <c r="D264" s="160" t="s">
        <v>180</v>
      </c>
      <c r="F264" s="161" t="s">
        <v>3827</v>
      </c>
      <c r="I264" s="93"/>
      <c r="L264" s="32"/>
      <c r="M264" s="162"/>
      <c r="N264" s="51"/>
      <c r="O264" s="51"/>
      <c r="P264" s="51"/>
      <c r="Q264" s="51"/>
      <c r="R264" s="51"/>
      <c r="S264" s="51"/>
      <c r="T264" s="52"/>
      <c r="AT264" s="18" t="s">
        <v>180</v>
      </c>
      <c r="AU264" s="18" t="s">
        <v>82</v>
      </c>
    </row>
    <row r="265" spans="2:65" s="1" customFormat="1" ht="16.5" customHeight="1">
      <c r="B265" s="147"/>
      <c r="C265" s="148" t="s">
        <v>883</v>
      </c>
      <c r="D265" s="148" t="s">
        <v>173</v>
      </c>
      <c r="E265" s="149" t="s">
        <v>3828</v>
      </c>
      <c r="F265" s="150" t="s">
        <v>3829</v>
      </c>
      <c r="G265" s="151" t="s">
        <v>3734</v>
      </c>
      <c r="H265" s="152">
        <v>1</v>
      </c>
      <c r="I265" s="153"/>
      <c r="J265" s="154">
        <f>ROUND(I265*H265,2)</f>
        <v>0</v>
      </c>
      <c r="K265" s="150" t="s">
        <v>3</v>
      </c>
      <c r="L265" s="32"/>
      <c r="M265" s="155" t="s">
        <v>3</v>
      </c>
      <c r="N265" s="156" t="s">
        <v>45</v>
      </c>
      <c r="O265" s="51"/>
      <c r="P265" s="157">
        <f>O265*H265</f>
        <v>0</v>
      </c>
      <c r="Q265" s="157">
        <v>0</v>
      </c>
      <c r="R265" s="157">
        <f>Q265*H265</f>
        <v>0</v>
      </c>
      <c r="S265" s="157">
        <v>0</v>
      </c>
      <c r="T265" s="158">
        <f>S265*H265</f>
        <v>0</v>
      </c>
      <c r="AR265" s="18" t="s">
        <v>178</v>
      </c>
      <c r="AT265" s="18" t="s">
        <v>173</v>
      </c>
      <c r="AU265" s="18" t="s">
        <v>82</v>
      </c>
      <c r="AY265" s="18" t="s">
        <v>171</v>
      </c>
      <c r="BE265" s="159">
        <f>IF(N265="základní",J265,0)</f>
        <v>0</v>
      </c>
      <c r="BF265" s="159">
        <f>IF(N265="snížená",J265,0)</f>
        <v>0</v>
      </c>
      <c r="BG265" s="159">
        <f>IF(N265="zákl. přenesená",J265,0)</f>
        <v>0</v>
      </c>
      <c r="BH265" s="159">
        <f>IF(N265="sníž. přenesená",J265,0)</f>
        <v>0</v>
      </c>
      <c r="BI265" s="159">
        <f>IF(N265="nulová",J265,0)</f>
        <v>0</v>
      </c>
      <c r="BJ265" s="18" t="s">
        <v>82</v>
      </c>
      <c r="BK265" s="159">
        <f>ROUND(I265*H265,2)</f>
        <v>0</v>
      </c>
      <c r="BL265" s="18" t="s">
        <v>178</v>
      </c>
      <c r="BM265" s="18" t="s">
        <v>1380</v>
      </c>
    </row>
    <row r="266" spans="2:47" s="1" customFormat="1" ht="12">
      <c r="B266" s="32"/>
      <c r="D266" s="160" t="s">
        <v>180</v>
      </c>
      <c r="F266" s="161" t="s">
        <v>3829</v>
      </c>
      <c r="I266" s="93"/>
      <c r="L266" s="32"/>
      <c r="M266" s="162"/>
      <c r="N266" s="51"/>
      <c r="O266" s="51"/>
      <c r="P266" s="51"/>
      <c r="Q266" s="51"/>
      <c r="R266" s="51"/>
      <c r="S266" s="51"/>
      <c r="T266" s="52"/>
      <c r="AT266" s="18" t="s">
        <v>180</v>
      </c>
      <c r="AU266" s="18" t="s">
        <v>82</v>
      </c>
    </row>
    <row r="267" spans="2:65" s="1" customFormat="1" ht="16.5" customHeight="1">
      <c r="B267" s="147"/>
      <c r="C267" s="148" t="s">
        <v>895</v>
      </c>
      <c r="D267" s="148" t="s">
        <v>173</v>
      </c>
      <c r="E267" s="149" t="s">
        <v>3830</v>
      </c>
      <c r="F267" s="150" t="s">
        <v>3831</v>
      </c>
      <c r="G267" s="151" t="s">
        <v>3734</v>
      </c>
      <c r="H267" s="152">
        <v>1</v>
      </c>
      <c r="I267" s="153"/>
      <c r="J267" s="154">
        <f>ROUND(I267*H267,2)</f>
        <v>0</v>
      </c>
      <c r="K267" s="150" t="s">
        <v>3</v>
      </c>
      <c r="L267" s="32"/>
      <c r="M267" s="155" t="s">
        <v>3</v>
      </c>
      <c r="N267" s="156" t="s">
        <v>45</v>
      </c>
      <c r="O267" s="51"/>
      <c r="P267" s="157">
        <f>O267*H267</f>
        <v>0</v>
      </c>
      <c r="Q267" s="157">
        <v>0</v>
      </c>
      <c r="R267" s="157">
        <f>Q267*H267</f>
        <v>0</v>
      </c>
      <c r="S267" s="157">
        <v>0</v>
      </c>
      <c r="T267" s="158">
        <f>S267*H267</f>
        <v>0</v>
      </c>
      <c r="AR267" s="18" t="s">
        <v>178</v>
      </c>
      <c r="AT267" s="18" t="s">
        <v>173</v>
      </c>
      <c r="AU267" s="18" t="s">
        <v>82</v>
      </c>
      <c r="AY267" s="18" t="s">
        <v>171</v>
      </c>
      <c r="BE267" s="159">
        <f>IF(N267="základní",J267,0)</f>
        <v>0</v>
      </c>
      <c r="BF267" s="159">
        <f>IF(N267="snížená",J267,0)</f>
        <v>0</v>
      </c>
      <c r="BG267" s="159">
        <f>IF(N267="zákl. přenesená",J267,0)</f>
        <v>0</v>
      </c>
      <c r="BH267" s="159">
        <f>IF(N267="sníž. přenesená",J267,0)</f>
        <v>0</v>
      </c>
      <c r="BI267" s="159">
        <f>IF(N267="nulová",J267,0)</f>
        <v>0</v>
      </c>
      <c r="BJ267" s="18" t="s">
        <v>82</v>
      </c>
      <c r="BK267" s="159">
        <f>ROUND(I267*H267,2)</f>
        <v>0</v>
      </c>
      <c r="BL267" s="18" t="s">
        <v>178</v>
      </c>
      <c r="BM267" s="18" t="s">
        <v>1394</v>
      </c>
    </row>
    <row r="268" spans="2:47" s="1" customFormat="1" ht="12">
      <c r="B268" s="32"/>
      <c r="D268" s="160" t="s">
        <v>180</v>
      </c>
      <c r="F268" s="161" t="s">
        <v>3831</v>
      </c>
      <c r="I268" s="93"/>
      <c r="L268" s="32"/>
      <c r="M268" s="162"/>
      <c r="N268" s="51"/>
      <c r="O268" s="51"/>
      <c r="P268" s="51"/>
      <c r="Q268" s="51"/>
      <c r="R268" s="51"/>
      <c r="S268" s="51"/>
      <c r="T268" s="52"/>
      <c r="AT268" s="18" t="s">
        <v>180</v>
      </c>
      <c r="AU268" s="18" t="s">
        <v>82</v>
      </c>
    </row>
    <row r="269" spans="2:65" s="1" customFormat="1" ht="16.5" customHeight="1">
      <c r="B269" s="147"/>
      <c r="C269" s="148" t="s">
        <v>904</v>
      </c>
      <c r="D269" s="148" t="s">
        <v>173</v>
      </c>
      <c r="E269" s="149" t="s">
        <v>3832</v>
      </c>
      <c r="F269" s="150" t="s">
        <v>3833</v>
      </c>
      <c r="G269" s="151" t="s">
        <v>3734</v>
      </c>
      <c r="H269" s="152">
        <v>1</v>
      </c>
      <c r="I269" s="153"/>
      <c r="J269" s="154">
        <f>ROUND(I269*H269,2)</f>
        <v>0</v>
      </c>
      <c r="K269" s="150" t="s">
        <v>3</v>
      </c>
      <c r="L269" s="32"/>
      <c r="M269" s="155" t="s">
        <v>3</v>
      </c>
      <c r="N269" s="156" t="s">
        <v>45</v>
      </c>
      <c r="O269" s="51"/>
      <c r="P269" s="157">
        <f>O269*H269</f>
        <v>0</v>
      </c>
      <c r="Q269" s="157">
        <v>0</v>
      </c>
      <c r="R269" s="157">
        <f>Q269*H269</f>
        <v>0</v>
      </c>
      <c r="S269" s="157">
        <v>0</v>
      </c>
      <c r="T269" s="158">
        <f>S269*H269</f>
        <v>0</v>
      </c>
      <c r="AR269" s="18" t="s">
        <v>178</v>
      </c>
      <c r="AT269" s="18" t="s">
        <v>173</v>
      </c>
      <c r="AU269" s="18" t="s">
        <v>82</v>
      </c>
      <c r="AY269" s="18" t="s">
        <v>171</v>
      </c>
      <c r="BE269" s="159">
        <f>IF(N269="základní",J269,0)</f>
        <v>0</v>
      </c>
      <c r="BF269" s="159">
        <f>IF(N269="snížená",J269,0)</f>
        <v>0</v>
      </c>
      <c r="BG269" s="159">
        <f>IF(N269="zákl. přenesená",J269,0)</f>
        <v>0</v>
      </c>
      <c r="BH269" s="159">
        <f>IF(N269="sníž. přenesená",J269,0)</f>
        <v>0</v>
      </c>
      <c r="BI269" s="159">
        <f>IF(N269="nulová",J269,0)</f>
        <v>0</v>
      </c>
      <c r="BJ269" s="18" t="s">
        <v>82</v>
      </c>
      <c r="BK269" s="159">
        <f>ROUND(I269*H269,2)</f>
        <v>0</v>
      </c>
      <c r="BL269" s="18" t="s">
        <v>178</v>
      </c>
      <c r="BM269" s="18" t="s">
        <v>1407</v>
      </c>
    </row>
    <row r="270" spans="2:47" s="1" customFormat="1" ht="12">
      <c r="B270" s="32"/>
      <c r="D270" s="160" t="s">
        <v>180</v>
      </c>
      <c r="F270" s="161" t="s">
        <v>3833</v>
      </c>
      <c r="I270" s="93"/>
      <c r="L270" s="32"/>
      <c r="M270" s="162"/>
      <c r="N270" s="51"/>
      <c r="O270" s="51"/>
      <c r="P270" s="51"/>
      <c r="Q270" s="51"/>
      <c r="R270" s="51"/>
      <c r="S270" s="51"/>
      <c r="T270" s="52"/>
      <c r="AT270" s="18" t="s">
        <v>180</v>
      </c>
      <c r="AU270" s="18" t="s">
        <v>82</v>
      </c>
    </row>
    <row r="271" spans="2:63" s="11" customFormat="1" ht="25.9" customHeight="1">
      <c r="B271" s="134"/>
      <c r="D271" s="135" t="s">
        <v>73</v>
      </c>
      <c r="E271" s="136" t="s">
        <v>3834</v>
      </c>
      <c r="F271" s="136" t="s">
        <v>3835</v>
      </c>
      <c r="I271" s="137"/>
      <c r="J271" s="138">
        <f>BK271</f>
        <v>0</v>
      </c>
      <c r="L271" s="134"/>
      <c r="M271" s="139"/>
      <c r="N271" s="140"/>
      <c r="O271" s="140"/>
      <c r="P271" s="141">
        <f>SUM(P272:P287)</f>
        <v>0</v>
      </c>
      <c r="Q271" s="140"/>
      <c r="R271" s="141">
        <f>SUM(R272:R287)</f>
        <v>0</v>
      </c>
      <c r="S271" s="140"/>
      <c r="T271" s="142">
        <f>SUM(T272:T287)</f>
        <v>0</v>
      </c>
      <c r="AR271" s="135" t="s">
        <v>82</v>
      </c>
      <c r="AT271" s="143" t="s">
        <v>73</v>
      </c>
      <c r="AU271" s="143" t="s">
        <v>74</v>
      </c>
      <c r="AY271" s="135" t="s">
        <v>171</v>
      </c>
      <c r="BK271" s="144">
        <f>SUM(BK272:BK287)</f>
        <v>0</v>
      </c>
    </row>
    <row r="272" spans="2:65" s="1" customFormat="1" ht="16.5" customHeight="1">
      <c r="B272" s="147"/>
      <c r="C272" s="148" t="s">
        <v>406</v>
      </c>
      <c r="D272" s="148" t="s">
        <v>173</v>
      </c>
      <c r="E272" s="149" t="s">
        <v>3836</v>
      </c>
      <c r="F272" s="150" t="s">
        <v>3837</v>
      </c>
      <c r="G272" s="151" t="s">
        <v>3674</v>
      </c>
      <c r="H272" s="152">
        <v>13</v>
      </c>
      <c r="I272" s="153"/>
      <c r="J272" s="154">
        <f>ROUND(I272*H272,2)</f>
        <v>0</v>
      </c>
      <c r="K272" s="150" t="s">
        <v>3</v>
      </c>
      <c r="L272" s="32"/>
      <c r="M272" s="155" t="s">
        <v>3</v>
      </c>
      <c r="N272" s="156" t="s">
        <v>45</v>
      </c>
      <c r="O272" s="51"/>
      <c r="P272" s="157">
        <f>O272*H272</f>
        <v>0</v>
      </c>
      <c r="Q272" s="157">
        <v>0</v>
      </c>
      <c r="R272" s="157">
        <f>Q272*H272</f>
        <v>0</v>
      </c>
      <c r="S272" s="157">
        <v>0</v>
      </c>
      <c r="T272" s="158">
        <f>S272*H272</f>
        <v>0</v>
      </c>
      <c r="AR272" s="18" t="s">
        <v>178</v>
      </c>
      <c r="AT272" s="18" t="s">
        <v>173</v>
      </c>
      <c r="AU272" s="18" t="s">
        <v>82</v>
      </c>
      <c r="AY272" s="18" t="s">
        <v>171</v>
      </c>
      <c r="BE272" s="159">
        <f>IF(N272="základní",J272,0)</f>
        <v>0</v>
      </c>
      <c r="BF272" s="159">
        <f>IF(N272="snížená",J272,0)</f>
        <v>0</v>
      </c>
      <c r="BG272" s="159">
        <f>IF(N272="zákl. přenesená",J272,0)</f>
        <v>0</v>
      </c>
      <c r="BH272" s="159">
        <f>IF(N272="sníž. přenesená",J272,0)</f>
        <v>0</v>
      </c>
      <c r="BI272" s="159">
        <f>IF(N272="nulová",J272,0)</f>
        <v>0</v>
      </c>
      <c r="BJ272" s="18" t="s">
        <v>82</v>
      </c>
      <c r="BK272" s="159">
        <f>ROUND(I272*H272,2)</f>
        <v>0</v>
      </c>
      <c r="BL272" s="18" t="s">
        <v>178</v>
      </c>
      <c r="BM272" s="18" t="s">
        <v>1421</v>
      </c>
    </row>
    <row r="273" spans="2:47" s="1" customFormat="1" ht="12">
      <c r="B273" s="32"/>
      <c r="D273" s="160" t="s">
        <v>180</v>
      </c>
      <c r="F273" s="161" t="s">
        <v>3837</v>
      </c>
      <c r="I273" s="93"/>
      <c r="L273" s="32"/>
      <c r="M273" s="162"/>
      <c r="N273" s="51"/>
      <c r="O273" s="51"/>
      <c r="P273" s="51"/>
      <c r="Q273" s="51"/>
      <c r="R273" s="51"/>
      <c r="S273" s="51"/>
      <c r="T273" s="52"/>
      <c r="AT273" s="18" t="s">
        <v>180</v>
      </c>
      <c r="AU273" s="18" t="s">
        <v>82</v>
      </c>
    </row>
    <row r="274" spans="2:65" s="1" customFormat="1" ht="16.5" customHeight="1">
      <c r="B274" s="147"/>
      <c r="C274" s="148" t="s">
        <v>915</v>
      </c>
      <c r="D274" s="148" t="s">
        <v>173</v>
      </c>
      <c r="E274" s="149" t="s">
        <v>3838</v>
      </c>
      <c r="F274" s="150" t="s">
        <v>3839</v>
      </c>
      <c r="G274" s="151" t="s">
        <v>3734</v>
      </c>
      <c r="H274" s="152">
        <v>3</v>
      </c>
      <c r="I274" s="153"/>
      <c r="J274" s="154">
        <f>ROUND(I274*H274,2)</f>
        <v>0</v>
      </c>
      <c r="K274" s="150" t="s">
        <v>3</v>
      </c>
      <c r="L274" s="32"/>
      <c r="M274" s="155" t="s">
        <v>3</v>
      </c>
      <c r="N274" s="156" t="s">
        <v>45</v>
      </c>
      <c r="O274" s="51"/>
      <c r="P274" s="157">
        <f>O274*H274</f>
        <v>0</v>
      </c>
      <c r="Q274" s="157">
        <v>0</v>
      </c>
      <c r="R274" s="157">
        <f>Q274*H274</f>
        <v>0</v>
      </c>
      <c r="S274" s="157">
        <v>0</v>
      </c>
      <c r="T274" s="158">
        <f>S274*H274</f>
        <v>0</v>
      </c>
      <c r="AR274" s="18" t="s">
        <v>178</v>
      </c>
      <c r="AT274" s="18" t="s">
        <v>173</v>
      </c>
      <c r="AU274" s="18" t="s">
        <v>82</v>
      </c>
      <c r="AY274" s="18" t="s">
        <v>171</v>
      </c>
      <c r="BE274" s="159">
        <f>IF(N274="základní",J274,0)</f>
        <v>0</v>
      </c>
      <c r="BF274" s="159">
        <f>IF(N274="snížená",J274,0)</f>
        <v>0</v>
      </c>
      <c r="BG274" s="159">
        <f>IF(N274="zákl. přenesená",J274,0)</f>
        <v>0</v>
      </c>
      <c r="BH274" s="159">
        <f>IF(N274="sníž. přenesená",J274,0)</f>
        <v>0</v>
      </c>
      <c r="BI274" s="159">
        <f>IF(N274="nulová",J274,0)</f>
        <v>0</v>
      </c>
      <c r="BJ274" s="18" t="s">
        <v>82</v>
      </c>
      <c r="BK274" s="159">
        <f>ROUND(I274*H274,2)</f>
        <v>0</v>
      </c>
      <c r="BL274" s="18" t="s">
        <v>178</v>
      </c>
      <c r="BM274" s="18" t="s">
        <v>1433</v>
      </c>
    </row>
    <row r="275" spans="2:47" s="1" customFormat="1" ht="12">
      <c r="B275" s="32"/>
      <c r="D275" s="160" t="s">
        <v>180</v>
      </c>
      <c r="F275" s="161" t="s">
        <v>3839</v>
      </c>
      <c r="I275" s="93"/>
      <c r="L275" s="32"/>
      <c r="M275" s="162"/>
      <c r="N275" s="51"/>
      <c r="O275" s="51"/>
      <c r="P275" s="51"/>
      <c r="Q275" s="51"/>
      <c r="R275" s="51"/>
      <c r="S275" s="51"/>
      <c r="T275" s="52"/>
      <c r="AT275" s="18" t="s">
        <v>180</v>
      </c>
      <c r="AU275" s="18" t="s">
        <v>82</v>
      </c>
    </row>
    <row r="276" spans="2:65" s="1" customFormat="1" ht="16.5" customHeight="1">
      <c r="B276" s="147"/>
      <c r="C276" s="148" t="s">
        <v>920</v>
      </c>
      <c r="D276" s="148" t="s">
        <v>173</v>
      </c>
      <c r="E276" s="149" t="s">
        <v>3840</v>
      </c>
      <c r="F276" s="150" t="s">
        <v>3841</v>
      </c>
      <c r="G276" s="151" t="s">
        <v>3674</v>
      </c>
      <c r="H276" s="152">
        <v>0</v>
      </c>
      <c r="I276" s="153"/>
      <c r="J276" s="154">
        <f>ROUND(I276*H276,2)</f>
        <v>0</v>
      </c>
      <c r="K276" s="150" t="s">
        <v>3</v>
      </c>
      <c r="L276" s="32"/>
      <c r="M276" s="155" t="s">
        <v>3</v>
      </c>
      <c r="N276" s="156" t="s">
        <v>45</v>
      </c>
      <c r="O276" s="51"/>
      <c r="P276" s="157">
        <f>O276*H276</f>
        <v>0</v>
      </c>
      <c r="Q276" s="157">
        <v>0</v>
      </c>
      <c r="R276" s="157">
        <f>Q276*H276</f>
        <v>0</v>
      </c>
      <c r="S276" s="157">
        <v>0</v>
      </c>
      <c r="T276" s="158">
        <f>S276*H276</f>
        <v>0</v>
      </c>
      <c r="AR276" s="18" t="s">
        <v>178</v>
      </c>
      <c r="AT276" s="18" t="s">
        <v>173</v>
      </c>
      <c r="AU276" s="18" t="s">
        <v>82</v>
      </c>
      <c r="AY276" s="18" t="s">
        <v>171</v>
      </c>
      <c r="BE276" s="159">
        <f>IF(N276="základní",J276,0)</f>
        <v>0</v>
      </c>
      <c r="BF276" s="159">
        <f>IF(N276="snížená",J276,0)</f>
        <v>0</v>
      </c>
      <c r="BG276" s="159">
        <f>IF(N276="zákl. přenesená",J276,0)</f>
        <v>0</v>
      </c>
      <c r="BH276" s="159">
        <f>IF(N276="sníž. přenesená",J276,0)</f>
        <v>0</v>
      </c>
      <c r="BI276" s="159">
        <f>IF(N276="nulová",J276,0)</f>
        <v>0</v>
      </c>
      <c r="BJ276" s="18" t="s">
        <v>82</v>
      </c>
      <c r="BK276" s="159">
        <f>ROUND(I276*H276,2)</f>
        <v>0</v>
      </c>
      <c r="BL276" s="18" t="s">
        <v>178</v>
      </c>
      <c r="BM276" s="18" t="s">
        <v>1445</v>
      </c>
    </row>
    <row r="277" spans="2:47" s="1" customFormat="1" ht="12">
      <c r="B277" s="32"/>
      <c r="D277" s="160" t="s">
        <v>180</v>
      </c>
      <c r="F277" s="161" t="s">
        <v>3841</v>
      </c>
      <c r="I277" s="93"/>
      <c r="L277" s="32"/>
      <c r="M277" s="162"/>
      <c r="N277" s="51"/>
      <c r="O277" s="51"/>
      <c r="P277" s="51"/>
      <c r="Q277" s="51"/>
      <c r="R277" s="51"/>
      <c r="S277" s="51"/>
      <c r="T277" s="52"/>
      <c r="AT277" s="18" t="s">
        <v>180</v>
      </c>
      <c r="AU277" s="18" t="s">
        <v>82</v>
      </c>
    </row>
    <row r="278" spans="2:65" s="1" customFormat="1" ht="16.5" customHeight="1">
      <c r="B278" s="147"/>
      <c r="C278" s="148" t="s">
        <v>931</v>
      </c>
      <c r="D278" s="148" t="s">
        <v>173</v>
      </c>
      <c r="E278" s="149" t="s">
        <v>3842</v>
      </c>
      <c r="F278" s="150" t="s">
        <v>3843</v>
      </c>
      <c r="G278" s="151" t="s">
        <v>3674</v>
      </c>
      <c r="H278" s="152">
        <v>20</v>
      </c>
      <c r="I278" s="153"/>
      <c r="J278" s="154">
        <f>ROUND(I278*H278,2)</f>
        <v>0</v>
      </c>
      <c r="K278" s="150" t="s">
        <v>3</v>
      </c>
      <c r="L278" s="32"/>
      <c r="M278" s="155" t="s">
        <v>3</v>
      </c>
      <c r="N278" s="156" t="s">
        <v>45</v>
      </c>
      <c r="O278" s="51"/>
      <c r="P278" s="157">
        <f>O278*H278</f>
        <v>0</v>
      </c>
      <c r="Q278" s="157">
        <v>0</v>
      </c>
      <c r="R278" s="157">
        <f>Q278*H278</f>
        <v>0</v>
      </c>
      <c r="S278" s="157">
        <v>0</v>
      </c>
      <c r="T278" s="158">
        <f>S278*H278</f>
        <v>0</v>
      </c>
      <c r="AR278" s="18" t="s">
        <v>178</v>
      </c>
      <c r="AT278" s="18" t="s">
        <v>173</v>
      </c>
      <c r="AU278" s="18" t="s">
        <v>82</v>
      </c>
      <c r="AY278" s="18" t="s">
        <v>171</v>
      </c>
      <c r="BE278" s="159">
        <f>IF(N278="základní",J278,0)</f>
        <v>0</v>
      </c>
      <c r="BF278" s="159">
        <f>IF(N278="snížená",J278,0)</f>
        <v>0</v>
      </c>
      <c r="BG278" s="159">
        <f>IF(N278="zákl. přenesená",J278,0)</f>
        <v>0</v>
      </c>
      <c r="BH278" s="159">
        <f>IF(N278="sníž. přenesená",J278,0)</f>
        <v>0</v>
      </c>
      <c r="BI278" s="159">
        <f>IF(N278="nulová",J278,0)</f>
        <v>0</v>
      </c>
      <c r="BJ278" s="18" t="s">
        <v>82</v>
      </c>
      <c r="BK278" s="159">
        <f>ROUND(I278*H278,2)</f>
        <v>0</v>
      </c>
      <c r="BL278" s="18" t="s">
        <v>178</v>
      </c>
      <c r="BM278" s="18" t="s">
        <v>1459</v>
      </c>
    </row>
    <row r="279" spans="2:47" s="1" customFormat="1" ht="12">
      <c r="B279" s="32"/>
      <c r="D279" s="160" t="s">
        <v>180</v>
      </c>
      <c r="F279" s="161" t="s">
        <v>3843</v>
      </c>
      <c r="I279" s="93"/>
      <c r="L279" s="32"/>
      <c r="M279" s="162"/>
      <c r="N279" s="51"/>
      <c r="O279" s="51"/>
      <c r="P279" s="51"/>
      <c r="Q279" s="51"/>
      <c r="R279" s="51"/>
      <c r="S279" s="51"/>
      <c r="T279" s="52"/>
      <c r="AT279" s="18" t="s">
        <v>180</v>
      </c>
      <c r="AU279" s="18" t="s">
        <v>82</v>
      </c>
    </row>
    <row r="280" spans="2:65" s="1" customFormat="1" ht="16.5" customHeight="1">
      <c r="B280" s="147"/>
      <c r="C280" s="148" t="s">
        <v>937</v>
      </c>
      <c r="D280" s="148" t="s">
        <v>173</v>
      </c>
      <c r="E280" s="149" t="s">
        <v>3844</v>
      </c>
      <c r="F280" s="150" t="s">
        <v>3845</v>
      </c>
      <c r="G280" s="151" t="s">
        <v>408</v>
      </c>
      <c r="H280" s="152">
        <v>21</v>
      </c>
      <c r="I280" s="153"/>
      <c r="J280" s="154">
        <f>ROUND(I280*H280,2)</f>
        <v>0</v>
      </c>
      <c r="K280" s="150" t="s">
        <v>3</v>
      </c>
      <c r="L280" s="32"/>
      <c r="M280" s="155" t="s">
        <v>3</v>
      </c>
      <c r="N280" s="156" t="s">
        <v>45</v>
      </c>
      <c r="O280" s="51"/>
      <c r="P280" s="157">
        <f>O280*H280</f>
        <v>0</v>
      </c>
      <c r="Q280" s="157">
        <v>0</v>
      </c>
      <c r="R280" s="157">
        <f>Q280*H280</f>
        <v>0</v>
      </c>
      <c r="S280" s="157">
        <v>0</v>
      </c>
      <c r="T280" s="158">
        <f>S280*H280</f>
        <v>0</v>
      </c>
      <c r="AR280" s="18" t="s">
        <v>178</v>
      </c>
      <c r="AT280" s="18" t="s">
        <v>173</v>
      </c>
      <c r="AU280" s="18" t="s">
        <v>82</v>
      </c>
      <c r="AY280" s="18" t="s">
        <v>171</v>
      </c>
      <c r="BE280" s="159">
        <f>IF(N280="základní",J280,0)</f>
        <v>0</v>
      </c>
      <c r="BF280" s="159">
        <f>IF(N280="snížená",J280,0)</f>
        <v>0</v>
      </c>
      <c r="BG280" s="159">
        <f>IF(N280="zákl. přenesená",J280,0)</f>
        <v>0</v>
      </c>
      <c r="BH280" s="159">
        <f>IF(N280="sníž. přenesená",J280,0)</f>
        <v>0</v>
      </c>
      <c r="BI280" s="159">
        <f>IF(N280="nulová",J280,0)</f>
        <v>0</v>
      </c>
      <c r="BJ280" s="18" t="s">
        <v>82</v>
      </c>
      <c r="BK280" s="159">
        <f>ROUND(I280*H280,2)</f>
        <v>0</v>
      </c>
      <c r="BL280" s="18" t="s">
        <v>178</v>
      </c>
      <c r="BM280" s="18" t="s">
        <v>1474</v>
      </c>
    </row>
    <row r="281" spans="2:47" s="1" customFormat="1" ht="12">
      <c r="B281" s="32"/>
      <c r="D281" s="160" t="s">
        <v>180</v>
      </c>
      <c r="F281" s="161" t="s">
        <v>3845</v>
      </c>
      <c r="I281" s="93"/>
      <c r="L281" s="32"/>
      <c r="M281" s="162"/>
      <c r="N281" s="51"/>
      <c r="O281" s="51"/>
      <c r="P281" s="51"/>
      <c r="Q281" s="51"/>
      <c r="R281" s="51"/>
      <c r="S281" s="51"/>
      <c r="T281" s="52"/>
      <c r="AT281" s="18" t="s">
        <v>180</v>
      </c>
      <c r="AU281" s="18" t="s">
        <v>82</v>
      </c>
    </row>
    <row r="282" spans="2:51" s="12" customFormat="1" ht="12">
      <c r="B282" s="163"/>
      <c r="D282" s="160" t="s">
        <v>182</v>
      </c>
      <c r="E282" s="164" t="s">
        <v>3</v>
      </c>
      <c r="F282" s="165" t="s">
        <v>3846</v>
      </c>
      <c r="H282" s="166">
        <v>21</v>
      </c>
      <c r="I282" s="167"/>
      <c r="L282" s="163"/>
      <c r="M282" s="168"/>
      <c r="N282" s="169"/>
      <c r="O282" s="169"/>
      <c r="P282" s="169"/>
      <c r="Q282" s="169"/>
      <c r="R282" s="169"/>
      <c r="S282" s="169"/>
      <c r="T282" s="170"/>
      <c r="AT282" s="164" t="s">
        <v>182</v>
      </c>
      <c r="AU282" s="164" t="s">
        <v>82</v>
      </c>
      <c r="AV282" s="12" t="s">
        <v>84</v>
      </c>
      <c r="AW282" s="12" t="s">
        <v>34</v>
      </c>
      <c r="AX282" s="12" t="s">
        <v>74</v>
      </c>
      <c r="AY282" s="164" t="s">
        <v>171</v>
      </c>
    </row>
    <row r="283" spans="2:51" s="13" customFormat="1" ht="12">
      <c r="B283" s="171"/>
      <c r="D283" s="160" t="s">
        <v>182</v>
      </c>
      <c r="E283" s="172" t="s">
        <v>3</v>
      </c>
      <c r="F283" s="173" t="s">
        <v>201</v>
      </c>
      <c r="H283" s="174">
        <v>21</v>
      </c>
      <c r="I283" s="175"/>
      <c r="L283" s="171"/>
      <c r="M283" s="176"/>
      <c r="N283" s="177"/>
      <c r="O283" s="177"/>
      <c r="P283" s="177"/>
      <c r="Q283" s="177"/>
      <c r="R283" s="177"/>
      <c r="S283" s="177"/>
      <c r="T283" s="178"/>
      <c r="AT283" s="172" t="s">
        <v>182</v>
      </c>
      <c r="AU283" s="172" t="s">
        <v>82</v>
      </c>
      <c r="AV283" s="13" t="s">
        <v>178</v>
      </c>
      <c r="AW283" s="13" t="s">
        <v>34</v>
      </c>
      <c r="AX283" s="13" t="s">
        <v>82</v>
      </c>
      <c r="AY283" s="172" t="s">
        <v>171</v>
      </c>
    </row>
    <row r="284" spans="2:65" s="1" customFormat="1" ht="16.5" customHeight="1">
      <c r="B284" s="147"/>
      <c r="C284" s="148" t="s">
        <v>946</v>
      </c>
      <c r="D284" s="148" t="s">
        <v>173</v>
      </c>
      <c r="E284" s="149" t="s">
        <v>3847</v>
      </c>
      <c r="F284" s="150" t="s">
        <v>3848</v>
      </c>
      <c r="G284" s="151" t="s">
        <v>408</v>
      </c>
      <c r="H284" s="152">
        <v>32</v>
      </c>
      <c r="I284" s="153"/>
      <c r="J284" s="154">
        <f>ROUND(I284*H284,2)</f>
        <v>0</v>
      </c>
      <c r="K284" s="150" t="s">
        <v>3</v>
      </c>
      <c r="L284" s="32"/>
      <c r="M284" s="155" t="s">
        <v>3</v>
      </c>
      <c r="N284" s="156" t="s">
        <v>45</v>
      </c>
      <c r="O284" s="51"/>
      <c r="P284" s="157">
        <f>O284*H284</f>
        <v>0</v>
      </c>
      <c r="Q284" s="157">
        <v>0</v>
      </c>
      <c r="R284" s="157">
        <f>Q284*H284</f>
        <v>0</v>
      </c>
      <c r="S284" s="157">
        <v>0</v>
      </c>
      <c r="T284" s="158">
        <f>S284*H284</f>
        <v>0</v>
      </c>
      <c r="AR284" s="18" t="s">
        <v>178</v>
      </c>
      <c r="AT284" s="18" t="s">
        <v>173</v>
      </c>
      <c r="AU284" s="18" t="s">
        <v>82</v>
      </c>
      <c r="AY284" s="18" t="s">
        <v>171</v>
      </c>
      <c r="BE284" s="159">
        <f>IF(N284="základní",J284,0)</f>
        <v>0</v>
      </c>
      <c r="BF284" s="159">
        <f>IF(N284="snížená",J284,0)</f>
        <v>0</v>
      </c>
      <c r="BG284" s="159">
        <f>IF(N284="zákl. přenesená",J284,0)</f>
        <v>0</v>
      </c>
      <c r="BH284" s="159">
        <f>IF(N284="sníž. přenesená",J284,0)</f>
        <v>0</v>
      </c>
      <c r="BI284" s="159">
        <f>IF(N284="nulová",J284,0)</f>
        <v>0</v>
      </c>
      <c r="BJ284" s="18" t="s">
        <v>82</v>
      </c>
      <c r="BK284" s="159">
        <f>ROUND(I284*H284,2)</f>
        <v>0</v>
      </c>
      <c r="BL284" s="18" t="s">
        <v>178</v>
      </c>
      <c r="BM284" s="18" t="s">
        <v>1488</v>
      </c>
    </row>
    <row r="285" spans="2:47" s="1" customFormat="1" ht="12">
      <c r="B285" s="32"/>
      <c r="D285" s="160" t="s">
        <v>180</v>
      </c>
      <c r="F285" s="161" t="s">
        <v>3849</v>
      </c>
      <c r="I285" s="93"/>
      <c r="L285" s="32"/>
      <c r="M285" s="162"/>
      <c r="N285" s="51"/>
      <c r="O285" s="51"/>
      <c r="P285" s="51"/>
      <c r="Q285" s="51"/>
      <c r="R285" s="51"/>
      <c r="S285" s="51"/>
      <c r="T285" s="52"/>
      <c r="AT285" s="18" t="s">
        <v>180</v>
      </c>
      <c r="AU285" s="18" t="s">
        <v>82</v>
      </c>
    </row>
    <row r="286" spans="2:65" s="1" customFormat="1" ht="16.5" customHeight="1">
      <c r="B286" s="147"/>
      <c r="C286" s="148" t="s">
        <v>951</v>
      </c>
      <c r="D286" s="148" t="s">
        <v>173</v>
      </c>
      <c r="E286" s="149" t="s">
        <v>3850</v>
      </c>
      <c r="F286" s="150" t="s">
        <v>3851</v>
      </c>
      <c r="G286" s="151" t="s">
        <v>408</v>
      </c>
      <c r="H286" s="152">
        <v>53</v>
      </c>
      <c r="I286" s="153"/>
      <c r="J286" s="154">
        <f>ROUND(I286*H286,2)</f>
        <v>0</v>
      </c>
      <c r="K286" s="150" t="s">
        <v>3</v>
      </c>
      <c r="L286" s="32"/>
      <c r="M286" s="155" t="s">
        <v>3</v>
      </c>
      <c r="N286" s="156" t="s">
        <v>45</v>
      </c>
      <c r="O286" s="51"/>
      <c r="P286" s="157">
        <f>O286*H286</f>
        <v>0</v>
      </c>
      <c r="Q286" s="157">
        <v>0</v>
      </c>
      <c r="R286" s="157">
        <f>Q286*H286</f>
        <v>0</v>
      </c>
      <c r="S286" s="157">
        <v>0</v>
      </c>
      <c r="T286" s="158">
        <f>S286*H286</f>
        <v>0</v>
      </c>
      <c r="AR286" s="18" t="s">
        <v>178</v>
      </c>
      <c r="AT286" s="18" t="s">
        <v>173</v>
      </c>
      <c r="AU286" s="18" t="s">
        <v>82</v>
      </c>
      <c r="AY286" s="18" t="s">
        <v>171</v>
      </c>
      <c r="BE286" s="159">
        <f>IF(N286="základní",J286,0)</f>
        <v>0</v>
      </c>
      <c r="BF286" s="159">
        <f>IF(N286="snížená",J286,0)</f>
        <v>0</v>
      </c>
      <c r="BG286" s="159">
        <f>IF(N286="zákl. přenesená",J286,0)</f>
        <v>0</v>
      </c>
      <c r="BH286" s="159">
        <f>IF(N286="sníž. přenesená",J286,0)</f>
        <v>0</v>
      </c>
      <c r="BI286" s="159">
        <f>IF(N286="nulová",J286,0)</f>
        <v>0</v>
      </c>
      <c r="BJ286" s="18" t="s">
        <v>82</v>
      </c>
      <c r="BK286" s="159">
        <f>ROUND(I286*H286,2)</f>
        <v>0</v>
      </c>
      <c r="BL286" s="18" t="s">
        <v>178</v>
      </c>
      <c r="BM286" s="18" t="s">
        <v>1499</v>
      </c>
    </row>
    <row r="287" spans="2:47" s="1" customFormat="1" ht="12">
      <c r="B287" s="32"/>
      <c r="D287" s="160" t="s">
        <v>180</v>
      </c>
      <c r="F287" s="161" t="s">
        <v>3851</v>
      </c>
      <c r="I287" s="93"/>
      <c r="L287" s="32"/>
      <c r="M287" s="162"/>
      <c r="N287" s="51"/>
      <c r="O287" s="51"/>
      <c r="P287" s="51"/>
      <c r="Q287" s="51"/>
      <c r="R287" s="51"/>
      <c r="S287" s="51"/>
      <c r="T287" s="52"/>
      <c r="AT287" s="18" t="s">
        <v>180</v>
      </c>
      <c r="AU287" s="18" t="s">
        <v>82</v>
      </c>
    </row>
    <row r="288" spans="2:63" s="11" customFormat="1" ht="25.9" customHeight="1">
      <c r="B288" s="134"/>
      <c r="D288" s="135" t="s">
        <v>73</v>
      </c>
      <c r="E288" s="136" t="s">
        <v>3852</v>
      </c>
      <c r="F288" s="136" t="s">
        <v>3853</v>
      </c>
      <c r="I288" s="137"/>
      <c r="J288" s="138">
        <f>BK288</f>
        <v>0</v>
      </c>
      <c r="L288" s="134"/>
      <c r="M288" s="139"/>
      <c r="N288" s="140"/>
      <c r="O288" s="140"/>
      <c r="P288" s="141">
        <f>SUM(P289:P292)</f>
        <v>0</v>
      </c>
      <c r="Q288" s="140"/>
      <c r="R288" s="141">
        <f>SUM(R289:R292)</f>
        <v>0</v>
      </c>
      <c r="S288" s="140"/>
      <c r="T288" s="142">
        <f>SUM(T289:T292)</f>
        <v>0</v>
      </c>
      <c r="AR288" s="135" t="s">
        <v>82</v>
      </c>
      <c r="AT288" s="143" t="s">
        <v>73</v>
      </c>
      <c r="AU288" s="143" t="s">
        <v>74</v>
      </c>
      <c r="AY288" s="135" t="s">
        <v>171</v>
      </c>
      <c r="BK288" s="144">
        <f>SUM(BK289:BK292)</f>
        <v>0</v>
      </c>
    </row>
    <row r="289" spans="2:65" s="1" customFormat="1" ht="16.5" customHeight="1">
      <c r="B289" s="147"/>
      <c r="C289" s="148" t="s">
        <v>956</v>
      </c>
      <c r="D289" s="148" t="s">
        <v>173</v>
      </c>
      <c r="E289" s="149" t="s">
        <v>3854</v>
      </c>
      <c r="F289" s="150" t="s">
        <v>3855</v>
      </c>
      <c r="G289" s="151" t="s">
        <v>408</v>
      </c>
      <c r="H289" s="152">
        <v>2</v>
      </c>
      <c r="I289" s="153"/>
      <c r="J289" s="154">
        <f>ROUND(I289*H289,2)</f>
        <v>0</v>
      </c>
      <c r="K289" s="150" t="s">
        <v>3</v>
      </c>
      <c r="L289" s="32"/>
      <c r="M289" s="155" t="s">
        <v>3</v>
      </c>
      <c r="N289" s="156" t="s">
        <v>45</v>
      </c>
      <c r="O289" s="51"/>
      <c r="P289" s="157">
        <f>O289*H289</f>
        <v>0</v>
      </c>
      <c r="Q289" s="157">
        <v>0</v>
      </c>
      <c r="R289" s="157">
        <f>Q289*H289</f>
        <v>0</v>
      </c>
      <c r="S289" s="157">
        <v>0</v>
      </c>
      <c r="T289" s="158">
        <f>S289*H289</f>
        <v>0</v>
      </c>
      <c r="AR289" s="18" t="s">
        <v>178</v>
      </c>
      <c r="AT289" s="18" t="s">
        <v>173</v>
      </c>
      <c r="AU289" s="18" t="s">
        <v>82</v>
      </c>
      <c r="AY289" s="18" t="s">
        <v>171</v>
      </c>
      <c r="BE289" s="159">
        <f>IF(N289="základní",J289,0)</f>
        <v>0</v>
      </c>
      <c r="BF289" s="159">
        <f>IF(N289="snížená",J289,0)</f>
        <v>0</v>
      </c>
      <c r="BG289" s="159">
        <f>IF(N289="zákl. přenesená",J289,0)</f>
        <v>0</v>
      </c>
      <c r="BH289" s="159">
        <f>IF(N289="sníž. přenesená",J289,0)</f>
        <v>0</v>
      </c>
      <c r="BI289" s="159">
        <f>IF(N289="nulová",J289,0)</f>
        <v>0</v>
      </c>
      <c r="BJ289" s="18" t="s">
        <v>82</v>
      </c>
      <c r="BK289" s="159">
        <f>ROUND(I289*H289,2)</f>
        <v>0</v>
      </c>
      <c r="BL289" s="18" t="s">
        <v>178</v>
      </c>
      <c r="BM289" s="18" t="s">
        <v>1511</v>
      </c>
    </row>
    <row r="290" spans="2:47" s="1" customFormat="1" ht="12">
      <c r="B290" s="32"/>
      <c r="D290" s="160" t="s">
        <v>180</v>
      </c>
      <c r="F290" s="161" t="s">
        <v>3855</v>
      </c>
      <c r="I290" s="93"/>
      <c r="L290" s="32"/>
      <c r="M290" s="162"/>
      <c r="N290" s="51"/>
      <c r="O290" s="51"/>
      <c r="P290" s="51"/>
      <c r="Q290" s="51"/>
      <c r="R290" s="51"/>
      <c r="S290" s="51"/>
      <c r="T290" s="52"/>
      <c r="AT290" s="18" t="s">
        <v>180</v>
      </c>
      <c r="AU290" s="18" t="s">
        <v>82</v>
      </c>
    </row>
    <row r="291" spans="2:65" s="1" customFormat="1" ht="16.5" customHeight="1">
      <c r="B291" s="147"/>
      <c r="C291" s="148" t="s">
        <v>963</v>
      </c>
      <c r="D291" s="148" t="s">
        <v>173</v>
      </c>
      <c r="E291" s="149" t="s">
        <v>3856</v>
      </c>
      <c r="F291" s="150" t="s">
        <v>3857</v>
      </c>
      <c r="G291" s="151" t="s">
        <v>408</v>
      </c>
      <c r="H291" s="152">
        <v>0</v>
      </c>
      <c r="I291" s="153"/>
      <c r="J291" s="154">
        <f>ROUND(I291*H291,2)</f>
        <v>0</v>
      </c>
      <c r="K291" s="150" t="s">
        <v>3</v>
      </c>
      <c r="L291" s="32"/>
      <c r="M291" s="155" t="s">
        <v>3</v>
      </c>
      <c r="N291" s="156" t="s">
        <v>45</v>
      </c>
      <c r="O291" s="51"/>
      <c r="P291" s="157">
        <f>O291*H291</f>
        <v>0</v>
      </c>
      <c r="Q291" s="157">
        <v>0</v>
      </c>
      <c r="R291" s="157">
        <f>Q291*H291</f>
        <v>0</v>
      </c>
      <c r="S291" s="157">
        <v>0</v>
      </c>
      <c r="T291" s="158">
        <f>S291*H291</f>
        <v>0</v>
      </c>
      <c r="AR291" s="18" t="s">
        <v>178</v>
      </c>
      <c r="AT291" s="18" t="s">
        <v>173</v>
      </c>
      <c r="AU291" s="18" t="s">
        <v>82</v>
      </c>
      <c r="AY291" s="18" t="s">
        <v>171</v>
      </c>
      <c r="BE291" s="159">
        <f>IF(N291="základní",J291,0)</f>
        <v>0</v>
      </c>
      <c r="BF291" s="159">
        <f>IF(N291="snížená",J291,0)</f>
        <v>0</v>
      </c>
      <c r="BG291" s="159">
        <f>IF(N291="zákl. přenesená",J291,0)</f>
        <v>0</v>
      </c>
      <c r="BH291" s="159">
        <f>IF(N291="sníž. přenesená",J291,0)</f>
        <v>0</v>
      </c>
      <c r="BI291" s="159">
        <f>IF(N291="nulová",J291,0)</f>
        <v>0</v>
      </c>
      <c r="BJ291" s="18" t="s">
        <v>82</v>
      </c>
      <c r="BK291" s="159">
        <f>ROUND(I291*H291,2)</f>
        <v>0</v>
      </c>
      <c r="BL291" s="18" t="s">
        <v>178</v>
      </c>
      <c r="BM291" s="18" t="s">
        <v>1522</v>
      </c>
    </row>
    <row r="292" spans="2:47" s="1" customFormat="1" ht="12">
      <c r="B292" s="32"/>
      <c r="D292" s="160" t="s">
        <v>180</v>
      </c>
      <c r="F292" s="161" t="s">
        <v>3857</v>
      </c>
      <c r="I292" s="93"/>
      <c r="L292" s="32"/>
      <c r="M292" s="162"/>
      <c r="N292" s="51"/>
      <c r="O292" s="51"/>
      <c r="P292" s="51"/>
      <c r="Q292" s="51"/>
      <c r="R292" s="51"/>
      <c r="S292" s="51"/>
      <c r="T292" s="52"/>
      <c r="AT292" s="18" t="s">
        <v>180</v>
      </c>
      <c r="AU292" s="18" t="s">
        <v>82</v>
      </c>
    </row>
    <row r="293" spans="2:63" s="11" customFormat="1" ht="25.9" customHeight="1">
      <c r="B293" s="134"/>
      <c r="D293" s="135" t="s">
        <v>73</v>
      </c>
      <c r="E293" s="136" t="s">
        <v>3858</v>
      </c>
      <c r="F293" s="136" t="s">
        <v>3859</v>
      </c>
      <c r="I293" s="137"/>
      <c r="J293" s="138">
        <f>BK293</f>
        <v>0</v>
      </c>
      <c r="L293" s="134"/>
      <c r="M293" s="139"/>
      <c r="N293" s="140"/>
      <c r="O293" s="140"/>
      <c r="P293" s="141">
        <f>SUM(P294:P295)</f>
        <v>0</v>
      </c>
      <c r="Q293" s="140"/>
      <c r="R293" s="141">
        <f>SUM(R294:R295)</f>
        <v>0</v>
      </c>
      <c r="S293" s="140"/>
      <c r="T293" s="142">
        <f>SUM(T294:T295)</f>
        <v>0</v>
      </c>
      <c r="AR293" s="135" t="s">
        <v>82</v>
      </c>
      <c r="AT293" s="143" t="s">
        <v>73</v>
      </c>
      <c r="AU293" s="143" t="s">
        <v>74</v>
      </c>
      <c r="AY293" s="135" t="s">
        <v>171</v>
      </c>
      <c r="BK293" s="144">
        <f>SUM(BK294:BK295)</f>
        <v>0</v>
      </c>
    </row>
    <row r="294" spans="2:65" s="1" customFormat="1" ht="16.5" customHeight="1">
      <c r="B294" s="147"/>
      <c r="C294" s="148" t="s">
        <v>969</v>
      </c>
      <c r="D294" s="148" t="s">
        <v>173</v>
      </c>
      <c r="E294" s="149" t="s">
        <v>3860</v>
      </c>
      <c r="F294" s="150" t="s">
        <v>3861</v>
      </c>
      <c r="G294" s="151" t="s">
        <v>3714</v>
      </c>
      <c r="H294" s="152">
        <v>452</v>
      </c>
      <c r="I294" s="153"/>
      <c r="J294" s="154">
        <f>ROUND(I294*H294,2)</f>
        <v>0</v>
      </c>
      <c r="K294" s="150" t="s">
        <v>3</v>
      </c>
      <c r="L294" s="32"/>
      <c r="M294" s="155" t="s">
        <v>3</v>
      </c>
      <c r="N294" s="156" t="s">
        <v>45</v>
      </c>
      <c r="O294" s="51"/>
      <c r="P294" s="157">
        <f>O294*H294</f>
        <v>0</v>
      </c>
      <c r="Q294" s="157">
        <v>0</v>
      </c>
      <c r="R294" s="157">
        <f>Q294*H294</f>
        <v>0</v>
      </c>
      <c r="S294" s="157">
        <v>0</v>
      </c>
      <c r="T294" s="158">
        <f>S294*H294</f>
        <v>0</v>
      </c>
      <c r="AR294" s="18" t="s">
        <v>178</v>
      </c>
      <c r="AT294" s="18" t="s">
        <v>173</v>
      </c>
      <c r="AU294" s="18" t="s">
        <v>82</v>
      </c>
      <c r="AY294" s="18" t="s">
        <v>171</v>
      </c>
      <c r="BE294" s="159">
        <f>IF(N294="základní",J294,0)</f>
        <v>0</v>
      </c>
      <c r="BF294" s="159">
        <f>IF(N294="snížená",J294,0)</f>
        <v>0</v>
      </c>
      <c r="BG294" s="159">
        <f>IF(N294="zákl. přenesená",J294,0)</f>
        <v>0</v>
      </c>
      <c r="BH294" s="159">
        <f>IF(N294="sníž. přenesená",J294,0)</f>
        <v>0</v>
      </c>
      <c r="BI294" s="159">
        <f>IF(N294="nulová",J294,0)</f>
        <v>0</v>
      </c>
      <c r="BJ294" s="18" t="s">
        <v>82</v>
      </c>
      <c r="BK294" s="159">
        <f>ROUND(I294*H294,2)</f>
        <v>0</v>
      </c>
      <c r="BL294" s="18" t="s">
        <v>178</v>
      </c>
      <c r="BM294" s="18" t="s">
        <v>1533</v>
      </c>
    </row>
    <row r="295" spans="2:47" s="1" customFormat="1" ht="12">
      <c r="B295" s="32"/>
      <c r="D295" s="160" t="s">
        <v>180</v>
      </c>
      <c r="F295" s="161" t="s">
        <v>3861</v>
      </c>
      <c r="I295" s="93"/>
      <c r="L295" s="32"/>
      <c r="M295" s="162"/>
      <c r="N295" s="51"/>
      <c r="O295" s="51"/>
      <c r="P295" s="51"/>
      <c r="Q295" s="51"/>
      <c r="R295" s="51"/>
      <c r="S295" s="51"/>
      <c r="T295" s="52"/>
      <c r="AT295" s="18" t="s">
        <v>180</v>
      </c>
      <c r="AU295" s="18" t="s">
        <v>82</v>
      </c>
    </row>
    <row r="296" spans="2:63" s="11" customFormat="1" ht="25.9" customHeight="1">
      <c r="B296" s="134"/>
      <c r="D296" s="135" t="s">
        <v>73</v>
      </c>
      <c r="E296" s="136" t="s">
        <v>2092</v>
      </c>
      <c r="F296" s="136" t="s">
        <v>3862</v>
      </c>
      <c r="I296" s="137"/>
      <c r="J296" s="138">
        <f>BK296</f>
        <v>0</v>
      </c>
      <c r="L296" s="134"/>
      <c r="M296" s="139"/>
      <c r="N296" s="140"/>
      <c r="O296" s="140"/>
      <c r="P296" s="141">
        <v>0</v>
      </c>
      <c r="Q296" s="140"/>
      <c r="R296" s="141">
        <v>0</v>
      </c>
      <c r="S296" s="140"/>
      <c r="T296" s="142">
        <v>0</v>
      </c>
      <c r="AR296" s="135" t="s">
        <v>82</v>
      </c>
      <c r="AT296" s="143" t="s">
        <v>73</v>
      </c>
      <c r="AU296" s="143" t="s">
        <v>74</v>
      </c>
      <c r="AY296" s="135" t="s">
        <v>171</v>
      </c>
      <c r="BK296" s="144">
        <v>0</v>
      </c>
    </row>
    <row r="297" spans="2:63" s="11" customFormat="1" ht="25.9" customHeight="1">
      <c r="B297" s="134"/>
      <c r="D297" s="135" t="s">
        <v>73</v>
      </c>
      <c r="E297" s="136" t="s">
        <v>3863</v>
      </c>
      <c r="F297" s="136" t="s">
        <v>3864</v>
      </c>
      <c r="I297" s="137"/>
      <c r="J297" s="138">
        <f>BK297</f>
        <v>0</v>
      </c>
      <c r="L297" s="134"/>
      <c r="M297" s="139"/>
      <c r="N297" s="140"/>
      <c r="O297" s="140"/>
      <c r="P297" s="141">
        <f>SUM(P298:P315)</f>
        <v>0</v>
      </c>
      <c r="Q297" s="140"/>
      <c r="R297" s="141">
        <f>SUM(R298:R315)</f>
        <v>0</v>
      </c>
      <c r="S297" s="140"/>
      <c r="T297" s="142">
        <f>SUM(T298:T315)</f>
        <v>0</v>
      </c>
      <c r="AR297" s="135" t="s">
        <v>82</v>
      </c>
      <c r="AT297" s="143" t="s">
        <v>73</v>
      </c>
      <c r="AU297" s="143" t="s">
        <v>74</v>
      </c>
      <c r="AY297" s="135" t="s">
        <v>171</v>
      </c>
      <c r="BK297" s="144">
        <f>SUM(BK298:BK315)</f>
        <v>0</v>
      </c>
    </row>
    <row r="298" spans="2:65" s="1" customFormat="1" ht="16.5" customHeight="1">
      <c r="B298" s="147"/>
      <c r="C298" s="148" t="s">
        <v>975</v>
      </c>
      <c r="D298" s="148" t="s">
        <v>173</v>
      </c>
      <c r="E298" s="149" t="s">
        <v>3865</v>
      </c>
      <c r="F298" s="150" t="s">
        <v>3866</v>
      </c>
      <c r="G298" s="151" t="s">
        <v>3867</v>
      </c>
      <c r="H298" s="152">
        <v>5</v>
      </c>
      <c r="I298" s="153"/>
      <c r="J298" s="154">
        <f>ROUND(I298*H298,2)</f>
        <v>0</v>
      </c>
      <c r="K298" s="150" t="s">
        <v>3</v>
      </c>
      <c r="L298" s="32"/>
      <c r="M298" s="155" t="s">
        <v>3</v>
      </c>
      <c r="N298" s="156" t="s">
        <v>45</v>
      </c>
      <c r="O298" s="51"/>
      <c r="P298" s="157">
        <f>O298*H298</f>
        <v>0</v>
      </c>
      <c r="Q298" s="157">
        <v>0</v>
      </c>
      <c r="R298" s="157">
        <f>Q298*H298</f>
        <v>0</v>
      </c>
      <c r="S298" s="157">
        <v>0</v>
      </c>
      <c r="T298" s="158">
        <f>S298*H298</f>
        <v>0</v>
      </c>
      <c r="AR298" s="18" t="s">
        <v>178</v>
      </c>
      <c r="AT298" s="18" t="s">
        <v>173</v>
      </c>
      <c r="AU298" s="18" t="s">
        <v>82</v>
      </c>
      <c r="AY298" s="18" t="s">
        <v>171</v>
      </c>
      <c r="BE298" s="159">
        <f>IF(N298="základní",J298,0)</f>
        <v>0</v>
      </c>
      <c r="BF298" s="159">
        <f>IF(N298="snížená",J298,0)</f>
        <v>0</v>
      </c>
      <c r="BG298" s="159">
        <f>IF(N298="zákl. přenesená",J298,0)</f>
        <v>0</v>
      </c>
      <c r="BH298" s="159">
        <f>IF(N298="sníž. přenesená",J298,0)</f>
        <v>0</v>
      </c>
      <c r="BI298" s="159">
        <f>IF(N298="nulová",J298,0)</f>
        <v>0</v>
      </c>
      <c r="BJ298" s="18" t="s">
        <v>82</v>
      </c>
      <c r="BK298" s="159">
        <f>ROUND(I298*H298,2)</f>
        <v>0</v>
      </c>
      <c r="BL298" s="18" t="s">
        <v>178</v>
      </c>
      <c r="BM298" s="18" t="s">
        <v>1556</v>
      </c>
    </row>
    <row r="299" spans="2:47" s="1" customFormat="1" ht="12">
      <c r="B299" s="32"/>
      <c r="D299" s="160" t="s">
        <v>180</v>
      </c>
      <c r="F299" s="161" t="s">
        <v>3866</v>
      </c>
      <c r="I299" s="93"/>
      <c r="L299" s="32"/>
      <c r="M299" s="162"/>
      <c r="N299" s="51"/>
      <c r="O299" s="51"/>
      <c r="P299" s="51"/>
      <c r="Q299" s="51"/>
      <c r="R299" s="51"/>
      <c r="S299" s="51"/>
      <c r="T299" s="52"/>
      <c r="AT299" s="18" t="s">
        <v>180</v>
      </c>
      <c r="AU299" s="18" t="s">
        <v>82</v>
      </c>
    </row>
    <row r="300" spans="2:65" s="1" customFormat="1" ht="16.5" customHeight="1">
      <c r="B300" s="147"/>
      <c r="C300" s="148" t="s">
        <v>978</v>
      </c>
      <c r="D300" s="148" t="s">
        <v>173</v>
      </c>
      <c r="E300" s="149" t="s">
        <v>3868</v>
      </c>
      <c r="F300" s="150" t="s">
        <v>3869</v>
      </c>
      <c r="G300" s="151" t="s">
        <v>3691</v>
      </c>
      <c r="H300" s="152">
        <v>343</v>
      </c>
      <c r="I300" s="153"/>
      <c r="J300" s="154">
        <f>ROUND(I300*H300,2)</f>
        <v>0</v>
      </c>
      <c r="K300" s="150" t="s">
        <v>3</v>
      </c>
      <c r="L300" s="32"/>
      <c r="M300" s="155" t="s">
        <v>3</v>
      </c>
      <c r="N300" s="156" t="s">
        <v>45</v>
      </c>
      <c r="O300" s="51"/>
      <c r="P300" s="157">
        <f>O300*H300</f>
        <v>0</v>
      </c>
      <c r="Q300" s="157">
        <v>0</v>
      </c>
      <c r="R300" s="157">
        <f>Q300*H300</f>
        <v>0</v>
      </c>
      <c r="S300" s="157">
        <v>0</v>
      </c>
      <c r="T300" s="158">
        <f>S300*H300</f>
        <v>0</v>
      </c>
      <c r="AR300" s="18" t="s">
        <v>178</v>
      </c>
      <c r="AT300" s="18" t="s">
        <v>173</v>
      </c>
      <c r="AU300" s="18" t="s">
        <v>82</v>
      </c>
      <c r="AY300" s="18" t="s">
        <v>171</v>
      </c>
      <c r="BE300" s="159">
        <f>IF(N300="základní",J300,0)</f>
        <v>0</v>
      </c>
      <c r="BF300" s="159">
        <f>IF(N300="snížená",J300,0)</f>
        <v>0</v>
      </c>
      <c r="BG300" s="159">
        <f>IF(N300="zákl. přenesená",J300,0)</f>
        <v>0</v>
      </c>
      <c r="BH300" s="159">
        <f>IF(N300="sníž. přenesená",J300,0)</f>
        <v>0</v>
      </c>
      <c r="BI300" s="159">
        <f>IF(N300="nulová",J300,0)</f>
        <v>0</v>
      </c>
      <c r="BJ300" s="18" t="s">
        <v>82</v>
      </c>
      <c r="BK300" s="159">
        <f>ROUND(I300*H300,2)</f>
        <v>0</v>
      </c>
      <c r="BL300" s="18" t="s">
        <v>178</v>
      </c>
      <c r="BM300" s="18" t="s">
        <v>1567</v>
      </c>
    </row>
    <row r="301" spans="2:47" s="1" customFormat="1" ht="12">
      <c r="B301" s="32"/>
      <c r="D301" s="160" t="s">
        <v>180</v>
      </c>
      <c r="F301" s="161" t="s">
        <v>3869</v>
      </c>
      <c r="I301" s="93"/>
      <c r="L301" s="32"/>
      <c r="M301" s="162"/>
      <c r="N301" s="51"/>
      <c r="O301" s="51"/>
      <c r="P301" s="51"/>
      <c r="Q301" s="51"/>
      <c r="R301" s="51"/>
      <c r="S301" s="51"/>
      <c r="T301" s="52"/>
      <c r="AT301" s="18" t="s">
        <v>180</v>
      </c>
      <c r="AU301" s="18" t="s">
        <v>82</v>
      </c>
    </row>
    <row r="302" spans="2:65" s="1" customFormat="1" ht="16.5" customHeight="1">
      <c r="B302" s="147"/>
      <c r="C302" s="148" t="s">
        <v>988</v>
      </c>
      <c r="D302" s="148" t="s">
        <v>173</v>
      </c>
      <c r="E302" s="149" t="s">
        <v>3870</v>
      </c>
      <c r="F302" s="150" t="s">
        <v>3871</v>
      </c>
      <c r="G302" s="151" t="s">
        <v>3734</v>
      </c>
      <c r="H302" s="152">
        <v>443</v>
      </c>
      <c r="I302" s="153"/>
      <c r="J302" s="154">
        <f>ROUND(I302*H302,2)</f>
        <v>0</v>
      </c>
      <c r="K302" s="150" t="s">
        <v>3</v>
      </c>
      <c r="L302" s="32"/>
      <c r="M302" s="155" t="s">
        <v>3</v>
      </c>
      <c r="N302" s="156" t="s">
        <v>45</v>
      </c>
      <c r="O302" s="51"/>
      <c r="P302" s="157">
        <f>O302*H302</f>
        <v>0</v>
      </c>
      <c r="Q302" s="157">
        <v>0</v>
      </c>
      <c r="R302" s="157">
        <f>Q302*H302</f>
        <v>0</v>
      </c>
      <c r="S302" s="157">
        <v>0</v>
      </c>
      <c r="T302" s="158">
        <f>S302*H302</f>
        <v>0</v>
      </c>
      <c r="AR302" s="18" t="s">
        <v>178</v>
      </c>
      <c r="AT302" s="18" t="s">
        <v>173</v>
      </c>
      <c r="AU302" s="18" t="s">
        <v>82</v>
      </c>
      <c r="AY302" s="18" t="s">
        <v>171</v>
      </c>
      <c r="BE302" s="159">
        <f>IF(N302="základní",J302,0)</f>
        <v>0</v>
      </c>
      <c r="BF302" s="159">
        <f>IF(N302="snížená",J302,0)</f>
        <v>0</v>
      </c>
      <c r="BG302" s="159">
        <f>IF(N302="zákl. přenesená",J302,0)</f>
        <v>0</v>
      </c>
      <c r="BH302" s="159">
        <f>IF(N302="sníž. přenesená",J302,0)</f>
        <v>0</v>
      </c>
      <c r="BI302" s="159">
        <f>IF(N302="nulová",J302,0)</f>
        <v>0</v>
      </c>
      <c r="BJ302" s="18" t="s">
        <v>82</v>
      </c>
      <c r="BK302" s="159">
        <f>ROUND(I302*H302,2)</f>
        <v>0</v>
      </c>
      <c r="BL302" s="18" t="s">
        <v>178</v>
      </c>
      <c r="BM302" s="18" t="s">
        <v>1577</v>
      </c>
    </row>
    <row r="303" spans="2:47" s="1" customFormat="1" ht="12">
      <c r="B303" s="32"/>
      <c r="D303" s="160" t="s">
        <v>180</v>
      </c>
      <c r="F303" s="161" t="s">
        <v>3871</v>
      </c>
      <c r="I303" s="93"/>
      <c r="L303" s="32"/>
      <c r="M303" s="162"/>
      <c r="N303" s="51"/>
      <c r="O303" s="51"/>
      <c r="P303" s="51"/>
      <c r="Q303" s="51"/>
      <c r="R303" s="51"/>
      <c r="S303" s="51"/>
      <c r="T303" s="52"/>
      <c r="AT303" s="18" t="s">
        <v>180</v>
      </c>
      <c r="AU303" s="18" t="s">
        <v>82</v>
      </c>
    </row>
    <row r="304" spans="2:65" s="1" customFormat="1" ht="16.5" customHeight="1">
      <c r="B304" s="147"/>
      <c r="C304" s="148" t="s">
        <v>991</v>
      </c>
      <c r="D304" s="148" t="s">
        <v>173</v>
      </c>
      <c r="E304" s="149" t="s">
        <v>3872</v>
      </c>
      <c r="F304" s="150" t="s">
        <v>3873</v>
      </c>
      <c r="G304" s="151" t="s">
        <v>3734</v>
      </c>
      <c r="H304" s="152">
        <v>1182</v>
      </c>
      <c r="I304" s="153"/>
      <c r="J304" s="154">
        <f>ROUND(I304*H304,2)</f>
        <v>0</v>
      </c>
      <c r="K304" s="150" t="s">
        <v>3</v>
      </c>
      <c r="L304" s="32"/>
      <c r="M304" s="155" t="s">
        <v>3</v>
      </c>
      <c r="N304" s="156" t="s">
        <v>45</v>
      </c>
      <c r="O304" s="51"/>
      <c r="P304" s="157">
        <f>O304*H304</f>
        <v>0</v>
      </c>
      <c r="Q304" s="157">
        <v>0</v>
      </c>
      <c r="R304" s="157">
        <f>Q304*H304</f>
        <v>0</v>
      </c>
      <c r="S304" s="157">
        <v>0</v>
      </c>
      <c r="T304" s="158">
        <f>S304*H304</f>
        <v>0</v>
      </c>
      <c r="AR304" s="18" t="s">
        <v>178</v>
      </c>
      <c r="AT304" s="18" t="s">
        <v>173</v>
      </c>
      <c r="AU304" s="18" t="s">
        <v>82</v>
      </c>
      <c r="AY304" s="18" t="s">
        <v>171</v>
      </c>
      <c r="BE304" s="159">
        <f>IF(N304="základní",J304,0)</f>
        <v>0</v>
      </c>
      <c r="BF304" s="159">
        <f>IF(N304="snížená",J304,0)</f>
        <v>0</v>
      </c>
      <c r="BG304" s="159">
        <f>IF(N304="zákl. přenesená",J304,0)</f>
        <v>0</v>
      </c>
      <c r="BH304" s="159">
        <f>IF(N304="sníž. přenesená",J304,0)</f>
        <v>0</v>
      </c>
      <c r="BI304" s="159">
        <f>IF(N304="nulová",J304,0)</f>
        <v>0</v>
      </c>
      <c r="BJ304" s="18" t="s">
        <v>82</v>
      </c>
      <c r="BK304" s="159">
        <f>ROUND(I304*H304,2)</f>
        <v>0</v>
      </c>
      <c r="BL304" s="18" t="s">
        <v>178</v>
      </c>
      <c r="BM304" s="18" t="s">
        <v>1587</v>
      </c>
    </row>
    <row r="305" spans="2:47" s="1" customFormat="1" ht="12">
      <c r="B305" s="32"/>
      <c r="D305" s="160" t="s">
        <v>180</v>
      </c>
      <c r="F305" s="161" t="s">
        <v>3873</v>
      </c>
      <c r="I305" s="93"/>
      <c r="L305" s="32"/>
      <c r="M305" s="162"/>
      <c r="N305" s="51"/>
      <c r="O305" s="51"/>
      <c r="P305" s="51"/>
      <c r="Q305" s="51"/>
      <c r="R305" s="51"/>
      <c r="S305" s="51"/>
      <c r="T305" s="52"/>
      <c r="AT305" s="18" t="s">
        <v>180</v>
      </c>
      <c r="AU305" s="18" t="s">
        <v>82</v>
      </c>
    </row>
    <row r="306" spans="2:51" s="12" customFormat="1" ht="12">
      <c r="B306" s="163"/>
      <c r="D306" s="160" t="s">
        <v>182</v>
      </c>
      <c r="E306" s="164" t="s">
        <v>3</v>
      </c>
      <c r="F306" s="165" t="s">
        <v>3874</v>
      </c>
      <c r="H306" s="166">
        <v>1182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4" t="s">
        <v>182</v>
      </c>
      <c r="AU306" s="164" t="s">
        <v>82</v>
      </c>
      <c r="AV306" s="12" t="s">
        <v>84</v>
      </c>
      <c r="AW306" s="12" t="s">
        <v>34</v>
      </c>
      <c r="AX306" s="12" t="s">
        <v>74</v>
      </c>
      <c r="AY306" s="164" t="s">
        <v>171</v>
      </c>
    </row>
    <row r="307" spans="2:51" s="13" customFormat="1" ht="12">
      <c r="B307" s="171"/>
      <c r="D307" s="160" t="s">
        <v>182</v>
      </c>
      <c r="E307" s="172" t="s">
        <v>3</v>
      </c>
      <c r="F307" s="173" t="s">
        <v>201</v>
      </c>
      <c r="H307" s="174">
        <v>1182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182</v>
      </c>
      <c r="AU307" s="172" t="s">
        <v>82</v>
      </c>
      <c r="AV307" s="13" t="s">
        <v>178</v>
      </c>
      <c r="AW307" s="13" t="s">
        <v>34</v>
      </c>
      <c r="AX307" s="13" t="s">
        <v>82</v>
      </c>
      <c r="AY307" s="172" t="s">
        <v>171</v>
      </c>
    </row>
    <row r="308" spans="2:65" s="1" customFormat="1" ht="16.5" customHeight="1">
      <c r="B308" s="147"/>
      <c r="C308" s="148" t="s">
        <v>996</v>
      </c>
      <c r="D308" s="148" t="s">
        <v>173</v>
      </c>
      <c r="E308" s="149" t="s">
        <v>3875</v>
      </c>
      <c r="F308" s="150" t="s">
        <v>3876</v>
      </c>
      <c r="G308" s="151" t="s">
        <v>3734</v>
      </c>
      <c r="H308" s="152">
        <v>394</v>
      </c>
      <c r="I308" s="153"/>
      <c r="J308" s="154">
        <f>ROUND(I308*H308,2)</f>
        <v>0</v>
      </c>
      <c r="K308" s="150" t="s">
        <v>3</v>
      </c>
      <c r="L308" s="32"/>
      <c r="M308" s="155" t="s">
        <v>3</v>
      </c>
      <c r="N308" s="156" t="s">
        <v>45</v>
      </c>
      <c r="O308" s="51"/>
      <c r="P308" s="157">
        <f>O308*H308</f>
        <v>0</v>
      </c>
      <c r="Q308" s="157">
        <v>0</v>
      </c>
      <c r="R308" s="157">
        <f>Q308*H308</f>
        <v>0</v>
      </c>
      <c r="S308" s="157">
        <v>0</v>
      </c>
      <c r="T308" s="158">
        <f>S308*H308</f>
        <v>0</v>
      </c>
      <c r="AR308" s="18" t="s">
        <v>178</v>
      </c>
      <c r="AT308" s="18" t="s">
        <v>173</v>
      </c>
      <c r="AU308" s="18" t="s">
        <v>82</v>
      </c>
      <c r="AY308" s="18" t="s">
        <v>171</v>
      </c>
      <c r="BE308" s="159">
        <f>IF(N308="základní",J308,0)</f>
        <v>0</v>
      </c>
      <c r="BF308" s="159">
        <f>IF(N308="snížená",J308,0)</f>
        <v>0</v>
      </c>
      <c r="BG308" s="159">
        <f>IF(N308="zákl. přenesená",J308,0)</f>
        <v>0</v>
      </c>
      <c r="BH308" s="159">
        <f>IF(N308="sníž. přenesená",J308,0)</f>
        <v>0</v>
      </c>
      <c r="BI308" s="159">
        <f>IF(N308="nulová",J308,0)</f>
        <v>0</v>
      </c>
      <c r="BJ308" s="18" t="s">
        <v>82</v>
      </c>
      <c r="BK308" s="159">
        <f>ROUND(I308*H308,2)</f>
        <v>0</v>
      </c>
      <c r="BL308" s="18" t="s">
        <v>178</v>
      </c>
      <c r="BM308" s="18" t="s">
        <v>1599</v>
      </c>
    </row>
    <row r="309" spans="2:47" s="1" customFormat="1" ht="12">
      <c r="B309" s="32"/>
      <c r="D309" s="160" t="s">
        <v>180</v>
      </c>
      <c r="F309" s="161" t="s">
        <v>3876</v>
      </c>
      <c r="I309" s="93"/>
      <c r="L309" s="32"/>
      <c r="M309" s="162"/>
      <c r="N309" s="51"/>
      <c r="O309" s="51"/>
      <c r="P309" s="51"/>
      <c r="Q309" s="51"/>
      <c r="R309" s="51"/>
      <c r="S309" s="51"/>
      <c r="T309" s="52"/>
      <c r="AT309" s="18" t="s">
        <v>180</v>
      </c>
      <c r="AU309" s="18" t="s">
        <v>82</v>
      </c>
    </row>
    <row r="310" spans="2:51" s="12" customFormat="1" ht="12">
      <c r="B310" s="163"/>
      <c r="D310" s="160" t="s">
        <v>182</v>
      </c>
      <c r="E310" s="164" t="s">
        <v>3</v>
      </c>
      <c r="F310" s="165" t="s">
        <v>3877</v>
      </c>
      <c r="H310" s="166">
        <v>394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4" t="s">
        <v>182</v>
      </c>
      <c r="AU310" s="164" t="s">
        <v>82</v>
      </c>
      <c r="AV310" s="12" t="s">
        <v>84</v>
      </c>
      <c r="AW310" s="12" t="s">
        <v>34</v>
      </c>
      <c r="AX310" s="12" t="s">
        <v>74</v>
      </c>
      <c r="AY310" s="164" t="s">
        <v>171</v>
      </c>
    </row>
    <row r="311" spans="2:51" s="13" customFormat="1" ht="12">
      <c r="B311" s="171"/>
      <c r="D311" s="160" t="s">
        <v>182</v>
      </c>
      <c r="E311" s="172" t="s">
        <v>3</v>
      </c>
      <c r="F311" s="173" t="s">
        <v>201</v>
      </c>
      <c r="H311" s="174">
        <v>394</v>
      </c>
      <c r="I311" s="175"/>
      <c r="L311" s="171"/>
      <c r="M311" s="176"/>
      <c r="N311" s="177"/>
      <c r="O311" s="177"/>
      <c r="P311" s="177"/>
      <c r="Q311" s="177"/>
      <c r="R311" s="177"/>
      <c r="S311" s="177"/>
      <c r="T311" s="178"/>
      <c r="AT311" s="172" t="s">
        <v>182</v>
      </c>
      <c r="AU311" s="172" t="s">
        <v>82</v>
      </c>
      <c r="AV311" s="13" t="s">
        <v>178</v>
      </c>
      <c r="AW311" s="13" t="s">
        <v>34</v>
      </c>
      <c r="AX311" s="13" t="s">
        <v>82</v>
      </c>
      <c r="AY311" s="172" t="s">
        <v>171</v>
      </c>
    </row>
    <row r="312" spans="2:65" s="1" customFormat="1" ht="16.5" customHeight="1">
      <c r="B312" s="147"/>
      <c r="C312" s="148" t="s">
        <v>1001</v>
      </c>
      <c r="D312" s="148" t="s">
        <v>173</v>
      </c>
      <c r="E312" s="149" t="s">
        <v>3878</v>
      </c>
      <c r="F312" s="150" t="s">
        <v>3879</v>
      </c>
      <c r="G312" s="151" t="s">
        <v>3734</v>
      </c>
      <c r="H312" s="152">
        <v>49</v>
      </c>
      <c r="I312" s="153"/>
      <c r="J312" s="154">
        <f>ROUND(I312*H312,2)</f>
        <v>0</v>
      </c>
      <c r="K312" s="150" t="s">
        <v>3</v>
      </c>
      <c r="L312" s="32"/>
      <c r="M312" s="155" t="s">
        <v>3</v>
      </c>
      <c r="N312" s="156" t="s">
        <v>45</v>
      </c>
      <c r="O312" s="51"/>
      <c r="P312" s="157">
        <f>O312*H312</f>
        <v>0</v>
      </c>
      <c r="Q312" s="157">
        <v>0</v>
      </c>
      <c r="R312" s="157">
        <f>Q312*H312</f>
        <v>0</v>
      </c>
      <c r="S312" s="157">
        <v>0</v>
      </c>
      <c r="T312" s="158">
        <f>S312*H312</f>
        <v>0</v>
      </c>
      <c r="AR312" s="18" t="s">
        <v>178</v>
      </c>
      <c r="AT312" s="18" t="s">
        <v>173</v>
      </c>
      <c r="AU312" s="18" t="s">
        <v>82</v>
      </c>
      <c r="AY312" s="18" t="s">
        <v>171</v>
      </c>
      <c r="BE312" s="159">
        <f>IF(N312="základní",J312,0)</f>
        <v>0</v>
      </c>
      <c r="BF312" s="159">
        <f>IF(N312="snížená",J312,0)</f>
        <v>0</v>
      </c>
      <c r="BG312" s="159">
        <f>IF(N312="zákl. přenesená",J312,0)</f>
        <v>0</v>
      </c>
      <c r="BH312" s="159">
        <f>IF(N312="sníž. přenesená",J312,0)</f>
        <v>0</v>
      </c>
      <c r="BI312" s="159">
        <f>IF(N312="nulová",J312,0)</f>
        <v>0</v>
      </c>
      <c r="BJ312" s="18" t="s">
        <v>82</v>
      </c>
      <c r="BK312" s="159">
        <f>ROUND(I312*H312,2)</f>
        <v>0</v>
      </c>
      <c r="BL312" s="18" t="s">
        <v>178</v>
      </c>
      <c r="BM312" s="18" t="s">
        <v>1611</v>
      </c>
    </row>
    <row r="313" spans="2:47" s="1" customFormat="1" ht="12">
      <c r="B313" s="32"/>
      <c r="D313" s="160" t="s">
        <v>180</v>
      </c>
      <c r="F313" s="161" t="s">
        <v>3879</v>
      </c>
      <c r="I313" s="93"/>
      <c r="L313" s="32"/>
      <c r="M313" s="162"/>
      <c r="N313" s="51"/>
      <c r="O313" s="51"/>
      <c r="P313" s="51"/>
      <c r="Q313" s="51"/>
      <c r="R313" s="51"/>
      <c r="S313" s="51"/>
      <c r="T313" s="52"/>
      <c r="AT313" s="18" t="s">
        <v>180</v>
      </c>
      <c r="AU313" s="18" t="s">
        <v>82</v>
      </c>
    </row>
    <row r="314" spans="2:65" s="1" customFormat="1" ht="16.5" customHeight="1">
      <c r="B314" s="147"/>
      <c r="C314" s="148" t="s">
        <v>1006</v>
      </c>
      <c r="D314" s="148" t="s">
        <v>173</v>
      </c>
      <c r="E314" s="149" t="s">
        <v>3880</v>
      </c>
      <c r="F314" s="150" t="s">
        <v>3881</v>
      </c>
      <c r="G314" s="151" t="s">
        <v>3734</v>
      </c>
      <c r="H314" s="152">
        <v>4</v>
      </c>
      <c r="I314" s="153"/>
      <c r="J314" s="154">
        <f>ROUND(I314*H314,2)</f>
        <v>0</v>
      </c>
      <c r="K314" s="150" t="s">
        <v>3</v>
      </c>
      <c r="L314" s="32"/>
      <c r="M314" s="155" t="s">
        <v>3</v>
      </c>
      <c r="N314" s="156" t="s">
        <v>45</v>
      </c>
      <c r="O314" s="51"/>
      <c r="P314" s="157">
        <f>O314*H314</f>
        <v>0</v>
      </c>
      <c r="Q314" s="157">
        <v>0</v>
      </c>
      <c r="R314" s="157">
        <f>Q314*H314</f>
        <v>0</v>
      </c>
      <c r="S314" s="157">
        <v>0</v>
      </c>
      <c r="T314" s="158">
        <f>S314*H314</f>
        <v>0</v>
      </c>
      <c r="AR314" s="18" t="s">
        <v>178</v>
      </c>
      <c r="AT314" s="18" t="s">
        <v>173</v>
      </c>
      <c r="AU314" s="18" t="s">
        <v>82</v>
      </c>
      <c r="AY314" s="18" t="s">
        <v>171</v>
      </c>
      <c r="BE314" s="159">
        <f>IF(N314="základní",J314,0)</f>
        <v>0</v>
      </c>
      <c r="BF314" s="159">
        <f>IF(N314="snížená",J314,0)</f>
        <v>0</v>
      </c>
      <c r="BG314" s="159">
        <f>IF(N314="zákl. přenesená",J314,0)</f>
        <v>0</v>
      </c>
      <c r="BH314" s="159">
        <f>IF(N314="sníž. přenesená",J314,0)</f>
        <v>0</v>
      </c>
      <c r="BI314" s="159">
        <f>IF(N314="nulová",J314,0)</f>
        <v>0</v>
      </c>
      <c r="BJ314" s="18" t="s">
        <v>82</v>
      </c>
      <c r="BK314" s="159">
        <f>ROUND(I314*H314,2)</f>
        <v>0</v>
      </c>
      <c r="BL314" s="18" t="s">
        <v>178</v>
      </c>
      <c r="BM314" s="18" t="s">
        <v>1624</v>
      </c>
    </row>
    <row r="315" spans="2:47" s="1" customFormat="1" ht="12">
      <c r="B315" s="32"/>
      <c r="D315" s="160" t="s">
        <v>180</v>
      </c>
      <c r="F315" s="161" t="s">
        <v>3881</v>
      </c>
      <c r="I315" s="93"/>
      <c r="L315" s="32"/>
      <c r="M315" s="186"/>
      <c r="N315" s="187"/>
      <c r="O315" s="187"/>
      <c r="P315" s="187"/>
      <c r="Q315" s="187"/>
      <c r="R315" s="187"/>
      <c r="S315" s="187"/>
      <c r="T315" s="188"/>
      <c r="AT315" s="18" t="s">
        <v>180</v>
      </c>
      <c r="AU315" s="18" t="s">
        <v>82</v>
      </c>
    </row>
    <row r="316" spans="2:12" s="1" customFormat="1" ht="6.95" customHeight="1">
      <c r="B316" s="41"/>
      <c r="C316" s="42"/>
      <c r="D316" s="42"/>
      <c r="E316" s="42"/>
      <c r="F316" s="42"/>
      <c r="G316" s="42"/>
      <c r="H316" s="42"/>
      <c r="I316" s="109"/>
      <c r="J316" s="42"/>
      <c r="K316" s="42"/>
      <c r="L316" s="32"/>
    </row>
  </sheetData>
  <autoFilter ref="C87:K31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7"/>
  <sheetViews>
    <sheetView showGridLines="0" workbookViewId="0" topLeftCell="A7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133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3882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3883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ROUND(J89,2)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ROUND((SUM(BE89:BE246)),2)</f>
        <v>0</v>
      </c>
      <c r="I35" s="101">
        <v>0.21</v>
      </c>
      <c r="J35" s="100">
        <f>ROUND(((SUM(BE89:BE246))*I35),2)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ROUND((SUM(BF89:BF246)),2)</f>
        <v>0</v>
      </c>
      <c r="I36" s="101">
        <v>0.15</v>
      </c>
      <c r="J36" s="100">
        <f>ROUND(((SUM(BF89:BF246))*I36),2)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ROUND((SUM(BG89:BG246)),2)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ROUND((SUM(BH89:BH246)),2)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ROUND((SUM(BI89:BI246)),2)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3882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01 - Silnoproudá instalace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J89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3884</v>
      </c>
      <c r="E64" s="117"/>
      <c r="F64" s="117"/>
      <c r="G64" s="117"/>
      <c r="H64" s="117"/>
      <c r="I64" s="118"/>
      <c r="J64" s="119">
        <f>J90</f>
        <v>0</v>
      </c>
      <c r="L64" s="115"/>
    </row>
    <row r="65" spans="2:12" s="8" customFormat="1" ht="24.95" customHeight="1">
      <c r="B65" s="115"/>
      <c r="D65" s="116" t="s">
        <v>3885</v>
      </c>
      <c r="E65" s="117"/>
      <c r="F65" s="117"/>
      <c r="G65" s="117"/>
      <c r="H65" s="117"/>
      <c r="I65" s="118"/>
      <c r="J65" s="119">
        <f>J220</f>
        <v>0</v>
      </c>
      <c r="L65" s="115"/>
    </row>
    <row r="66" spans="2:12" s="8" customFormat="1" ht="24.95" customHeight="1">
      <c r="B66" s="115"/>
      <c r="D66" s="116" t="s">
        <v>3886</v>
      </c>
      <c r="E66" s="117"/>
      <c r="F66" s="117"/>
      <c r="G66" s="117"/>
      <c r="H66" s="117"/>
      <c r="I66" s="118"/>
      <c r="J66" s="119">
        <f>J237</f>
        <v>0</v>
      </c>
      <c r="L66" s="115"/>
    </row>
    <row r="67" spans="2:12" s="8" customFormat="1" ht="24.95" customHeight="1">
      <c r="B67" s="115"/>
      <c r="D67" s="116" t="s">
        <v>3887</v>
      </c>
      <c r="E67" s="117"/>
      <c r="F67" s="117"/>
      <c r="G67" s="117"/>
      <c r="H67" s="117"/>
      <c r="I67" s="118"/>
      <c r="J67" s="119">
        <f>J240</f>
        <v>0</v>
      </c>
      <c r="L67" s="115"/>
    </row>
    <row r="68" spans="2:12" s="1" customFormat="1" ht="21.75" customHeight="1">
      <c r="B68" s="32"/>
      <c r="I68" s="93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109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110"/>
      <c r="J73" s="44"/>
      <c r="K73" s="44"/>
      <c r="L73" s="32"/>
    </row>
    <row r="74" spans="2:12" s="1" customFormat="1" ht="24.95" customHeight="1">
      <c r="B74" s="32"/>
      <c r="C74" s="22" t="s">
        <v>156</v>
      </c>
      <c r="I74" s="93"/>
      <c r="L74" s="32"/>
    </row>
    <row r="75" spans="2:12" s="1" customFormat="1" ht="6.95" customHeight="1">
      <c r="B75" s="32"/>
      <c r="I75" s="93"/>
      <c r="L75" s="32"/>
    </row>
    <row r="76" spans="2:12" s="1" customFormat="1" ht="12" customHeight="1">
      <c r="B76" s="32"/>
      <c r="C76" s="27" t="s">
        <v>17</v>
      </c>
      <c r="I76" s="93"/>
      <c r="L76" s="32"/>
    </row>
    <row r="77" spans="2:12" s="1" customFormat="1" ht="16.5" customHeight="1">
      <c r="B77" s="32"/>
      <c r="E77" s="334" t="str">
        <f>E7</f>
        <v>Rozšíření výrobních kapacit společnosti ZELENKA s.r.o.</v>
      </c>
      <c r="F77" s="335"/>
      <c r="G77" s="335"/>
      <c r="H77" s="335"/>
      <c r="I77" s="93"/>
      <c r="L77" s="32"/>
    </row>
    <row r="78" spans="2:12" ht="12" customHeight="1">
      <c r="B78" s="21"/>
      <c r="C78" s="27" t="s">
        <v>144</v>
      </c>
      <c r="L78" s="21"/>
    </row>
    <row r="79" spans="2:12" s="1" customFormat="1" ht="16.5" customHeight="1">
      <c r="B79" s="32"/>
      <c r="E79" s="334" t="s">
        <v>3882</v>
      </c>
      <c r="F79" s="317"/>
      <c r="G79" s="317"/>
      <c r="H79" s="317"/>
      <c r="I79" s="93"/>
      <c r="L79" s="32"/>
    </row>
    <row r="80" spans="2:12" s="1" customFormat="1" ht="12" customHeight="1">
      <c r="B80" s="32"/>
      <c r="C80" s="27" t="s">
        <v>259</v>
      </c>
      <c r="I80" s="93"/>
      <c r="L80" s="32"/>
    </row>
    <row r="81" spans="2:12" s="1" customFormat="1" ht="16.5" customHeight="1">
      <c r="B81" s="32"/>
      <c r="E81" s="318" t="str">
        <f>E11</f>
        <v>01 - Silnoproudá instalace</v>
      </c>
      <c r="F81" s="317"/>
      <c r="G81" s="317"/>
      <c r="H81" s="317"/>
      <c r="I81" s="93"/>
      <c r="L81" s="32"/>
    </row>
    <row r="82" spans="2:12" s="1" customFormat="1" ht="6.95" customHeight="1">
      <c r="B82" s="32"/>
      <c r="I82" s="93"/>
      <c r="L82" s="32"/>
    </row>
    <row r="83" spans="2:12" s="1" customFormat="1" ht="12" customHeight="1">
      <c r="B83" s="32"/>
      <c r="C83" s="27" t="s">
        <v>21</v>
      </c>
      <c r="F83" s="18" t="str">
        <f>F14</f>
        <v>Židlochovice, Topolová 910, PSČ 667 01</v>
      </c>
      <c r="I83" s="94" t="s">
        <v>23</v>
      </c>
      <c r="J83" s="48" t="str">
        <f>IF(J14="","",J14)</f>
        <v>9. 1. 2019</v>
      </c>
      <c r="L83" s="32"/>
    </row>
    <row r="84" spans="2:12" s="1" customFormat="1" ht="6.95" customHeight="1">
      <c r="B84" s="32"/>
      <c r="I84" s="93"/>
      <c r="L84" s="32"/>
    </row>
    <row r="85" spans="2:12" s="1" customFormat="1" ht="24.95" customHeight="1">
      <c r="B85" s="32"/>
      <c r="C85" s="27" t="s">
        <v>25</v>
      </c>
      <c r="F85" s="18" t="str">
        <f>E17</f>
        <v>A77 architektonický ateliér Brno, s.r.o.</v>
      </c>
      <c r="I85" s="94" t="s">
        <v>33</v>
      </c>
      <c r="J85" s="30" t="str">
        <f>E23</f>
        <v>A77 architektonický ateliér Brno, s.r.o.</v>
      </c>
      <c r="L85" s="32"/>
    </row>
    <row r="86" spans="2:12" s="1" customFormat="1" ht="13.7" customHeight="1">
      <c r="B86" s="32"/>
      <c r="C86" s="27" t="s">
        <v>31</v>
      </c>
      <c r="F86" s="18" t="str">
        <f>IF(E20="","",E20)</f>
        <v>Vyplň údaj</v>
      </c>
      <c r="I86" s="94" t="s">
        <v>35</v>
      </c>
      <c r="J86" s="30" t="str">
        <f>E26</f>
        <v>HAVO Consult s.r.o.</v>
      </c>
      <c r="L86" s="32"/>
    </row>
    <row r="87" spans="2:12" s="1" customFormat="1" ht="10.35" customHeight="1">
      <c r="B87" s="32"/>
      <c r="I87" s="93"/>
      <c r="L87" s="32"/>
    </row>
    <row r="88" spans="2:20" s="10" customFormat="1" ht="29.25" customHeight="1">
      <c r="B88" s="125"/>
      <c r="C88" s="126" t="s">
        <v>157</v>
      </c>
      <c r="D88" s="127" t="s">
        <v>59</v>
      </c>
      <c r="E88" s="127" t="s">
        <v>55</v>
      </c>
      <c r="F88" s="127" t="s">
        <v>56</v>
      </c>
      <c r="G88" s="127" t="s">
        <v>158</v>
      </c>
      <c r="H88" s="127" t="s">
        <v>159</v>
      </c>
      <c r="I88" s="128" t="s">
        <v>160</v>
      </c>
      <c r="J88" s="127" t="s">
        <v>148</v>
      </c>
      <c r="K88" s="129" t="s">
        <v>161</v>
      </c>
      <c r="L88" s="125"/>
      <c r="M88" s="55" t="s">
        <v>3</v>
      </c>
      <c r="N88" s="56" t="s">
        <v>44</v>
      </c>
      <c r="O88" s="56" t="s">
        <v>162</v>
      </c>
      <c r="P88" s="56" t="s">
        <v>163</v>
      </c>
      <c r="Q88" s="56" t="s">
        <v>164</v>
      </c>
      <c r="R88" s="56" t="s">
        <v>165</v>
      </c>
      <c r="S88" s="56" t="s">
        <v>166</v>
      </c>
      <c r="T88" s="57" t="s">
        <v>167</v>
      </c>
    </row>
    <row r="89" spans="2:63" s="1" customFormat="1" ht="22.9" customHeight="1">
      <c r="B89" s="32"/>
      <c r="C89" s="60" t="s">
        <v>168</v>
      </c>
      <c r="I89" s="93"/>
      <c r="J89" s="130">
        <f>BK89</f>
        <v>0</v>
      </c>
      <c r="L89" s="32"/>
      <c r="M89" s="58"/>
      <c r="N89" s="49"/>
      <c r="O89" s="49"/>
      <c r="P89" s="131">
        <f>P90+P220+P237+P240</f>
        <v>0</v>
      </c>
      <c r="Q89" s="49"/>
      <c r="R89" s="131">
        <f>R90+R220+R237+R240</f>
        <v>0</v>
      </c>
      <c r="S89" s="49"/>
      <c r="T89" s="132">
        <f>T90+T220+T237+T240</f>
        <v>0</v>
      </c>
      <c r="AT89" s="18" t="s">
        <v>73</v>
      </c>
      <c r="AU89" s="18" t="s">
        <v>149</v>
      </c>
      <c r="BK89" s="133">
        <f>BK90+BK220+BK237+BK240</f>
        <v>0</v>
      </c>
    </row>
    <row r="90" spans="2:63" s="11" customFormat="1" ht="25.9" customHeight="1">
      <c r="B90" s="134"/>
      <c r="D90" s="135" t="s">
        <v>73</v>
      </c>
      <c r="E90" s="136" t="s">
        <v>3888</v>
      </c>
      <c r="F90" s="136" t="s">
        <v>3889</v>
      </c>
      <c r="I90" s="137"/>
      <c r="J90" s="138">
        <f>BK90</f>
        <v>0</v>
      </c>
      <c r="L90" s="134"/>
      <c r="M90" s="139"/>
      <c r="N90" s="140"/>
      <c r="O90" s="140"/>
      <c r="P90" s="141">
        <f>SUM(P91:P219)</f>
        <v>0</v>
      </c>
      <c r="Q90" s="140"/>
      <c r="R90" s="141">
        <f>SUM(R91:R219)</f>
        <v>0</v>
      </c>
      <c r="S90" s="140"/>
      <c r="T90" s="142">
        <f>SUM(T91:T219)</f>
        <v>0</v>
      </c>
      <c r="AR90" s="135" t="s">
        <v>82</v>
      </c>
      <c r="AT90" s="143" t="s">
        <v>73</v>
      </c>
      <c r="AU90" s="143" t="s">
        <v>74</v>
      </c>
      <c r="AY90" s="135" t="s">
        <v>171</v>
      </c>
      <c r="BK90" s="144">
        <f>SUM(BK91:BK219)</f>
        <v>0</v>
      </c>
    </row>
    <row r="91" spans="2:65" s="1" customFormat="1" ht="16.5" customHeight="1">
      <c r="B91" s="147"/>
      <c r="C91" s="148" t="s">
        <v>82</v>
      </c>
      <c r="D91" s="148" t="s">
        <v>173</v>
      </c>
      <c r="E91" s="149" t="s">
        <v>3890</v>
      </c>
      <c r="F91" s="150" t="s">
        <v>3891</v>
      </c>
      <c r="G91" s="151" t="s">
        <v>187</v>
      </c>
      <c r="H91" s="152">
        <v>1580</v>
      </c>
      <c r="I91" s="153"/>
      <c r="J91" s="154">
        <f>ROUND(I91*H91,2)</f>
        <v>0</v>
      </c>
      <c r="K91" s="150" t="s">
        <v>3</v>
      </c>
      <c r="L91" s="32"/>
      <c r="M91" s="155" t="s">
        <v>3</v>
      </c>
      <c r="N91" s="156" t="s">
        <v>45</v>
      </c>
      <c r="O91" s="51"/>
      <c r="P91" s="157">
        <f>O91*H91</f>
        <v>0</v>
      </c>
      <c r="Q91" s="157">
        <v>0</v>
      </c>
      <c r="R91" s="157">
        <f>Q91*H91</f>
        <v>0</v>
      </c>
      <c r="S91" s="157">
        <v>0</v>
      </c>
      <c r="T91" s="158">
        <f>S91*H91</f>
        <v>0</v>
      </c>
      <c r="AR91" s="18" t="s">
        <v>178</v>
      </c>
      <c r="AT91" s="18" t="s">
        <v>173</v>
      </c>
      <c r="AU91" s="18" t="s">
        <v>82</v>
      </c>
      <c r="AY91" s="18" t="s">
        <v>171</v>
      </c>
      <c r="BE91" s="159">
        <f>IF(N91="základní",J91,0)</f>
        <v>0</v>
      </c>
      <c r="BF91" s="159">
        <f>IF(N91="snížená",J91,0)</f>
        <v>0</v>
      </c>
      <c r="BG91" s="159">
        <f>IF(N91="zákl. přenesená",J91,0)</f>
        <v>0</v>
      </c>
      <c r="BH91" s="159">
        <f>IF(N91="sníž. přenesená",J91,0)</f>
        <v>0</v>
      </c>
      <c r="BI91" s="159">
        <f>IF(N91="nulová",J91,0)</f>
        <v>0</v>
      </c>
      <c r="BJ91" s="18" t="s">
        <v>82</v>
      </c>
      <c r="BK91" s="159">
        <f>ROUND(I91*H91,2)</f>
        <v>0</v>
      </c>
      <c r="BL91" s="18" t="s">
        <v>178</v>
      </c>
      <c r="BM91" s="18" t="s">
        <v>84</v>
      </c>
    </row>
    <row r="92" spans="2:47" s="1" customFormat="1" ht="12">
      <c r="B92" s="32"/>
      <c r="D92" s="160" t="s">
        <v>180</v>
      </c>
      <c r="F92" s="161" t="s">
        <v>3891</v>
      </c>
      <c r="I92" s="93"/>
      <c r="L92" s="32"/>
      <c r="M92" s="162"/>
      <c r="N92" s="51"/>
      <c r="O92" s="51"/>
      <c r="P92" s="51"/>
      <c r="Q92" s="51"/>
      <c r="R92" s="51"/>
      <c r="S92" s="51"/>
      <c r="T92" s="52"/>
      <c r="AT92" s="18" t="s">
        <v>180</v>
      </c>
      <c r="AU92" s="18" t="s">
        <v>82</v>
      </c>
    </row>
    <row r="93" spans="2:65" s="1" customFormat="1" ht="16.5" customHeight="1">
      <c r="B93" s="147"/>
      <c r="C93" s="148" t="s">
        <v>84</v>
      </c>
      <c r="D93" s="148" t="s">
        <v>173</v>
      </c>
      <c r="E93" s="149" t="s">
        <v>3892</v>
      </c>
      <c r="F93" s="150" t="s">
        <v>3893</v>
      </c>
      <c r="G93" s="151" t="s">
        <v>187</v>
      </c>
      <c r="H93" s="152">
        <v>790</v>
      </c>
      <c r="I93" s="153"/>
      <c r="J93" s="154">
        <f>ROUND(I93*H93,2)</f>
        <v>0</v>
      </c>
      <c r="K93" s="150" t="s">
        <v>3</v>
      </c>
      <c r="L93" s="32"/>
      <c r="M93" s="155" t="s">
        <v>3</v>
      </c>
      <c r="N93" s="156" t="s">
        <v>45</v>
      </c>
      <c r="O93" s="51"/>
      <c r="P93" s="157">
        <f>O93*H93</f>
        <v>0</v>
      </c>
      <c r="Q93" s="157">
        <v>0</v>
      </c>
      <c r="R93" s="157">
        <f>Q93*H93</f>
        <v>0</v>
      </c>
      <c r="S93" s="157">
        <v>0</v>
      </c>
      <c r="T93" s="158">
        <f>S93*H93</f>
        <v>0</v>
      </c>
      <c r="AR93" s="18" t="s">
        <v>178</v>
      </c>
      <c r="AT93" s="18" t="s">
        <v>173</v>
      </c>
      <c r="AU93" s="18" t="s">
        <v>82</v>
      </c>
      <c r="AY93" s="18" t="s">
        <v>171</v>
      </c>
      <c r="BE93" s="159">
        <f>IF(N93="základní",J93,0)</f>
        <v>0</v>
      </c>
      <c r="BF93" s="159">
        <f>IF(N93="snížená",J93,0)</f>
        <v>0</v>
      </c>
      <c r="BG93" s="159">
        <f>IF(N93="zákl. přenesená",J93,0)</f>
        <v>0</v>
      </c>
      <c r="BH93" s="159">
        <f>IF(N93="sníž. přenesená",J93,0)</f>
        <v>0</v>
      </c>
      <c r="BI93" s="159">
        <f>IF(N93="nulová",J93,0)</f>
        <v>0</v>
      </c>
      <c r="BJ93" s="18" t="s">
        <v>82</v>
      </c>
      <c r="BK93" s="159">
        <f>ROUND(I93*H93,2)</f>
        <v>0</v>
      </c>
      <c r="BL93" s="18" t="s">
        <v>178</v>
      </c>
      <c r="BM93" s="18" t="s">
        <v>178</v>
      </c>
    </row>
    <row r="94" spans="2:47" s="1" customFormat="1" ht="12">
      <c r="B94" s="32"/>
      <c r="D94" s="160" t="s">
        <v>180</v>
      </c>
      <c r="F94" s="161" t="s">
        <v>3893</v>
      </c>
      <c r="I94" s="93"/>
      <c r="L94" s="32"/>
      <c r="M94" s="162"/>
      <c r="N94" s="51"/>
      <c r="O94" s="51"/>
      <c r="P94" s="51"/>
      <c r="Q94" s="51"/>
      <c r="R94" s="51"/>
      <c r="S94" s="51"/>
      <c r="T94" s="52"/>
      <c r="AT94" s="18" t="s">
        <v>180</v>
      </c>
      <c r="AU94" s="18" t="s">
        <v>82</v>
      </c>
    </row>
    <row r="95" spans="2:65" s="1" customFormat="1" ht="16.5" customHeight="1">
      <c r="B95" s="147"/>
      <c r="C95" s="148" t="s">
        <v>107</v>
      </c>
      <c r="D95" s="148" t="s">
        <v>173</v>
      </c>
      <c r="E95" s="149" t="s">
        <v>3894</v>
      </c>
      <c r="F95" s="150" t="s">
        <v>3895</v>
      </c>
      <c r="G95" s="151" t="s">
        <v>187</v>
      </c>
      <c r="H95" s="152">
        <v>160</v>
      </c>
      <c r="I95" s="153"/>
      <c r="J95" s="154">
        <f>ROUND(I95*H95,2)</f>
        <v>0</v>
      </c>
      <c r="K95" s="150" t="s">
        <v>3</v>
      </c>
      <c r="L95" s="32"/>
      <c r="M95" s="155" t="s">
        <v>3</v>
      </c>
      <c r="N95" s="156" t="s">
        <v>45</v>
      </c>
      <c r="O95" s="51"/>
      <c r="P95" s="157">
        <f>O95*H95</f>
        <v>0</v>
      </c>
      <c r="Q95" s="157">
        <v>0</v>
      </c>
      <c r="R95" s="157">
        <f>Q95*H95</f>
        <v>0</v>
      </c>
      <c r="S95" s="157">
        <v>0</v>
      </c>
      <c r="T95" s="158">
        <f>S95*H95</f>
        <v>0</v>
      </c>
      <c r="AR95" s="18" t="s">
        <v>178</v>
      </c>
      <c r="AT95" s="18" t="s">
        <v>173</v>
      </c>
      <c r="AU95" s="18" t="s">
        <v>82</v>
      </c>
      <c r="AY95" s="18" t="s">
        <v>171</v>
      </c>
      <c r="BE95" s="159">
        <f>IF(N95="základní",J95,0)</f>
        <v>0</v>
      </c>
      <c r="BF95" s="159">
        <f>IF(N95="snížená",J95,0)</f>
        <v>0</v>
      </c>
      <c r="BG95" s="159">
        <f>IF(N95="zákl. přenesená",J95,0)</f>
        <v>0</v>
      </c>
      <c r="BH95" s="159">
        <f>IF(N95="sníž. přenesená",J95,0)</f>
        <v>0</v>
      </c>
      <c r="BI95" s="159">
        <f>IF(N95="nulová",J95,0)</f>
        <v>0</v>
      </c>
      <c r="BJ95" s="18" t="s">
        <v>82</v>
      </c>
      <c r="BK95" s="159">
        <f>ROUND(I95*H95,2)</f>
        <v>0</v>
      </c>
      <c r="BL95" s="18" t="s">
        <v>178</v>
      </c>
      <c r="BM95" s="18" t="s">
        <v>190</v>
      </c>
    </row>
    <row r="96" spans="2:47" s="1" customFormat="1" ht="12">
      <c r="B96" s="32"/>
      <c r="D96" s="160" t="s">
        <v>180</v>
      </c>
      <c r="F96" s="161" t="s">
        <v>3895</v>
      </c>
      <c r="I96" s="93"/>
      <c r="L96" s="32"/>
      <c r="M96" s="162"/>
      <c r="N96" s="51"/>
      <c r="O96" s="51"/>
      <c r="P96" s="51"/>
      <c r="Q96" s="51"/>
      <c r="R96" s="51"/>
      <c r="S96" s="51"/>
      <c r="T96" s="52"/>
      <c r="AT96" s="18" t="s">
        <v>180</v>
      </c>
      <c r="AU96" s="18" t="s">
        <v>82</v>
      </c>
    </row>
    <row r="97" spans="2:65" s="1" customFormat="1" ht="16.5" customHeight="1">
      <c r="B97" s="147"/>
      <c r="C97" s="148" t="s">
        <v>178</v>
      </c>
      <c r="D97" s="148" t="s">
        <v>173</v>
      </c>
      <c r="E97" s="149" t="s">
        <v>3896</v>
      </c>
      <c r="F97" s="150" t="s">
        <v>3897</v>
      </c>
      <c r="G97" s="151" t="s">
        <v>1259</v>
      </c>
      <c r="H97" s="152">
        <v>120</v>
      </c>
      <c r="I97" s="153"/>
      <c r="J97" s="154">
        <f>ROUND(I97*H97,2)</f>
        <v>0</v>
      </c>
      <c r="K97" s="150" t="s">
        <v>3</v>
      </c>
      <c r="L97" s="32"/>
      <c r="M97" s="155" t="s">
        <v>3</v>
      </c>
      <c r="N97" s="156" t="s">
        <v>45</v>
      </c>
      <c r="O97" s="51"/>
      <c r="P97" s="157">
        <f>O97*H97</f>
        <v>0</v>
      </c>
      <c r="Q97" s="157">
        <v>0</v>
      </c>
      <c r="R97" s="157">
        <f>Q97*H97</f>
        <v>0</v>
      </c>
      <c r="S97" s="157">
        <v>0</v>
      </c>
      <c r="T97" s="158">
        <f>S97*H97</f>
        <v>0</v>
      </c>
      <c r="AR97" s="18" t="s">
        <v>178</v>
      </c>
      <c r="AT97" s="18" t="s">
        <v>173</v>
      </c>
      <c r="AU97" s="18" t="s">
        <v>82</v>
      </c>
      <c r="AY97" s="18" t="s">
        <v>171</v>
      </c>
      <c r="BE97" s="159">
        <f>IF(N97="základní",J97,0)</f>
        <v>0</v>
      </c>
      <c r="BF97" s="159">
        <f>IF(N97="snížená",J97,0)</f>
        <v>0</v>
      </c>
      <c r="BG97" s="159">
        <f>IF(N97="zákl. přenesená",J97,0)</f>
        <v>0</v>
      </c>
      <c r="BH97" s="159">
        <f>IF(N97="sníž. přenesená",J97,0)</f>
        <v>0</v>
      </c>
      <c r="BI97" s="159">
        <f>IF(N97="nulová",J97,0)</f>
        <v>0</v>
      </c>
      <c r="BJ97" s="18" t="s">
        <v>82</v>
      </c>
      <c r="BK97" s="159">
        <f>ROUND(I97*H97,2)</f>
        <v>0</v>
      </c>
      <c r="BL97" s="18" t="s">
        <v>178</v>
      </c>
      <c r="BM97" s="18" t="s">
        <v>232</v>
      </c>
    </row>
    <row r="98" spans="2:47" s="1" customFormat="1" ht="12">
      <c r="B98" s="32"/>
      <c r="D98" s="160" t="s">
        <v>180</v>
      </c>
      <c r="F98" s="161" t="s">
        <v>3897</v>
      </c>
      <c r="I98" s="93"/>
      <c r="L98" s="32"/>
      <c r="M98" s="162"/>
      <c r="N98" s="51"/>
      <c r="O98" s="51"/>
      <c r="P98" s="51"/>
      <c r="Q98" s="51"/>
      <c r="R98" s="51"/>
      <c r="S98" s="51"/>
      <c r="T98" s="52"/>
      <c r="AT98" s="18" t="s">
        <v>180</v>
      </c>
      <c r="AU98" s="18" t="s">
        <v>82</v>
      </c>
    </row>
    <row r="99" spans="2:65" s="1" customFormat="1" ht="16.5" customHeight="1">
      <c r="B99" s="147"/>
      <c r="C99" s="148" t="s">
        <v>208</v>
      </c>
      <c r="D99" s="148" t="s">
        <v>173</v>
      </c>
      <c r="E99" s="149" t="s">
        <v>3898</v>
      </c>
      <c r="F99" s="150" t="s">
        <v>3899</v>
      </c>
      <c r="G99" s="151" t="s">
        <v>1259</v>
      </c>
      <c r="H99" s="152">
        <v>86</v>
      </c>
      <c r="I99" s="153"/>
      <c r="J99" s="154">
        <f>ROUND(I99*H99,2)</f>
        <v>0</v>
      </c>
      <c r="K99" s="150" t="s">
        <v>3</v>
      </c>
      <c r="L99" s="32"/>
      <c r="M99" s="155" t="s">
        <v>3</v>
      </c>
      <c r="N99" s="156" t="s">
        <v>45</v>
      </c>
      <c r="O99" s="51"/>
      <c r="P99" s="157">
        <f>O99*H99</f>
        <v>0</v>
      </c>
      <c r="Q99" s="157">
        <v>0</v>
      </c>
      <c r="R99" s="157">
        <f>Q99*H99</f>
        <v>0</v>
      </c>
      <c r="S99" s="157">
        <v>0</v>
      </c>
      <c r="T99" s="158">
        <f>S99*H99</f>
        <v>0</v>
      </c>
      <c r="AR99" s="18" t="s">
        <v>178</v>
      </c>
      <c r="AT99" s="18" t="s">
        <v>173</v>
      </c>
      <c r="AU99" s="18" t="s">
        <v>82</v>
      </c>
      <c r="AY99" s="18" t="s">
        <v>171</v>
      </c>
      <c r="BE99" s="159">
        <f>IF(N99="základní",J99,0)</f>
        <v>0</v>
      </c>
      <c r="BF99" s="159">
        <f>IF(N99="snížená",J99,0)</f>
        <v>0</v>
      </c>
      <c r="BG99" s="159">
        <f>IF(N99="zákl. přenesená",J99,0)</f>
        <v>0</v>
      </c>
      <c r="BH99" s="159">
        <f>IF(N99="sníž. přenesená",J99,0)</f>
        <v>0</v>
      </c>
      <c r="BI99" s="159">
        <f>IF(N99="nulová",J99,0)</f>
        <v>0</v>
      </c>
      <c r="BJ99" s="18" t="s">
        <v>82</v>
      </c>
      <c r="BK99" s="159">
        <f>ROUND(I99*H99,2)</f>
        <v>0</v>
      </c>
      <c r="BL99" s="18" t="s">
        <v>178</v>
      </c>
      <c r="BM99" s="18" t="s">
        <v>242</v>
      </c>
    </row>
    <row r="100" spans="2:47" s="1" customFormat="1" ht="12">
      <c r="B100" s="32"/>
      <c r="D100" s="160" t="s">
        <v>180</v>
      </c>
      <c r="F100" s="161" t="s">
        <v>3899</v>
      </c>
      <c r="I100" s="93"/>
      <c r="L100" s="32"/>
      <c r="M100" s="162"/>
      <c r="N100" s="51"/>
      <c r="O100" s="51"/>
      <c r="P100" s="51"/>
      <c r="Q100" s="51"/>
      <c r="R100" s="51"/>
      <c r="S100" s="51"/>
      <c r="T100" s="52"/>
      <c r="AT100" s="18" t="s">
        <v>180</v>
      </c>
      <c r="AU100" s="18" t="s">
        <v>82</v>
      </c>
    </row>
    <row r="101" spans="2:65" s="1" customFormat="1" ht="16.5" customHeight="1">
      <c r="B101" s="147"/>
      <c r="C101" s="148" t="s">
        <v>190</v>
      </c>
      <c r="D101" s="148" t="s">
        <v>173</v>
      </c>
      <c r="E101" s="149" t="s">
        <v>3900</v>
      </c>
      <c r="F101" s="150" t="s">
        <v>3901</v>
      </c>
      <c r="G101" s="151" t="s">
        <v>1259</v>
      </c>
      <c r="H101" s="152">
        <v>35</v>
      </c>
      <c r="I101" s="153"/>
      <c r="J101" s="154">
        <f>ROUND(I101*H101,2)</f>
        <v>0</v>
      </c>
      <c r="K101" s="150" t="s">
        <v>3</v>
      </c>
      <c r="L101" s="32"/>
      <c r="M101" s="155" t="s">
        <v>3</v>
      </c>
      <c r="N101" s="156" t="s">
        <v>45</v>
      </c>
      <c r="O101" s="51"/>
      <c r="P101" s="157">
        <f>O101*H101</f>
        <v>0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18" t="s">
        <v>178</v>
      </c>
      <c r="AT101" s="18" t="s">
        <v>173</v>
      </c>
      <c r="AU101" s="18" t="s">
        <v>82</v>
      </c>
      <c r="AY101" s="18" t="s">
        <v>171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18" t="s">
        <v>82</v>
      </c>
      <c r="BK101" s="159">
        <f>ROUND(I101*H101,2)</f>
        <v>0</v>
      </c>
      <c r="BL101" s="18" t="s">
        <v>178</v>
      </c>
      <c r="BM101" s="18" t="s">
        <v>253</v>
      </c>
    </row>
    <row r="102" spans="2:47" s="1" customFormat="1" ht="12">
      <c r="B102" s="32"/>
      <c r="D102" s="160" t="s">
        <v>180</v>
      </c>
      <c r="F102" s="161" t="s">
        <v>3901</v>
      </c>
      <c r="I102" s="93"/>
      <c r="L102" s="32"/>
      <c r="M102" s="162"/>
      <c r="N102" s="51"/>
      <c r="O102" s="51"/>
      <c r="P102" s="51"/>
      <c r="Q102" s="51"/>
      <c r="R102" s="51"/>
      <c r="S102" s="51"/>
      <c r="T102" s="52"/>
      <c r="AT102" s="18" t="s">
        <v>180</v>
      </c>
      <c r="AU102" s="18" t="s">
        <v>82</v>
      </c>
    </row>
    <row r="103" spans="2:65" s="1" customFormat="1" ht="16.5" customHeight="1">
      <c r="B103" s="147"/>
      <c r="C103" s="148" t="s">
        <v>822</v>
      </c>
      <c r="D103" s="148" t="s">
        <v>173</v>
      </c>
      <c r="E103" s="149" t="s">
        <v>3902</v>
      </c>
      <c r="F103" s="150" t="s">
        <v>3903</v>
      </c>
      <c r="G103" s="151" t="s">
        <v>176</v>
      </c>
      <c r="H103" s="152">
        <v>31.8</v>
      </c>
      <c r="I103" s="153"/>
      <c r="J103" s="154">
        <f>ROUND(I103*H103,2)</f>
        <v>0</v>
      </c>
      <c r="K103" s="150" t="s">
        <v>3</v>
      </c>
      <c r="L103" s="32"/>
      <c r="M103" s="155" t="s">
        <v>3</v>
      </c>
      <c r="N103" s="156" t="s">
        <v>45</v>
      </c>
      <c r="O103" s="51"/>
      <c r="P103" s="157">
        <f>O103*H103</f>
        <v>0</v>
      </c>
      <c r="Q103" s="157">
        <v>0</v>
      </c>
      <c r="R103" s="157">
        <f>Q103*H103</f>
        <v>0</v>
      </c>
      <c r="S103" s="157">
        <v>0</v>
      </c>
      <c r="T103" s="158">
        <f>S103*H103</f>
        <v>0</v>
      </c>
      <c r="AR103" s="18" t="s">
        <v>178</v>
      </c>
      <c r="AT103" s="18" t="s">
        <v>173</v>
      </c>
      <c r="AU103" s="18" t="s">
        <v>82</v>
      </c>
      <c r="AY103" s="18" t="s">
        <v>171</v>
      </c>
      <c r="BE103" s="159">
        <f>IF(N103="základní",J103,0)</f>
        <v>0</v>
      </c>
      <c r="BF103" s="159">
        <f>IF(N103="snížená",J103,0)</f>
        <v>0</v>
      </c>
      <c r="BG103" s="159">
        <f>IF(N103="zákl. přenesená",J103,0)</f>
        <v>0</v>
      </c>
      <c r="BH103" s="159">
        <f>IF(N103="sníž. přenesená",J103,0)</f>
        <v>0</v>
      </c>
      <c r="BI103" s="159">
        <f>IF(N103="nulová",J103,0)</f>
        <v>0</v>
      </c>
      <c r="BJ103" s="18" t="s">
        <v>82</v>
      </c>
      <c r="BK103" s="159">
        <f>ROUND(I103*H103,2)</f>
        <v>0</v>
      </c>
      <c r="BL103" s="18" t="s">
        <v>178</v>
      </c>
      <c r="BM103" s="18" t="s">
        <v>3904</v>
      </c>
    </row>
    <row r="104" spans="2:47" s="1" customFormat="1" ht="12">
      <c r="B104" s="32"/>
      <c r="D104" s="160" t="s">
        <v>180</v>
      </c>
      <c r="F104" s="161" t="s">
        <v>3903</v>
      </c>
      <c r="I104" s="93"/>
      <c r="L104" s="32"/>
      <c r="M104" s="162"/>
      <c r="N104" s="51"/>
      <c r="O104" s="51"/>
      <c r="P104" s="51"/>
      <c r="Q104" s="51"/>
      <c r="R104" s="51"/>
      <c r="S104" s="51"/>
      <c r="T104" s="52"/>
      <c r="AT104" s="18" t="s">
        <v>180</v>
      </c>
      <c r="AU104" s="18" t="s">
        <v>82</v>
      </c>
    </row>
    <row r="105" spans="2:51" s="12" customFormat="1" ht="12">
      <c r="B105" s="163"/>
      <c r="D105" s="160" t="s">
        <v>182</v>
      </c>
      <c r="E105" s="164" t="s">
        <v>3</v>
      </c>
      <c r="F105" s="165" t="s">
        <v>1914</v>
      </c>
      <c r="H105" s="166">
        <v>31.8</v>
      </c>
      <c r="I105" s="167"/>
      <c r="L105" s="163"/>
      <c r="M105" s="168"/>
      <c r="N105" s="169"/>
      <c r="O105" s="169"/>
      <c r="P105" s="169"/>
      <c r="Q105" s="169"/>
      <c r="R105" s="169"/>
      <c r="S105" s="169"/>
      <c r="T105" s="170"/>
      <c r="AT105" s="164" t="s">
        <v>182</v>
      </c>
      <c r="AU105" s="164" t="s">
        <v>82</v>
      </c>
      <c r="AV105" s="12" t="s">
        <v>84</v>
      </c>
      <c r="AW105" s="12" t="s">
        <v>34</v>
      </c>
      <c r="AX105" s="12" t="s">
        <v>82</v>
      </c>
      <c r="AY105" s="164" t="s">
        <v>171</v>
      </c>
    </row>
    <row r="106" spans="2:65" s="1" customFormat="1" ht="16.5" customHeight="1">
      <c r="B106" s="147"/>
      <c r="C106" s="148" t="s">
        <v>224</v>
      </c>
      <c r="D106" s="148" t="s">
        <v>173</v>
      </c>
      <c r="E106" s="149" t="s">
        <v>3905</v>
      </c>
      <c r="F106" s="150" t="s">
        <v>3906</v>
      </c>
      <c r="G106" s="151" t="s">
        <v>1259</v>
      </c>
      <c r="H106" s="152">
        <v>160</v>
      </c>
      <c r="I106" s="153"/>
      <c r="J106" s="154">
        <f>ROUND(I106*H106,2)</f>
        <v>0</v>
      </c>
      <c r="K106" s="150" t="s">
        <v>3</v>
      </c>
      <c r="L106" s="32"/>
      <c r="M106" s="155" t="s">
        <v>3</v>
      </c>
      <c r="N106" s="156" t="s">
        <v>45</v>
      </c>
      <c r="O106" s="51"/>
      <c r="P106" s="157">
        <f>O106*H106</f>
        <v>0</v>
      </c>
      <c r="Q106" s="157">
        <v>0</v>
      </c>
      <c r="R106" s="157">
        <f>Q106*H106</f>
        <v>0</v>
      </c>
      <c r="S106" s="157">
        <v>0</v>
      </c>
      <c r="T106" s="158">
        <f>S106*H106</f>
        <v>0</v>
      </c>
      <c r="AR106" s="18" t="s">
        <v>178</v>
      </c>
      <c r="AT106" s="18" t="s">
        <v>173</v>
      </c>
      <c r="AU106" s="18" t="s">
        <v>82</v>
      </c>
      <c r="AY106" s="18" t="s">
        <v>171</v>
      </c>
      <c r="BE106" s="159">
        <f>IF(N106="základní",J106,0)</f>
        <v>0</v>
      </c>
      <c r="BF106" s="159">
        <f>IF(N106="snížená",J106,0)</f>
        <v>0</v>
      </c>
      <c r="BG106" s="159">
        <f>IF(N106="zákl. přenesená",J106,0)</f>
        <v>0</v>
      </c>
      <c r="BH106" s="159">
        <f>IF(N106="sníž. přenesená",J106,0)</f>
        <v>0</v>
      </c>
      <c r="BI106" s="159">
        <f>IF(N106="nulová",J106,0)</f>
        <v>0</v>
      </c>
      <c r="BJ106" s="18" t="s">
        <v>82</v>
      </c>
      <c r="BK106" s="159">
        <f>ROUND(I106*H106,2)</f>
        <v>0</v>
      </c>
      <c r="BL106" s="18" t="s">
        <v>178</v>
      </c>
      <c r="BM106" s="18" t="s">
        <v>376</v>
      </c>
    </row>
    <row r="107" spans="2:47" s="1" customFormat="1" ht="12">
      <c r="B107" s="32"/>
      <c r="D107" s="160" t="s">
        <v>180</v>
      </c>
      <c r="F107" s="161" t="s">
        <v>3906</v>
      </c>
      <c r="I107" s="93"/>
      <c r="L107" s="32"/>
      <c r="M107" s="162"/>
      <c r="N107" s="51"/>
      <c r="O107" s="51"/>
      <c r="P107" s="51"/>
      <c r="Q107" s="51"/>
      <c r="R107" s="51"/>
      <c r="S107" s="51"/>
      <c r="T107" s="52"/>
      <c r="AT107" s="18" t="s">
        <v>180</v>
      </c>
      <c r="AU107" s="18" t="s">
        <v>82</v>
      </c>
    </row>
    <row r="108" spans="2:65" s="1" customFormat="1" ht="16.5" customHeight="1">
      <c r="B108" s="147"/>
      <c r="C108" s="148" t="s">
        <v>232</v>
      </c>
      <c r="D108" s="148" t="s">
        <v>173</v>
      </c>
      <c r="E108" s="149" t="s">
        <v>3907</v>
      </c>
      <c r="F108" s="150" t="s">
        <v>3908</v>
      </c>
      <c r="G108" s="151" t="s">
        <v>1259</v>
      </c>
      <c r="H108" s="152">
        <v>490</v>
      </c>
      <c r="I108" s="153"/>
      <c r="J108" s="154">
        <f>ROUND(I108*H108,2)</f>
        <v>0</v>
      </c>
      <c r="K108" s="150" t="s">
        <v>3</v>
      </c>
      <c r="L108" s="32"/>
      <c r="M108" s="155" t="s">
        <v>3</v>
      </c>
      <c r="N108" s="156" t="s">
        <v>45</v>
      </c>
      <c r="O108" s="51"/>
      <c r="P108" s="157">
        <f>O108*H108</f>
        <v>0</v>
      </c>
      <c r="Q108" s="157">
        <v>0</v>
      </c>
      <c r="R108" s="157">
        <f>Q108*H108</f>
        <v>0</v>
      </c>
      <c r="S108" s="157">
        <v>0</v>
      </c>
      <c r="T108" s="158">
        <f>S108*H108</f>
        <v>0</v>
      </c>
      <c r="AR108" s="18" t="s">
        <v>178</v>
      </c>
      <c r="AT108" s="18" t="s">
        <v>173</v>
      </c>
      <c r="AU108" s="18" t="s">
        <v>82</v>
      </c>
      <c r="AY108" s="18" t="s">
        <v>171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18" t="s">
        <v>82</v>
      </c>
      <c r="BK108" s="159">
        <f>ROUND(I108*H108,2)</f>
        <v>0</v>
      </c>
      <c r="BL108" s="18" t="s">
        <v>178</v>
      </c>
      <c r="BM108" s="18" t="s">
        <v>386</v>
      </c>
    </row>
    <row r="109" spans="2:47" s="1" customFormat="1" ht="12">
      <c r="B109" s="32"/>
      <c r="D109" s="160" t="s">
        <v>180</v>
      </c>
      <c r="F109" s="161" t="s">
        <v>3908</v>
      </c>
      <c r="I109" s="93"/>
      <c r="L109" s="32"/>
      <c r="M109" s="162"/>
      <c r="N109" s="51"/>
      <c r="O109" s="51"/>
      <c r="P109" s="51"/>
      <c r="Q109" s="51"/>
      <c r="R109" s="51"/>
      <c r="S109" s="51"/>
      <c r="T109" s="52"/>
      <c r="AT109" s="18" t="s">
        <v>180</v>
      </c>
      <c r="AU109" s="18" t="s">
        <v>82</v>
      </c>
    </row>
    <row r="110" spans="2:65" s="1" customFormat="1" ht="16.5" customHeight="1">
      <c r="B110" s="147"/>
      <c r="C110" s="148" t="s">
        <v>206</v>
      </c>
      <c r="D110" s="148" t="s">
        <v>173</v>
      </c>
      <c r="E110" s="149" t="s">
        <v>3909</v>
      </c>
      <c r="F110" s="150" t="s">
        <v>3910</v>
      </c>
      <c r="G110" s="151" t="s">
        <v>1259</v>
      </c>
      <c r="H110" s="152">
        <v>320</v>
      </c>
      <c r="I110" s="153"/>
      <c r="J110" s="154">
        <f>ROUND(I110*H110,2)</f>
        <v>0</v>
      </c>
      <c r="K110" s="150" t="s">
        <v>3</v>
      </c>
      <c r="L110" s="32"/>
      <c r="M110" s="155" t="s">
        <v>3</v>
      </c>
      <c r="N110" s="156" t="s">
        <v>45</v>
      </c>
      <c r="O110" s="51"/>
      <c r="P110" s="157">
        <f>O110*H110</f>
        <v>0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18" t="s">
        <v>178</v>
      </c>
      <c r="AT110" s="18" t="s">
        <v>173</v>
      </c>
      <c r="AU110" s="18" t="s">
        <v>82</v>
      </c>
      <c r="AY110" s="18" t="s">
        <v>171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18" t="s">
        <v>82</v>
      </c>
      <c r="BK110" s="159">
        <f>ROUND(I110*H110,2)</f>
        <v>0</v>
      </c>
      <c r="BL110" s="18" t="s">
        <v>178</v>
      </c>
      <c r="BM110" s="18" t="s">
        <v>407</v>
      </c>
    </row>
    <row r="111" spans="2:47" s="1" customFormat="1" ht="12">
      <c r="B111" s="32"/>
      <c r="D111" s="160" t="s">
        <v>180</v>
      </c>
      <c r="F111" s="161" t="s">
        <v>3910</v>
      </c>
      <c r="I111" s="93"/>
      <c r="L111" s="32"/>
      <c r="M111" s="162"/>
      <c r="N111" s="51"/>
      <c r="O111" s="51"/>
      <c r="P111" s="51"/>
      <c r="Q111" s="51"/>
      <c r="R111" s="51"/>
      <c r="S111" s="51"/>
      <c r="T111" s="52"/>
      <c r="AT111" s="18" t="s">
        <v>180</v>
      </c>
      <c r="AU111" s="18" t="s">
        <v>82</v>
      </c>
    </row>
    <row r="112" spans="2:65" s="1" customFormat="1" ht="16.5" customHeight="1">
      <c r="B112" s="147"/>
      <c r="C112" s="148" t="s">
        <v>242</v>
      </c>
      <c r="D112" s="148" t="s">
        <v>173</v>
      </c>
      <c r="E112" s="149" t="s">
        <v>3911</v>
      </c>
      <c r="F112" s="150" t="s">
        <v>3912</v>
      </c>
      <c r="G112" s="151" t="s">
        <v>1259</v>
      </c>
      <c r="H112" s="152">
        <v>48</v>
      </c>
      <c r="I112" s="153"/>
      <c r="J112" s="154">
        <f>ROUND(I112*H112,2)</f>
        <v>0</v>
      </c>
      <c r="K112" s="150" t="s">
        <v>3</v>
      </c>
      <c r="L112" s="32"/>
      <c r="M112" s="155" t="s">
        <v>3</v>
      </c>
      <c r="N112" s="156" t="s">
        <v>45</v>
      </c>
      <c r="O112" s="51"/>
      <c r="P112" s="157">
        <f>O112*H112</f>
        <v>0</v>
      </c>
      <c r="Q112" s="157">
        <v>0</v>
      </c>
      <c r="R112" s="157">
        <f>Q112*H112</f>
        <v>0</v>
      </c>
      <c r="S112" s="157">
        <v>0</v>
      </c>
      <c r="T112" s="158">
        <f>S112*H112</f>
        <v>0</v>
      </c>
      <c r="AR112" s="18" t="s">
        <v>178</v>
      </c>
      <c r="AT112" s="18" t="s">
        <v>173</v>
      </c>
      <c r="AU112" s="18" t="s">
        <v>82</v>
      </c>
      <c r="AY112" s="18" t="s">
        <v>171</v>
      </c>
      <c r="BE112" s="159">
        <f>IF(N112="základní",J112,0)</f>
        <v>0</v>
      </c>
      <c r="BF112" s="159">
        <f>IF(N112="snížená",J112,0)</f>
        <v>0</v>
      </c>
      <c r="BG112" s="159">
        <f>IF(N112="zákl. přenesená",J112,0)</f>
        <v>0</v>
      </c>
      <c r="BH112" s="159">
        <f>IF(N112="sníž. přenesená",J112,0)</f>
        <v>0</v>
      </c>
      <c r="BI112" s="159">
        <f>IF(N112="nulová",J112,0)</f>
        <v>0</v>
      </c>
      <c r="BJ112" s="18" t="s">
        <v>82</v>
      </c>
      <c r="BK112" s="159">
        <f>ROUND(I112*H112,2)</f>
        <v>0</v>
      </c>
      <c r="BL112" s="18" t="s">
        <v>178</v>
      </c>
      <c r="BM112" s="18" t="s">
        <v>418</v>
      </c>
    </row>
    <row r="113" spans="2:47" s="1" customFormat="1" ht="12">
      <c r="B113" s="32"/>
      <c r="D113" s="160" t="s">
        <v>180</v>
      </c>
      <c r="F113" s="161" t="s">
        <v>3912</v>
      </c>
      <c r="I113" s="93"/>
      <c r="L113" s="32"/>
      <c r="M113" s="162"/>
      <c r="N113" s="51"/>
      <c r="O113" s="51"/>
      <c r="P113" s="51"/>
      <c r="Q113" s="51"/>
      <c r="R113" s="51"/>
      <c r="S113" s="51"/>
      <c r="T113" s="52"/>
      <c r="AT113" s="18" t="s">
        <v>180</v>
      </c>
      <c r="AU113" s="18" t="s">
        <v>82</v>
      </c>
    </row>
    <row r="114" spans="2:65" s="1" customFormat="1" ht="16.5" customHeight="1">
      <c r="B114" s="147"/>
      <c r="C114" s="148" t="s">
        <v>248</v>
      </c>
      <c r="D114" s="148" t="s">
        <v>173</v>
      </c>
      <c r="E114" s="149" t="s">
        <v>3913</v>
      </c>
      <c r="F114" s="150" t="s">
        <v>3914</v>
      </c>
      <c r="G114" s="151" t="s">
        <v>1259</v>
      </c>
      <c r="H114" s="152">
        <v>16</v>
      </c>
      <c r="I114" s="153"/>
      <c r="J114" s="154">
        <f>ROUND(I114*H114,2)</f>
        <v>0</v>
      </c>
      <c r="K114" s="150" t="s">
        <v>3</v>
      </c>
      <c r="L114" s="32"/>
      <c r="M114" s="155" t="s">
        <v>3</v>
      </c>
      <c r="N114" s="156" t="s">
        <v>45</v>
      </c>
      <c r="O114" s="51"/>
      <c r="P114" s="157">
        <f>O114*H114</f>
        <v>0</v>
      </c>
      <c r="Q114" s="157">
        <v>0</v>
      </c>
      <c r="R114" s="157">
        <f>Q114*H114</f>
        <v>0</v>
      </c>
      <c r="S114" s="157">
        <v>0</v>
      </c>
      <c r="T114" s="158">
        <f>S114*H114</f>
        <v>0</v>
      </c>
      <c r="AR114" s="18" t="s">
        <v>178</v>
      </c>
      <c r="AT114" s="18" t="s">
        <v>173</v>
      </c>
      <c r="AU114" s="18" t="s">
        <v>82</v>
      </c>
      <c r="AY114" s="18" t="s">
        <v>171</v>
      </c>
      <c r="BE114" s="159">
        <f>IF(N114="základní",J114,0)</f>
        <v>0</v>
      </c>
      <c r="BF114" s="159">
        <f>IF(N114="snížená",J114,0)</f>
        <v>0</v>
      </c>
      <c r="BG114" s="159">
        <f>IF(N114="zákl. přenesená",J114,0)</f>
        <v>0</v>
      </c>
      <c r="BH114" s="159">
        <f>IF(N114="sníž. přenesená",J114,0)</f>
        <v>0</v>
      </c>
      <c r="BI114" s="159">
        <f>IF(N114="nulová",J114,0)</f>
        <v>0</v>
      </c>
      <c r="BJ114" s="18" t="s">
        <v>82</v>
      </c>
      <c r="BK114" s="159">
        <f>ROUND(I114*H114,2)</f>
        <v>0</v>
      </c>
      <c r="BL114" s="18" t="s">
        <v>178</v>
      </c>
      <c r="BM114" s="18" t="s">
        <v>429</v>
      </c>
    </row>
    <row r="115" spans="2:47" s="1" customFormat="1" ht="12">
      <c r="B115" s="32"/>
      <c r="D115" s="160" t="s">
        <v>180</v>
      </c>
      <c r="F115" s="161" t="s">
        <v>3914</v>
      </c>
      <c r="I115" s="93"/>
      <c r="L115" s="32"/>
      <c r="M115" s="162"/>
      <c r="N115" s="51"/>
      <c r="O115" s="51"/>
      <c r="P115" s="51"/>
      <c r="Q115" s="51"/>
      <c r="R115" s="51"/>
      <c r="S115" s="51"/>
      <c r="T115" s="52"/>
      <c r="AT115" s="18" t="s">
        <v>180</v>
      </c>
      <c r="AU115" s="18" t="s">
        <v>82</v>
      </c>
    </row>
    <row r="116" spans="2:65" s="1" customFormat="1" ht="16.5" customHeight="1">
      <c r="B116" s="147"/>
      <c r="C116" s="148" t="s">
        <v>253</v>
      </c>
      <c r="D116" s="148" t="s">
        <v>173</v>
      </c>
      <c r="E116" s="149" t="s">
        <v>3915</v>
      </c>
      <c r="F116" s="150" t="s">
        <v>3916</v>
      </c>
      <c r="G116" s="151" t="s">
        <v>1259</v>
      </c>
      <c r="H116" s="152">
        <v>17</v>
      </c>
      <c r="I116" s="153"/>
      <c r="J116" s="154">
        <f>ROUND(I116*H116,2)</f>
        <v>0</v>
      </c>
      <c r="K116" s="150" t="s">
        <v>3</v>
      </c>
      <c r="L116" s="32"/>
      <c r="M116" s="155" t="s">
        <v>3</v>
      </c>
      <c r="N116" s="156" t="s">
        <v>45</v>
      </c>
      <c r="O116" s="51"/>
      <c r="P116" s="157">
        <f>O116*H116</f>
        <v>0</v>
      </c>
      <c r="Q116" s="157">
        <v>0</v>
      </c>
      <c r="R116" s="157">
        <f>Q116*H116</f>
        <v>0</v>
      </c>
      <c r="S116" s="157">
        <v>0</v>
      </c>
      <c r="T116" s="158">
        <f>S116*H116</f>
        <v>0</v>
      </c>
      <c r="AR116" s="18" t="s">
        <v>178</v>
      </c>
      <c r="AT116" s="18" t="s">
        <v>173</v>
      </c>
      <c r="AU116" s="18" t="s">
        <v>82</v>
      </c>
      <c r="AY116" s="18" t="s">
        <v>171</v>
      </c>
      <c r="BE116" s="159">
        <f>IF(N116="základní",J116,0)</f>
        <v>0</v>
      </c>
      <c r="BF116" s="159">
        <f>IF(N116="snížená",J116,0)</f>
        <v>0</v>
      </c>
      <c r="BG116" s="159">
        <f>IF(N116="zákl. přenesená",J116,0)</f>
        <v>0</v>
      </c>
      <c r="BH116" s="159">
        <f>IF(N116="sníž. přenesená",J116,0)</f>
        <v>0</v>
      </c>
      <c r="BI116" s="159">
        <f>IF(N116="nulová",J116,0)</f>
        <v>0</v>
      </c>
      <c r="BJ116" s="18" t="s">
        <v>82</v>
      </c>
      <c r="BK116" s="159">
        <f>ROUND(I116*H116,2)</f>
        <v>0</v>
      </c>
      <c r="BL116" s="18" t="s">
        <v>178</v>
      </c>
      <c r="BM116" s="18" t="s">
        <v>440</v>
      </c>
    </row>
    <row r="117" spans="2:47" s="1" customFormat="1" ht="12">
      <c r="B117" s="32"/>
      <c r="D117" s="160" t="s">
        <v>180</v>
      </c>
      <c r="F117" s="161" t="s">
        <v>3916</v>
      </c>
      <c r="I117" s="93"/>
      <c r="L117" s="32"/>
      <c r="M117" s="162"/>
      <c r="N117" s="51"/>
      <c r="O117" s="51"/>
      <c r="P117" s="51"/>
      <c r="Q117" s="51"/>
      <c r="R117" s="51"/>
      <c r="S117" s="51"/>
      <c r="T117" s="52"/>
      <c r="AT117" s="18" t="s">
        <v>180</v>
      </c>
      <c r="AU117" s="18" t="s">
        <v>82</v>
      </c>
    </row>
    <row r="118" spans="2:65" s="1" customFormat="1" ht="16.5" customHeight="1">
      <c r="B118" s="147"/>
      <c r="C118" s="148" t="s">
        <v>363</v>
      </c>
      <c r="D118" s="148" t="s">
        <v>173</v>
      </c>
      <c r="E118" s="149" t="s">
        <v>3917</v>
      </c>
      <c r="F118" s="150" t="s">
        <v>3918</v>
      </c>
      <c r="G118" s="151" t="s">
        <v>1259</v>
      </c>
      <c r="H118" s="152">
        <v>4</v>
      </c>
      <c r="I118" s="153"/>
      <c r="J118" s="154">
        <f>ROUND(I118*H118,2)</f>
        <v>0</v>
      </c>
      <c r="K118" s="150" t="s">
        <v>3</v>
      </c>
      <c r="L118" s="32"/>
      <c r="M118" s="155" t="s">
        <v>3</v>
      </c>
      <c r="N118" s="156" t="s">
        <v>45</v>
      </c>
      <c r="O118" s="51"/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AR118" s="18" t="s">
        <v>178</v>
      </c>
      <c r="AT118" s="18" t="s">
        <v>173</v>
      </c>
      <c r="AU118" s="18" t="s">
        <v>82</v>
      </c>
      <c r="AY118" s="18" t="s">
        <v>171</v>
      </c>
      <c r="BE118" s="159">
        <f>IF(N118="základní",J118,0)</f>
        <v>0</v>
      </c>
      <c r="BF118" s="159">
        <f>IF(N118="snížená",J118,0)</f>
        <v>0</v>
      </c>
      <c r="BG118" s="159">
        <f>IF(N118="zákl. přenesená",J118,0)</f>
        <v>0</v>
      </c>
      <c r="BH118" s="159">
        <f>IF(N118="sníž. přenesená",J118,0)</f>
        <v>0</v>
      </c>
      <c r="BI118" s="159">
        <f>IF(N118="nulová",J118,0)</f>
        <v>0</v>
      </c>
      <c r="BJ118" s="18" t="s">
        <v>82</v>
      </c>
      <c r="BK118" s="159">
        <f>ROUND(I118*H118,2)</f>
        <v>0</v>
      </c>
      <c r="BL118" s="18" t="s">
        <v>178</v>
      </c>
      <c r="BM118" s="18" t="s">
        <v>469</v>
      </c>
    </row>
    <row r="119" spans="2:47" s="1" customFormat="1" ht="12">
      <c r="B119" s="32"/>
      <c r="D119" s="160" t="s">
        <v>180</v>
      </c>
      <c r="F119" s="161" t="s">
        <v>3918</v>
      </c>
      <c r="I119" s="93"/>
      <c r="L119" s="32"/>
      <c r="M119" s="162"/>
      <c r="N119" s="51"/>
      <c r="O119" s="51"/>
      <c r="P119" s="51"/>
      <c r="Q119" s="51"/>
      <c r="R119" s="51"/>
      <c r="S119" s="51"/>
      <c r="T119" s="52"/>
      <c r="AT119" s="18" t="s">
        <v>180</v>
      </c>
      <c r="AU119" s="18" t="s">
        <v>82</v>
      </c>
    </row>
    <row r="120" spans="2:65" s="1" customFormat="1" ht="16.5" customHeight="1">
      <c r="B120" s="147"/>
      <c r="C120" s="148" t="s">
        <v>376</v>
      </c>
      <c r="D120" s="148" t="s">
        <v>173</v>
      </c>
      <c r="E120" s="149" t="s">
        <v>3919</v>
      </c>
      <c r="F120" s="150" t="s">
        <v>3920</v>
      </c>
      <c r="G120" s="151" t="s">
        <v>1259</v>
      </c>
      <c r="H120" s="152">
        <v>4</v>
      </c>
      <c r="I120" s="153"/>
      <c r="J120" s="154">
        <f>ROUND(I120*H120,2)</f>
        <v>0</v>
      </c>
      <c r="K120" s="150" t="s">
        <v>3</v>
      </c>
      <c r="L120" s="32"/>
      <c r="M120" s="155" t="s">
        <v>3</v>
      </c>
      <c r="N120" s="156" t="s">
        <v>45</v>
      </c>
      <c r="O120" s="51"/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18" t="s">
        <v>178</v>
      </c>
      <c r="AT120" s="18" t="s">
        <v>173</v>
      </c>
      <c r="AU120" s="18" t="s">
        <v>82</v>
      </c>
      <c r="AY120" s="18" t="s">
        <v>171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8" t="s">
        <v>82</v>
      </c>
      <c r="BK120" s="159">
        <f>ROUND(I120*H120,2)</f>
        <v>0</v>
      </c>
      <c r="BL120" s="18" t="s">
        <v>178</v>
      </c>
      <c r="BM120" s="18" t="s">
        <v>481</v>
      </c>
    </row>
    <row r="121" spans="2:47" s="1" customFormat="1" ht="12">
      <c r="B121" s="32"/>
      <c r="D121" s="160" t="s">
        <v>180</v>
      </c>
      <c r="F121" s="161" t="s">
        <v>3920</v>
      </c>
      <c r="I121" s="93"/>
      <c r="L121" s="32"/>
      <c r="M121" s="162"/>
      <c r="N121" s="51"/>
      <c r="O121" s="51"/>
      <c r="P121" s="51"/>
      <c r="Q121" s="51"/>
      <c r="R121" s="51"/>
      <c r="S121" s="51"/>
      <c r="T121" s="52"/>
      <c r="AT121" s="18" t="s">
        <v>180</v>
      </c>
      <c r="AU121" s="18" t="s">
        <v>82</v>
      </c>
    </row>
    <row r="122" spans="2:65" s="1" customFormat="1" ht="16.5" customHeight="1">
      <c r="B122" s="147"/>
      <c r="C122" s="148" t="s">
        <v>9</v>
      </c>
      <c r="D122" s="148" t="s">
        <v>173</v>
      </c>
      <c r="E122" s="149" t="s">
        <v>3921</v>
      </c>
      <c r="F122" s="150" t="s">
        <v>3922</v>
      </c>
      <c r="G122" s="151" t="s">
        <v>1259</v>
      </c>
      <c r="H122" s="152">
        <v>18</v>
      </c>
      <c r="I122" s="153"/>
      <c r="J122" s="154">
        <f>ROUND(I122*H122,2)</f>
        <v>0</v>
      </c>
      <c r="K122" s="150" t="s">
        <v>3</v>
      </c>
      <c r="L122" s="32"/>
      <c r="M122" s="155" t="s">
        <v>3</v>
      </c>
      <c r="N122" s="156" t="s">
        <v>45</v>
      </c>
      <c r="O122" s="51"/>
      <c r="P122" s="157">
        <f>O122*H122</f>
        <v>0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18" t="s">
        <v>178</v>
      </c>
      <c r="AT122" s="18" t="s">
        <v>173</v>
      </c>
      <c r="AU122" s="18" t="s">
        <v>82</v>
      </c>
      <c r="AY122" s="18" t="s">
        <v>171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18" t="s">
        <v>82</v>
      </c>
      <c r="BK122" s="159">
        <f>ROUND(I122*H122,2)</f>
        <v>0</v>
      </c>
      <c r="BL122" s="18" t="s">
        <v>178</v>
      </c>
      <c r="BM122" s="18" t="s">
        <v>495</v>
      </c>
    </row>
    <row r="123" spans="2:47" s="1" customFormat="1" ht="12">
      <c r="B123" s="32"/>
      <c r="D123" s="160" t="s">
        <v>180</v>
      </c>
      <c r="F123" s="161" t="s">
        <v>3922</v>
      </c>
      <c r="I123" s="93"/>
      <c r="L123" s="32"/>
      <c r="M123" s="162"/>
      <c r="N123" s="51"/>
      <c r="O123" s="51"/>
      <c r="P123" s="51"/>
      <c r="Q123" s="51"/>
      <c r="R123" s="51"/>
      <c r="S123" s="51"/>
      <c r="T123" s="52"/>
      <c r="AT123" s="18" t="s">
        <v>180</v>
      </c>
      <c r="AU123" s="18" t="s">
        <v>82</v>
      </c>
    </row>
    <row r="124" spans="2:65" s="1" customFormat="1" ht="16.5" customHeight="1">
      <c r="B124" s="147"/>
      <c r="C124" s="148" t="s">
        <v>386</v>
      </c>
      <c r="D124" s="148" t="s">
        <v>173</v>
      </c>
      <c r="E124" s="149" t="s">
        <v>3923</v>
      </c>
      <c r="F124" s="150" t="s">
        <v>3924</v>
      </c>
      <c r="G124" s="151" t="s">
        <v>1259</v>
      </c>
      <c r="H124" s="152">
        <v>6</v>
      </c>
      <c r="I124" s="153"/>
      <c r="J124" s="154">
        <f>ROUND(I124*H124,2)</f>
        <v>0</v>
      </c>
      <c r="K124" s="150" t="s">
        <v>3</v>
      </c>
      <c r="L124" s="32"/>
      <c r="M124" s="155" t="s">
        <v>3</v>
      </c>
      <c r="N124" s="156" t="s">
        <v>45</v>
      </c>
      <c r="O124" s="51"/>
      <c r="P124" s="157">
        <f>O124*H124</f>
        <v>0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AR124" s="18" t="s">
        <v>178</v>
      </c>
      <c r="AT124" s="18" t="s">
        <v>173</v>
      </c>
      <c r="AU124" s="18" t="s">
        <v>82</v>
      </c>
      <c r="AY124" s="18" t="s">
        <v>171</v>
      </c>
      <c r="BE124" s="159">
        <f>IF(N124="základní",J124,0)</f>
        <v>0</v>
      </c>
      <c r="BF124" s="159">
        <f>IF(N124="snížená",J124,0)</f>
        <v>0</v>
      </c>
      <c r="BG124" s="159">
        <f>IF(N124="zákl. přenesená",J124,0)</f>
        <v>0</v>
      </c>
      <c r="BH124" s="159">
        <f>IF(N124="sníž. přenesená",J124,0)</f>
        <v>0</v>
      </c>
      <c r="BI124" s="159">
        <f>IF(N124="nulová",J124,0)</f>
        <v>0</v>
      </c>
      <c r="BJ124" s="18" t="s">
        <v>82</v>
      </c>
      <c r="BK124" s="159">
        <f>ROUND(I124*H124,2)</f>
        <v>0</v>
      </c>
      <c r="BL124" s="18" t="s">
        <v>178</v>
      </c>
      <c r="BM124" s="18" t="s">
        <v>506</v>
      </c>
    </row>
    <row r="125" spans="2:47" s="1" customFormat="1" ht="12">
      <c r="B125" s="32"/>
      <c r="D125" s="160" t="s">
        <v>180</v>
      </c>
      <c r="F125" s="161" t="s">
        <v>3924</v>
      </c>
      <c r="I125" s="93"/>
      <c r="L125" s="32"/>
      <c r="M125" s="162"/>
      <c r="N125" s="51"/>
      <c r="O125" s="51"/>
      <c r="P125" s="51"/>
      <c r="Q125" s="51"/>
      <c r="R125" s="51"/>
      <c r="S125" s="51"/>
      <c r="T125" s="52"/>
      <c r="AT125" s="18" t="s">
        <v>180</v>
      </c>
      <c r="AU125" s="18" t="s">
        <v>82</v>
      </c>
    </row>
    <row r="126" spans="2:65" s="1" customFormat="1" ht="16.5" customHeight="1">
      <c r="B126" s="147"/>
      <c r="C126" s="148" t="s">
        <v>396</v>
      </c>
      <c r="D126" s="148" t="s">
        <v>173</v>
      </c>
      <c r="E126" s="149" t="s">
        <v>3925</v>
      </c>
      <c r="F126" s="150" t="s">
        <v>3926</v>
      </c>
      <c r="G126" s="151" t="s">
        <v>1259</v>
      </c>
      <c r="H126" s="152">
        <v>8</v>
      </c>
      <c r="I126" s="153"/>
      <c r="J126" s="154">
        <f>ROUND(I126*H126,2)</f>
        <v>0</v>
      </c>
      <c r="K126" s="150" t="s">
        <v>3</v>
      </c>
      <c r="L126" s="32"/>
      <c r="M126" s="155" t="s">
        <v>3</v>
      </c>
      <c r="N126" s="156" t="s">
        <v>45</v>
      </c>
      <c r="O126" s="51"/>
      <c r="P126" s="157">
        <f>O126*H126</f>
        <v>0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AR126" s="18" t="s">
        <v>178</v>
      </c>
      <c r="AT126" s="18" t="s">
        <v>173</v>
      </c>
      <c r="AU126" s="18" t="s">
        <v>82</v>
      </c>
      <c r="AY126" s="18" t="s">
        <v>171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18" t="s">
        <v>82</v>
      </c>
      <c r="BK126" s="159">
        <f>ROUND(I126*H126,2)</f>
        <v>0</v>
      </c>
      <c r="BL126" s="18" t="s">
        <v>178</v>
      </c>
      <c r="BM126" s="18" t="s">
        <v>570</v>
      </c>
    </row>
    <row r="127" spans="2:47" s="1" customFormat="1" ht="12">
      <c r="B127" s="32"/>
      <c r="D127" s="160" t="s">
        <v>180</v>
      </c>
      <c r="F127" s="161" t="s">
        <v>3926</v>
      </c>
      <c r="I127" s="93"/>
      <c r="L127" s="32"/>
      <c r="M127" s="162"/>
      <c r="N127" s="51"/>
      <c r="O127" s="51"/>
      <c r="P127" s="51"/>
      <c r="Q127" s="51"/>
      <c r="R127" s="51"/>
      <c r="S127" s="51"/>
      <c r="T127" s="52"/>
      <c r="AT127" s="18" t="s">
        <v>180</v>
      </c>
      <c r="AU127" s="18" t="s">
        <v>82</v>
      </c>
    </row>
    <row r="128" spans="2:65" s="1" customFormat="1" ht="16.5" customHeight="1">
      <c r="B128" s="147"/>
      <c r="C128" s="148" t="s">
        <v>407</v>
      </c>
      <c r="D128" s="148" t="s">
        <v>173</v>
      </c>
      <c r="E128" s="149" t="s">
        <v>3927</v>
      </c>
      <c r="F128" s="150" t="s">
        <v>3928</v>
      </c>
      <c r="G128" s="151" t="s">
        <v>1259</v>
      </c>
      <c r="H128" s="152">
        <v>4</v>
      </c>
      <c r="I128" s="153"/>
      <c r="J128" s="154">
        <f>ROUND(I128*H128,2)</f>
        <v>0</v>
      </c>
      <c r="K128" s="150" t="s">
        <v>3</v>
      </c>
      <c r="L128" s="32"/>
      <c r="M128" s="155" t="s">
        <v>3</v>
      </c>
      <c r="N128" s="156" t="s">
        <v>45</v>
      </c>
      <c r="O128" s="51"/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18" t="s">
        <v>178</v>
      </c>
      <c r="AT128" s="18" t="s">
        <v>173</v>
      </c>
      <c r="AU128" s="18" t="s">
        <v>82</v>
      </c>
      <c r="AY128" s="18" t="s">
        <v>171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8" t="s">
        <v>82</v>
      </c>
      <c r="BK128" s="159">
        <f>ROUND(I128*H128,2)</f>
        <v>0</v>
      </c>
      <c r="BL128" s="18" t="s">
        <v>178</v>
      </c>
      <c r="BM128" s="18" t="s">
        <v>585</v>
      </c>
    </row>
    <row r="129" spans="2:47" s="1" customFormat="1" ht="12">
      <c r="B129" s="32"/>
      <c r="D129" s="160" t="s">
        <v>180</v>
      </c>
      <c r="F129" s="161" t="s">
        <v>3928</v>
      </c>
      <c r="I129" s="93"/>
      <c r="L129" s="32"/>
      <c r="M129" s="162"/>
      <c r="N129" s="51"/>
      <c r="O129" s="51"/>
      <c r="P129" s="51"/>
      <c r="Q129" s="51"/>
      <c r="R129" s="51"/>
      <c r="S129" s="51"/>
      <c r="T129" s="52"/>
      <c r="AT129" s="18" t="s">
        <v>180</v>
      </c>
      <c r="AU129" s="18" t="s">
        <v>82</v>
      </c>
    </row>
    <row r="130" spans="2:65" s="1" customFormat="1" ht="16.5" customHeight="1">
      <c r="B130" s="147"/>
      <c r="C130" s="148" t="s">
        <v>413</v>
      </c>
      <c r="D130" s="148" t="s">
        <v>173</v>
      </c>
      <c r="E130" s="149" t="s">
        <v>3929</v>
      </c>
      <c r="F130" s="150" t="s">
        <v>3930</v>
      </c>
      <c r="G130" s="151" t="s">
        <v>1259</v>
      </c>
      <c r="H130" s="152">
        <v>2</v>
      </c>
      <c r="I130" s="153"/>
      <c r="J130" s="154">
        <f>ROUND(I130*H130,2)</f>
        <v>0</v>
      </c>
      <c r="K130" s="150" t="s">
        <v>3</v>
      </c>
      <c r="L130" s="32"/>
      <c r="M130" s="155" t="s">
        <v>3</v>
      </c>
      <c r="N130" s="156" t="s">
        <v>45</v>
      </c>
      <c r="O130" s="51"/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18" t="s">
        <v>178</v>
      </c>
      <c r="AT130" s="18" t="s">
        <v>173</v>
      </c>
      <c r="AU130" s="18" t="s">
        <v>82</v>
      </c>
      <c r="AY130" s="18" t="s">
        <v>171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18" t="s">
        <v>82</v>
      </c>
      <c r="BK130" s="159">
        <f>ROUND(I130*H130,2)</f>
        <v>0</v>
      </c>
      <c r="BL130" s="18" t="s">
        <v>178</v>
      </c>
      <c r="BM130" s="18" t="s">
        <v>607</v>
      </c>
    </row>
    <row r="131" spans="2:47" s="1" customFormat="1" ht="12">
      <c r="B131" s="32"/>
      <c r="D131" s="160" t="s">
        <v>180</v>
      </c>
      <c r="F131" s="161" t="s">
        <v>3930</v>
      </c>
      <c r="I131" s="93"/>
      <c r="L131" s="32"/>
      <c r="M131" s="162"/>
      <c r="N131" s="51"/>
      <c r="O131" s="51"/>
      <c r="P131" s="51"/>
      <c r="Q131" s="51"/>
      <c r="R131" s="51"/>
      <c r="S131" s="51"/>
      <c r="T131" s="52"/>
      <c r="AT131" s="18" t="s">
        <v>180</v>
      </c>
      <c r="AU131" s="18" t="s">
        <v>82</v>
      </c>
    </row>
    <row r="132" spans="2:65" s="1" customFormat="1" ht="16.5" customHeight="1">
      <c r="B132" s="147"/>
      <c r="C132" s="148" t="s">
        <v>418</v>
      </c>
      <c r="D132" s="148" t="s">
        <v>173</v>
      </c>
      <c r="E132" s="149" t="s">
        <v>3931</v>
      </c>
      <c r="F132" s="150" t="s">
        <v>3932</v>
      </c>
      <c r="G132" s="151" t="s">
        <v>1259</v>
      </c>
      <c r="H132" s="152">
        <v>37</v>
      </c>
      <c r="I132" s="153"/>
      <c r="J132" s="154">
        <f>ROUND(I132*H132,2)</f>
        <v>0</v>
      </c>
      <c r="K132" s="150" t="s">
        <v>3</v>
      </c>
      <c r="L132" s="32"/>
      <c r="M132" s="155" t="s">
        <v>3</v>
      </c>
      <c r="N132" s="156" t="s">
        <v>45</v>
      </c>
      <c r="O132" s="51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18" t="s">
        <v>178</v>
      </c>
      <c r="AT132" s="18" t="s">
        <v>173</v>
      </c>
      <c r="AU132" s="18" t="s">
        <v>82</v>
      </c>
      <c r="AY132" s="18" t="s">
        <v>171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82</v>
      </c>
      <c r="BK132" s="159">
        <f>ROUND(I132*H132,2)</f>
        <v>0</v>
      </c>
      <c r="BL132" s="18" t="s">
        <v>178</v>
      </c>
      <c r="BM132" s="18" t="s">
        <v>651</v>
      </c>
    </row>
    <row r="133" spans="2:47" s="1" customFormat="1" ht="12">
      <c r="B133" s="32"/>
      <c r="D133" s="160" t="s">
        <v>180</v>
      </c>
      <c r="F133" s="161" t="s">
        <v>3932</v>
      </c>
      <c r="I133" s="93"/>
      <c r="L133" s="32"/>
      <c r="M133" s="162"/>
      <c r="N133" s="51"/>
      <c r="O133" s="51"/>
      <c r="P133" s="51"/>
      <c r="Q133" s="51"/>
      <c r="R133" s="51"/>
      <c r="S133" s="51"/>
      <c r="T133" s="52"/>
      <c r="AT133" s="18" t="s">
        <v>180</v>
      </c>
      <c r="AU133" s="18" t="s">
        <v>82</v>
      </c>
    </row>
    <row r="134" spans="2:65" s="1" customFormat="1" ht="16.5" customHeight="1">
      <c r="B134" s="147"/>
      <c r="C134" s="148" t="s">
        <v>8</v>
      </c>
      <c r="D134" s="148" t="s">
        <v>173</v>
      </c>
      <c r="E134" s="149" t="s">
        <v>3933</v>
      </c>
      <c r="F134" s="150" t="s">
        <v>3934</v>
      </c>
      <c r="G134" s="151" t="s">
        <v>1259</v>
      </c>
      <c r="H134" s="152">
        <v>15</v>
      </c>
      <c r="I134" s="153"/>
      <c r="J134" s="154">
        <f>ROUND(I134*H134,2)</f>
        <v>0</v>
      </c>
      <c r="K134" s="150" t="s">
        <v>3</v>
      </c>
      <c r="L134" s="32"/>
      <c r="M134" s="155" t="s">
        <v>3</v>
      </c>
      <c r="N134" s="156" t="s">
        <v>45</v>
      </c>
      <c r="O134" s="51"/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18" t="s">
        <v>178</v>
      </c>
      <c r="AT134" s="18" t="s">
        <v>173</v>
      </c>
      <c r="AU134" s="18" t="s">
        <v>82</v>
      </c>
      <c r="AY134" s="18" t="s">
        <v>171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8" t="s">
        <v>82</v>
      </c>
      <c r="BK134" s="159">
        <f>ROUND(I134*H134,2)</f>
        <v>0</v>
      </c>
      <c r="BL134" s="18" t="s">
        <v>178</v>
      </c>
      <c r="BM134" s="18" t="s">
        <v>659</v>
      </c>
    </row>
    <row r="135" spans="2:47" s="1" customFormat="1" ht="12">
      <c r="B135" s="32"/>
      <c r="D135" s="160" t="s">
        <v>180</v>
      </c>
      <c r="F135" s="161" t="s">
        <v>3934</v>
      </c>
      <c r="I135" s="93"/>
      <c r="L135" s="32"/>
      <c r="M135" s="162"/>
      <c r="N135" s="51"/>
      <c r="O135" s="51"/>
      <c r="P135" s="51"/>
      <c r="Q135" s="51"/>
      <c r="R135" s="51"/>
      <c r="S135" s="51"/>
      <c r="T135" s="52"/>
      <c r="AT135" s="18" t="s">
        <v>180</v>
      </c>
      <c r="AU135" s="18" t="s">
        <v>82</v>
      </c>
    </row>
    <row r="136" spans="2:65" s="1" customFormat="1" ht="16.5" customHeight="1">
      <c r="B136" s="147"/>
      <c r="C136" s="148" t="s">
        <v>429</v>
      </c>
      <c r="D136" s="148" t="s">
        <v>173</v>
      </c>
      <c r="E136" s="149" t="s">
        <v>3935</v>
      </c>
      <c r="F136" s="150" t="s">
        <v>3936</v>
      </c>
      <c r="G136" s="151" t="s">
        <v>1259</v>
      </c>
      <c r="H136" s="152">
        <v>4</v>
      </c>
      <c r="I136" s="153"/>
      <c r="J136" s="154">
        <f>ROUND(I136*H136,2)</f>
        <v>0</v>
      </c>
      <c r="K136" s="150" t="s">
        <v>3</v>
      </c>
      <c r="L136" s="32"/>
      <c r="M136" s="155" t="s">
        <v>3</v>
      </c>
      <c r="N136" s="156" t="s">
        <v>45</v>
      </c>
      <c r="O136" s="51"/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8" t="s">
        <v>178</v>
      </c>
      <c r="AT136" s="18" t="s">
        <v>173</v>
      </c>
      <c r="AU136" s="18" t="s">
        <v>82</v>
      </c>
      <c r="AY136" s="18" t="s">
        <v>171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82</v>
      </c>
      <c r="BK136" s="159">
        <f>ROUND(I136*H136,2)</f>
        <v>0</v>
      </c>
      <c r="BL136" s="18" t="s">
        <v>178</v>
      </c>
      <c r="BM136" s="18" t="s">
        <v>674</v>
      </c>
    </row>
    <row r="137" spans="2:47" s="1" customFormat="1" ht="12">
      <c r="B137" s="32"/>
      <c r="D137" s="160" t="s">
        <v>180</v>
      </c>
      <c r="F137" s="161" t="s">
        <v>3936</v>
      </c>
      <c r="I137" s="93"/>
      <c r="L137" s="32"/>
      <c r="M137" s="162"/>
      <c r="N137" s="51"/>
      <c r="O137" s="51"/>
      <c r="P137" s="51"/>
      <c r="Q137" s="51"/>
      <c r="R137" s="51"/>
      <c r="S137" s="51"/>
      <c r="T137" s="52"/>
      <c r="AT137" s="18" t="s">
        <v>180</v>
      </c>
      <c r="AU137" s="18" t="s">
        <v>82</v>
      </c>
    </row>
    <row r="138" spans="2:65" s="1" customFormat="1" ht="16.5" customHeight="1">
      <c r="B138" s="147"/>
      <c r="C138" s="148" t="s">
        <v>434</v>
      </c>
      <c r="D138" s="148" t="s">
        <v>173</v>
      </c>
      <c r="E138" s="149" t="s">
        <v>3937</v>
      </c>
      <c r="F138" s="150" t="s">
        <v>3938</v>
      </c>
      <c r="G138" s="151" t="s">
        <v>1259</v>
      </c>
      <c r="H138" s="152">
        <v>10</v>
      </c>
      <c r="I138" s="153"/>
      <c r="J138" s="154">
        <f>ROUND(I138*H138,2)</f>
        <v>0</v>
      </c>
      <c r="K138" s="150" t="s">
        <v>3</v>
      </c>
      <c r="L138" s="32"/>
      <c r="M138" s="155" t="s">
        <v>3</v>
      </c>
      <c r="N138" s="156" t="s">
        <v>45</v>
      </c>
      <c r="O138" s="51"/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AR138" s="18" t="s">
        <v>178</v>
      </c>
      <c r="AT138" s="18" t="s">
        <v>173</v>
      </c>
      <c r="AU138" s="18" t="s">
        <v>82</v>
      </c>
      <c r="AY138" s="18" t="s">
        <v>171</v>
      </c>
      <c r="BE138" s="159">
        <f>IF(N138="základní",J138,0)</f>
        <v>0</v>
      </c>
      <c r="BF138" s="159">
        <f>IF(N138="snížená",J138,0)</f>
        <v>0</v>
      </c>
      <c r="BG138" s="159">
        <f>IF(N138="zákl. přenesená",J138,0)</f>
        <v>0</v>
      </c>
      <c r="BH138" s="159">
        <f>IF(N138="sníž. přenesená",J138,0)</f>
        <v>0</v>
      </c>
      <c r="BI138" s="159">
        <f>IF(N138="nulová",J138,0)</f>
        <v>0</v>
      </c>
      <c r="BJ138" s="18" t="s">
        <v>82</v>
      </c>
      <c r="BK138" s="159">
        <f>ROUND(I138*H138,2)</f>
        <v>0</v>
      </c>
      <c r="BL138" s="18" t="s">
        <v>178</v>
      </c>
      <c r="BM138" s="18" t="s">
        <v>703</v>
      </c>
    </row>
    <row r="139" spans="2:47" s="1" customFormat="1" ht="12">
      <c r="B139" s="32"/>
      <c r="D139" s="160" t="s">
        <v>180</v>
      </c>
      <c r="F139" s="161" t="s">
        <v>3938</v>
      </c>
      <c r="I139" s="93"/>
      <c r="L139" s="32"/>
      <c r="M139" s="162"/>
      <c r="N139" s="51"/>
      <c r="O139" s="51"/>
      <c r="P139" s="51"/>
      <c r="Q139" s="51"/>
      <c r="R139" s="51"/>
      <c r="S139" s="51"/>
      <c r="T139" s="52"/>
      <c r="AT139" s="18" t="s">
        <v>180</v>
      </c>
      <c r="AU139" s="18" t="s">
        <v>82</v>
      </c>
    </row>
    <row r="140" spans="2:65" s="1" customFormat="1" ht="16.5" customHeight="1">
      <c r="B140" s="147"/>
      <c r="C140" s="148" t="s">
        <v>440</v>
      </c>
      <c r="D140" s="148" t="s">
        <v>173</v>
      </c>
      <c r="E140" s="149" t="s">
        <v>3939</v>
      </c>
      <c r="F140" s="150" t="s">
        <v>3940</v>
      </c>
      <c r="G140" s="151" t="s">
        <v>1259</v>
      </c>
      <c r="H140" s="152">
        <v>1</v>
      </c>
      <c r="I140" s="153"/>
      <c r="J140" s="154">
        <f>ROUND(I140*H140,2)</f>
        <v>0</v>
      </c>
      <c r="K140" s="150" t="s">
        <v>3</v>
      </c>
      <c r="L140" s="32"/>
      <c r="M140" s="155" t="s">
        <v>3</v>
      </c>
      <c r="N140" s="156" t="s">
        <v>45</v>
      </c>
      <c r="O140" s="51"/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AR140" s="18" t="s">
        <v>178</v>
      </c>
      <c r="AT140" s="18" t="s">
        <v>173</v>
      </c>
      <c r="AU140" s="18" t="s">
        <v>82</v>
      </c>
      <c r="AY140" s="18" t="s">
        <v>171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8" t="s">
        <v>82</v>
      </c>
      <c r="BK140" s="159">
        <f>ROUND(I140*H140,2)</f>
        <v>0</v>
      </c>
      <c r="BL140" s="18" t="s">
        <v>178</v>
      </c>
      <c r="BM140" s="18" t="s">
        <v>714</v>
      </c>
    </row>
    <row r="141" spans="2:47" s="1" customFormat="1" ht="12">
      <c r="B141" s="32"/>
      <c r="D141" s="160" t="s">
        <v>180</v>
      </c>
      <c r="F141" s="161" t="s">
        <v>3940</v>
      </c>
      <c r="I141" s="93"/>
      <c r="L141" s="32"/>
      <c r="M141" s="162"/>
      <c r="N141" s="51"/>
      <c r="O141" s="51"/>
      <c r="P141" s="51"/>
      <c r="Q141" s="51"/>
      <c r="R141" s="51"/>
      <c r="S141" s="51"/>
      <c r="T141" s="52"/>
      <c r="AT141" s="18" t="s">
        <v>180</v>
      </c>
      <c r="AU141" s="18" t="s">
        <v>82</v>
      </c>
    </row>
    <row r="142" spans="2:65" s="1" customFormat="1" ht="16.5" customHeight="1">
      <c r="B142" s="147"/>
      <c r="C142" s="148" t="s">
        <v>459</v>
      </c>
      <c r="D142" s="148" t="s">
        <v>173</v>
      </c>
      <c r="E142" s="149" t="s">
        <v>3941</v>
      </c>
      <c r="F142" s="150" t="s">
        <v>3942</v>
      </c>
      <c r="G142" s="151" t="s">
        <v>1259</v>
      </c>
      <c r="H142" s="152">
        <v>118</v>
      </c>
      <c r="I142" s="153"/>
      <c r="J142" s="154">
        <f>ROUND(I142*H142,2)</f>
        <v>0</v>
      </c>
      <c r="K142" s="150" t="s">
        <v>3</v>
      </c>
      <c r="L142" s="32"/>
      <c r="M142" s="155" t="s">
        <v>3</v>
      </c>
      <c r="N142" s="156" t="s">
        <v>45</v>
      </c>
      <c r="O142" s="51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18" t="s">
        <v>178</v>
      </c>
      <c r="AT142" s="18" t="s">
        <v>173</v>
      </c>
      <c r="AU142" s="18" t="s">
        <v>82</v>
      </c>
      <c r="AY142" s="18" t="s">
        <v>171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8" t="s">
        <v>82</v>
      </c>
      <c r="BK142" s="159">
        <f>ROUND(I142*H142,2)</f>
        <v>0</v>
      </c>
      <c r="BL142" s="18" t="s">
        <v>178</v>
      </c>
      <c r="BM142" s="18" t="s">
        <v>732</v>
      </c>
    </row>
    <row r="143" spans="2:47" s="1" customFormat="1" ht="12">
      <c r="B143" s="32"/>
      <c r="D143" s="160" t="s">
        <v>180</v>
      </c>
      <c r="F143" s="161" t="s">
        <v>3943</v>
      </c>
      <c r="I143" s="93"/>
      <c r="L143" s="32"/>
      <c r="M143" s="162"/>
      <c r="N143" s="51"/>
      <c r="O143" s="51"/>
      <c r="P143" s="51"/>
      <c r="Q143" s="51"/>
      <c r="R143" s="51"/>
      <c r="S143" s="51"/>
      <c r="T143" s="52"/>
      <c r="AT143" s="18" t="s">
        <v>180</v>
      </c>
      <c r="AU143" s="18" t="s">
        <v>82</v>
      </c>
    </row>
    <row r="144" spans="2:65" s="1" customFormat="1" ht="16.5" customHeight="1">
      <c r="B144" s="147"/>
      <c r="C144" s="148" t="s">
        <v>469</v>
      </c>
      <c r="D144" s="148" t="s">
        <v>173</v>
      </c>
      <c r="E144" s="149" t="s">
        <v>3944</v>
      </c>
      <c r="F144" s="150" t="s">
        <v>3945</v>
      </c>
      <c r="G144" s="151" t="s">
        <v>1259</v>
      </c>
      <c r="H144" s="152">
        <v>11</v>
      </c>
      <c r="I144" s="153"/>
      <c r="J144" s="154">
        <f>ROUND(I144*H144,2)</f>
        <v>0</v>
      </c>
      <c r="K144" s="150" t="s">
        <v>3</v>
      </c>
      <c r="L144" s="32"/>
      <c r="M144" s="155" t="s">
        <v>3</v>
      </c>
      <c r="N144" s="156" t="s">
        <v>45</v>
      </c>
      <c r="O144" s="51"/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AR144" s="18" t="s">
        <v>178</v>
      </c>
      <c r="AT144" s="18" t="s">
        <v>173</v>
      </c>
      <c r="AU144" s="18" t="s">
        <v>82</v>
      </c>
      <c r="AY144" s="18" t="s">
        <v>171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8" t="s">
        <v>82</v>
      </c>
      <c r="BK144" s="159">
        <f>ROUND(I144*H144,2)</f>
        <v>0</v>
      </c>
      <c r="BL144" s="18" t="s">
        <v>178</v>
      </c>
      <c r="BM144" s="18" t="s">
        <v>743</v>
      </c>
    </row>
    <row r="145" spans="2:47" s="1" customFormat="1" ht="12">
      <c r="B145" s="32"/>
      <c r="D145" s="160" t="s">
        <v>180</v>
      </c>
      <c r="F145" s="161" t="s">
        <v>3946</v>
      </c>
      <c r="I145" s="93"/>
      <c r="L145" s="32"/>
      <c r="M145" s="162"/>
      <c r="N145" s="51"/>
      <c r="O145" s="51"/>
      <c r="P145" s="51"/>
      <c r="Q145" s="51"/>
      <c r="R145" s="51"/>
      <c r="S145" s="51"/>
      <c r="T145" s="52"/>
      <c r="AT145" s="18" t="s">
        <v>180</v>
      </c>
      <c r="AU145" s="18" t="s">
        <v>82</v>
      </c>
    </row>
    <row r="146" spans="2:65" s="1" customFormat="1" ht="16.5" customHeight="1">
      <c r="B146" s="147"/>
      <c r="C146" s="148" t="s">
        <v>214</v>
      </c>
      <c r="D146" s="148" t="s">
        <v>173</v>
      </c>
      <c r="E146" s="149" t="s">
        <v>3947</v>
      </c>
      <c r="F146" s="150" t="s">
        <v>3948</v>
      </c>
      <c r="G146" s="151" t="s">
        <v>1259</v>
      </c>
      <c r="H146" s="152">
        <v>11</v>
      </c>
      <c r="I146" s="153"/>
      <c r="J146" s="154">
        <f>ROUND(I146*H146,2)</f>
        <v>0</v>
      </c>
      <c r="K146" s="150" t="s">
        <v>3</v>
      </c>
      <c r="L146" s="32"/>
      <c r="M146" s="155" t="s">
        <v>3</v>
      </c>
      <c r="N146" s="156" t="s">
        <v>45</v>
      </c>
      <c r="O146" s="51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AR146" s="18" t="s">
        <v>178</v>
      </c>
      <c r="AT146" s="18" t="s">
        <v>173</v>
      </c>
      <c r="AU146" s="18" t="s">
        <v>82</v>
      </c>
      <c r="AY146" s="18" t="s">
        <v>171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18" t="s">
        <v>82</v>
      </c>
      <c r="BK146" s="159">
        <f>ROUND(I146*H146,2)</f>
        <v>0</v>
      </c>
      <c r="BL146" s="18" t="s">
        <v>178</v>
      </c>
      <c r="BM146" s="18" t="s">
        <v>755</v>
      </c>
    </row>
    <row r="147" spans="2:47" s="1" customFormat="1" ht="12">
      <c r="B147" s="32"/>
      <c r="D147" s="160" t="s">
        <v>180</v>
      </c>
      <c r="F147" s="161" t="s">
        <v>3949</v>
      </c>
      <c r="I147" s="93"/>
      <c r="L147" s="32"/>
      <c r="M147" s="162"/>
      <c r="N147" s="51"/>
      <c r="O147" s="51"/>
      <c r="P147" s="51"/>
      <c r="Q147" s="51"/>
      <c r="R147" s="51"/>
      <c r="S147" s="51"/>
      <c r="T147" s="52"/>
      <c r="AT147" s="18" t="s">
        <v>180</v>
      </c>
      <c r="AU147" s="18" t="s">
        <v>82</v>
      </c>
    </row>
    <row r="148" spans="2:65" s="1" customFormat="1" ht="16.5" customHeight="1">
      <c r="B148" s="147"/>
      <c r="C148" s="148" t="s">
        <v>481</v>
      </c>
      <c r="D148" s="148" t="s">
        <v>173</v>
      </c>
      <c r="E148" s="149" t="s">
        <v>3950</v>
      </c>
      <c r="F148" s="150" t="s">
        <v>3951</v>
      </c>
      <c r="G148" s="151" t="s">
        <v>1259</v>
      </c>
      <c r="H148" s="152">
        <v>1</v>
      </c>
      <c r="I148" s="153"/>
      <c r="J148" s="154">
        <f>ROUND(I148*H148,2)</f>
        <v>0</v>
      </c>
      <c r="K148" s="150" t="s">
        <v>3</v>
      </c>
      <c r="L148" s="32"/>
      <c r="M148" s="155" t="s">
        <v>3</v>
      </c>
      <c r="N148" s="156" t="s">
        <v>45</v>
      </c>
      <c r="O148" s="51"/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AR148" s="18" t="s">
        <v>178</v>
      </c>
      <c r="AT148" s="18" t="s">
        <v>173</v>
      </c>
      <c r="AU148" s="18" t="s">
        <v>82</v>
      </c>
      <c r="AY148" s="18" t="s">
        <v>171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18" t="s">
        <v>82</v>
      </c>
      <c r="BK148" s="159">
        <f>ROUND(I148*H148,2)</f>
        <v>0</v>
      </c>
      <c r="BL148" s="18" t="s">
        <v>178</v>
      </c>
      <c r="BM148" s="18" t="s">
        <v>775</v>
      </c>
    </row>
    <row r="149" spans="2:47" s="1" customFormat="1" ht="12">
      <c r="B149" s="32"/>
      <c r="D149" s="160" t="s">
        <v>180</v>
      </c>
      <c r="F149" s="161" t="s">
        <v>3951</v>
      </c>
      <c r="I149" s="93"/>
      <c r="L149" s="32"/>
      <c r="M149" s="162"/>
      <c r="N149" s="51"/>
      <c r="O149" s="51"/>
      <c r="P149" s="51"/>
      <c r="Q149" s="51"/>
      <c r="R149" s="51"/>
      <c r="S149" s="51"/>
      <c r="T149" s="52"/>
      <c r="AT149" s="18" t="s">
        <v>180</v>
      </c>
      <c r="AU149" s="18" t="s">
        <v>82</v>
      </c>
    </row>
    <row r="150" spans="2:65" s="1" customFormat="1" ht="16.5" customHeight="1">
      <c r="B150" s="147"/>
      <c r="C150" s="148" t="s">
        <v>489</v>
      </c>
      <c r="D150" s="148" t="s">
        <v>173</v>
      </c>
      <c r="E150" s="149" t="s">
        <v>3952</v>
      </c>
      <c r="F150" s="150" t="s">
        <v>3953</v>
      </c>
      <c r="G150" s="151" t="s">
        <v>1259</v>
      </c>
      <c r="H150" s="152">
        <v>5</v>
      </c>
      <c r="I150" s="153"/>
      <c r="J150" s="154">
        <f>ROUND(I150*H150,2)</f>
        <v>0</v>
      </c>
      <c r="K150" s="150" t="s">
        <v>3</v>
      </c>
      <c r="L150" s="32"/>
      <c r="M150" s="155" t="s">
        <v>3</v>
      </c>
      <c r="N150" s="156" t="s">
        <v>45</v>
      </c>
      <c r="O150" s="51"/>
      <c r="P150" s="157">
        <f>O150*H150</f>
        <v>0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AR150" s="18" t="s">
        <v>178</v>
      </c>
      <c r="AT150" s="18" t="s">
        <v>173</v>
      </c>
      <c r="AU150" s="18" t="s">
        <v>82</v>
      </c>
      <c r="AY150" s="18" t="s">
        <v>171</v>
      </c>
      <c r="BE150" s="159">
        <f>IF(N150="základní",J150,0)</f>
        <v>0</v>
      </c>
      <c r="BF150" s="159">
        <f>IF(N150="snížená",J150,0)</f>
        <v>0</v>
      </c>
      <c r="BG150" s="159">
        <f>IF(N150="zákl. přenesená",J150,0)</f>
        <v>0</v>
      </c>
      <c r="BH150" s="159">
        <f>IF(N150="sníž. přenesená",J150,0)</f>
        <v>0</v>
      </c>
      <c r="BI150" s="159">
        <f>IF(N150="nulová",J150,0)</f>
        <v>0</v>
      </c>
      <c r="BJ150" s="18" t="s">
        <v>82</v>
      </c>
      <c r="BK150" s="159">
        <f>ROUND(I150*H150,2)</f>
        <v>0</v>
      </c>
      <c r="BL150" s="18" t="s">
        <v>178</v>
      </c>
      <c r="BM150" s="18" t="s">
        <v>792</v>
      </c>
    </row>
    <row r="151" spans="2:47" s="1" customFormat="1" ht="12">
      <c r="B151" s="32"/>
      <c r="D151" s="160" t="s">
        <v>180</v>
      </c>
      <c r="F151" s="161" t="s">
        <v>3953</v>
      </c>
      <c r="I151" s="93"/>
      <c r="L151" s="32"/>
      <c r="M151" s="162"/>
      <c r="N151" s="51"/>
      <c r="O151" s="51"/>
      <c r="P151" s="51"/>
      <c r="Q151" s="51"/>
      <c r="R151" s="51"/>
      <c r="S151" s="51"/>
      <c r="T151" s="52"/>
      <c r="AT151" s="18" t="s">
        <v>180</v>
      </c>
      <c r="AU151" s="18" t="s">
        <v>82</v>
      </c>
    </row>
    <row r="152" spans="2:65" s="1" customFormat="1" ht="16.5" customHeight="1">
      <c r="B152" s="147"/>
      <c r="C152" s="148" t="s">
        <v>495</v>
      </c>
      <c r="D152" s="148" t="s">
        <v>173</v>
      </c>
      <c r="E152" s="149" t="s">
        <v>3954</v>
      </c>
      <c r="F152" s="150" t="s">
        <v>3955</v>
      </c>
      <c r="G152" s="151" t="s">
        <v>187</v>
      </c>
      <c r="H152" s="152">
        <v>185</v>
      </c>
      <c r="I152" s="153"/>
      <c r="J152" s="154">
        <f>ROUND(I152*H152,2)</f>
        <v>0</v>
      </c>
      <c r="K152" s="150" t="s">
        <v>3</v>
      </c>
      <c r="L152" s="32"/>
      <c r="M152" s="155" t="s">
        <v>3</v>
      </c>
      <c r="N152" s="156" t="s">
        <v>45</v>
      </c>
      <c r="O152" s="51"/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AR152" s="18" t="s">
        <v>178</v>
      </c>
      <c r="AT152" s="18" t="s">
        <v>173</v>
      </c>
      <c r="AU152" s="18" t="s">
        <v>82</v>
      </c>
      <c r="AY152" s="18" t="s">
        <v>171</v>
      </c>
      <c r="BE152" s="159">
        <f>IF(N152="základní",J152,0)</f>
        <v>0</v>
      </c>
      <c r="BF152" s="159">
        <f>IF(N152="snížená",J152,0)</f>
        <v>0</v>
      </c>
      <c r="BG152" s="159">
        <f>IF(N152="zákl. přenesená",J152,0)</f>
        <v>0</v>
      </c>
      <c r="BH152" s="159">
        <f>IF(N152="sníž. přenesená",J152,0)</f>
        <v>0</v>
      </c>
      <c r="BI152" s="159">
        <f>IF(N152="nulová",J152,0)</f>
        <v>0</v>
      </c>
      <c r="BJ152" s="18" t="s">
        <v>82</v>
      </c>
      <c r="BK152" s="159">
        <f>ROUND(I152*H152,2)</f>
        <v>0</v>
      </c>
      <c r="BL152" s="18" t="s">
        <v>178</v>
      </c>
      <c r="BM152" s="18" t="s">
        <v>802</v>
      </c>
    </row>
    <row r="153" spans="2:47" s="1" customFormat="1" ht="12">
      <c r="B153" s="32"/>
      <c r="D153" s="160" t="s">
        <v>180</v>
      </c>
      <c r="F153" s="161" t="s">
        <v>3955</v>
      </c>
      <c r="I153" s="93"/>
      <c r="L153" s="32"/>
      <c r="M153" s="162"/>
      <c r="N153" s="51"/>
      <c r="O153" s="51"/>
      <c r="P153" s="51"/>
      <c r="Q153" s="51"/>
      <c r="R153" s="51"/>
      <c r="S153" s="51"/>
      <c r="T153" s="52"/>
      <c r="AT153" s="18" t="s">
        <v>180</v>
      </c>
      <c r="AU153" s="18" t="s">
        <v>82</v>
      </c>
    </row>
    <row r="154" spans="2:65" s="1" customFormat="1" ht="16.5" customHeight="1">
      <c r="B154" s="147"/>
      <c r="C154" s="148" t="s">
        <v>500</v>
      </c>
      <c r="D154" s="148" t="s">
        <v>173</v>
      </c>
      <c r="E154" s="149" t="s">
        <v>3956</v>
      </c>
      <c r="F154" s="150" t="s">
        <v>3957</v>
      </c>
      <c r="G154" s="151" t="s">
        <v>187</v>
      </c>
      <c r="H154" s="152">
        <v>156</v>
      </c>
      <c r="I154" s="153"/>
      <c r="J154" s="154">
        <f>ROUND(I154*H154,2)</f>
        <v>0</v>
      </c>
      <c r="K154" s="150" t="s">
        <v>3</v>
      </c>
      <c r="L154" s="32"/>
      <c r="M154" s="155" t="s">
        <v>3</v>
      </c>
      <c r="N154" s="156" t="s">
        <v>45</v>
      </c>
      <c r="O154" s="51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AR154" s="18" t="s">
        <v>178</v>
      </c>
      <c r="AT154" s="18" t="s">
        <v>173</v>
      </c>
      <c r="AU154" s="18" t="s">
        <v>82</v>
      </c>
      <c r="AY154" s="18" t="s">
        <v>171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82</v>
      </c>
      <c r="BK154" s="159">
        <f>ROUND(I154*H154,2)</f>
        <v>0</v>
      </c>
      <c r="BL154" s="18" t="s">
        <v>178</v>
      </c>
      <c r="BM154" s="18" t="s">
        <v>812</v>
      </c>
    </row>
    <row r="155" spans="2:47" s="1" customFormat="1" ht="12">
      <c r="B155" s="32"/>
      <c r="D155" s="160" t="s">
        <v>180</v>
      </c>
      <c r="F155" s="161" t="s">
        <v>3957</v>
      </c>
      <c r="I155" s="93"/>
      <c r="L155" s="32"/>
      <c r="M155" s="162"/>
      <c r="N155" s="51"/>
      <c r="O155" s="51"/>
      <c r="P155" s="51"/>
      <c r="Q155" s="51"/>
      <c r="R155" s="51"/>
      <c r="S155" s="51"/>
      <c r="T155" s="52"/>
      <c r="AT155" s="18" t="s">
        <v>180</v>
      </c>
      <c r="AU155" s="18" t="s">
        <v>82</v>
      </c>
    </row>
    <row r="156" spans="2:65" s="1" customFormat="1" ht="16.5" customHeight="1">
      <c r="B156" s="147"/>
      <c r="C156" s="148" t="s">
        <v>506</v>
      </c>
      <c r="D156" s="148" t="s">
        <v>173</v>
      </c>
      <c r="E156" s="149" t="s">
        <v>3958</v>
      </c>
      <c r="F156" s="150" t="s">
        <v>3959</v>
      </c>
      <c r="G156" s="151" t="s">
        <v>187</v>
      </c>
      <c r="H156" s="152">
        <v>60</v>
      </c>
      <c r="I156" s="153"/>
      <c r="J156" s="154">
        <f>ROUND(I156*H156,2)</f>
        <v>0</v>
      </c>
      <c r="K156" s="150" t="s">
        <v>3</v>
      </c>
      <c r="L156" s="32"/>
      <c r="M156" s="155" t="s">
        <v>3</v>
      </c>
      <c r="N156" s="156" t="s">
        <v>45</v>
      </c>
      <c r="O156" s="51"/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AR156" s="18" t="s">
        <v>178</v>
      </c>
      <c r="AT156" s="18" t="s">
        <v>173</v>
      </c>
      <c r="AU156" s="18" t="s">
        <v>82</v>
      </c>
      <c r="AY156" s="18" t="s">
        <v>171</v>
      </c>
      <c r="BE156" s="159">
        <f>IF(N156="základní",J156,0)</f>
        <v>0</v>
      </c>
      <c r="BF156" s="159">
        <f>IF(N156="snížená",J156,0)</f>
        <v>0</v>
      </c>
      <c r="BG156" s="159">
        <f>IF(N156="zákl. přenesená",J156,0)</f>
        <v>0</v>
      </c>
      <c r="BH156" s="159">
        <f>IF(N156="sníž. přenesená",J156,0)</f>
        <v>0</v>
      </c>
      <c r="BI156" s="159">
        <f>IF(N156="nulová",J156,0)</f>
        <v>0</v>
      </c>
      <c r="BJ156" s="18" t="s">
        <v>82</v>
      </c>
      <c r="BK156" s="159">
        <f>ROUND(I156*H156,2)</f>
        <v>0</v>
      </c>
      <c r="BL156" s="18" t="s">
        <v>178</v>
      </c>
      <c r="BM156" s="18" t="s">
        <v>822</v>
      </c>
    </row>
    <row r="157" spans="2:47" s="1" customFormat="1" ht="12">
      <c r="B157" s="32"/>
      <c r="D157" s="160" t="s">
        <v>180</v>
      </c>
      <c r="F157" s="161" t="s">
        <v>3959</v>
      </c>
      <c r="I157" s="93"/>
      <c r="L157" s="32"/>
      <c r="M157" s="162"/>
      <c r="N157" s="51"/>
      <c r="O157" s="51"/>
      <c r="P157" s="51"/>
      <c r="Q157" s="51"/>
      <c r="R157" s="51"/>
      <c r="S157" s="51"/>
      <c r="T157" s="52"/>
      <c r="AT157" s="18" t="s">
        <v>180</v>
      </c>
      <c r="AU157" s="18" t="s">
        <v>82</v>
      </c>
    </row>
    <row r="158" spans="2:65" s="1" customFormat="1" ht="16.5" customHeight="1">
      <c r="B158" s="147"/>
      <c r="C158" s="148" t="s">
        <v>540</v>
      </c>
      <c r="D158" s="148" t="s">
        <v>173</v>
      </c>
      <c r="E158" s="149" t="s">
        <v>3960</v>
      </c>
      <c r="F158" s="150" t="s">
        <v>3961</v>
      </c>
      <c r="G158" s="151" t="s">
        <v>187</v>
      </c>
      <c r="H158" s="152">
        <v>407</v>
      </c>
      <c r="I158" s="153"/>
      <c r="J158" s="154">
        <f>ROUND(I158*H158,2)</f>
        <v>0</v>
      </c>
      <c r="K158" s="150" t="s">
        <v>3</v>
      </c>
      <c r="L158" s="32"/>
      <c r="M158" s="155" t="s">
        <v>3</v>
      </c>
      <c r="N158" s="156" t="s">
        <v>45</v>
      </c>
      <c r="O158" s="51"/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AR158" s="18" t="s">
        <v>178</v>
      </c>
      <c r="AT158" s="18" t="s">
        <v>173</v>
      </c>
      <c r="AU158" s="18" t="s">
        <v>82</v>
      </c>
      <c r="AY158" s="18" t="s">
        <v>171</v>
      </c>
      <c r="BE158" s="159">
        <f>IF(N158="základní",J158,0)</f>
        <v>0</v>
      </c>
      <c r="BF158" s="159">
        <f>IF(N158="snížená",J158,0)</f>
        <v>0</v>
      </c>
      <c r="BG158" s="159">
        <f>IF(N158="zákl. přenesená",J158,0)</f>
        <v>0</v>
      </c>
      <c r="BH158" s="159">
        <f>IF(N158="sníž. přenesená",J158,0)</f>
        <v>0</v>
      </c>
      <c r="BI158" s="159">
        <f>IF(N158="nulová",J158,0)</f>
        <v>0</v>
      </c>
      <c r="BJ158" s="18" t="s">
        <v>82</v>
      </c>
      <c r="BK158" s="159">
        <f>ROUND(I158*H158,2)</f>
        <v>0</v>
      </c>
      <c r="BL158" s="18" t="s">
        <v>178</v>
      </c>
      <c r="BM158" s="18" t="s">
        <v>838</v>
      </c>
    </row>
    <row r="159" spans="2:47" s="1" customFormat="1" ht="12">
      <c r="B159" s="32"/>
      <c r="D159" s="160" t="s">
        <v>180</v>
      </c>
      <c r="F159" s="161" t="s">
        <v>3961</v>
      </c>
      <c r="I159" s="93"/>
      <c r="L159" s="32"/>
      <c r="M159" s="162"/>
      <c r="N159" s="51"/>
      <c r="O159" s="51"/>
      <c r="P159" s="51"/>
      <c r="Q159" s="51"/>
      <c r="R159" s="51"/>
      <c r="S159" s="51"/>
      <c r="T159" s="52"/>
      <c r="AT159" s="18" t="s">
        <v>180</v>
      </c>
      <c r="AU159" s="18" t="s">
        <v>82</v>
      </c>
    </row>
    <row r="160" spans="2:65" s="1" customFormat="1" ht="16.5" customHeight="1">
      <c r="B160" s="147"/>
      <c r="C160" s="148" t="s">
        <v>570</v>
      </c>
      <c r="D160" s="148" t="s">
        <v>173</v>
      </c>
      <c r="E160" s="149" t="s">
        <v>3962</v>
      </c>
      <c r="F160" s="150" t="s">
        <v>3963</v>
      </c>
      <c r="G160" s="151" t="s">
        <v>187</v>
      </c>
      <c r="H160" s="152">
        <v>360</v>
      </c>
      <c r="I160" s="153"/>
      <c r="J160" s="154">
        <f>ROUND(I160*H160,2)</f>
        <v>0</v>
      </c>
      <c r="K160" s="150" t="s">
        <v>3</v>
      </c>
      <c r="L160" s="32"/>
      <c r="M160" s="155" t="s">
        <v>3</v>
      </c>
      <c r="N160" s="156" t="s">
        <v>45</v>
      </c>
      <c r="O160" s="51"/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AR160" s="18" t="s">
        <v>178</v>
      </c>
      <c r="AT160" s="18" t="s">
        <v>173</v>
      </c>
      <c r="AU160" s="18" t="s">
        <v>82</v>
      </c>
      <c r="AY160" s="18" t="s">
        <v>171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8" t="s">
        <v>82</v>
      </c>
      <c r="BK160" s="159">
        <f>ROUND(I160*H160,2)</f>
        <v>0</v>
      </c>
      <c r="BL160" s="18" t="s">
        <v>178</v>
      </c>
      <c r="BM160" s="18" t="s">
        <v>853</v>
      </c>
    </row>
    <row r="161" spans="2:47" s="1" customFormat="1" ht="12">
      <c r="B161" s="32"/>
      <c r="D161" s="160" t="s">
        <v>180</v>
      </c>
      <c r="F161" s="161" t="s">
        <v>3963</v>
      </c>
      <c r="I161" s="93"/>
      <c r="L161" s="32"/>
      <c r="M161" s="162"/>
      <c r="N161" s="51"/>
      <c r="O161" s="51"/>
      <c r="P161" s="51"/>
      <c r="Q161" s="51"/>
      <c r="R161" s="51"/>
      <c r="S161" s="51"/>
      <c r="T161" s="52"/>
      <c r="AT161" s="18" t="s">
        <v>180</v>
      </c>
      <c r="AU161" s="18" t="s">
        <v>82</v>
      </c>
    </row>
    <row r="162" spans="2:65" s="1" customFormat="1" ht="16.5" customHeight="1">
      <c r="B162" s="147"/>
      <c r="C162" s="148" t="s">
        <v>575</v>
      </c>
      <c r="D162" s="148" t="s">
        <v>173</v>
      </c>
      <c r="E162" s="149" t="s">
        <v>3964</v>
      </c>
      <c r="F162" s="150" t="s">
        <v>3965</v>
      </c>
      <c r="G162" s="151" t="s">
        <v>187</v>
      </c>
      <c r="H162" s="152">
        <v>121</v>
      </c>
      <c r="I162" s="153"/>
      <c r="J162" s="154">
        <f>ROUND(I162*H162,2)</f>
        <v>0</v>
      </c>
      <c r="K162" s="150" t="s">
        <v>3</v>
      </c>
      <c r="L162" s="32"/>
      <c r="M162" s="155" t="s">
        <v>3</v>
      </c>
      <c r="N162" s="156" t="s">
        <v>45</v>
      </c>
      <c r="O162" s="51"/>
      <c r="P162" s="157">
        <f>O162*H162</f>
        <v>0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AR162" s="18" t="s">
        <v>178</v>
      </c>
      <c r="AT162" s="18" t="s">
        <v>173</v>
      </c>
      <c r="AU162" s="18" t="s">
        <v>82</v>
      </c>
      <c r="AY162" s="18" t="s">
        <v>171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18" t="s">
        <v>82</v>
      </c>
      <c r="BK162" s="159">
        <f>ROUND(I162*H162,2)</f>
        <v>0</v>
      </c>
      <c r="BL162" s="18" t="s">
        <v>178</v>
      </c>
      <c r="BM162" s="18" t="s">
        <v>867</v>
      </c>
    </row>
    <row r="163" spans="2:47" s="1" customFormat="1" ht="12">
      <c r="B163" s="32"/>
      <c r="D163" s="160" t="s">
        <v>180</v>
      </c>
      <c r="F163" s="161" t="s">
        <v>3965</v>
      </c>
      <c r="I163" s="93"/>
      <c r="L163" s="32"/>
      <c r="M163" s="162"/>
      <c r="N163" s="51"/>
      <c r="O163" s="51"/>
      <c r="P163" s="51"/>
      <c r="Q163" s="51"/>
      <c r="R163" s="51"/>
      <c r="S163" s="51"/>
      <c r="T163" s="52"/>
      <c r="AT163" s="18" t="s">
        <v>180</v>
      </c>
      <c r="AU163" s="18" t="s">
        <v>82</v>
      </c>
    </row>
    <row r="164" spans="2:65" s="1" customFormat="1" ht="16.5" customHeight="1">
      <c r="B164" s="147"/>
      <c r="C164" s="148" t="s">
        <v>585</v>
      </c>
      <c r="D164" s="148" t="s">
        <v>173</v>
      </c>
      <c r="E164" s="149" t="s">
        <v>3966</v>
      </c>
      <c r="F164" s="150" t="s">
        <v>3967</v>
      </c>
      <c r="G164" s="151" t="s">
        <v>187</v>
      </c>
      <c r="H164" s="152">
        <v>3590</v>
      </c>
      <c r="I164" s="153"/>
      <c r="J164" s="154">
        <f>ROUND(I164*H164,2)</f>
        <v>0</v>
      </c>
      <c r="K164" s="150" t="s">
        <v>3</v>
      </c>
      <c r="L164" s="32"/>
      <c r="M164" s="155" t="s">
        <v>3</v>
      </c>
      <c r="N164" s="156" t="s">
        <v>45</v>
      </c>
      <c r="O164" s="51"/>
      <c r="P164" s="157">
        <f>O164*H164</f>
        <v>0</v>
      </c>
      <c r="Q164" s="157">
        <v>0</v>
      </c>
      <c r="R164" s="157">
        <f>Q164*H164</f>
        <v>0</v>
      </c>
      <c r="S164" s="157">
        <v>0</v>
      </c>
      <c r="T164" s="158">
        <f>S164*H164</f>
        <v>0</v>
      </c>
      <c r="AR164" s="18" t="s">
        <v>178</v>
      </c>
      <c r="AT164" s="18" t="s">
        <v>173</v>
      </c>
      <c r="AU164" s="18" t="s">
        <v>82</v>
      </c>
      <c r="AY164" s="18" t="s">
        <v>171</v>
      </c>
      <c r="BE164" s="159">
        <f>IF(N164="základní",J164,0)</f>
        <v>0</v>
      </c>
      <c r="BF164" s="159">
        <f>IF(N164="snížená",J164,0)</f>
        <v>0</v>
      </c>
      <c r="BG164" s="159">
        <f>IF(N164="zákl. přenesená",J164,0)</f>
        <v>0</v>
      </c>
      <c r="BH164" s="159">
        <f>IF(N164="sníž. přenesená",J164,0)</f>
        <v>0</v>
      </c>
      <c r="BI164" s="159">
        <f>IF(N164="nulová",J164,0)</f>
        <v>0</v>
      </c>
      <c r="BJ164" s="18" t="s">
        <v>82</v>
      </c>
      <c r="BK164" s="159">
        <f>ROUND(I164*H164,2)</f>
        <v>0</v>
      </c>
      <c r="BL164" s="18" t="s">
        <v>178</v>
      </c>
      <c r="BM164" s="18" t="s">
        <v>877</v>
      </c>
    </row>
    <row r="165" spans="2:47" s="1" customFormat="1" ht="12">
      <c r="B165" s="32"/>
      <c r="D165" s="160" t="s">
        <v>180</v>
      </c>
      <c r="F165" s="161" t="s">
        <v>3967</v>
      </c>
      <c r="I165" s="93"/>
      <c r="L165" s="32"/>
      <c r="M165" s="162"/>
      <c r="N165" s="51"/>
      <c r="O165" s="51"/>
      <c r="P165" s="51"/>
      <c r="Q165" s="51"/>
      <c r="R165" s="51"/>
      <c r="S165" s="51"/>
      <c r="T165" s="52"/>
      <c r="AT165" s="18" t="s">
        <v>180</v>
      </c>
      <c r="AU165" s="18" t="s">
        <v>82</v>
      </c>
    </row>
    <row r="166" spans="2:65" s="1" customFormat="1" ht="16.5" customHeight="1">
      <c r="B166" s="147"/>
      <c r="C166" s="148" t="s">
        <v>603</v>
      </c>
      <c r="D166" s="148" t="s">
        <v>173</v>
      </c>
      <c r="E166" s="149" t="s">
        <v>3968</v>
      </c>
      <c r="F166" s="150" t="s">
        <v>3969</v>
      </c>
      <c r="G166" s="151" t="s">
        <v>187</v>
      </c>
      <c r="H166" s="152">
        <v>2230</v>
      </c>
      <c r="I166" s="153"/>
      <c r="J166" s="154">
        <f>ROUND(I166*H166,2)</f>
        <v>0</v>
      </c>
      <c r="K166" s="150" t="s">
        <v>3</v>
      </c>
      <c r="L166" s="32"/>
      <c r="M166" s="155" t="s">
        <v>3</v>
      </c>
      <c r="N166" s="156" t="s">
        <v>45</v>
      </c>
      <c r="O166" s="51"/>
      <c r="P166" s="157">
        <f>O166*H166</f>
        <v>0</v>
      </c>
      <c r="Q166" s="157">
        <v>0</v>
      </c>
      <c r="R166" s="157">
        <f>Q166*H166</f>
        <v>0</v>
      </c>
      <c r="S166" s="157">
        <v>0</v>
      </c>
      <c r="T166" s="158">
        <f>S166*H166</f>
        <v>0</v>
      </c>
      <c r="AR166" s="18" t="s">
        <v>178</v>
      </c>
      <c r="AT166" s="18" t="s">
        <v>173</v>
      </c>
      <c r="AU166" s="18" t="s">
        <v>82</v>
      </c>
      <c r="AY166" s="18" t="s">
        <v>171</v>
      </c>
      <c r="BE166" s="159">
        <f>IF(N166="základní",J166,0)</f>
        <v>0</v>
      </c>
      <c r="BF166" s="159">
        <f>IF(N166="snížená",J166,0)</f>
        <v>0</v>
      </c>
      <c r="BG166" s="159">
        <f>IF(N166="zákl. přenesená",J166,0)</f>
        <v>0</v>
      </c>
      <c r="BH166" s="159">
        <f>IF(N166="sníž. přenesená",J166,0)</f>
        <v>0</v>
      </c>
      <c r="BI166" s="159">
        <f>IF(N166="nulová",J166,0)</f>
        <v>0</v>
      </c>
      <c r="BJ166" s="18" t="s">
        <v>82</v>
      </c>
      <c r="BK166" s="159">
        <f>ROUND(I166*H166,2)</f>
        <v>0</v>
      </c>
      <c r="BL166" s="18" t="s">
        <v>178</v>
      </c>
      <c r="BM166" s="18" t="s">
        <v>895</v>
      </c>
    </row>
    <row r="167" spans="2:47" s="1" customFormat="1" ht="12">
      <c r="B167" s="32"/>
      <c r="D167" s="160" t="s">
        <v>180</v>
      </c>
      <c r="F167" s="161" t="s">
        <v>3969</v>
      </c>
      <c r="I167" s="93"/>
      <c r="L167" s="32"/>
      <c r="M167" s="162"/>
      <c r="N167" s="51"/>
      <c r="O167" s="51"/>
      <c r="P167" s="51"/>
      <c r="Q167" s="51"/>
      <c r="R167" s="51"/>
      <c r="S167" s="51"/>
      <c r="T167" s="52"/>
      <c r="AT167" s="18" t="s">
        <v>180</v>
      </c>
      <c r="AU167" s="18" t="s">
        <v>82</v>
      </c>
    </row>
    <row r="168" spans="2:65" s="1" customFormat="1" ht="16.5" customHeight="1">
      <c r="B168" s="147"/>
      <c r="C168" s="148" t="s">
        <v>607</v>
      </c>
      <c r="D168" s="148" t="s">
        <v>173</v>
      </c>
      <c r="E168" s="149" t="s">
        <v>3970</v>
      </c>
      <c r="F168" s="150" t="s">
        <v>3971</v>
      </c>
      <c r="G168" s="151" t="s">
        <v>187</v>
      </c>
      <c r="H168" s="152">
        <v>890</v>
      </c>
      <c r="I168" s="153"/>
      <c r="J168" s="154">
        <f>ROUND(I168*H168,2)</f>
        <v>0</v>
      </c>
      <c r="K168" s="150" t="s">
        <v>3</v>
      </c>
      <c r="L168" s="32"/>
      <c r="M168" s="155" t="s">
        <v>3</v>
      </c>
      <c r="N168" s="156" t="s">
        <v>45</v>
      </c>
      <c r="O168" s="51"/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AR168" s="18" t="s">
        <v>178</v>
      </c>
      <c r="AT168" s="18" t="s">
        <v>173</v>
      </c>
      <c r="AU168" s="18" t="s">
        <v>82</v>
      </c>
      <c r="AY168" s="18" t="s">
        <v>171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8" t="s">
        <v>82</v>
      </c>
      <c r="BK168" s="159">
        <f>ROUND(I168*H168,2)</f>
        <v>0</v>
      </c>
      <c r="BL168" s="18" t="s">
        <v>178</v>
      </c>
      <c r="BM168" s="18" t="s">
        <v>406</v>
      </c>
    </row>
    <row r="169" spans="2:47" s="1" customFormat="1" ht="12">
      <c r="B169" s="32"/>
      <c r="D169" s="160" t="s">
        <v>180</v>
      </c>
      <c r="F169" s="161" t="s">
        <v>3971</v>
      </c>
      <c r="I169" s="93"/>
      <c r="L169" s="32"/>
      <c r="M169" s="162"/>
      <c r="N169" s="51"/>
      <c r="O169" s="51"/>
      <c r="P169" s="51"/>
      <c r="Q169" s="51"/>
      <c r="R169" s="51"/>
      <c r="S169" s="51"/>
      <c r="T169" s="52"/>
      <c r="AT169" s="18" t="s">
        <v>180</v>
      </c>
      <c r="AU169" s="18" t="s">
        <v>82</v>
      </c>
    </row>
    <row r="170" spans="2:65" s="1" customFormat="1" ht="16.5" customHeight="1">
      <c r="B170" s="147"/>
      <c r="C170" s="148" t="s">
        <v>645</v>
      </c>
      <c r="D170" s="148" t="s">
        <v>173</v>
      </c>
      <c r="E170" s="149" t="s">
        <v>3972</v>
      </c>
      <c r="F170" s="150" t="s">
        <v>3973</v>
      </c>
      <c r="G170" s="151" t="s">
        <v>187</v>
      </c>
      <c r="H170" s="152">
        <v>860</v>
      </c>
      <c r="I170" s="153"/>
      <c r="J170" s="154">
        <f>ROUND(I170*H170,2)</f>
        <v>0</v>
      </c>
      <c r="K170" s="150" t="s">
        <v>3</v>
      </c>
      <c r="L170" s="32"/>
      <c r="M170" s="155" t="s">
        <v>3</v>
      </c>
      <c r="N170" s="156" t="s">
        <v>45</v>
      </c>
      <c r="O170" s="51"/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AR170" s="18" t="s">
        <v>178</v>
      </c>
      <c r="AT170" s="18" t="s">
        <v>173</v>
      </c>
      <c r="AU170" s="18" t="s">
        <v>82</v>
      </c>
      <c r="AY170" s="18" t="s">
        <v>171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18" t="s">
        <v>82</v>
      </c>
      <c r="BK170" s="159">
        <f>ROUND(I170*H170,2)</f>
        <v>0</v>
      </c>
      <c r="BL170" s="18" t="s">
        <v>178</v>
      </c>
      <c r="BM170" s="18" t="s">
        <v>920</v>
      </c>
    </row>
    <row r="171" spans="2:47" s="1" customFormat="1" ht="12">
      <c r="B171" s="32"/>
      <c r="D171" s="160" t="s">
        <v>180</v>
      </c>
      <c r="F171" s="161" t="s">
        <v>3973</v>
      </c>
      <c r="I171" s="93"/>
      <c r="L171" s="32"/>
      <c r="M171" s="162"/>
      <c r="N171" s="51"/>
      <c r="O171" s="51"/>
      <c r="P171" s="51"/>
      <c r="Q171" s="51"/>
      <c r="R171" s="51"/>
      <c r="S171" s="51"/>
      <c r="T171" s="52"/>
      <c r="AT171" s="18" t="s">
        <v>180</v>
      </c>
      <c r="AU171" s="18" t="s">
        <v>82</v>
      </c>
    </row>
    <row r="172" spans="2:65" s="1" customFormat="1" ht="16.5" customHeight="1">
      <c r="B172" s="147"/>
      <c r="C172" s="148" t="s">
        <v>651</v>
      </c>
      <c r="D172" s="148" t="s">
        <v>173</v>
      </c>
      <c r="E172" s="149" t="s">
        <v>3974</v>
      </c>
      <c r="F172" s="150" t="s">
        <v>3975</v>
      </c>
      <c r="G172" s="151" t="s">
        <v>187</v>
      </c>
      <c r="H172" s="152">
        <v>720</v>
      </c>
      <c r="I172" s="153"/>
      <c r="J172" s="154">
        <f>ROUND(I172*H172,2)</f>
        <v>0</v>
      </c>
      <c r="K172" s="150" t="s">
        <v>3</v>
      </c>
      <c r="L172" s="32"/>
      <c r="M172" s="155" t="s">
        <v>3</v>
      </c>
      <c r="N172" s="156" t="s">
        <v>45</v>
      </c>
      <c r="O172" s="51"/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18" t="s">
        <v>178</v>
      </c>
      <c r="AT172" s="18" t="s">
        <v>173</v>
      </c>
      <c r="AU172" s="18" t="s">
        <v>82</v>
      </c>
      <c r="AY172" s="18" t="s">
        <v>171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18" t="s">
        <v>82</v>
      </c>
      <c r="BK172" s="159">
        <f>ROUND(I172*H172,2)</f>
        <v>0</v>
      </c>
      <c r="BL172" s="18" t="s">
        <v>178</v>
      </c>
      <c r="BM172" s="18" t="s">
        <v>937</v>
      </c>
    </row>
    <row r="173" spans="2:47" s="1" customFormat="1" ht="12">
      <c r="B173" s="32"/>
      <c r="D173" s="160" t="s">
        <v>180</v>
      </c>
      <c r="F173" s="161" t="s">
        <v>3975</v>
      </c>
      <c r="I173" s="93"/>
      <c r="L173" s="32"/>
      <c r="M173" s="162"/>
      <c r="N173" s="51"/>
      <c r="O173" s="51"/>
      <c r="P173" s="51"/>
      <c r="Q173" s="51"/>
      <c r="R173" s="51"/>
      <c r="S173" s="51"/>
      <c r="T173" s="52"/>
      <c r="AT173" s="18" t="s">
        <v>180</v>
      </c>
      <c r="AU173" s="18" t="s">
        <v>82</v>
      </c>
    </row>
    <row r="174" spans="2:65" s="1" customFormat="1" ht="16.5" customHeight="1">
      <c r="B174" s="147"/>
      <c r="C174" s="148" t="s">
        <v>655</v>
      </c>
      <c r="D174" s="148" t="s">
        <v>173</v>
      </c>
      <c r="E174" s="149" t="s">
        <v>3976</v>
      </c>
      <c r="F174" s="150" t="s">
        <v>3977</v>
      </c>
      <c r="G174" s="151" t="s">
        <v>187</v>
      </c>
      <c r="H174" s="152">
        <v>630</v>
      </c>
      <c r="I174" s="153"/>
      <c r="J174" s="154">
        <f>ROUND(I174*H174,2)</f>
        <v>0</v>
      </c>
      <c r="K174" s="150" t="s">
        <v>3</v>
      </c>
      <c r="L174" s="32"/>
      <c r="M174" s="155" t="s">
        <v>3</v>
      </c>
      <c r="N174" s="156" t="s">
        <v>45</v>
      </c>
      <c r="O174" s="51"/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AR174" s="18" t="s">
        <v>178</v>
      </c>
      <c r="AT174" s="18" t="s">
        <v>173</v>
      </c>
      <c r="AU174" s="18" t="s">
        <v>82</v>
      </c>
      <c r="AY174" s="18" t="s">
        <v>171</v>
      </c>
      <c r="BE174" s="159">
        <f>IF(N174="základní",J174,0)</f>
        <v>0</v>
      </c>
      <c r="BF174" s="159">
        <f>IF(N174="snížená",J174,0)</f>
        <v>0</v>
      </c>
      <c r="BG174" s="159">
        <f>IF(N174="zákl. přenesená",J174,0)</f>
        <v>0</v>
      </c>
      <c r="BH174" s="159">
        <f>IF(N174="sníž. přenesená",J174,0)</f>
        <v>0</v>
      </c>
      <c r="BI174" s="159">
        <f>IF(N174="nulová",J174,0)</f>
        <v>0</v>
      </c>
      <c r="BJ174" s="18" t="s">
        <v>82</v>
      </c>
      <c r="BK174" s="159">
        <f>ROUND(I174*H174,2)</f>
        <v>0</v>
      </c>
      <c r="BL174" s="18" t="s">
        <v>178</v>
      </c>
      <c r="BM174" s="18" t="s">
        <v>951</v>
      </c>
    </row>
    <row r="175" spans="2:47" s="1" customFormat="1" ht="12">
      <c r="B175" s="32"/>
      <c r="D175" s="160" t="s">
        <v>180</v>
      </c>
      <c r="F175" s="161" t="s">
        <v>3977</v>
      </c>
      <c r="I175" s="93"/>
      <c r="L175" s="32"/>
      <c r="M175" s="162"/>
      <c r="N175" s="51"/>
      <c r="O175" s="51"/>
      <c r="P175" s="51"/>
      <c r="Q175" s="51"/>
      <c r="R175" s="51"/>
      <c r="S175" s="51"/>
      <c r="T175" s="52"/>
      <c r="AT175" s="18" t="s">
        <v>180</v>
      </c>
      <c r="AU175" s="18" t="s">
        <v>82</v>
      </c>
    </row>
    <row r="176" spans="2:65" s="1" customFormat="1" ht="16.5" customHeight="1">
      <c r="B176" s="147"/>
      <c r="C176" s="148" t="s">
        <v>659</v>
      </c>
      <c r="D176" s="148" t="s">
        <v>173</v>
      </c>
      <c r="E176" s="149" t="s">
        <v>3978</v>
      </c>
      <c r="F176" s="150" t="s">
        <v>3979</v>
      </c>
      <c r="G176" s="151" t="s">
        <v>187</v>
      </c>
      <c r="H176" s="152">
        <v>80</v>
      </c>
      <c r="I176" s="153"/>
      <c r="J176" s="154">
        <f>ROUND(I176*H176,2)</f>
        <v>0</v>
      </c>
      <c r="K176" s="150" t="s">
        <v>3</v>
      </c>
      <c r="L176" s="32"/>
      <c r="M176" s="155" t="s">
        <v>3</v>
      </c>
      <c r="N176" s="156" t="s">
        <v>45</v>
      </c>
      <c r="O176" s="51"/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AR176" s="18" t="s">
        <v>178</v>
      </c>
      <c r="AT176" s="18" t="s">
        <v>173</v>
      </c>
      <c r="AU176" s="18" t="s">
        <v>82</v>
      </c>
      <c r="AY176" s="18" t="s">
        <v>171</v>
      </c>
      <c r="BE176" s="159">
        <f>IF(N176="základní",J176,0)</f>
        <v>0</v>
      </c>
      <c r="BF176" s="159">
        <f>IF(N176="snížená",J176,0)</f>
        <v>0</v>
      </c>
      <c r="BG176" s="159">
        <f>IF(N176="zákl. přenesená",J176,0)</f>
        <v>0</v>
      </c>
      <c r="BH176" s="159">
        <f>IF(N176="sníž. přenesená",J176,0)</f>
        <v>0</v>
      </c>
      <c r="BI176" s="159">
        <f>IF(N176="nulová",J176,0)</f>
        <v>0</v>
      </c>
      <c r="BJ176" s="18" t="s">
        <v>82</v>
      </c>
      <c r="BK176" s="159">
        <f>ROUND(I176*H176,2)</f>
        <v>0</v>
      </c>
      <c r="BL176" s="18" t="s">
        <v>178</v>
      </c>
      <c r="BM176" s="18" t="s">
        <v>963</v>
      </c>
    </row>
    <row r="177" spans="2:47" s="1" customFormat="1" ht="12">
      <c r="B177" s="32"/>
      <c r="D177" s="160" t="s">
        <v>180</v>
      </c>
      <c r="F177" s="161" t="s">
        <v>3979</v>
      </c>
      <c r="I177" s="93"/>
      <c r="L177" s="32"/>
      <c r="M177" s="162"/>
      <c r="N177" s="51"/>
      <c r="O177" s="51"/>
      <c r="P177" s="51"/>
      <c r="Q177" s="51"/>
      <c r="R177" s="51"/>
      <c r="S177" s="51"/>
      <c r="T177" s="52"/>
      <c r="AT177" s="18" t="s">
        <v>180</v>
      </c>
      <c r="AU177" s="18" t="s">
        <v>82</v>
      </c>
    </row>
    <row r="178" spans="2:65" s="1" customFormat="1" ht="16.5" customHeight="1">
      <c r="B178" s="147"/>
      <c r="C178" s="148" t="s">
        <v>665</v>
      </c>
      <c r="D178" s="148" t="s">
        <v>173</v>
      </c>
      <c r="E178" s="149" t="s">
        <v>3980</v>
      </c>
      <c r="F178" s="150" t="s">
        <v>3981</v>
      </c>
      <c r="G178" s="151" t="s">
        <v>187</v>
      </c>
      <c r="H178" s="152">
        <v>140</v>
      </c>
      <c r="I178" s="153"/>
      <c r="J178" s="154">
        <f>ROUND(I178*H178,2)</f>
        <v>0</v>
      </c>
      <c r="K178" s="150" t="s">
        <v>3</v>
      </c>
      <c r="L178" s="32"/>
      <c r="M178" s="155" t="s">
        <v>3</v>
      </c>
      <c r="N178" s="156" t="s">
        <v>45</v>
      </c>
      <c r="O178" s="51"/>
      <c r="P178" s="157">
        <f>O178*H178</f>
        <v>0</v>
      </c>
      <c r="Q178" s="157">
        <v>0</v>
      </c>
      <c r="R178" s="157">
        <f>Q178*H178</f>
        <v>0</v>
      </c>
      <c r="S178" s="157">
        <v>0</v>
      </c>
      <c r="T178" s="158">
        <f>S178*H178</f>
        <v>0</v>
      </c>
      <c r="AR178" s="18" t="s">
        <v>178</v>
      </c>
      <c r="AT178" s="18" t="s">
        <v>173</v>
      </c>
      <c r="AU178" s="18" t="s">
        <v>82</v>
      </c>
      <c r="AY178" s="18" t="s">
        <v>171</v>
      </c>
      <c r="BE178" s="159">
        <f>IF(N178="základní",J178,0)</f>
        <v>0</v>
      </c>
      <c r="BF178" s="159">
        <f>IF(N178="snížená",J178,0)</f>
        <v>0</v>
      </c>
      <c r="BG178" s="159">
        <f>IF(N178="zákl. přenesená",J178,0)</f>
        <v>0</v>
      </c>
      <c r="BH178" s="159">
        <f>IF(N178="sníž. přenesená",J178,0)</f>
        <v>0</v>
      </c>
      <c r="BI178" s="159">
        <f>IF(N178="nulová",J178,0)</f>
        <v>0</v>
      </c>
      <c r="BJ178" s="18" t="s">
        <v>82</v>
      </c>
      <c r="BK178" s="159">
        <f>ROUND(I178*H178,2)</f>
        <v>0</v>
      </c>
      <c r="BL178" s="18" t="s">
        <v>178</v>
      </c>
      <c r="BM178" s="18" t="s">
        <v>975</v>
      </c>
    </row>
    <row r="179" spans="2:47" s="1" customFormat="1" ht="12">
      <c r="B179" s="32"/>
      <c r="D179" s="160" t="s">
        <v>180</v>
      </c>
      <c r="F179" s="161" t="s">
        <v>3982</v>
      </c>
      <c r="I179" s="93"/>
      <c r="L179" s="32"/>
      <c r="M179" s="162"/>
      <c r="N179" s="51"/>
      <c r="O179" s="51"/>
      <c r="P179" s="51"/>
      <c r="Q179" s="51"/>
      <c r="R179" s="51"/>
      <c r="S179" s="51"/>
      <c r="T179" s="52"/>
      <c r="AT179" s="18" t="s">
        <v>180</v>
      </c>
      <c r="AU179" s="18" t="s">
        <v>82</v>
      </c>
    </row>
    <row r="180" spans="2:65" s="1" customFormat="1" ht="16.5" customHeight="1">
      <c r="B180" s="147"/>
      <c r="C180" s="148" t="s">
        <v>674</v>
      </c>
      <c r="D180" s="148" t="s">
        <v>173</v>
      </c>
      <c r="E180" s="149" t="s">
        <v>3983</v>
      </c>
      <c r="F180" s="150" t="s">
        <v>3984</v>
      </c>
      <c r="G180" s="151" t="s">
        <v>187</v>
      </c>
      <c r="H180" s="152">
        <v>140</v>
      </c>
      <c r="I180" s="153"/>
      <c r="J180" s="154">
        <f>ROUND(I180*H180,2)</f>
        <v>0</v>
      </c>
      <c r="K180" s="150" t="s">
        <v>3</v>
      </c>
      <c r="L180" s="32"/>
      <c r="M180" s="155" t="s">
        <v>3</v>
      </c>
      <c r="N180" s="156" t="s">
        <v>45</v>
      </c>
      <c r="O180" s="51"/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AR180" s="18" t="s">
        <v>178</v>
      </c>
      <c r="AT180" s="18" t="s">
        <v>173</v>
      </c>
      <c r="AU180" s="18" t="s">
        <v>82</v>
      </c>
      <c r="AY180" s="18" t="s">
        <v>171</v>
      </c>
      <c r="BE180" s="159">
        <f>IF(N180="základní",J180,0)</f>
        <v>0</v>
      </c>
      <c r="BF180" s="159">
        <f>IF(N180="snížená",J180,0)</f>
        <v>0</v>
      </c>
      <c r="BG180" s="159">
        <f>IF(N180="zákl. přenesená",J180,0)</f>
        <v>0</v>
      </c>
      <c r="BH180" s="159">
        <f>IF(N180="sníž. přenesená",J180,0)</f>
        <v>0</v>
      </c>
      <c r="BI180" s="159">
        <f>IF(N180="nulová",J180,0)</f>
        <v>0</v>
      </c>
      <c r="BJ180" s="18" t="s">
        <v>82</v>
      </c>
      <c r="BK180" s="159">
        <f>ROUND(I180*H180,2)</f>
        <v>0</v>
      </c>
      <c r="BL180" s="18" t="s">
        <v>178</v>
      </c>
      <c r="BM180" s="18" t="s">
        <v>988</v>
      </c>
    </row>
    <row r="181" spans="2:47" s="1" customFormat="1" ht="12">
      <c r="B181" s="32"/>
      <c r="D181" s="160" t="s">
        <v>180</v>
      </c>
      <c r="F181" s="161" t="s">
        <v>3985</v>
      </c>
      <c r="I181" s="93"/>
      <c r="L181" s="32"/>
      <c r="M181" s="162"/>
      <c r="N181" s="51"/>
      <c r="O181" s="51"/>
      <c r="P181" s="51"/>
      <c r="Q181" s="51"/>
      <c r="R181" s="51"/>
      <c r="S181" s="51"/>
      <c r="T181" s="52"/>
      <c r="AT181" s="18" t="s">
        <v>180</v>
      </c>
      <c r="AU181" s="18" t="s">
        <v>82</v>
      </c>
    </row>
    <row r="182" spans="2:65" s="1" customFormat="1" ht="16.5" customHeight="1">
      <c r="B182" s="147"/>
      <c r="C182" s="148" t="s">
        <v>678</v>
      </c>
      <c r="D182" s="148" t="s">
        <v>173</v>
      </c>
      <c r="E182" s="149" t="s">
        <v>3986</v>
      </c>
      <c r="F182" s="150" t="s">
        <v>3987</v>
      </c>
      <c r="G182" s="151" t="s">
        <v>187</v>
      </c>
      <c r="H182" s="152">
        <v>490</v>
      </c>
      <c r="I182" s="153"/>
      <c r="J182" s="154">
        <f>ROUND(I182*H182,2)</f>
        <v>0</v>
      </c>
      <c r="K182" s="150" t="s">
        <v>3</v>
      </c>
      <c r="L182" s="32"/>
      <c r="M182" s="155" t="s">
        <v>3</v>
      </c>
      <c r="N182" s="156" t="s">
        <v>45</v>
      </c>
      <c r="O182" s="51"/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AR182" s="18" t="s">
        <v>178</v>
      </c>
      <c r="AT182" s="18" t="s">
        <v>173</v>
      </c>
      <c r="AU182" s="18" t="s">
        <v>82</v>
      </c>
      <c r="AY182" s="18" t="s">
        <v>171</v>
      </c>
      <c r="BE182" s="159">
        <f>IF(N182="základní",J182,0)</f>
        <v>0</v>
      </c>
      <c r="BF182" s="159">
        <f>IF(N182="snížená",J182,0)</f>
        <v>0</v>
      </c>
      <c r="BG182" s="159">
        <f>IF(N182="zákl. přenesená",J182,0)</f>
        <v>0</v>
      </c>
      <c r="BH182" s="159">
        <f>IF(N182="sníž. přenesená",J182,0)</f>
        <v>0</v>
      </c>
      <c r="BI182" s="159">
        <f>IF(N182="nulová",J182,0)</f>
        <v>0</v>
      </c>
      <c r="BJ182" s="18" t="s">
        <v>82</v>
      </c>
      <c r="BK182" s="159">
        <f>ROUND(I182*H182,2)</f>
        <v>0</v>
      </c>
      <c r="BL182" s="18" t="s">
        <v>178</v>
      </c>
      <c r="BM182" s="18" t="s">
        <v>996</v>
      </c>
    </row>
    <row r="183" spans="2:47" s="1" customFormat="1" ht="12">
      <c r="B183" s="32"/>
      <c r="D183" s="160" t="s">
        <v>180</v>
      </c>
      <c r="F183" s="161" t="s">
        <v>3988</v>
      </c>
      <c r="I183" s="93"/>
      <c r="L183" s="32"/>
      <c r="M183" s="162"/>
      <c r="N183" s="51"/>
      <c r="O183" s="51"/>
      <c r="P183" s="51"/>
      <c r="Q183" s="51"/>
      <c r="R183" s="51"/>
      <c r="S183" s="51"/>
      <c r="T183" s="52"/>
      <c r="AT183" s="18" t="s">
        <v>180</v>
      </c>
      <c r="AU183" s="18" t="s">
        <v>82</v>
      </c>
    </row>
    <row r="184" spans="2:65" s="1" customFormat="1" ht="16.5" customHeight="1">
      <c r="B184" s="147"/>
      <c r="C184" s="148" t="s">
        <v>703</v>
      </c>
      <c r="D184" s="148" t="s">
        <v>173</v>
      </c>
      <c r="E184" s="149" t="s">
        <v>3989</v>
      </c>
      <c r="F184" s="150" t="s">
        <v>3990</v>
      </c>
      <c r="G184" s="151" t="s">
        <v>1757</v>
      </c>
      <c r="H184" s="152">
        <v>1</v>
      </c>
      <c r="I184" s="153"/>
      <c r="J184" s="154">
        <f>ROUND(I184*H184,2)</f>
        <v>0</v>
      </c>
      <c r="K184" s="150" t="s">
        <v>3</v>
      </c>
      <c r="L184" s="32"/>
      <c r="M184" s="155" t="s">
        <v>3</v>
      </c>
      <c r="N184" s="156" t="s">
        <v>45</v>
      </c>
      <c r="O184" s="51"/>
      <c r="P184" s="157">
        <f>O184*H184</f>
        <v>0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AR184" s="18" t="s">
        <v>178</v>
      </c>
      <c r="AT184" s="18" t="s">
        <v>173</v>
      </c>
      <c r="AU184" s="18" t="s">
        <v>82</v>
      </c>
      <c r="AY184" s="18" t="s">
        <v>171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18" t="s">
        <v>82</v>
      </c>
      <c r="BK184" s="159">
        <f>ROUND(I184*H184,2)</f>
        <v>0</v>
      </c>
      <c r="BL184" s="18" t="s">
        <v>178</v>
      </c>
      <c r="BM184" s="18" t="s">
        <v>1006</v>
      </c>
    </row>
    <row r="185" spans="2:47" s="1" customFormat="1" ht="12">
      <c r="B185" s="32"/>
      <c r="D185" s="160" t="s">
        <v>180</v>
      </c>
      <c r="F185" s="161" t="s">
        <v>3990</v>
      </c>
      <c r="I185" s="93"/>
      <c r="L185" s="32"/>
      <c r="M185" s="162"/>
      <c r="N185" s="51"/>
      <c r="O185" s="51"/>
      <c r="P185" s="51"/>
      <c r="Q185" s="51"/>
      <c r="R185" s="51"/>
      <c r="S185" s="51"/>
      <c r="T185" s="52"/>
      <c r="AT185" s="18" t="s">
        <v>180</v>
      </c>
      <c r="AU185" s="18" t="s">
        <v>82</v>
      </c>
    </row>
    <row r="186" spans="2:65" s="1" customFormat="1" ht="16.5" customHeight="1">
      <c r="B186" s="147"/>
      <c r="C186" s="148" t="s">
        <v>707</v>
      </c>
      <c r="D186" s="148" t="s">
        <v>173</v>
      </c>
      <c r="E186" s="149" t="s">
        <v>3991</v>
      </c>
      <c r="F186" s="150" t="s">
        <v>3992</v>
      </c>
      <c r="G186" s="151" t="s">
        <v>187</v>
      </c>
      <c r="H186" s="152">
        <v>185</v>
      </c>
      <c r="I186" s="153"/>
      <c r="J186" s="154">
        <f>ROUND(I186*H186,2)</f>
        <v>0</v>
      </c>
      <c r="K186" s="150" t="s">
        <v>3</v>
      </c>
      <c r="L186" s="32"/>
      <c r="M186" s="155" t="s">
        <v>3</v>
      </c>
      <c r="N186" s="156" t="s">
        <v>45</v>
      </c>
      <c r="O186" s="51"/>
      <c r="P186" s="157">
        <f>O186*H186</f>
        <v>0</v>
      </c>
      <c r="Q186" s="157">
        <v>0</v>
      </c>
      <c r="R186" s="157">
        <f>Q186*H186</f>
        <v>0</v>
      </c>
      <c r="S186" s="157">
        <v>0</v>
      </c>
      <c r="T186" s="158">
        <f>S186*H186</f>
        <v>0</v>
      </c>
      <c r="AR186" s="18" t="s">
        <v>178</v>
      </c>
      <c r="AT186" s="18" t="s">
        <v>173</v>
      </c>
      <c r="AU186" s="18" t="s">
        <v>82</v>
      </c>
      <c r="AY186" s="18" t="s">
        <v>171</v>
      </c>
      <c r="BE186" s="159">
        <f>IF(N186="základní",J186,0)</f>
        <v>0</v>
      </c>
      <c r="BF186" s="159">
        <f>IF(N186="snížená",J186,0)</f>
        <v>0</v>
      </c>
      <c r="BG186" s="159">
        <f>IF(N186="zákl. přenesená",J186,0)</f>
        <v>0</v>
      </c>
      <c r="BH186" s="159">
        <f>IF(N186="sníž. přenesená",J186,0)</f>
        <v>0</v>
      </c>
      <c r="BI186" s="159">
        <f>IF(N186="nulová",J186,0)</f>
        <v>0</v>
      </c>
      <c r="BJ186" s="18" t="s">
        <v>82</v>
      </c>
      <c r="BK186" s="159">
        <f>ROUND(I186*H186,2)</f>
        <v>0</v>
      </c>
      <c r="BL186" s="18" t="s">
        <v>178</v>
      </c>
      <c r="BM186" s="18" t="s">
        <v>1018</v>
      </c>
    </row>
    <row r="187" spans="2:47" s="1" customFormat="1" ht="12">
      <c r="B187" s="32"/>
      <c r="D187" s="160" t="s">
        <v>180</v>
      </c>
      <c r="F187" s="161" t="s">
        <v>3992</v>
      </c>
      <c r="I187" s="93"/>
      <c r="L187" s="32"/>
      <c r="M187" s="162"/>
      <c r="N187" s="51"/>
      <c r="O187" s="51"/>
      <c r="P187" s="51"/>
      <c r="Q187" s="51"/>
      <c r="R187" s="51"/>
      <c r="S187" s="51"/>
      <c r="T187" s="52"/>
      <c r="AT187" s="18" t="s">
        <v>180</v>
      </c>
      <c r="AU187" s="18" t="s">
        <v>82</v>
      </c>
    </row>
    <row r="188" spans="2:65" s="1" customFormat="1" ht="16.5" customHeight="1">
      <c r="B188" s="147"/>
      <c r="C188" s="148" t="s">
        <v>714</v>
      </c>
      <c r="D188" s="148" t="s">
        <v>173</v>
      </c>
      <c r="E188" s="149" t="s">
        <v>3993</v>
      </c>
      <c r="F188" s="150" t="s">
        <v>3994</v>
      </c>
      <c r="G188" s="151" t="s">
        <v>1757</v>
      </c>
      <c r="H188" s="152">
        <v>1</v>
      </c>
      <c r="I188" s="153"/>
      <c r="J188" s="154">
        <f>ROUND(I188*H188,2)</f>
        <v>0</v>
      </c>
      <c r="K188" s="150" t="s">
        <v>3</v>
      </c>
      <c r="L188" s="32"/>
      <c r="M188" s="155" t="s">
        <v>3</v>
      </c>
      <c r="N188" s="156" t="s">
        <v>45</v>
      </c>
      <c r="O188" s="51"/>
      <c r="P188" s="157">
        <f>O188*H188</f>
        <v>0</v>
      </c>
      <c r="Q188" s="157">
        <v>0</v>
      </c>
      <c r="R188" s="157">
        <f>Q188*H188</f>
        <v>0</v>
      </c>
      <c r="S188" s="157">
        <v>0</v>
      </c>
      <c r="T188" s="158">
        <f>S188*H188</f>
        <v>0</v>
      </c>
      <c r="AR188" s="18" t="s">
        <v>178</v>
      </c>
      <c r="AT188" s="18" t="s">
        <v>173</v>
      </c>
      <c r="AU188" s="18" t="s">
        <v>82</v>
      </c>
      <c r="AY188" s="18" t="s">
        <v>171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18" t="s">
        <v>82</v>
      </c>
      <c r="BK188" s="159">
        <f>ROUND(I188*H188,2)</f>
        <v>0</v>
      </c>
      <c r="BL188" s="18" t="s">
        <v>178</v>
      </c>
      <c r="BM188" s="18" t="s">
        <v>1028</v>
      </c>
    </row>
    <row r="189" spans="2:47" s="1" customFormat="1" ht="12">
      <c r="B189" s="32"/>
      <c r="D189" s="160" t="s">
        <v>180</v>
      </c>
      <c r="F189" s="161" t="s">
        <v>3994</v>
      </c>
      <c r="I189" s="93"/>
      <c r="L189" s="32"/>
      <c r="M189" s="162"/>
      <c r="N189" s="51"/>
      <c r="O189" s="51"/>
      <c r="P189" s="51"/>
      <c r="Q189" s="51"/>
      <c r="R189" s="51"/>
      <c r="S189" s="51"/>
      <c r="T189" s="52"/>
      <c r="AT189" s="18" t="s">
        <v>180</v>
      </c>
      <c r="AU189" s="18" t="s">
        <v>82</v>
      </c>
    </row>
    <row r="190" spans="2:65" s="1" customFormat="1" ht="16.5" customHeight="1">
      <c r="B190" s="147"/>
      <c r="C190" s="148" t="s">
        <v>719</v>
      </c>
      <c r="D190" s="148" t="s">
        <v>173</v>
      </c>
      <c r="E190" s="149" t="s">
        <v>3995</v>
      </c>
      <c r="F190" s="150" t="s">
        <v>3996</v>
      </c>
      <c r="G190" s="151" t="s">
        <v>1757</v>
      </c>
      <c r="H190" s="152">
        <v>3</v>
      </c>
      <c r="I190" s="153"/>
      <c r="J190" s="154">
        <f>ROUND(I190*H190,2)</f>
        <v>0</v>
      </c>
      <c r="K190" s="150" t="s">
        <v>3</v>
      </c>
      <c r="L190" s="32"/>
      <c r="M190" s="155" t="s">
        <v>3</v>
      </c>
      <c r="N190" s="156" t="s">
        <v>45</v>
      </c>
      <c r="O190" s="51"/>
      <c r="P190" s="157">
        <f>O190*H190</f>
        <v>0</v>
      </c>
      <c r="Q190" s="157">
        <v>0</v>
      </c>
      <c r="R190" s="157">
        <f>Q190*H190</f>
        <v>0</v>
      </c>
      <c r="S190" s="157">
        <v>0</v>
      </c>
      <c r="T190" s="158">
        <f>S190*H190</f>
        <v>0</v>
      </c>
      <c r="AR190" s="18" t="s">
        <v>178</v>
      </c>
      <c r="AT190" s="18" t="s">
        <v>173</v>
      </c>
      <c r="AU190" s="18" t="s">
        <v>82</v>
      </c>
      <c r="AY190" s="18" t="s">
        <v>171</v>
      </c>
      <c r="BE190" s="159">
        <f>IF(N190="základní",J190,0)</f>
        <v>0</v>
      </c>
      <c r="BF190" s="159">
        <f>IF(N190="snížená",J190,0)</f>
        <v>0</v>
      </c>
      <c r="BG190" s="159">
        <f>IF(N190="zákl. přenesená",J190,0)</f>
        <v>0</v>
      </c>
      <c r="BH190" s="159">
        <f>IF(N190="sníž. přenesená",J190,0)</f>
        <v>0</v>
      </c>
      <c r="BI190" s="159">
        <f>IF(N190="nulová",J190,0)</f>
        <v>0</v>
      </c>
      <c r="BJ190" s="18" t="s">
        <v>82</v>
      </c>
      <c r="BK190" s="159">
        <f>ROUND(I190*H190,2)</f>
        <v>0</v>
      </c>
      <c r="BL190" s="18" t="s">
        <v>178</v>
      </c>
      <c r="BM190" s="18" t="s">
        <v>1040</v>
      </c>
    </row>
    <row r="191" spans="2:47" s="1" customFormat="1" ht="12">
      <c r="B191" s="32"/>
      <c r="D191" s="160" t="s">
        <v>180</v>
      </c>
      <c r="F191" s="161" t="s">
        <v>3996</v>
      </c>
      <c r="I191" s="93"/>
      <c r="L191" s="32"/>
      <c r="M191" s="162"/>
      <c r="N191" s="51"/>
      <c r="O191" s="51"/>
      <c r="P191" s="51"/>
      <c r="Q191" s="51"/>
      <c r="R191" s="51"/>
      <c r="S191" s="51"/>
      <c r="T191" s="52"/>
      <c r="AT191" s="18" t="s">
        <v>180</v>
      </c>
      <c r="AU191" s="18" t="s">
        <v>82</v>
      </c>
    </row>
    <row r="192" spans="2:65" s="1" customFormat="1" ht="16.5" customHeight="1">
      <c r="B192" s="147"/>
      <c r="C192" s="148" t="s">
        <v>732</v>
      </c>
      <c r="D192" s="148" t="s">
        <v>173</v>
      </c>
      <c r="E192" s="149" t="s">
        <v>3997</v>
      </c>
      <c r="F192" s="150" t="s">
        <v>3998</v>
      </c>
      <c r="G192" s="151" t="s">
        <v>1259</v>
      </c>
      <c r="H192" s="152">
        <v>48</v>
      </c>
      <c r="I192" s="153"/>
      <c r="J192" s="154">
        <f>ROUND(I192*H192,2)</f>
        <v>0</v>
      </c>
      <c r="K192" s="150" t="s">
        <v>3</v>
      </c>
      <c r="L192" s="32"/>
      <c r="M192" s="155" t="s">
        <v>3</v>
      </c>
      <c r="N192" s="156" t="s">
        <v>45</v>
      </c>
      <c r="O192" s="51"/>
      <c r="P192" s="157">
        <f>O192*H192</f>
        <v>0</v>
      </c>
      <c r="Q192" s="157">
        <v>0</v>
      </c>
      <c r="R192" s="157">
        <f>Q192*H192</f>
        <v>0</v>
      </c>
      <c r="S192" s="157">
        <v>0</v>
      </c>
      <c r="T192" s="158">
        <f>S192*H192</f>
        <v>0</v>
      </c>
      <c r="AR192" s="18" t="s">
        <v>178</v>
      </c>
      <c r="AT192" s="18" t="s">
        <v>173</v>
      </c>
      <c r="AU192" s="18" t="s">
        <v>82</v>
      </c>
      <c r="AY192" s="18" t="s">
        <v>171</v>
      </c>
      <c r="BE192" s="159">
        <f>IF(N192="základní",J192,0)</f>
        <v>0</v>
      </c>
      <c r="BF192" s="159">
        <f>IF(N192="snížená",J192,0)</f>
        <v>0</v>
      </c>
      <c r="BG192" s="159">
        <f>IF(N192="zákl. přenesená",J192,0)</f>
        <v>0</v>
      </c>
      <c r="BH192" s="159">
        <f>IF(N192="sníž. přenesená",J192,0)</f>
        <v>0</v>
      </c>
      <c r="BI192" s="159">
        <f>IF(N192="nulová",J192,0)</f>
        <v>0</v>
      </c>
      <c r="BJ192" s="18" t="s">
        <v>82</v>
      </c>
      <c r="BK192" s="159">
        <f>ROUND(I192*H192,2)</f>
        <v>0</v>
      </c>
      <c r="BL192" s="18" t="s">
        <v>178</v>
      </c>
      <c r="BM192" s="18" t="s">
        <v>1055</v>
      </c>
    </row>
    <row r="193" spans="2:47" s="1" customFormat="1" ht="12">
      <c r="B193" s="32"/>
      <c r="D193" s="160" t="s">
        <v>180</v>
      </c>
      <c r="F193" s="161" t="s">
        <v>3999</v>
      </c>
      <c r="I193" s="93"/>
      <c r="L193" s="32"/>
      <c r="M193" s="162"/>
      <c r="N193" s="51"/>
      <c r="O193" s="51"/>
      <c r="P193" s="51"/>
      <c r="Q193" s="51"/>
      <c r="R193" s="51"/>
      <c r="S193" s="51"/>
      <c r="T193" s="52"/>
      <c r="AT193" s="18" t="s">
        <v>180</v>
      </c>
      <c r="AU193" s="18" t="s">
        <v>82</v>
      </c>
    </row>
    <row r="194" spans="2:65" s="1" customFormat="1" ht="16.5" customHeight="1">
      <c r="B194" s="147"/>
      <c r="C194" s="148" t="s">
        <v>738</v>
      </c>
      <c r="D194" s="148" t="s">
        <v>173</v>
      </c>
      <c r="E194" s="149" t="s">
        <v>4000</v>
      </c>
      <c r="F194" s="150" t="s">
        <v>4001</v>
      </c>
      <c r="G194" s="151" t="s">
        <v>1259</v>
      </c>
      <c r="H194" s="152">
        <v>9</v>
      </c>
      <c r="I194" s="153"/>
      <c r="J194" s="154">
        <f>ROUND(I194*H194,2)</f>
        <v>0</v>
      </c>
      <c r="K194" s="150" t="s">
        <v>3</v>
      </c>
      <c r="L194" s="32"/>
      <c r="M194" s="155" t="s">
        <v>3</v>
      </c>
      <c r="N194" s="156" t="s">
        <v>45</v>
      </c>
      <c r="O194" s="51"/>
      <c r="P194" s="157">
        <f>O194*H194</f>
        <v>0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AR194" s="18" t="s">
        <v>178</v>
      </c>
      <c r="AT194" s="18" t="s">
        <v>173</v>
      </c>
      <c r="AU194" s="18" t="s">
        <v>82</v>
      </c>
      <c r="AY194" s="18" t="s">
        <v>171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18" t="s">
        <v>82</v>
      </c>
      <c r="BK194" s="159">
        <f>ROUND(I194*H194,2)</f>
        <v>0</v>
      </c>
      <c r="BL194" s="18" t="s">
        <v>178</v>
      </c>
      <c r="BM194" s="18" t="s">
        <v>1065</v>
      </c>
    </row>
    <row r="195" spans="2:47" s="1" customFormat="1" ht="12">
      <c r="B195" s="32"/>
      <c r="D195" s="160" t="s">
        <v>180</v>
      </c>
      <c r="F195" s="161" t="s">
        <v>4002</v>
      </c>
      <c r="I195" s="93"/>
      <c r="L195" s="32"/>
      <c r="M195" s="162"/>
      <c r="N195" s="51"/>
      <c r="O195" s="51"/>
      <c r="P195" s="51"/>
      <c r="Q195" s="51"/>
      <c r="R195" s="51"/>
      <c r="S195" s="51"/>
      <c r="T195" s="52"/>
      <c r="AT195" s="18" t="s">
        <v>180</v>
      </c>
      <c r="AU195" s="18" t="s">
        <v>82</v>
      </c>
    </row>
    <row r="196" spans="2:65" s="1" customFormat="1" ht="16.5" customHeight="1">
      <c r="B196" s="147"/>
      <c r="C196" s="148" t="s">
        <v>743</v>
      </c>
      <c r="D196" s="148" t="s">
        <v>173</v>
      </c>
      <c r="E196" s="149" t="s">
        <v>4003</v>
      </c>
      <c r="F196" s="150" t="s">
        <v>4004</v>
      </c>
      <c r="G196" s="151" t="s">
        <v>1259</v>
      </c>
      <c r="H196" s="152">
        <v>72</v>
      </c>
      <c r="I196" s="153"/>
      <c r="J196" s="154">
        <f>ROUND(I196*H196,2)</f>
        <v>0</v>
      </c>
      <c r="K196" s="150" t="s">
        <v>3</v>
      </c>
      <c r="L196" s="32"/>
      <c r="M196" s="155" t="s">
        <v>3</v>
      </c>
      <c r="N196" s="156" t="s">
        <v>45</v>
      </c>
      <c r="O196" s="51"/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AR196" s="18" t="s">
        <v>178</v>
      </c>
      <c r="AT196" s="18" t="s">
        <v>173</v>
      </c>
      <c r="AU196" s="18" t="s">
        <v>82</v>
      </c>
      <c r="AY196" s="18" t="s">
        <v>171</v>
      </c>
      <c r="BE196" s="159">
        <f>IF(N196="základní",J196,0)</f>
        <v>0</v>
      </c>
      <c r="BF196" s="159">
        <f>IF(N196="snížená",J196,0)</f>
        <v>0</v>
      </c>
      <c r="BG196" s="159">
        <f>IF(N196="zákl. přenesená",J196,0)</f>
        <v>0</v>
      </c>
      <c r="BH196" s="159">
        <f>IF(N196="sníž. přenesená",J196,0)</f>
        <v>0</v>
      </c>
      <c r="BI196" s="159">
        <f>IF(N196="nulová",J196,0)</f>
        <v>0</v>
      </c>
      <c r="BJ196" s="18" t="s">
        <v>82</v>
      </c>
      <c r="BK196" s="159">
        <f>ROUND(I196*H196,2)</f>
        <v>0</v>
      </c>
      <c r="BL196" s="18" t="s">
        <v>178</v>
      </c>
      <c r="BM196" s="18" t="s">
        <v>1077</v>
      </c>
    </row>
    <row r="197" spans="2:47" s="1" customFormat="1" ht="12">
      <c r="B197" s="32"/>
      <c r="D197" s="160" t="s">
        <v>180</v>
      </c>
      <c r="F197" s="161" t="s">
        <v>4004</v>
      </c>
      <c r="I197" s="93"/>
      <c r="L197" s="32"/>
      <c r="M197" s="162"/>
      <c r="N197" s="51"/>
      <c r="O197" s="51"/>
      <c r="P197" s="51"/>
      <c r="Q197" s="51"/>
      <c r="R197" s="51"/>
      <c r="S197" s="51"/>
      <c r="T197" s="52"/>
      <c r="AT197" s="18" t="s">
        <v>180</v>
      </c>
      <c r="AU197" s="18" t="s">
        <v>82</v>
      </c>
    </row>
    <row r="198" spans="2:65" s="1" customFormat="1" ht="16.5" customHeight="1">
      <c r="B198" s="147"/>
      <c r="C198" s="148" t="s">
        <v>750</v>
      </c>
      <c r="D198" s="148" t="s">
        <v>173</v>
      </c>
      <c r="E198" s="149" t="s">
        <v>4005</v>
      </c>
      <c r="F198" s="150" t="s">
        <v>4006</v>
      </c>
      <c r="G198" s="151" t="s">
        <v>1259</v>
      </c>
      <c r="H198" s="152">
        <v>38</v>
      </c>
      <c r="I198" s="153"/>
      <c r="J198" s="154">
        <f>ROUND(I198*H198,2)</f>
        <v>0</v>
      </c>
      <c r="K198" s="150" t="s">
        <v>3</v>
      </c>
      <c r="L198" s="32"/>
      <c r="M198" s="155" t="s">
        <v>3</v>
      </c>
      <c r="N198" s="156" t="s">
        <v>45</v>
      </c>
      <c r="O198" s="51"/>
      <c r="P198" s="157">
        <f>O198*H198</f>
        <v>0</v>
      </c>
      <c r="Q198" s="157">
        <v>0</v>
      </c>
      <c r="R198" s="157">
        <f>Q198*H198</f>
        <v>0</v>
      </c>
      <c r="S198" s="157">
        <v>0</v>
      </c>
      <c r="T198" s="158">
        <f>S198*H198</f>
        <v>0</v>
      </c>
      <c r="AR198" s="18" t="s">
        <v>178</v>
      </c>
      <c r="AT198" s="18" t="s">
        <v>173</v>
      </c>
      <c r="AU198" s="18" t="s">
        <v>82</v>
      </c>
      <c r="AY198" s="18" t="s">
        <v>171</v>
      </c>
      <c r="BE198" s="159">
        <f>IF(N198="základní",J198,0)</f>
        <v>0</v>
      </c>
      <c r="BF198" s="159">
        <f>IF(N198="snížená",J198,0)</f>
        <v>0</v>
      </c>
      <c r="BG198" s="159">
        <f>IF(N198="zákl. přenesená",J198,0)</f>
        <v>0</v>
      </c>
      <c r="BH198" s="159">
        <f>IF(N198="sníž. přenesená",J198,0)</f>
        <v>0</v>
      </c>
      <c r="BI198" s="159">
        <f>IF(N198="nulová",J198,0)</f>
        <v>0</v>
      </c>
      <c r="BJ198" s="18" t="s">
        <v>82</v>
      </c>
      <c r="BK198" s="159">
        <f>ROUND(I198*H198,2)</f>
        <v>0</v>
      </c>
      <c r="BL198" s="18" t="s">
        <v>178</v>
      </c>
      <c r="BM198" s="18" t="s">
        <v>1086</v>
      </c>
    </row>
    <row r="199" spans="2:47" s="1" customFormat="1" ht="12">
      <c r="B199" s="32"/>
      <c r="D199" s="160" t="s">
        <v>180</v>
      </c>
      <c r="F199" s="161" t="s">
        <v>4007</v>
      </c>
      <c r="I199" s="93"/>
      <c r="L199" s="32"/>
      <c r="M199" s="162"/>
      <c r="N199" s="51"/>
      <c r="O199" s="51"/>
      <c r="P199" s="51"/>
      <c r="Q199" s="51"/>
      <c r="R199" s="51"/>
      <c r="S199" s="51"/>
      <c r="T199" s="52"/>
      <c r="AT199" s="18" t="s">
        <v>180</v>
      </c>
      <c r="AU199" s="18" t="s">
        <v>82</v>
      </c>
    </row>
    <row r="200" spans="2:65" s="1" customFormat="1" ht="16.5" customHeight="1">
      <c r="B200" s="147"/>
      <c r="C200" s="148" t="s">
        <v>755</v>
      </c>
      <c r="D200" s="148" t="s">
        <v>173</v>
      </c>
      <c r="E200" s="149" t="s">
        <v>4008</v>
      </c>
      <c r="F200" s="150" t="s">
        <v>4009</v>
      </c>
      <c r="G200" s="151" t="s">
        <v>1259</v>
      </c>
      <c r="H200" s="152">
        <v>14</v>
      </c>
      <c r="I200" s="153"/>
      <c r="J200" s="154">
        <f>ROUND(I200*H200,2)</f>
        <v>0</v>
      </c>
      <c r="K200" s="150" t="s">
        <v>3</v>
      </c>
      <c r="L200" s="32"/>
      <c r="M200" s="155" t="s">
        <v>3</v>
      </c>
      <c r="N200" s="156" t="s">
        <v>45</v>
      </c>
      <c r="O200" s="51"/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18" t="s">
        <v>178</v>
      </c>
      <c r="AT200" s="18" t="s">
        <v>173</v>
      </c>
      <c r="AU200" s="18" t="s">
        <v>82</v>
      </c>
      <c r="AY200" s="18" t="s">
        <v>171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18" t="s">
        <v>82</v>
      </c>
      <c r="BK200" s="159">
        <f>ROUND(I200*H200,2)</f>
        <v>0</v>
      </c>
      <c r="BL200" s="18" t="s">
        <v>178</v>
      </c>
      <c r="BM200" s="18" t="s">
        <v>1100</v>
      </c>
    </row>
    <row r="201" spans="2:47" s="1" customFormat="1" ht="12">
      <c r="B201" s="32"/>
      <c r="D201" s="160" t="s">
        <v>180</v>
      </c>
      <c r="F201" s="161" t="s">
        <v>4010</v>
      </c>
      <c r="I201" s="93"/>
      <c r="L201" s="32"/>
      <c r="M201" s="162"/>
      <c r="N201" s="51"/>
      <c r="O201" s="51"/>
      <c r="P201" s="51"/>
      <c r="Q201" s="51"/>
      <c r="R201" s="51"/>
      <c r="S201" s="51"/>
      <c r="T201" s="52"/>
      <c r="AT201" s="18" t="s">
        <v>180</v>
      </c>
      <c r="AU201" s="18" t="s">
        <v>82</v>
      </c>
    </row>
    <row r="202" spans="2:65" s="1" customFormat="1" ht="16.5" customHeight="1">
      <c r="B202" s="147"/>
      <c r="C202" s="148" t="s">
        <v>761</v>
      </c>
      <c r="D202" s="148" t="s">
        <v>173</v>
      </c>
      <c r="E202" s="149" t="s">
        <v>4011</v>
      </c>
      <c r="F202" s="150" t="s">
        <v>4012</v>
      </c>
      <c r="G202" s="151" t="s">
        <v>1259</v>
      </c>
      <c r="H202" s="152">
        <v>12</v>
      </c>
      <c r="I202" s="153"/>
      <c r="J202" s="154">
        <f>ROUND(I202*H202,2)</f>
        <v>0</v>
      </c>
      <c r="K202" s="150" t="s">
        <v>3</v>
      </c>
      <c r="L202" s="32"/>
      <c r="M202" s="155" t="s">
        <v>3</v>
      </c>
      <c r="N202" s="156" t="s">
        <v>45</v>
      </c>
      <c r="O202" s="51"/>
      <c r="P202" s="157">
        <f>O202*H202</f>
        <v>0</v>
      </c>
      <c r="Q202" s="157">
        <v>0</v>
      </c>
      <c r="R202" s="157">
        <f>Q202*H202</f>
        <v>0</v>
      </c>
      <c r="S202" s="157">
        <v>0</v>
      </c>
      <c r="T202" s="158">
        <f>S202*H202</f>
        <v>0</v>
      </c>
      <c r="AR202" s="18" t="s">
        <v>178</v>
      </c>
      <c r="AT202" s="18" t="s">
        <v>173</v>
      </c>
      <c r="AU202" s="18" t="s">
        <v>82</v>
      </c>
      <c r="AY202" s="18" t="s">
        <v>171</v>
      </c>
      <c r="BE202" s="159">
        <f>IF(N202="základní",J202,0)</f>
        <v>0</v>
      </c>
      <c r="BF202" s="159">
        <f>IF(N202="snížená",J202,0)</f>
        <v>0</v>
      </c>
      <c r="BG202" s="159">
        <f>IF(N202="zákl. přenesená",J202,0)</f>
        <v>0</v>
      </c>
      <c r="BH202" s="159">
        <f>IF(N202="sníž. přenesená",J202,0)</f>
        <v>0</v>
      </c>
      <c r="BI202" s="159">
        <f>IF(N202="nulová",J202,0)</f>
        <v>0</v>
      </c>
      <c r="BJ202" s="18" t="s">
        <v>82</v>
      </c>
      <c r="BK202" s="159">
        <f>ROUND(I202*H202,2)</f>
        <v>0</v>
      </c>
      <c r="BL202" s="18" t="s">
        <v>178</v>
      </c>
      <c r="BM202" s="18" t="s">
        <v>1114</v>
      </c>
    </row>
    <row r="203" spans="2:47" s="1" customFormat="1" ht="12">
      <c r="B203" s="32"/>
      <c r="D203" s="160" t="s">
        <v>180</v>
      </c>
      <c r="F203" s="161" t="s">
        <v>4013</v>
      </c>
      <c r="I203" s="93"/>
      <c r="L203" s="32"/>
      <c r="M203" s="162"/>
      <c r="N203" s="51"/>
      <c r="O203" s="51"/>
      <c r="P203" s="51"/>
      <c r="Q203" s="51"/>
      <c r="R203" s="51"/>
      <c r="S203" s="51"/>
      <c r="T203" s="52"/>
      <c r="AT203" s="18" t="s">
        <v>180</v>
      </c>
      <c r="AU203" s="18" t="s">
        <v>82</v>
      </c>
    </row>
    <row r="204" spans="2:65" s="1" customFormat="1" ht="16.5" customHeight="1">
      <c r="B204" s="147"/>
      <c r="C204" s="148" t="s">
        <v>775</v>
      </c>
      <c r="D204" s="148" t="s">
        <v>173</v>
      </c>
      <c r="E204" s="149" t="s">
        <v>4014</v>
      </c>
      <c r="F204" s="150" t="s">
        <v>4015</v>
      </c>
      <c r="G204" s="151" t="s">
        <v>1259</v>
      </c>
      <c r="H204" s="152">
        <v>17</v>
      </c>
      <c r="I204" s="153"/>
      <c r="J204" s="154">
        <f>ROUND(I204*H204,2)</f>
        <v>0</v>
      </c>
      <c r="K204" s="150" t="s">
        <v>3</v>
      </c>
      <c r="L204" s="32"/>
      <c r="M204" s="155" t="s">
        <v>3</v>
      </c>
      <c r="N204" s="156" t="s">
        <v>45</v>
      </c>
      <c r="O204" s="51"/>
      <c r="P204" s="157">
        <f>O204*H204</f>
        <v>0</v>
      </c>
      <c r="Q204" s="157">
        <v>0</v>
      </c>
      <c r="R204" s="157">
        <f>Q204*H204</f>
        <v>0</v>
      </c>
      <c r="S204" s="157">
        <v>0</v>
      </c>
      <c r="T204" s="158">
        <f>S204*H204</f>
        <v>0</v>
      </c>
      <c r="AR204" s="18" t="s">
        <v>178</v>
      </c>
      <c r="AT204" s="18" t="s">
        <v>173</v>
      </c>
      <c r="AU204" s="18" t="s">
        <v>82</v>
      </c>
      <c r="AY204" s="18" t="s">
        <v>171</v>
      </c>
      <c r="BE204" s="159">
        <f>IF(N204="základní",J204,0)</f>
        <v>0</v>
      </c>
      <c r="BF204" s="159">
        <f>IF(N204="snížená",J204,0)</f>
        <v>0</v>
      </c>
      <c r="BG204" s="159">
        <f>IF(N204="zákl. přenesená",J204,0)</f>
        <v>0</v>
      </c>
      <c r="BH204" s="159">
        <f>IF(N204="sníž. přenesená",J204,0)</f>
        <v>0</v>
      </c>
      <c r="BI204" s="159">
        <f>IF(N204="nulová",J204,0)</f>
        <v>0</v>
      </c>
      <c r="BJ204" s="18" t="s">
        <v>82</v>
      </c>
      <c r="BK204" s="159">
        <f>ROUND(I204*H204,2)</f>
        <v>0</v>
      </c>
      <c r="BL204" s="18" t="s">
        <v>178</v>
      </c>
      <c r="BM204" s="18" t="s">
        <v>1134</v>
      </c>
    </row>
    <row r="205" spans="2:47" s="1" customFormat="1" ht="12">
      <c r="B205" s="32"/>
      <c r="D205" s="160" t="s">
        <v>180</v>
      </c>
      <c r="F205" s="161" t="s">
        <v>4016</v>
      </c>
      <c r="I205" s="93"/>
      <c r="L205" s="32"/>
      <c r="M205" s="162"/>
      <c r="N205" s="51"/>
      <c r="O205" s="51"/>
      <c r="P205" s="51"/>
      <c r="Q205" s="51"/>
      <c r="R205" s="51"/>
      <c r="S205" s="51"/>
      <c r="T205" s="52"/>
      <c r="AT205" s="18" t="s">
        <v>180</v>
      </c>
      <c r="AU205" s="18" t="s">
        <v>82</v>
      </c>
    </row>
    <row r="206" spans="2:65" s="1" customFormat="1" ht="16.5" customHeight="1">
      <c r="B206" s="147"/>
      <c r="C206" s="148" t="s">
        <v>782</v>
      </c>
      <c r="D206" s="148" t="s">
        <v>173</v>
      </c>
      <c r="E206" s="149" t="s">
        <v>4017</v>
      </c>
      <c r="F206" s="150" t="s">
        <v>4018</v>
      </c>
      <c r="G206" s="151" t="s">
        <v>1259</v>
      </c>
      <c r="H206" s="152">
        <v>22</v>
      </c>
      <c r="I206" s="153"/>
      <c r="J206" s="154">
        <f>ROUND(I206*H206,2)</f>
        <v>0</v>
      </c>
      <c r="K206" s="150" t="s">
        <v>3</v>
      </c>
      <c r="L206" s="32"/>
      <c r="M206" s="155" t="s">
        <v>3</v>
      </c>
      <c r="N206" s="156" t="s">
        <v>45</v>
      </c>
      <c r="O206" s="51"/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AR206" s="18" t="s">
        <v>178</v>
      </c>
      <c r="AT206" s="18" t="s">
        <v>173</v>
      </c>
      <c r="AU206" s="18" t="s">
        <v>82</v>
      </c>
      <c r="AY206" s="18" t="s">
        <v>171</v>
      </c>
      <c r="BE206" s="159">
        <f>IF(N206="základní",J206,0)</f>
        <v>0</v>
      </c>
      <c r="BF206" s="159">
        <f>IF(N206="snížená",J206,0)</f>
        <v>0</v>
      </c>
      <c r="BG206" s="159">
        <f>IF(N206="zákl. přenesená",J206,0)</f>
        <v>0</v>
      </c>
      <c r="BH206" s="159">
        <f>IF(N206="sníž. přenesená",J206,0)</f>
        <v>0</v>
      </c>
      <c r="BI206" s="159">
        <f>IF(N206="nulová",J206,0)</f>
        <v>0</v>
      </c>
      <c r="BJ206" s="18" t="s">
        <v>82</v>
      </c>
      <c r="BK206" s="159">
        <f>ROUND(I206*H206,2)</f>
        <v>0</v>
      </c>
      <c r="BL206" s="18" t="s">
        <v>178</v>
      </c>
      <c r="BM206" s="18" t="s">
        <v>1150</v>
      </c>
    </row>
    <row r="207" spans="2:47" s="1" customFormat="1" ht="12">
      <c r="B207" s="32"/>
      <c r="D207" s="160" t="s">
        <v>180</v>
      </c>
      <c r="F207" s="161" t="s">
        <v>4018</v>
      </c>
      <c r="I207" s="93"/>
      <c r="L207" s="32"/>
      <c r="M207" s="162"/>
      <c r="N207" s="51"/>
      <c r="O207" s="51"/>
      <c r="P207" s="51"/>
      <c r="Q207" s="51"/>
      <c r="R207" s="51"/>
      <c r="S207" s="51"/>
      <c r="T207" s="52"/>
      <c r="AT207" s="18" t="s">
        <v>180</v>
      </c>
      <c r="AU207" s="18" t="s">
        <v>82</v>
      </c>
    </row>
    <row r="208" spans="2:65" s="1" customFormat="1" ht="16.5" customHeight="1">
      <c r="B208" s="147"/>
      <c r="C208" s="148" t="s">
        <v>792</v>
      </c>
      <c r="D208" s="148" t="s">
        <v>173</v>
      </c>
      <c r="E208" s="149" t="s">
        <v>4019</v>
      </c>
      <c r="F208" s="150" t="s">
        <v>4020</v>
      </c>
      <c r="G208" s="151" t="s">
        <v>187</v>
      </c>
      <c r="H208" s="152">
        <v>350</v>
      </c>
      <c r="I208" s="153"/>
      <c r="J208" s="154">
        <f>ROUND(I208*H208,2)</f>
        <v>0</v>
      </c>
      <c r="K208" s="150" t="s">
        <v>3</v>
      </c>
      <c r="L208" s="32"/>
      <c r="M208" s="155" t="s">
        <v>3</v>
      </c>
      <c r="N208" s="156" t="s">
        <v>45</v>
      </c>
      <c r="O208" s="51"/>
      <c r="P208" s="157">
        <f>O208*H208</f>
        <v>0</v>
      </c>
      <c r="Q208" s="157">
        <v>0</v>
      </c>
      <c r="R208" s="157">
        <f>Q208*H208</f>
        <v>0</v>
      </c>
      <c r="S208" s="157">
        <v>0</v>
      </c>
      <c r="T208" s="158">
        <f>S208*H208</f>
        <v>0</v>
      </c>
      <c r="AR208" s="18" t="s">
        <v>178</v>
      </c>
      <c r="AT208" s="18" t="s">
        <v>173</v>
      </c>
      <c r="AU208" s="18" t="s">
        <v>82</v>
      </c>
      <c r="AY208" s="18" t="s">
        <v>171</v>
      </c>
      <c r="BE208" s="159">
        <f>IF(N208="základní",J208,0)</f>
        <v>0</v>
      </c>
      <c r="BF208" s="159">
        <f>IF(N208="snížená",J208,0)</f>
        <v>0</v>
      </c>
      <c r="BG208" s="159">
        <f>IF(N208="zákl. přenesená",J208,0)</f>
        <v>0</v>
      </c>
      <c r="BH208" s="159">
        <f>IF(N208="sníž. přenesená",J208,0)</f>
        <v>0</v>
      </c>
      <c r="BI208" s="159">
        <f>IF(N208="nulová",J208,0)</f>
        <v>0</v>
      </c>
      <c r="BJ208" s="18" t="s">
        <v>82</v>
      </c>
      <c r="BK208" s="159">
        <f>ROUND(I208*H208,2)</f>
        <v>0</v>
      </c>
      <c r="BL208" s="18" t="s">
        <v>178</v>
      </c>
      <c r="BM208" s="18" t="s">
        <v>1162</v>
      </c>
    </row>
    <row r="209" spans="2:47" s="1" customFormat="1" ht="12">
      <c r="B209" s="32"/>
      <c r="D209" s="160" t="s">
        <v>180</v>
      </c>
      <c r="F209" s="161" t="s">
        <v>4020</v>
      </c>
      <c r="I209" s="93"/>
      <c r="L209" s="32"/>
      <c r="M209" s="162"/>
      <c r="N209" s="51"/>
      <c r="O209" s="51"/>
      <c r="P209" s="51"/>
      <c r="Q209" s="51"/>
      <c r="R209" s="51"/>
      <c r="S209" s="51"/>
      <c r="T209" s="52"/>
      <c r="AT209" s="18" t="s">
        <v>180</v>
      </c>
      <c r="AU209" s="18" t="s">
        <v>82</v>
      </c>
    </row>
    <row r="210" spans="2:65" s="1" customFormat="1" ht="16.5" customHeight="1">
      <c r="B210" s="147"/>
      <c r="C210" s="148" t="s">
        <v>797</v>
      </c>
      <c r="D210" s="148" t="s">
        <v>173</v>
      </c>
      <c r="E210" s="149" t="s">
        <v>4021</v>
      </c>
      <c r="F210" s="150" t="s">
        <v>4022</v>
      </c>
      <c r="G210" s="151" t="s">
        <v>187</v>
      </c>
      <c r="H210" s="152">
        <v>520</v>
      </c>
      <c r="I210" s="153"/>
      <c r="J210" s="154">
        <f>ROUND(I210*H210,2)</f>
        <v>0</v>
      </c>
      <c r="K210" s="150" t="s">
        <v>3</v>
      </c>
      <c r="L210" s="32"/>
      <c r="M210" s="155" t="s">
        <v>3</v>
      </c>
      <c r="N210" s="156" t="s">
        <v>45</v>
      </c>
      <c r="O210" s="51"/>
      <c r="P210" s="157">
        <f>O210*H210</f>
        <v>0</v>
      </c>
      <c r="Q210" s="157">
        <v>0</v>
      </c>
      <c r="R210" s="157">
        <f>Q210*H210</f>
        <v>0</v>
      </c>
      <c r="S210" s="157">
        <v>0</v>
      </c>
      <c r="T210" s="158">
        <f>S210*H210</f>
        <v>0</v>
      </c>
      <c r="AR210" s="18" t="s">
        <v>178</v>
      </c>
      <c r="AT210" s="18" t="s">
        <v>173</v>
      </c>
      <c r="AU210" s="18" t="s">
        <v>82</v>
      </c>
      <c r="AY210" s="18" t="s">
        <v>171</v>
      </c>
      <c r="BE210" s="159">
        <f>IF(N210="základní",J210,0)</f>
        <v>0</v>
      </c>
      <c r="BF210" s="159">
        <f>IF(N210="snížená",J210,0)</f>
        <v>0</v>
      </c>
      <c r="BG210" s="159">
        <f>IF(N210="zákl. přenesená",J210,0)</f>
        <v>0</v>
      </c>
      <c r="BH210" s="159">
        <f>IF(N210="sníž. přenesená",J210,0)</f>
        <v>0</v>
      </c>
      <c r="BI210" s="159">
        <f>IF(N210="nulová",J210,0)</f>
        <v>0</v>
      </c>
      <c r="BJ210" s="18" t="s">
        <v>82</v>
      </c>
      <c r="BK210" s="159">
        <f>ROUND(I210*H210,2)</f>
        <v>0</v>
      </c>
      <c r="BL210" s="18" t="s">
        <v>178</v>
      </c>
      <c r="BM210" s="18" t="s">
        <v>1175</v>
      </c>
    </row>
    <row r="211" spans="2:47" s="1" customFormat="1" ht="12">
      <c r="B211" s="32"/>
      <c r="D211" s="160" t="s">
        <v>180</v>
      </c>
      <c r="F211" s="161" t="s">
        <v>4022</v>
      </c>
      <c r="I211" s="93"/>
      <c r="L211" s="32"/>
      <c r="M211" s="162"/>
      <c r="N211" s="51"/>
      <c r="O211" s="51"/>
      <c r="P211" s="51"/>
      <c r="Q211" s="51"/>
      <c r="R211" s="51"/>
      <c r="S211" s="51"/>
      <c r="T211" s="52"/>
      <c r="AT211" s="18" t="s">
        <v>180</v>
      </c>
      <c r="AU211" s="18" t="s">
        <v>82</v>
      </c>
    </row>
    <row r="212" spans="2:65" s="1" customFormat="1" ht="16.5" customHeight="1">
      <c r="B212" s="147"/>
      <c r="C212" s="148" t="s">
        <v>802</v>
      </c>
      <c r="D212" s="148" t="s">
        <v>173</v>
      </c>
      <c r="E212" s="149" t="s">
        <v>4023</v>
      </c>
      <c r="F212" s="150" t="s">
        <v>4024</v>
      </c>
      <c r="G212" s="151" t="s">
        <v>1259</v>
      </c>
      <c r="H212" s="152">
        <v>350</v>
      </c>
      <c r="I212" s="153"/>
      <c r="J212" s="154">
        <f>ROUND(I212*H212,2)</f>
        <v>0</v>
      </c>
      <c r="K212" s="150" t="s">
        <v>3</v>
      </c>
      <c r="L212" s="32"/>
      <c r="M212" s="155" t="s">
        <v>3</v>
      </c>
      <c r="N212" s="156" t="s">
        <v>45</v>
      </c>
      <c r="O212" s="51"/>
      <c r="P212" s="157">
        <f>O212*H212</f>
        <v>0</v>
      </c>
      <c r="Q212" s="157">
        <v>0</v>
      </c>
      <c r="R212" s="157">
        <f>Q212*H212</f>
        <v>0</v>
      </c>
      <c r="S212" s="157">
        <v>0</v>
      </c>
      <c r="T212" s="158">
        <f>S212*H212</f>
        <v>0</v>
      </c>
      <c r="AR212" s="18" t="s">
        <v>178</v>
      </c>
      <c r="AT212" s="18" t="s">
        <v>173</v>
      </c>
      <c r="AU212" s="18" t="s">
        <v>82</v>
      </c>
      <c r="AY212" s="18" t="s">
        <v>171</v>
      </c>
      <c r="BE212" s="159">
        <f>IF(N212="základní",J212,0)</f>
        <v>0</v>
      </c>
      <c r="BF212" s="159">
        <f>IF(N212="snížená",J212,0)</f>
        <v>0</v>
      </c>
      <c r="BG212" s="159">
        <f>IF(N212="zákl. přenesená",J212,0)</f>
        <v>0</v>
      </c>
      <c r="BH212" s="159">
        <f>IF(N212="sníž. přenesená",J212,0)</f>
        <v>0</v>
      </c>
      <c r="BI212" s="159">
        <f>IF(N212="nulová",J212,0)</f>
        <v>0</v>
      </c>
      <c r="BJ212" s="18" t="s">
        <v>82</v>
      </c>
      <c r="BK212" s="159">
        <f>ROUND(I212*H212,2)</f>
        <v>0</v>
      </c>
      <c r="BL212" s="18" t="s">
        <v>178</v>
      </c>
      <c r="BM212" s="18" t="s">
        <v>1212</v>
      </c>
    </row>
    <row r="213" spans="2:47" s="1" customFormat="1" ht="12">
      <c r="B213" s="32"/>
      <c r="D213" s="160" t="s">
        <v>180</v>
      </c>
      <c r="F213" s="161" t="s">
        <v>4024</v>
      </c>
      <c r="I213" s="93"/>
      <c r="L213" s="32"/>
      <c r="M213" s="162"/>
      <c r="N213" s="51"/>
      <c r="O213" s="51"/>
      <c r="P213" s="51"/>
      <c r="Q213" s="51"/>
      <c r="R213" s="51"/>
      <c r="S213" s="51"/>
      <c r="T213" s="52"/>
      <c r="AT213" s="18" t="s">
        <v>180</v>
      </c>
      <c r="AU213" s="18" t="s">
        <v>82</v>
      </c>
    </row>
    <row r="214" spans="2:65" s="1" customFormat="1" ht="16.5" customHeight="1">
      <c r="B214" s="147"/>
      <c r="C214" s="148" t="s">
        <v>807</v>
      </c>
      <c r="D214" s="148" t="s">
        <v>173</v>
      </c>
      <c r="E214" s="149" t="s">
        <v>4025</v>
      </c>
      <c r="F214" s="150" t="s">
        <v>4026</v>
      </c>
      <c r="G214" s="151" t="s">
        <v>1259</v>
      </c>
      <c r="H214" s="152">
        <v>230</v>
      </c>
      <c r="I214" s="153"/>
      <c r="J214" s="154">
        <f>ROUND(I214*H214,2)</f>
        <v>0</v>
      </c>
      <c r="K214" s="150" t="s">
        <v>3</v>
      </c>
      <c r="L214" s="32"/>
      <c r="M214" s="155" t="s">
        <v>3</v>
      </c>
      <c r="N214" s="156" t="s">
        <v>45</v>
      </c>
      <c r="O214" s="51"/>
      <c r="P214" s="157">
        <f>O214*H214</f>
        <v>0</v>
      </c>
      <c r="Q214" s="157">
        <v>0</v>
      </c>
      <c r="R214" s="157">
        <f>Q214*H214</f>
        <v>0</v>
      </c>
      <c r="S214" s="157">
        <v>0</v>
      </c>
      <c r="T214" s="158">
        <f>S214*H214</f>
        <v>0</v>
      </c>
      <c r="AR214" s="18" t="s">
        <v>178</v>
      </c>
      <c r="AT214" s="18" t="s">
        <v>173</v>
      </c>
      <c r="AU214" s="18" t="s">
        <v>82</v>
      </c>
      <c r="AY214" s="18" t="s">
        <v>171</v>
      </c>
      <c r="BE214" s="159">
        <f>IF(N214="základní",J214,0)</f>
        <v>0</v>
      </c>
      <c r="BF214" s="159">
        <f>IF(N214="snížená",J214,0)</f>
        <v>0</v>
      </c>
      <c r="BG214" s="159">
        <f>IF(N214="zákl. přenesená",J214,0)</f>
        <v>0</v>
      </c>
      <c r="BH214" s="159">
        <f>IF(N214="sníž. přenesená",J214,0)</f>
        <v>0</v>
      </c>
      <c r="BI214" s="159">
        <f>IF(N214="nulová",J214,0)</f>
        <v>0</v>
      </c>
      <c r="BJ214" s="18" t="s">
        <v>82</v>
      </c>
      <c r="BK214" s="159">
        <f>ROUND(I214*H214,2)</f>
        <v>0</v>
      </c>
      <c r="BL214" s="18" t="s">
        <v>178</v>
      </c>
      <c r="BM214" s="18" t="s">
        <v>1226</v>
      </c>
    </row>
    <row r="215" spans="2:47" s="1" customFormat="1" ht="12">
      <c r="B215" s="32"/>
      <c r="D215" s="160" t="s">
        <v>180</v>
      </c>
      <c r="F215" s="161" t="s">
        <v>4026</v>
      </c>
      <c r="I215" s="93"/>
      <c r="L215" s="32"/>
      <c r="M215" s="162"/>
      <c r="N215" s="51"/>
      <c r="O215" s="51"/>
      <c r="P215" s="51"/>
      <c r="Q215" s="51"/>
      <c r="R215" s="51"/>
      <c r="S215" s="51"/>
      <c r="T215" s="52"/>
      <c r="AT215" s="18" t="s">
        <v>180</v>
      </c>
      <c r="AU215" s="18" t="s">
        <v>82</v>
      </c>
    </row>
    <row r="216" spans="2:65" s="1" customFormat="1" ht="16.5" customHeight="1">
      <c r="B216" s="147"/>
      <c r="C216" s="148" t="s">
        <v>812</v>
      </c>
      <c r="D216" s="148" t="s">
        <v>173</v>
      </c>
      <c r="E216" s="149" t="s">
        <v>4027</v>
      </c>
      <c r="F216" s="150" t="s">
        <v>4028</v>
      </c>
      <c r="G216" s="151" t="s">
        <v>1259</v>
      </c>
      <c r="H216" s="152">
        <v>12</v>
      </c>
      <c r="I216" s="153"/>
      <c r="J216" s="154">
        <f>ROUND(I216*H216,2)</f>
        <v>0</v>
      </c>
      <c r="K216" s="150" t="s">
        <v>3</v>
      </c>
      <c r="L216" s="32"/>
      <c r="M216" s="155" t="s">
        <v>3</v>
      </c>
      <c r="N216" s="156" t="s">
        <v>45</v>
      </c>
      <c r="O216" s="51"/>
      <c r="P216" s="157">
        <f>O216*H216</f>
        <v>0</v>
      </c>
      <c r="Q216" s="157">
        <v>0</v>
      </c>
      <c r="R216" s="157">
        <f>Q216*H216</f>
        <v>0</v>
      </c>
      <c r="S216" s="157">
        <v>0</v>
      </c>
      <c r="T216" s="158">
        <f>S216*H216</f>
        <v>0</v>
      </c>
      <c r="AR216" s="18" t="s">
        <v>178</v>
      </c>
      <c r="AT216" s="18" t="s">
        <v>173</v>
      </c>
      <c r="AU216" s="18" t="s">
        <v>82</v>
      </c>
      <c r="AY216" s="18" t="s">
        <v>171</v>
      </c>
      <c r="BE216" s="159">
        <f>IF(N216="základní",J216,0)</f>
        <v>0</v>
      </c>
      <c r="BF216" s="159">
        <f>IF(N216="snížená",J216,0)</f>
        <v>0</v>
      </c>
      <c r="BG216" s="159">
        <f>IF(N216="zákl. přenesená",J216,0)</f>
        <v>0</v>
      </c>
      <c r="BH216" s="159">
        <f>IF(N216="sníž. přenesená",J216,0)</f>
        <v>0</v>
      </c>
      <c r="BI216" s="159">
        <f>IF(N216="nulová",J216,0)</f>
        <v>0</v>
      </c>
      <c r="BJ216" s="18" t="s">
        <v>82</v>
      </c>
      <c r="BK216" s="159">
        <f>ROUND(I216*H216,2)</f>
        <v>0</v>
      </c>
      <c r="BL216" s="18" t="s">
        <v>178</v>
      </c>
      <c r="BM216" s="18" t="s">
        <v>866</v>
      </c>
    </row>
    <row r="217" spans="2:47" s="1" customFormat="1" ht="12">
      <c r="B217" s="32"/>
      <c r="D217" s="160" t="s">
        <v>180</v>
      </c>
      <c r="F217" s="161" t="s">
        <v>4028</v>
      </c>
      <c r="I217" s="93"/>
      <c r="L217" s="32"/>
      <c r="M217" s="162"/>
      <c r="N217" s="51"/>
      <c r="O217" s="51"/>
      <c r="P217" s="51"/>
      <c r="Q217" s="51"/>
      <c r="R217" s="51"/>
      <c r="S217" s="51"/>
      <c r="T217" s="52"/>
      <c r="AT217" s="18" t="s">
        <v>180</v>
      </c>
      <c r="AU217" s="18" t="s">
        <v>82</v>
      </c>
    </row>
    <row r="218" spans="2:65" s="1" customFormat="1" ht="16.5" customHeight="1">
      <c r="B218" s="147"/>
      <c r="C218" s="148" t="s">
        <v>817</v>
      </c>
      <c r="D218" s="148" t="s">
        <v>173</v>
      </c>
      <c r="E218" s="149" t="s">
        <v>4029</v>
      </c>
      <c r="F218" s="150" t="s">
        <v>4030</v>
      </c>
      <c r="G218" s="151" t="s">
        <v>1259</v>
      </c>
      <c r="H218" s="152">
        <v>9</v>
      </c>
      <c r="I218" s="153"/>
      <c r="J218" s="154">
        <f>ROUND(I218*H218,2)</f>
        <v>0</v>
      </c>
      <c r="K218" s="150" t="s">
        <v>3</v>
      </c>
      <c r="L218" s="32"/>
      <c r="M218" s="155" t="s">
        <v>3</v>
      </c>
      <c r="N218" s="156" t="s">
        <v>45</v>
      </c>
      <c r="O218" s="51"/>
      <c r="P218" s="157">
        <f>O218*H218</f>
        <v>0</v>
      </c>
      <c r="Q218" s="157">
        <v>0</v>
      </c>
      <c r="R218" s="157">
        <f>Q218*H218</f>
        <v>0</v>
      </c>
      <c r="S218" s="157">
        <v>0</v>
      </c>
      <c r="T218" s="158">
        <f>S218*H218</f>
        <v>0</v>
      </c>
      <c r="AR218" s="18" t="s">
        <v>178</v>
      </c>
      <c r="AT218" s="18" t="s">
        <v>173</v>
      </c>
      <c r="AU218" s="18" t="s">
        <v>82</v>
      </c>
      <c r="AY218" s="18" t="s">
        <v>171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18" t="s">
        <v>82</v>
      </c>
      <c r="BK218" s="159">
        <f>ROUND(I218*H218,2)</f>
        <v>0</v>
      </c>
      <c r="BL218" s="18" t="s">
        <v>178</v>
      </c>
      <c r="BM218" s="18" t="s">
        <v>1256</v>
      </c>
    </row>
    <row r="219" spans="2:47" s="1" customFormat="1" ht="12">
      <c r="B219" s="32"/>
      <c r="D219" s="160" t="s">
        <v>180</v>
      </c>
      <c r="F219" s="161" t="s">
        <v>4030</v>
      </c>
      <c r="I219" s="93"/>
      <c r="L219" s="32"/>
      <c r="M219" s="162"/>
      <c r="N219" s="51"/>
      <c r="O219" s="51"/>
      <c r="P219" s="51"/>
      <c r="Q219" s="51"/>
      <c r="R219" s="51"/>
      <c r="S219" s="51"/>
      <c r="T219" s="52"/>
      <c r="AT219" s="18" t="s">
        <v>180</v>
      </c>
      <c r="AU219" s="18" t="s">
        <v>82</v>
      </c>
    </row>
    <row r="220" spans="2:63" s="11" customFormat="1" ht="25.9" customHeight="1">
      <c r="B220" s="134"/>
      <c r="D220" s="135" t="s">
        <v>73</v>
      </c>
      <c r="E220" s="136" t="s">
        <v>4031</v>
      </c>
      <c r="F220" s="136" t="s">
        <v>4032</v>
      </c>
      <c r="I220" s="137"/>
      <c r="J220" s="138">
        <f>BK220</f>
        <v>0</v>
      </c>
      <c r="L220" s="134"/>
      <c r="M220" s="139"/>
      <c r="N220" s="140"/>
      <c r="O220" s="140"/>
      <c r="P220" s="141">
        <f>SUM(P221:P236)</f>
        <v>0</v>
      </c>
      <c r="Q220" s="140"/>
      <c r="R220" s="141">
        <f>SUM(R221:R236)</f>
        <v>0</v>
      </c>
      <c r="S220" s="140"/>
      <c r="T220" s="142">
        <f>SUM(T221:T236)</f>
        <v>0</v>
      </c>
      <c r="AR220" s="135" t="s">
        <v>82</v>
      </c>
      <c r="AT220" s="143" t="s">
        <v>73</v>
      </c>
      <c r="AU220" s="143" t="s">
        <v>74</v>
      </c>
      <c r="AY220" s="135" t="s">
        <v>171</v>
      </c>
      <c r="BK220" s="144">
        <f>SUM(BK221:BK236)</f>
        <v>0</v>
      </c>
    </row>
    <row r="221" spans="2:65" s="1" customFormat="1" ht="16.5" customHeight="1">
      <c r="B221" s="147"/>
      <c r="C221" s="148" t="s">
        <v>82</v>
      </c>
      <c r="D221" s="148" t="s">
        <v>173</v>
      </c>
      <c r="E221" s="149" t="s">
        <v>4033</v>
      </c>
      <c r="F221" s="150" t="s">
        <v>4034</v>
      </c>
      <c r="G221" s="151" t="s">
        <v>187</v>
      </c>
      <c r="H221" s="152">
        <v>384</v>
      </c>
      <c r="I221" s="153"/>
      <c r="J221" s="154">
        <f>ROUND(I221*H221,2)</f>
        <v>0</v>
      </c>
      <c r="K221" s="150" t="s">
        <v>3</v>
      </c>
      <c r="L221" s="32"/>
      <c r="M221" s="155" t="s">
        <v>3</v>
      </c>
      <c r="N221" s="156" t="s">
        <v>45</v>
      </c>
      <c r="O221" s="51"/>
      <c r="P221" s="157">
        <f>O221*H221</f>
        <v>0</v>
      </c>
      <c r="Q221" s="157">
        <v>0</v>
      </c>
      <c r="R221" s="157">
        <f>Q221*H221</f>
        <v>0</v>
      </c>
      <c r="S221" s="157">
        <v>0</v>
      </c>
      <c r="T221" s="158">
        <f>S221*H221</f>
        <v>0</v>
      </c>
      <c r="AR221" s="18" t="s">
        <v>178</v>
      </c>
      <c r="AT221" s="18" t="s">
        <v>173</v>
      </c>
      <c r="AU221" s="18" t="s">
        <v>82</v>
      </c>
      <c r="AY221" s="18" t="s">
        <v>171</v>
      </c>
      <c r="BE221" s="159">
        <f>IF(N221="základní",J221,0)</f>
        <v>0</v>
      </c>
      <c r="BF221" s="159">
        <f>IF(N221="snížená",J221,0)</f>
        <v>0</v>
      </c>
      <c r="BG221" s="159">
        <f>IF(N221="zákl. přenesená",J221,0)</f>
        <v>0</v>
      </c>
      <c r="BH221" s="159">
        <f>IF(N221="sníž. přenesená",J221,0)</f>
        <v>0</v>
      </c>
      <c r="BI221" s="159">
        <f>IF(N221="nulová",J221,0)</f>
        <v>0</v>
      </c>
      <c r="BJ221" s="18" t="s">
        <v>82</v>
      </c>
      <c r="BK221" s="159">
        <f>ROUND(I221*H221,2)</f>
        <v>0</v>
      </c>
      <c r="BL221" s="18" t="s">
        <v>178</v>
      </c>
      <c r="BM221" s="18" t="s">
        <v>1266</v>
      </c>
    </row>
    <row r="222" spans="2:47" s="1" customFormat="1" ht="12">
      <c r="B222" s="32"/>
      <c r="D222" s="160" t="s">
        <v>180</v>
      </c>
      <c r="F222" s="161" t="s">
        <v>4034</v>
      </c>
      <c r="I222" s="93"/>
      <c r="L222" s="32"/>
      <c r="M222" s="162"/>
      <c r="N222" s="51"/>
      <c r="O222" s="51"/>
      <c r="P222" s="51"/>
      <c r="Q222" s="51"/>
      <c r="R222" s="51"/>
      <c r="S222" s="51"/>
      <c r="T222" s="52"/>
      <c r="AT222" s="18" t="s">
        <v>180</v>
      </c>
      <c r="AU222" s="18" t="s">
        <v>82</v>
      </c>
    </row>
    <row r="223" spans="2:65" s="1" customFormat="1" ht="16.5" customHeight="1">
      <c r="B223" s="147"/>
      <c r="C223" s="148" t="s">
        <v>84</v>
      </c>
      <c r="D223" s="148" t="s">
        <v>173</v>
      </c>
      <c r="E223" s="149" t="s">
        <v>4035</v>
      </c>
      <c r="F223" s="150" t="s">
        <v>4036</v>
      </c>
      <c r="G223" s="151" t="s">
        <v>176</v>
      </c>
      <c r="H223" s="152">
        <v>5</v>
      </c>
      <c r="I223" s="153"/>
      <c r="J223" s="154">
        <f>ROUND(I223*H223,2)</f>
        <v>0</v>
      </c>
      <c r="K223" s="150" t="s">
        <v>3</v>
      </c>
      <c r="L223" s="32"/>
      <c r="M223" s="155" t="s">
        <v>3</v>
      </c>
      <c r="N223" s="156" t="s">
        <v>45</v>
      </c>
      <c r="O223" s="51"/>
      <c r="P223" s="157">
        <f>O223*H223</f>
        <v>0</v>
      </c>
      <c r="Q223" s="157">
        <v>0</v>
      </c>
      <c r="R223" s="157">
        <f>Q223*H223</f>
        <v>0</v>
      </c>
      <c r="S223" s="157">
        <v>0</v>
      </c>
      <c r="T223" s="158">
        <f>S223*H223</f>
        <v>0</v>
      </c>
      <c r="AR223" s="18" t="s">
        <v>178</v>
      </c>
      <c r="AT223" s="18" t="s">
        <v>173</v>
      </c>
      <c r="AU223" s="18" t="s">
        <v>82</v>
      </c>
      <c r="AY223" s="18" t="s">
        <v>171</v>
      </c>
      <c r="BE223" s="159">
        <f>IF(N223="základní",J223,0)</f>
        <v>0</v>
      </c>
      <c r="BF223" s="159">
        <f>IF(N223="snížená",J223,0)</f>
        <v>0</v>
      </c>
      <c r="BG223" s="159">
        <f>IF(N223="zákl. přenesená",J223,0)</f>
        <v>0</v>
      </c>
      <c r="BH223" s="159">
        <f>IF(N223="sníž. přenesená",J223,0)</f>
        <v>0</v>
      </c>
      <c r="BI223" s="159">
        <f>IF(N223="nulová",J223,0)</f>
        <v>0</v>
      </c>
      <c r="BJ223" s="18" t="s">
        <v>82</v>
      </c>
      <c r="BK223" s="159">
        <f>ROUND(I223*H223,2)</f>
        <v>0</v>
      </c>
      <c r="BL223" s="18" t="s">
        <v>178</v>
      </c>
      <c r="BM223" s="18" t="s">
        <v>1275</v>
      </c>
    </row>
    <row r="224" spans="2:47" s="1" customFormat="1" ht="12">
      <c r="B224" s="32"/>
      <c r="D224" s="160" t="s">
        <v>180</v>
      </c>
      <c r="F224" s="161" t="s">
        <v>4036</v>
      </c>
      <c r="I224" s="93"/>
      <c r="L224" s="32"/>
      <c r="M224" s="162"/>
      <c r="N224" s="51"/>
      <c r="O224" s="51"/>
      <c r="P224" s="51"/>
      <c r="Q224" s="51"/>
      <c r="R224" s="51"/>
      <c r="S224" s="51"/>
      <c r="T224" s="52"/>
      <c r="AT224" s="18" t="s">
        <v>180</v>
      </c>
      <c r="AU224" s="18" t="s">
        <v>82</v>
      </c>
    </row>
    <row r="225" spans="2:65" s="1" customFormat="1" ht="16.5" customHeight="1">
      <c r="B225" s="147"/>
      <c r="C225" s="148" t="s">
        <v>107</v>
      </c>
      <c r="D225" s="148" t="s">
        <v>173</v>
      </c>
      <c r="E225" s="149" t="s">
        <v>4037</v>
      </c>
      <c r="F225" s="150" t="s">
        <v>4038</v>
      </c>
      <c r="G225" s="151" t="s">
        <v>1757</v>
      </c>
      <c r="H225" s="152">
        <v>52</v>
      </c>
      <c r="I225" s="153"/>
      <c r="J225" s="154">
        <f>ROUND(I225*H225,2)</f>
        <v>0</v>
      </c>
      <c r="K225" s="150" t="s">
        <v>3</v>
      </c>
      <c r="L225" s="32"/>
      <c r="M225" s="155" t="s">
        <v>3</v>
      </c>
      <c r="N225" s="156" t="s">
        <v>45</v>
      </c>
      <c r="O225" s="51"/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AR225" s="18" t="s">
        <v>178</v>
      </c>
      <c r="AT225" s="18" t="s">
        <v>173</v>
      </c>
      <c r="AU225" s="18" t="s">
        <v>82</v>
      </c>
      <c r="AY225" s="18" t="s">
        <v>171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18" t="s">
        <v>82</v>
      </c>
      <c r="BK225" s="159">
        <f>ROUND(I225*H225,2)</f>
        <v>0</v>
      </c>
      <c r="BL225" s="18" t="s">
        <v>178</v>
      </c>
      <c r="BM225" s="18" t="s">
        <v>1284</v>
      </c>
    </row>
    <row r="226" spans="2:47" s="1" customFormat="1" ht="12">
      <c r="B226" s="32"/>
      <c r="D226" s="160" t="s">
        <v>180</v>
      </c>
      <c r="F226" s="161" t="s">
        <v>4038</v>
      </c>
      <c r="I226" s="93"/>
      <c r="L226" s="32"/>
      <c r="M226" s="162"/>
      <c r="N226" s="51"/>
      <c r="O226" s="51"/>
      <c r="P226" s="51"/>
      <c r="Q226" s="51"/>
      <c r="R226" s="51"/>
      <c r="S226" s="51"/>
      <c r="T226" s="52"/>
      <c r="AT226" s="18" t="s">
        <v>180</v>
      </c>
      <c r="AU226" s="18" t="s">
        <v>82</v>
      </c>
    </row>
    <row r="227" spans="2:65" s="1" customFormat="1" ht="16.5" customHeight="1">
      <c r="B227" s="147"/>
      <c r="C227" s="148" t="s">
        <v>178</v>
      </c>
      <c r="D227" s="148" t="s">
        <v>173</v>
      </c>
      <c r="E227" s="149" t="s">
        <v>4039</v>
      </c>
      <c r="F227" s="150" t="s">
        <v>4040</v>
      </c>
      <c r="G227" s="151" t="s">
        <v>176</v>
      </c>
      <c r="H227" s="152">
        <v>1</v>
      </c>
      <c r="I227" s="153"/>
      <c r="J227" s="154">
        <f>ROUND(I227*H227,2)</f>
        <v>0</v>
      </c>
      <c r="K227" s="150" t="s">
        <v>3</v>
      </c>
      <c r="L227" s="32"/>
      <c r="M227" s="155" t="s">
        <v>3</v>
      </c>
      <c r="N227" s="156" t="s">
        <v>45</v>
      </c>
      <c r="O227" s="51"/>
      <c r="P227" s="157">
        <f>O227*H227</f>
        <v>0</v>
      </c>
      <c r="Q227" s="157">
        <v>0</v>
      </c>
      <c r="R227" s="157">
        <f>Q227*H227</f>
        <v>0</v>
      </c>
      <c r="S227" s="157">
        <v>0</v>
      </c>
      <c r="T227" s="158">
        <f>S227*H227</f>
        <v>0</v>
      </c>
      <c r="AR227" s="18" t="s">
        <v>178</v>
      </c>
      <c r="AT227" s="18" t="s">
        <v>173</v>
      </c>
      <c r="AU227" s="18" t="s">
        <v>82</v>
      </c>
      <c r="AY227" s="18" t="s">
        <v>171</v>
      </c>
      <c r="BE227" s="159">
        <f>IF(N227="základní",J227,0)</f>
        <v>0</v>
      </c>
      <c r="BF227" s="159">
        <f>IF(N227="snížená",J227,0)</f>
        <v>0</v>
      </c>
      <c r="BG227" s="159">
        <f>IF(N227="zákl. přenesená",J227,0)</f>
        <v>0</v>
      </c>
      <c r="BH227" s="159">
        <f>IF(N227="sníž. přenesená",J227,0)</f>
        <v>0</v>
      </c>
      <c r="BI227" s="159">
        <f>IF(N227="nulová",J227,0)</f>
        <v>0</v>
      </c>
      <c r="BJ227" s="18" t="s">
        <v>82</v>
      </c>
      <c r="BK227" s="159">
        <f>ROUND(I227*H227,2)</f>
        <v>0</v>
      </c>
      <c r="BL227" s="18" t="s">
        <v>178</v>
      </c>
      <c r="BM227" s="18" t="s">
        <v>1302</v>
      </c>
    </row>
    <row r="228" spans="2:47" s="1" customFormat="1" ht="12">
      <c r="B228" s="32"/>
      <c r="D228" s="160" t="s">
        <v>180</v>
      </c>
      <c r="F228" s="161" t="s">
        <v>4040</v>
      </c>
      <c r="I228" s="93"/>
      <c r="L228" s="32"/>
      <c r="M228" s="162"/>
      <c r="N228" s="51"/>
      <c r="O228" s="51"/>
      <c r="P228" s="51"/>
      <c r="Q228" s="51"/>
      <c r="R228" s="51"/>
      <c r="S228" s="51"/>
      <c r="T228" s="52"/>
      <c r="AT228" s="18" t="s">
        <v>180</v>
      </c>
      <c r="AU228" s="18" t="s">
        <v>82</v>
      </c>
    </row>
    <row r="229" spans="2:65" s="1" customFormat="1" ht="16.5" customHeight="1">
      <c r="B229" s="147"/>
      <c r="C229" s="148" t="s">
        <v>208</v>
      </c>
      <c r="D229" s="148" t="s">
        <v>173</v>
      </c>
      <c r="E229" s="149" t="s">
        <v>4041</v>
      </c>
      <c r="F229" s="150" t="s">
        <v>4042</v>
      </c>
      <c r="G229" s="151" t="s">
        <v>187</v>
      </c>
      <c r="H229" s="152">
        <v>210</v>
      </c>
      <c r="I229" s="153"/>
      <c r="J229" s="154">
        <f>ROUND(I229*H229,2)</f>
        <v>0</v>
      </c>
      <c r="K229" s="150" t="s">
        <v>3</v>
      </c>
      <c r="L229" s="32"/>
      <c r="M229" s="155" t="s">
        <v>3</v>
      </c>
      <c r="N229" s="156" t="s">
        <v>45</v>
      </c>
      <c r="O229" s="51"/>
      <c r="P229" s="157">
        <f>O229*H229</f>
        <v>0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AR229" s="18" t="s">
        <v>178</v>
      </c>
      <c r="AT229" s="18" t="s">
        <v>173</v>
      </c>
      <c r="AU229" s="18" t="s">
        <v>82</v>
      </c>
      <c r="AY229" s="18" t="s">
        <v>171</v>
      </c>
      <c r="BE229" s="159">
        <f>IF(N229="základní",J229,0)</f>
        <v>0</v>
      </c>
      <c r="BF229" s="159">
        <f>IF(N229="snížená",J229,0)</f>
        <v>0</v>
      </c>
      <c r="BG229" s="159">
        <f>IF(N229="zákl. přenesená",J229,0)</f>
        <v>0</v>
      </c>
      <c r="BH229" s="159">
        <f>IF(N229="sníž. přenesená",J229,0)</f>
        <v>0</v>
      </c>
      <c r="BI229" s="159">
        <f>IF(N229="nulová",J229,0)</f>
        <v>0</v>
      </c>
      <c r="BJ229" s="18" t="s">
        <v>82</v>
      </c>
      <c r="BK229" s="159">
        <f>ROUND(I229*H229,2)</f>
        <v>0</v>
      </c>
      <c r="BL229" s="18" t="s">
        <v>178</v>
      </c>
      <c r="BM229" s="18" t="s">
        <v>1310</v>
      </c>
    </row>
    <row r="230" spans="2:47" s="1" customFormat="1" ht="12">
      <c r="B230" s="32"/>
      <c r="D230" s="160" t="s">
        <v>180</v>
      </c>
      <c r="F230" s="161" t="s">
        <v>4042</v>
      </c>
      <c r="I230" s="93"/>
      <c r="L230" s="32"/>
      <c r="M230" s="162"/>
      <c r="N230" s="51"/>
      <c r="O230" s="51"/>
      <c r="P230" s="51"/>
      <c r="Q230" s="51"/>
      <c r="R230" s="51"/>
      <c r="S230" s="51"/>
      <c r="T230" s="52"/>
      <c r="AT230" s="18" t="s">
        <v>180</v>
      </c>
      <c r="AU230" s="18" t="s">
        <v>82</v>
      </c>
    </row>
    <row r="231" spans="2:65" s="1" customFormat="1" ht="16.5" customHeight="1">
      <c r="B231" s="147"/>
      <c r="C231" s="148" t="s">
        <v>190</v>
      </c>
      <c r="D231" s="148" t="s">
        <v>173</v>
      </c>
      <c r="E231" s="149" t="s">
        <v>4043</v>
      </c>
      <c r="F231" s="150" t="s">
        <v>4044</v>
      </c>
      <c r="G231" s="151" t="s">
        <v>187</v>
      </c>
      <c r="H231" s="152">
        <v>600</v>
      </c>
      <c r="I231" s="153"/>
      <c r="J231" s="154">
        <f>ROUND(I231*H231,2)</f>
        <v>0</v>
      </c>
      <c r="K231" s="150" t="s">
        <v>3</v>
      </c>
      <c r="L231" s="32"/>
      <c r="M231" s="155" t="s">
        <v>3</v>
      </c>
      <c r="N231" s="156" t="s">
        <v>45</v>
      </c>
      <c r="O231" s="51"/>
      <c r="P231" s="157">
        <f>O231*H231</f>
        <v>0</v>
      </c>
      <c r="Q231" s="157">
        <v>0</v>
      </c>
      <c r="R231" s="157">
        <f>Q231*H231</f>
        <v>0</v>
      </c>
      <c r="S231" s="157">
        <v>0</v>
      </c>
      <c r="T231" s="158">
        <f>S231*H231</f>
        <v>0</v>
      </c>
      <c r="AR231" s="18" t="s">
        <v>178</v>
      </c>
      <c r="AT231" s="18" t="s">
        <v>173</v>
      </c>
      <c r="AU231" s="18" t="s">
        <v>82</v>
      </c>
      <c r="AY231" s="18" t="s">
        <v>171</v>
      </c>
      <c r="BE231" s="159">
        <f>IF(N231="základní",J231,0)</f>
        <v>0</v>
      </c>
      <c r="BF231" s="159">
        <f>IF(N231="snížená",J231,0)</f>
        <v>0</v>
      </c>
      <c r="BG231" s="159">
        <f>IF(N231="zákl. přenesená",J231,0)</f>
        <v>0</v>
      </c>
      <c r="BH231" s="159">
        <f>IF(N231="sníž. přenesená",J231,0)</f>
        <v>0</v>
      </c>
      <c r="BI231" s="159">
        <f>IF(N231="nulová",J231,0)</f>
        <v>0</v>
      </c>
      <c r="BJ231" s="18" t="s">
        <v>82</v>
      </c>
      <c r="BK231" s="159">
        <f>ROUND(I231*H231,2)</f>
        <v>0</v>
      </c>
      <c r="BL231" s="18" t="s">
        <v>178</v>
      </c>
      <c r="BM231" s="18" t="s">
        <v>1320</v>
      </c>
    </row>
    <row r="232" spans="2:47" s="1" customFormat="1" ht="12">
      <c r="B232" s="32"/>
      <c r="D232" s="160" t="s">
        <v>180</v>
      </c>
      <c r="F232" s="161" t="s">
        <v>4044</v>
      </c>
      <c r="I232" s="93"/>
      <c r="L232" s="32"/>
      <c r="M232" s="162"/>
      <c r="N232" s="51"/>
      <c r="O232" s="51"/>
      <c r="P232" s="51"/>
      <c r="Q232" s="51"/>
      <c r="R232" s="51"/>
      <c r="S232" s="51"/>
      <c r="T232" s="52"/>
      <c r="AT232" s="18" t="s">
        <v>180</v>
      </c>
      <c r="AU232" s="18" t="s">
        <v>82</v>
      </c>
    </row>
    <row r="233" spans="2:65" s="1" customFormat="1" ht="16.5" customHeight="1">
      <c r="B233" s="147"/>
      <c r="C233" s="148" t="s">
        <v>224</v>
      </c>
      <c r="D233" s="148" t="s">
        <v>173</v>
      </c>
      <c r="E233" s="149" t="s">
        <v>4045</v>
      </c>
      <c r="F233" s="150" t="s">
        <v>4046</v>
      </c>
      <c r="G233" s="151" t="s">
        <v>2075</v>
      </c>
      <c r="H233" s="152">
        <v>1</v>
      </c>
      <c r="I233" s="153"/>
      <c r="J233" s="154">
        <f>ROUND(I233*H233,2)</f>
        <v>0</v>
      </c>
      <c r="K233" s="150" t="s">
        <v>3</v>
      </c>
      <c r="L233" s="32"/>
      <c r="M233" s="155" t="s">
        <v>3</v>
      </c>
      <c r="N233" s="156" t="s">
        <v>45</v>
      </c>
      <c r="O233" s="51"/>
      <c r="P233" s="157">
        <f>O233*H233</f>
        <v>0</v>
      </c>
      <c r="Q233" s="157">
        <v>0</v>
      </c>
      <c r="R233" s="157">
        <f>Q233*H233</f>
        <v>0</v>
      </c>
      <c r="S233" s="157">
        <v>0</v>
      </c>
      <c r="T233" s="158">
        <f>S233*H233</f>
        <v>0</v>
      </c>
      <c r="AR233" s="18" t="s">
        <v>178</v>
      </c>
      <c r="AT233" s="18" t="s">
        <v>173</v>
      </c>
      <c r="AU233" s="18" t="s">
        <v>82</v>
      </c>
      <c r="AY233" s="18" t="s">
        <v>171</v>
      </c>
      <c r="BE233" s="159">
        <f>IF(N233="základní",J233,0)</f>
        <v>0</v>
      </c>
      <c r="BF233" s="159">
        <f>IF(N233="snížená",J233,0)</f>
        <v>0</v>
      </c>
      <c r="BG233" s="159">
        <f>IF(N233="zákl. přenesená",J233,0)</f>
        <v>0</v>
      </c>
      <c r="BH233" s="159">
        <f>IF(N233="sníž. přenesená",J233,0)</f>
        <v>0</v>
      </c>
      <c r="BI233" s="159">
        <f>IF(N233="nulová",J233,0)</f>
        <v>0</v>
      </c>
      <c r="BJ233" s="18" t="s">
        <v>82</v>
      </c>
      <c r="BK233" s="159">
        <f>ROUND(I233*H233,2)</f>
        <v>0</v>
      </c>
      <c r="BL233" s="18" t="s">
        <v>178</v>
      </c>
      <c r="BM233" s="18" t="s">
        <v>1335</v>
      </c>
    </row>
    <row r="234" spans="2:47" s="1" customFormat="1" ht="12">
      <c r="B234" s="32"/>
      <c r="D234" s="160" t="s">
        <v>180</v>
      </c>
      <c r="F234" s="161" t="s">
        <v>4046</v>
      </c>
      <c r="I234" s="93"/>
      <c r="L234" s="32"/>
      <c r="M234" s="162"/>
      <c r="N234" s="51"/>
      <c r="O234" s="51"/>
      <c r="P234" s="51"/>
      <c r="Q234" s="51"/>
      <c r="R234" s="51"/>
      <c r="S234" s="51"/>
      <c r="T234" s="52"/>
      <c r="AT234" s="18" t="s">
        <v>180</v>
      </c>
      <c r="AU234" s="18" t="s">
        <v>82</v>
      </c>
    </row>
    <row r="235" spans="2:65" s="1" customFormat="1" ht="16.5" customHeight="1">
      <c r="B235" s="147"/>
      <c r="C235" s="148" t="s">
        <v>232</v>
      </c>
      <c r="D235" s="148" t="s">
        <v>173</v>
      </c>
      <c r="E235" s="149" t="s">
        <v>4047</v>
      </c>
      <c r="F235" s="150" t="s">
        <v>4048</v>
      </c>
      <c r="G235" s="151" t="s">
        <v>2075</v>
      </c>
      <c r="H235" s="152">
        <v>1</v>
      </c>
      <c r="I235" s="153"/>
      <c r="J235" s="154">
        <f>ROUND(I235*H235,2)</f>
        <v>0</v>
      </c>
      <c r="K235" s="150" t="s">
        <v>3</v>
      </c>
      <c r="L235" s="32"/>
      <c r="M235" s="155" t="s">
        <v>3</v>
      </c>
      <c r="N235" s="156" t="s">
        <v>45</v>
      </c>
      <c r="O235" s="51"/>
      <c r="P235" s="157">
        <f>O235*H235</f>
        <v>0</v>
      </c>
      <c r="Q235" s="157">
        <v>0</v>
      </c>
      <c r="R235" s="157">
        <f>Q235*H235</f>
        <v>0</v>
      </c>
      <c r="S235" s="157">
        <v>0</v>
      </c>
      <c r="T235" s="158">
        <f>S235*H235</f>
        <v>0</v>
      </c>
      <c r="AR235" s="18" t="s">
        <v>178</v>
      </c>
      <c r="AT235" s="18" t="s">
        <v>173</v>
      </c>
      <c r="AU235" s="18" t="s">
        <v>82</v>
      </c>
      <c r="AY235" s="18" t="s">
        <v>171</v>
      </c>
      <c r="BE235" s="159">
        <f>IF(N235="základní",J235,0)</f>
        <v>0</v>
      </c>
      <c r="BF235" s="159">
        <f>IF(N235="snížená",J235,0)</f>
        <v>0</v>
      </c>
      <c r="BG235" s="159">
        <f>IF(N235="zákl. přenesená",J235,0)</f>
        <v>0</v>
      </c>
      <c r="BH235" s="159">
        <f>IF(N235="sníž. přenesená",J235,0)</f>
        <v>0</v>
      </c>
      <c r="BI235" s="159">
        <f>IF(N235="nulová",J235,0)</f>
        <v>0</v>
      </c>
      <c r="BJ235" s="18" t="s">
        <v>82</v>
      </c>
      <c r="BK235" s="159">
        <f>ROUND(I235*H235,2)</f>
        <v>0</v>
      </c>
      <c r="BL235" s="18" t="s">
        <v>178</v>
      </c>
      <c r="BM235" s="18" t="s">
        <v>1350</v>
      </c>
    </row>
    <row r="236" spans="2:47" s="1" customFormat="1" ht="12">
      <c r="B236" s="32"/>
      <c r="D236" s="160" t="s">
        <v>180</v>
      </c>
      <c r="F236" s="161" t="s">
        <v>4048</v>
      </c>
      <c r="I236" s="93"/>
      <c r="L236" s="32"/>
      <c r="M236" s="162"/>
      <c r="N236" s="51"/>
      <c r="O236" s="51"/>
      <c r="P236" s="51"/>
      <c r="Q236" s="51"/>
      <c r="R236" s="51"/>
      <c r="S236" s="51"/>
      <c r="T236" s="52"/>
      <c r="AT236" s="18" t="s">
        <v>180</v>
      </c>
      <c r="AU236" s="18" t="s">
        <v>82</v>
      </c>
    </row>
    <row r="237" spans="2:63" s="11" customFormat="1" ht="25.9" customHeight="1">
      <c r="B237" s="134"/>
      <c r="D237" s="135" t="s">
        <v>73</v>
      </c>
      <c r="E237" s="136" t="s">
        <v>4049</v>
      </c>
      <c r="F237" s="136" t="s">
        <v>4050</v>
      </c>
      <c r="I237" s="137"/>
      <c r="J237" s="138">
        <f>BK237</f>
        <v>0</v>
      </c>
      <c r="L237" s="134"/>
      <c r="M237" s="139"/>
      <c r="N237" s="140"/>
      <c r="O237" s="140"/>
      <c r="P237" s="141">
        <f>SUM(P238:P239)</f>
        <v>0</v>
      </c>
      <c r="Q237" s="140"/>
      <c r="R237" s="141">
        <f>SUM(R238:R239)</f>
        <v>0</v>
      </c>
      <c r="S237" s="140"/>
      <c r="T237" s="142">
        <f>SUM(T238:T239)</f>
        <v>0</v>
      </c>
      <c r="AR237" s="135" t="s">
        <v>82</v>
      </c>
      <c r="AT237" s="143" t="s">
        <v>73</v>
      </c>
      <c r="AU237" s="143" t="s">
        <v>74</v>
      </c>
      <c r="AY237" s="135" t="s">
        <v>171</v>
      </c>
      <c r="BK237" s="144">
        <f>SUM(BK238:BK239)</f>
        <v>0</v>
      </c>
    </row>
    <row r="238" spans="2:65" s="1" customFormat="1" ht="16.5" customHeight="1">
      <c r="B238" s="147"/>
      <c r="C238" s="148" t="s">
        <v>82</v>
      </c>
      <c r="D238" s="148" t="s">
        <v>173</v>
      </c>
      <c r="E238" s="149" t="s">
        <v>4051</v>
      </c>
      <c r="F238" s="150" t="s">
        <v>4052</v>
      </c>
      <c r="G238" s="151" t="s">
        <v>966</v>
      </c>
      <c r="H238" s="152">
        <v>2500</v>
      </c>
      <c r="I238" s="153"/>
      <c r="J238" s="154">
        <f>ROUND(I238*H238,2)</f>
        <v>0</v>
      </c>
      <c r="K238" s="150" t="s">
        <v>3</v>
      </c>
      <c r="L238" s="32"/>
      <c r="M238" s="155" t="s">
        <v>3</v>
      </c>
      <c r="N238" s="156" t="s">
        <v>45</v>
      </c>
      <c r="O238" s="51"/>
      <c r="P238" s="157">
        <f>O238*H238</f>
        <v>0</v>
      </c>
      <c r="Q238" s="157">
        <v>0</v>
      </c>
      <c r="R238" s="157">
        <f>Q238*H238</f>
        <v>0</v>
      </c>
      <c r="S238" s="157">
        <v>0</v>
      </c>
      <c r="T238" s="158">
        <f>S238*H238</f>
        <v>0</v>
      </c>
      <c r="AR238" s="18" t="s">
        <v>178</v>
      </c>
      <c r="AT238" s="18" t="s">
        <v>173</v>
      </c>
      <c r="AU238" s="18" t="s">
        <v>82</v>
      </c>
      <c r="AY238" s="18" t="s">
        <v>171</v>
      </c>
      <c r="BE238" s="159">
        <f>IF(N238="základní",J238,0)</f>
        <v>0</v>
      </c>
      <c r="BF238" s="159">
        <f>IF(N238="snížená",J238,0)</f>
        <v>0</v>
      </c>
      <c r="BG238" s="159">
        <f>IF(N238="zákl. přenesená",J238,0)</f>
        <v>0</v>
      </c>
      <c r="BH238" s="159">
        <f>IF(N238="sníž. přenesená",J238,0)</f>
        <v>0</v>
      </c>
      <c r="BI238" s="159">
        <f>IF(N238="nulová",J238,0)</f>
        <v>0</v>
      </c>
      <c r="BJ238" s="18" t="s">
        <v>82</v>
      </c>
      <c r="BK238" s="159">
        <f>ROUND(I238*H238,2)</f>
        <v>0</v>
      </c>
      <c r="BL238" s="18" t="s">
        <v>178</v>
      </c>
      <c r="BM238" s="18" t="s">
        <v>1368</v>
      </c>
    </row>
    <row r="239" spans="2:47" s="1" customFormat="1" ht="12">
      <c r="B239" s="32"/>
      <c r="D239" s="160" t="s">
        <v>180</v>
      </c>
      <c r="F239" s="161" t="s">
        <v>4052</v>
      </c>
      <c r="I239" s="93"/>
      <c r="L239" s="32"/>
      <c r="M239" s="162"/>
      <c r="N239" s="51"/>
      <c r="O239" s="51"/>
      <c r="P239" s="51"/>
      <c r="Q239" s="51"/>
      <c r="R239" s="51"/>
      <c r="S239" s="51"/>
      <c r="T239" s="52"/>
      <c r="AT239" s="18" t="s">
        <v>180</v>
      </c>
      <c r="AU239" s="18" t="s">
        <v>82</v>
      </c>
    </row>
    <row r="240" spans="2:63" s="11" customFormat="1" ht="25.9" customHeight="1">
      <c r="B240" s="134"/>
      <c r="D240" s="135" t="s">
        <v>73</v>
      </c>
      <c r="E240" s="136" t="s">
        <v>2035</v>
      </c>
      <c r="F240" s="136" t="s">
        <v>4053</v>
      </c>
      <c r="I240" s="137"/>
      <c r="J240" s="138">
        <f>BK240</f>
        <v>0</v>
      </c>
      <c r="L240" s="134"/>
      <c r="M240" s="139"/>
      <c r="N240" s="140"/>
      <c r="O240" s="140"/>
      <c r="P240" s="141">
        <f>SUM(P241:P246)</f>
        <v>0</v>
      </c>
      <c r="Q240" s="140"/>
      <c r="R240" s="141">
        <f>SUM(R241:R246)</f>
        <v>0</v>
      </c>
      <c r="S240" s="140"/>
      <c r="T240" s="142">
        <f>SUM(T241:T246)</f>
        <v>0</v>
      </c>
      <c r="AR240" s="135" t="s">
        <v>82</v>
      </c>
      <c r="AT240" s="143" t="s">
        <v>73</v>
      </c>
      <c r="AU240" s="143" t="s">
        <v>74</v>
      </c>
      <c r="AY240" s="135" t="s">
        <v>171</v>
      </c>
      <c r="BK240" s="144">
        <f>SUM(BK241:BK246)</f>
        <v>0</v>
      </c>
    </row>
    <row r="241" spans="2:65" s="1" customFormat="1" ht="16.5" customHeight="1">
      <c r="B241" s="147"/>
      <c r="C241" s="148" t="s">
        <v>82</v>
      </c>
      <c r="D241" s="148" t="s">
        <v>173</v>
      </c>
      <c r="E241" s="149" t="s">
        <v>4054</v>
      </c>
      <c r="F241" s="150" t="s">
        <v>4055</v>
      </c>
      <c r="G241" s="151" t="s">
        <v>1757</v>
      </c>
      <c r="H241" s="152">
        <v>1</v>
      </c>
      <c r="I241" s="153"/>
      <c r="J241" s="154">
        <f>ROUND(I241*H241,2)</f>
        <v>0</v>
      </c>
      <c r="K241" s="150" t="s">
        <v>3</v>
      </c>
      <c r="L241" s="32"/>
      <c r="M241" s="155" t="s">
        <v>3</v>
      </c>
      <c r="N241" s="156" t="s">
        <v>45</v>
      </c>
      <c r="O241" s="51"/>
      <c r="P241" s="157">
        <f>O241*H241</f>
        <v>0</v>
      </c>
      <c r="Q241" s="157">
        <v>0</v>
      </c>
      <c r="R241" s="157">
        <f>Q241*H241</f>
        <v>0</v>
      </c>
      <c r="S241" s="157">
        <v>0</v>
      </c>
      <c r="T241" s="158">
        <f>S241*H241</f>
        <v>0</v>
      </c>
      <c r="AR241" s="18" t="s">
        <v>178</v>
      </c>
      <c r="AT241" s="18" t="s">
        <v>173</v>
      </c>
      <c r="AU241" s="18" t="s">
        <v>82</v>
      </c>
      <c r="AY241" s="18" t="s">
        <v>171</v>
      </c>
      <c r="BE241" s="159">
        <f>IF(N241="základní",J241,0)</f>
        <v>0</v>
      </c>
      <c r="BF241" s="159">
        <f>IF(N241="snížená",J241,0)</f>
        <v>0</v>
      </c>
      <c r="BG241" s="159">
        <f>IF(N241="zákl. přenesená",J241,0)</f>
        <v>0</v>
      </c>
      <c r="BH241" s="159">
        <f>IF(N241="sníž. přenesená",J241,0)</f>
        <v>0</v>
      </c>
      <c r="BI241" s="159">
        <f>IF(N241="nulová",J241,0)</f>
        <v>0</v>
      </c>
      <c r="BJ241" s="18" t="s">
        <v>82</v>
      </c>
      <c r="BK241" s="159">
        <f>ROUND(I241*H241,2)</f>
        <v>0</v>
      </c>
      <c r="BL241" s="18" t="s">
        <v>178</v>
      </c>
      <c r="BM241" s="18" t="s">
        <v>1380</v>
      </c>
    </row>
    <row r="242" spans="2:47" s="1" customFormat="1" ht="12">
      <c r="B242" s="32"/>
      <c r="D242" s="160" t="s">
        <v>180</v>
      </c>
      <c r="F242" s="161" t="s">
        <v>4055</v>
      </c>
      <c r="I242" s="93"/>
      <c r="L242" s="32"/>
      <c r="M242" s="162"/>
      <c r="N242" s="51"/>
      <c r="O242" s="51"/>
      <c r="P242" s="51"/>
      <c r="Q242" s="51"/>
      <c r="R242" s="51"/>
      <c r="S242" s="51"/>
      <c r="T242" s="52"/>
      <c r="AT242" s="18" t="s">
        <v>180</v>
      </c>
      <c r="AU242" s="18" t="s">
        <v>82</v>
      </c>
    </row>
    <row r="243" spans="2:65" s="1" customFormat="1" ht="16.5" customHeight="1">
      <c r="B243" s="147"/>
      <c r="C243" s="148" t="s">
        <v>84</v>
      </c>
      <c r="D243" s="148" t="s">
        <v>173</v>
      </c>
      <c r="E243" s="149" t="s">
        <v>4056</v>
      </c>
      <c r="F243" s="150" t="s">
        <v>4057</v>
      </c>
      <c r="G243" s="151" t="s">
        <v>1757</v>
      </c>
      <c r="H243" s="152">
        <v>1</v>
      </c>
      <c r="I243" s="153"/>
      <c r="J243" s="154">
        <f>ROUND(I243*H243,2)</f>
        <v>0</v>
      </c>
      <c r="K243" s="150" t="s">
        <v>3</v>
      </c>
      <c r="L243" s="32"/>
      <c r="M243" s="155" t="s">
        <v>3</v>
      </c>
      <c r="N243" s="156" t="s">
        <v>45</v>
      </c>
      <c r="O243" s="51"/>
      <c r="P243" s="157">
        <f>O243*H243</f>
        <v>0</v>
      </c>
      <c r="Q243" s="157">
        <v>0</v>
      </c>
      <c r="R243" s="157">
        <f>Q243*H243</f>
        <v>0</v>
      </c>
      <c r="S243" s="157">
        <v>0</v>
      </c>
      <c r="T243" s="158">
        <f>S243*H243</f>
        <v>0</v>
      </c>
      <c r="AR243" s="18" t="s">
        <v>178</v>
      </c>
      <c r="AT243" s="18" t="s">
        <v>173</v>
      </c>
      <c r="AU243" s="18" t="s">
        <v>82</v>
      </c>
      <c r="AY243" s="18" t="s">
        <v>171</v>
      </c>
      <c r="BE243" s="159">
        <f>IF(N243="základní",J243,0)</f>
        <v>0</v>
      </c>
      <c r="BF243" s="159">
        <f>IF(N243="snížená",J243,0)</f>
        <v>0</v>
      </c>
      <c r="BG243" s="159">
        <f>IF(N243="zákl. přenesená",J243,0)</f>
        <v>0</v>
      </c>
      <c r="BH243" s="159">
        <f>IF(N243="sníž. přenesená",J243,0)</f>
        <v>0</v>
      </c>
      <c r="BI243" s="159">
        <f>IF(N243="nulová",J243,0)</f>
        <v>0</v>
      </c>
      <c r="BJ243" s="18" t="s">
        <v>82</v>
      </c>
      <c r="BK243" s="159">
        <f>ROUND(I243*H243,2)</f>
        <v>0</v>
      </c>
      <c r="BL243" s="18" t="s">
        <v>178</v>
      </c>
      <c r="BM243" s="18" t="s">
        <v>1394</v>
      </c>
    </row>
    <row r="244" spans="2:47" s="1" customFormat="1" ht="12">
      <c r="B244" s="32"/>
      <c r="D244" s="160" t="s">
        <v>180</v>
      </c>
      <c r="F244" s="161" t="s">
        <v>4057</v>
      </c>
      <c r="I244" s="93"/>
      <c r="L244" s="32"/>
      <c r="M244" s="162"/>
      <c r="N244" s="51"/>
      <c r="O244" s="51"/>
      <c r="P244" s="51"/>
      <c r="Q244" s="51"/>
      <c r="R244" s="51"/>
      <c r="S244" s="51"/>
      <c r="T244" s="52"/>
      <c r="AT244" s="18" t="s">
        <v>180</v>
      </c>
      <c r="AU244" s="18" t="s">
        <v>82</v>
      </c>
    </row>
    <row r="245" spans="2:65" s="1" customFormat="1" ht="16.5" customHeight="1">
      <c r="B245" s="147"/>
      <c r="C245" s="148" t="s">
        <v>107</v>
      </c>
      <c r="D245" s="148" t="s">
        <v>173</v>
      </c>
      <c r="E245" s="149" t="s">
        <v>4058</v>
      </c>
      <c r="F245" s="150" t="s">
        <v>4059</v>
      </c>
      <c r="G245" s="151" t="s">
        <v>1757</v>
      </c>
      <c r="H245" s="152">
        <v>1</v>
      </c>
      <c r="I245" s="153"/>
      <c r="J245" s="154">
        <f>ROUND(I245*H245,2)</f>
        <v>0</v>
      </c>
      <c r="K245" s="150" t="s">
        <v>3</v>
      </c>
      <c r="L245" s="32"/>
      <c r="M245" s="155" t="s">
        <v>3</v>
      </c>
      <c r="N245" s="156" t="s">
        <v>45</v>
      </c>
      <c r="O245" s="51"/>
      <c r="P245" s="157">
        <f>O245*H245</f>
        <v>0</v>
      </c>
      <c r="Q245" s="157">
        <v>0</v>
      </c>
      <c r="R245" s="157">
        <f>Q245*H245</f>
        <v>0</v>
      </c>
      <c r="S245" s="157">
        <v>0</v>
      </c>
      <c r="T245" s="158">
        <f>S245*H245</f>
        <v>0</v>
      </c>
      <c r="AR245" s="18" t="s">
        <v>178</v>
      </c>
      <c r="AT245" s="18" t="s">
        <v>173</v>
      </c>
      <c r="AU245" s="18" t="s">
        <v>82</v>
      </c>
      <c r="AY245" s="18" t="s">
        <v>171</v>
      </c>
      <c r="BE245" s="159">
        <f>IF(N245="základní",J245,0)</f>
        <v>0</v>
      </c>
      <c r="BF245" s="159">
        <f>IF(N245="snížená",J245,0)</f>
        <v>0</v>
      </c>
      <c r="BG245" s="159">
        <f>IF(N245="zákl. přenesená",J245,0)</f>
        <v>0</v>
      </c>
      <c r="BH245" s="159">
        <f>IF(N245="sníž. přenesená",J245,0)</f>
        <v>0</v>
      </c>
      <c r="BI245" s="159">
        <f>IF(N245="nulová",J245,0)</f>
        <v>0</v>
      </c>
      <c r="BJ245" s="18" t="s">
        <v>82</v>
      </c>
      <c r="BK245" s="159">
        <f>ROUND(I245*H245,2)</f>
        <v>0</v>
      </c>
      <c r="BL245" s="18" t="s">
        <v>178</v>
      </c>
      <c r="BM245" s="18" t="s">
        <v>1407</v>
      </c>
    </row>
    <row r="246" spans="2:47" s="1" customFormat="1" ht="12">
      <c r="B246" s="32"/>
      <c r="D246" s="160" t="s">
        <v>180</v>
      </c>
      <c r="F246" s="161" t="s">
        <v>4059</v>
      </c>
      <c r="I246" s="93"/>
      <c r="L246" s="32"/>
      <c r="M246" s="186"/>
      <c r="N246" s="187"/>
      <c r="O246" s="187"/>
      <c r="P246" s="187"/>
      <c r="Q246" s="187"/>
      <c r="R246" s="187"/>
      <c r="S246" s="187"/>
      <c r="T246" s="188"/>
      <c r="AT246" s="18" t="s">
        <v>180</v>
      </c>
      <c r="AU246" s="18" t="s">
        <v>82</v>
      </c>
    </row>
    <row r="247" spans="2:12" s="1" customFormat="1" ht="6.95" customHeight="1">
      <c r="B247" s="41"/>
      <c r="C247" s="42"/>
      <c r="D247" s="42"/>
      <c r="E247" s="42"/>
      <c r="F247" s="42"/>
      <c r="G247" s="42"/>
      <c r="H247" s="42"/>
      <c r="I247" s="109"/>
      <c r="J247" s="42"/>
      <c r="K247" s="42"/>
      <c r="L247" s="32"/>
    </row>
  </sheetData>
  <autoFilter ref="C88:K246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2"/>
  <sheetViews>
    <sheetView showGridLines="0" workbookViewId="0" topLeftCell="A160">
      <selection activeCell="F131" sqref="F13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135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3882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4060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ROUND(J89,2)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ROUND((SUM(BE89:BE191)),2)</f>
        <v>0</v>
      </c>
      <c r="I35" s="101">
        <v>0.21</v>
      </c>
      <c r="J35" s="100">
        <f>ROUND(((SUM(BE89:BE191))*I35),2)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ROUND((SUM(BF89:BF191)),2)</f>
        <v>0</v>
      </c>
      <c r="I36" s="101">
        <v>0.15</v>
      </c>
      <c r="J36" s="100">
        <f>ROUND(((SUM(BF89:BF191))*I36),2)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ROUND((SUM(BG89:BG191)),2)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ROUND((SUM(BH89:BH191)),2)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ROUND((SUM(BI89:BI191)),2)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3882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02 - Měření a regulace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J89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3884</v>
      </c>
      <c r="E64" s="117"/>
      <c r="F64" s="117"/>
      <c r="G64" s="117"/>
      <c r="H64" s="117"/>
      <c r="I64" s="118"/>
      <c r="J64" s="119">
        <f>J90</f>
        <v>0</v>
      </c>
      <c r="L64" s="115"/>
    </row>
    <row r="65" spans="2:12" s="8" customFormat="1" ht="24.95" customHeight="1">
      <c r="B65" s="115"/>
      <c r="D65" s="116" t="s">
        <v>3885</v>
      </c>
      <c r="E65" s="117"/>
      <c r="F65" s="117"/>
      <c r="G65" s="117"/>
      <c r="H65" s="117"/>
      <c r="I65" s="118"/>
      <c r="J65" s="119">
        <f>J171</f>
        <v>0</v>
      </c>
      <c r="L65" s="115"/>
    </row>
    <row r="66" spans="2:12" s="8" customFormat="1" ht="24.95" customHeight="1">
      <c r="B66" s="115"/>
      <c r="D66" s="116" t="s">
        <v>3886</v>
      </c>
      <c r="E66" s="117"/>
      <c r="F66" s="117"/>
      <c r="G66" s="117"/>
      <c r="H66" s="117"/>
      <c r="I66" s="118"/>
      <c r="J66" s="119">
        <f>J186</f>
        <v>0</v>
      </c>
      <c r="L66" s="115"/>
    </row>
    <row r="67" spans="2:12" s="8" customFormat="1" ht="24.95" customHeight="1">
      <c r="B67" s="115"/>
      <c r="D67" s="116" t="s">
        <v>3887</v>
      </c>
      <c r="E67" s="117"/>
      <c r="F67" s="117"/>
      <c r="G67" s="117"/>
      <c r="H67" s="117"/>
      <c r="I67" s="118"/>
      <c r="J67" s="119">
        <f>J189</f>
        <v>0</v>
      </c>
      <c r="L67" s="115"/>
    </row>
    <row r="68" spans="2:12" s="1" customFormat="1" ht="21.75" customHeight="1">
      <c r="B68" s="32"/>
      <c r="I68" s="93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109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110"/>
      <c r="J73" s="44"/>
      <c r="K73" s="44"/>
      <c r="L73" s="32"/>
    </row>
    <row r="74" spans="2:12" s="1" customFormat="1" ht="24.95" customHeight="1">
      <c r="B74" s="32"/>
      <c r="C74" s="22" t="s">
        <v>156</v>
      </c>
      <c r="I74" s="93"/>
      <c r="L74" s="32"/>
    </row>
    <row r="75" spans="2:12" s="1" customFormat="1" ht="6.95" customHeight="1">
      <c r="B75" s="32"/>
      <c r="I75" s="93"/>
      <c r="L75" s="32"/>
    </row>
    <row r="76" spans="2:12" s="1" customFormat="1" ht="12" customHeight="1">
      <c r="B76" s="32"/>
      <c r="C76" s="27" t="s">
        <v>17</v>
      </c>
      <c r="I76" s="93"/>
      <c r="L76" s="32"/>
    </row>
    <row r="77" spans="2:12" s="1" customFormat="1" ht="16.5" customHeight="1">
      <c r="B77" s="32"/>
      <c r="E77" s="334" t="str">
        <f>E7</f>
        <v>Rozšíření výrobních kapacit společnosti ZELENKA s.r.o.</v>
      </c>
      <c r="F77" s="335"/>
      <c r="G77" s="335"/>
      <c r="H77" s="335"/>
      <c r="I77" s="93"/>
      <c r="L77" s="32"/>
    </row>
    <row r="78" spans="2:12" ht="12" customHeight="1">
      <c r="B78" s="21"/>
      <c r="C78" s="27" t="s">
        <v>144</v>
      </c>
      <c r="L78" s="21"/>
    </row>
    <row r="79" spans="2:12" s="1" customFormat="1" ht="16.5" customHeight="1">
      <c r="B79" s="32"/>
      <c r="E79" s="334" t="s">
        <v>3882</v>
      </c>
      <c r="F79" s="317"/>
      <c r="G79" s="317"/>
      <c r="H79" s="317"/>
      <c r="I79" s="93"/>
      <c r="L79" s="32"/>
    </row>
    <row r="80" spans="2:12" s="1" customFormat="1" ht="12" customHeight="1">
      <c r="B80" s="32"/>
      <c r="C80" s="27" t="s">
        <v>259</v>
      </c>
      <c r="I80" s="93"/>
      <c r="L80" s="32"/>
    </row>
    <row r="81" spans="2:12" s="1" customFormat="1" ht="16.5" customHeight="1">
      <c r="B81" s="32"/>
      <c r="E81" s="318" t="str">
        <f>E11</f>
        <v>02 - Měření a regulace</v>
      </c>
      <c r="F81" s="317"/>
      <c r="G81" s="317"/>
      <c r="H81" s="317"/>
      <c r="I81" s="93"/>
      <c r="L81" s="32"/>
    </row>
    <row r="82" spans="2:12" s="1" customFormat="1" ht="6.95" customHeight="1">
      <c r="B82" s="32"/>
      <c r="I82" s="93"/>
      <c r="L82" s="32"/>
    </row>
    <row r="83" spans="2:12" s="1" customFormat="1" ht="12" customHeight="1">
      <c r="B83" s="32"/>
      <c r="C83" s="27" t="s">
        <v>21</v>
      </c>
      <c r="F83" s="18" t="str">
        <f>F14</f>
        <v>Židlochovice, Topolová 910, PSČ 667 01</v>
      </c>
      <c r="I83" s="94" t="s">
        <v>23</v>
      </c>
      <c r="J83" s="48" t="str">
        <f>IF(J14="","",J14)</f>
        <v>9. 1. 2019</v>
      </c>
      <c r="L83" s="32"/>
    </row>
    <row r="84" spans="2:12" s="1" customFormat="1" ht="6.95" customHeight="1">
      <c r="B84" s="32"/>
      <c r="I84" s="93"/>
      <c r="L84" s="32"/>
    </row>
    <row r="85" spans="2:12" s="1" customFormat="1" ht="24.95" customHeight="1">
      <c r="B85" s="32"/>
      <c r="C85" s="27" t="s">
        <v>25</v>
      </c>
      <c r="F85" s="18" t="str">
        <f>E17</f>
        <v>A77 architektonický ateliér Brno, s.r.o.</v>
      </c>
      <c r="I85" s="94" t="s">
        <v>33</v>
      </c>
      <c r="J85" s="30" t="str">
        <f>E23</f>
        <v>A77 architektonický ateliér Brno, s.r.o.</v>
      </c>
      <c r="L85" s="32"/>
    </row>
    <row r="86" spans="2:12" s="1" customFormat="1" ht="13.7" customHeight="1">
      <c r="B86" s="32"/>
      <c r="C86" s="27" t="s">
        <v>31</v>
      </c>
      <c r="F86" s="18" t="str">
        <f>IF(E20="","",E20)</f>
        <v>Vyplň údaj</v>
      </c>
      <c r="I86" s="94" t="s">
        <v>35</v>
      </c>
      <c r="J86" s="30" t="str">
        <f>E26</f>
        <v>HAVO Consult s.r.o.</v>
      </c>
      <c r="L86" s="32"/>
    </row>
    <row r="87" spans="2:12" s="1" customFormat="1" ht="10.35" customHeight="1">
      <c r="B87" s="32"/>
      <c r="I87" s="93"/>
      <c r="L87" s="32"/>
    </row>
    <row r="88" spans="2:20" s="10" customFormat="1" ht="29.25" customHeight="1">
      <c r="B88" s="125"/>
      <c r="C88" s="126" t="s">
        <v>157</v>
      </c>
      <c r="D88" s="127" t="s">
        <v>59</v>
      </c>
      <c r="E88" s="127" t="s">
        <v>55</v>
      </c>
      <c r="F88" s="127" t="s">
        <v>56</v>
      </c>
      <c r="G88" s="127" t="s">
        <v>158</v>
      </c>
      <c r="H88" s="127" t="s">
        <v>159</v>
      </c>
      <c r="I88" s="128" t="s">
        <v>160</v>
      </c>
      <c r="J88" s="127" t="s">
        <v>148</v>
      </c>
      <c r="K88" s="129" t="s">
        <v>161</v>
      </c>
      <c r="L88" s="125"/>
      <c r="M88" s="55" t="s">
        <v>3</v>
      </c>
      <c r="N88" s="56" t="s">
        <v>44</v>
      </c>
      <c r="O88" s="56" t="s">
        <v>162</v>
      </c>
      <c r="P88" s="56" t="s">
        <v>163</v>
      </c>
      <c r="Q88" s="56" t="s">
        <v>164</v>
      </c>
      <c r="R88" s="56" t="s">
        <v>165</v>
      </c>
      <c r="S88" s="56" t="s">
        <v>166</v>
      </c>
      <c r="T88" s="57" t="s">
        <v>167</v>
      </c>
    </row>
    <row r="89" spans="2:63" s="1" customFormat="1" ht="22.9" customHeight="1">
      <c r="B89" s="32"/>
      <c r="C89" s="60" t="s">
        <v>168</v>
      </c>
      <c r="I89" s="93"/>
      <c r="J89" s="130">
        <f>BK89</f>
        <v>0</v>
      </c>
      <c r="L89" s="32"/>
      <c r="M89" s="58"/>
      <c r="N89" s="49"/>
      <c r="O89" s="49"/>
      <c r="P89" s="131">
        <f>P90+P171+P186+P189</f>
        <v>0</v>
      </c>
      <c r="Q89" s="49"/>
      <c r="R89" s="131">
        <f>R90+R171+R186+R189</f>
        <v>0</v>
      </c>
      <c r="S89" s="49"/>
      <c r="T89" s="132">
        <f>T90+T171+T186+T189</f>
        <v>0</v>
      </c>
      <c r="AT89" s="18" t="s">
        <v>73</v>
      </c>
      <c r="AU89" s="18" t="s">
        <v>149</v>
      </c>
      <c r="BK89" s="133">
        <f>BK90+BK171+BK186+BK189</f>
        <v>0</v>
      </c>
    </row>
    <row r="90" spans="2:63" s="11" customFormat="1" ht="25.9" customHeight="1">
      <c r="B90" s="134"/>
      <c r="D90" s="135" t="s">
        <v>73</v>
      </c>
      <c r="E90" s="136" t="s">
        <v>3888</v>
      </c>
      <c r="F90" s="136" t="s">
        <v>3889</v>
      </c>
      <c r="I90" s="137"/>
      <c r="J90" s="138">
        <f>BK90</f>
        <v>0</v>
      </c>
      <c r="L90" s="134"/>
      <c r="M90" s="139"/>
      <c r="N90" s="140"/>
      <c r="O90" s="140"/>
      <c r="P90" s="141">
        <f>SUM(P91:P170)</f>
        <v>0</v>
      </c>
      <c r="Q90" s="140"/>
      <c r="R90" s="141">
        <f>SUM(R91:R170)</f>
        <v>0</v>
      </c>
      <c r="S90" s="140"/>
      <c r="T90" s="142">
        <f>SUM(T91:T170)</f>
        <v>0</v>
      </c>
      <c r="AR90" s="135" t="s">
        <v>82</v>
      </c>
      <c r="AT90" s="143" t="s">
        <v>73</v>
      </c>
      <c r="AU90" s="143" t="s">
        <v>74</v>
      </c>
      <c r="AY90" s="135" t="s">
        <v>171</v>
      </c>
      <c r="BK90" s="144">
        <f>SUM(BK91:BK170)</f>
        <v>0</v>
      </c>
    </row>
    <row r="91" spans="2:65" s="1" customFormat="1" ht="16.5" customHeight="1">
      <c r="B91" s="147"/>
      <c r="C91" s="148" t="s">
        <v>82</v>
      </c>
      <c r="D91" s="148" t="s">
        <v>173</v>
      </c>
      <c r="E91" s="149" t="s">
        <v>3890</v>
      </c>
      <c r="F91" s="150" t="s">
        <v>4061</v>
      </c>
      <c r="G91" s="151" t="s">
        <v>187</v>
      </c>
      <c r="H91" s="152">
        <v>65</v>
      </c>
      <c r="I91" s="153"/>
      <c r="J91" s="154">
        <f>ROUND(I91*H91,2)</f>
        <v>0</v>
      </c>
      <c r="K91" s="150" t="s">
        <v>3</v>
      </c>
      <c r="L91" s="32"/>
      <c r="M91" s="155" t="s">
        <v>3</v>
      </c>
      <c r="N91" s="156" t="s">
        <v>45</v>
      </c>
      <c r="O91" s="51"/>
      <c r="P91" s="157">
        <f>O91*H91</f>
        <v>0</v>
      </c>
      <c r="Q91" s="157">
        <v>0</v>
      </c>
      <c r="R91" s="157">
        <f>Q91*H91</f>
        <v>0</v>
      </c>
      <c r="S91" s="157">
        <v>0</v>
      </c>
      <c r="T91" s="158">
        <f>S91*H91</f>
        <v>0</v>
      </c>
      <c r="AR91" s="18" t="s">
        <v>178</v>
      </c>
      <c r="AT91" s="18" t="s">
        <v>173</v>
      </c>
      <c r="AU91" s="18" t="s">
        <v>82</v>
      </c>
      <c r="AY91" s="18" t="s">
        <v>171</v>
      </c>
      <c r="BE91" s="159">
        <f>IF(N91="základní",J91,0)</f>
        <v>0</v>
      </c>
      <c r="BF91" s="159">
        <f>IF(N91="snížená",J91,0)</f>
        <v>0</v>
      </c>
      <c r="BG91" s="159">
        <f>IF(N91="zákl. přenesená",J91,0)</f>
        <v>0</v>
      </c>
      <c r="BH91" s="159">
        <f>IF(N91="sníž. přenesená",J91,0)</f>
        <v>0</v>
      </c>
      <c r="BI91" s="159">
        <f>IF(N91="nulová",J91,0)</f>
        <v>0</v>
      </c>
      <c r="BJ91" s="18" t="s">
        <v>82</v>
      </c>
      <c r="BK91" s="159">
        <f>ROUND(I91*H91,2)</f>
        <v>0</v>
      </c>
      <c r="BL91" s="18" t="s">
        <v>178</v>
      </c>
      <c r="BM91" s="18" t="s">
        <v>84</v>
      </c>
    </row>
    <row r="92" spans="2:47" s="1" customFormat="1" ht="12">
      <c r="B92" s="32"/>
      <c r="D92" s="160" t="s">
        <v>180</v>
      </c>
      <c r="F92" s="161" t="s">
        <v>4061</v>
      </c>
      <c r="I92" s="93"/>
      <c r="L92" s="32"/>
      <c r="M92" s="162"/>
      <c r="N92" s="51"/>
      <c r="O92" s="51"/>
      <c r="P92" s="51"/>
      <c r="Q92" s="51"/>
      <c r="R92" s="51"/>
      <c r="S92" s="51"/>
      <c r="T92" s="52"/>
      <c r="AT92" s="18" t="s">
        <v>180</v>
      </c>
      <c r="AU92" s="18" t="s">
        <v>82</v>
      </c>
    </row>
    <row r="93" spans="2:65" s="1" customFormat="1" ht="16.5" customHeight="1">
      <c r="B93" s="147"/>
      <c r="C93" s="148" t="s">
        <v>84</v>
      </c>
      <c r="D93" s="148" t="s">
        <v>173</v>
      </c>
      <c r="E93" s="149" t="s">
        <v>3892</v>
      </c>
      <c r="F93" s="150" t="s">
        <v>3893</v>
      </c>
      <c r="G93" s="151" t="s">
        <v>187</v>
      </c>
      <c r="H93" s="152">
        <v>120</v>
      </c>
      <c r="I93" s="153"/>
      <c r="J93" s="154">
        <f>ROUND(I93*H93,2)</f>
        <v>0</v>
      </c>
      <c r="K93" s="150" t="s">
        <v>3</v>
      </c>
      <c r="L93" s="32"/>
      <c r="M93" s="155" t="s">
        <v>3</v>
      </c>
      <c r="N93" s="156" t="s">
        <v>45</v>
      </c>
      <c r="O93" s="51"/>
      <c r="P93" s="157">
        <f>O93*H93</f>
        <v>0</v>
      </c>
      <c r="Q93" s="157">
        <v>0</v>
      </c>
      <c r="R93" s="157">
        <f>Q93*H93</f>
        <v>0</v>
      </c>
      <c r="S93" s="157">
        <v>0</v>
      </c>
      <c r="T93" s="158">
        <f>S93*H93</f>
        <v>0</v>
      </c>
      <c r="AR93" s="18" t="s">
        <v>178</v>
      </c>
      <c r="AT93" s="18" t="s">
        <v>173</v>
      </c>
      <c r="AU93" s="18" t="s">
        <v>82</v>
      </c>
      <c r="AY93" s="18" t="s">
        <v>171</v>
      </c>
      <c r="BE93" s="159">
        <f>IF(N93="základní",J93,0)</f>
        <v>0</v>
      </c>
      <c r="BF93" s="159">
        <f>IF(N93="snížená",J93,0)</f>
        <v>0</v>
      </c>
      <c r="BG93" s="159">
        <f>IF(N93="zákl. přenesená",J93,0)</f>
        <v>0</v>
      </c>
      <c r="BH93" s="159">
        <f>IF(N93="sníž. přenesená",J93,0)</f>
        <v>0</v>
      </c>
      <c r="BI93" s="159">
        <f>IF(N93="nulová",J93,0)</f>
        <v>0</v>
      </c>
      <c r="BJ93" s="18" t="s">
        <v>82</v>
      </c>
      <c r="BK93" s="159">
        <f>ROUND(I93*H93,2)</f>
        <v>0</v>
      </c>
      <c r="BL93" s="18" t="s">
        <v>178</v>
      </c>
      <c r="BM93" s="18" t="s">
        <v>178</v>
      </c>
    </row>
    <row r="94" spans="2:47" s="1" customFormat="1" ht="12">
      <c r="B94" s="32"/>
      <c r="D94" s="160" t="s">
        <v>180</v>
      </c>
      <c r="F94" s="161" t="s">
        <v>3893</v>
      </c>
      <c r="I94" s="93"/>
      <c r="L94" s="32"/>
      <c r="M94" s="162"/>
      <c r="N94" s="51"/>
      <c r="O94" s="51"/>
      <c r="P94" s="51"/>
      <c r="Q94" s="51"/>
      <c r="R94" s="51"/>
      <c r="S94" s="51"/>
      <c r="T94" s="52"/>
      <c r="AT94" s="18" t="s">
        <v>180</v>
      </c>
      <c r="AU94" s="18" t="s">
        <v>82</v>
      </c>
    </row>
    <row r="95" spans="2:65" s="1" customFormat="1" ht="16.5" customHeight="1">
      <c r="B95" s="147"/>
      <c r="C95" s="148" t="s">
        <v>107</v>
      </c>
      <c r="D95" s="148" t="s">
        <v>173</v>
      </c>
      <c r="E95" s="149" t="s">
        <v>3894</v>
      </c>
      <c r="F95" s="150" t="s">
        <v>3906</v>
      </c>
      <c r="G95" s="151" t="s">
        <v>1259</v>
      </c>
      <c r="H95" s="152">
        <v>35</v>
      </c>
      <c r="I95" s="153"/>
      <c r="J95" s="154">
        <f>ROUND(I95*H95,2)</f>
        <v>0</v>
      </c>
      <c r="K95" s="150" t="s">
        <v>3</v>
      </c>
      <c r="L95" s="32"/>
      <c r="M95" s="155" t="s">
        <v>3</v>
      </c>
      <c r="N95" s="156" t="s">
        <v>45</v>
      </c>
      <c r="O95" s="51"/>
      <c r="P95" s="157">
        <f>O95*H95</f>
        <v>0</v>
      </c>
      <c r="Q95" s="157">
        <v>0</v>
      </c>
      <c r="R95" s="157">
        <f>Q95*H95</f>
        <v>0</v>
      </c>
      <c r="S95" s="157">
        <v>0</v>
      </c>
      <c r="T95" s="158">
        <f>S95*H95</f>
        <v>0</v>
      </c>
      <c r="AR95" s="18" t="s">
        <v>178</v>
      </c>
      <c r="AT95" s="18" t="s">
        <v>173</v>
      </c>
      <c r="AU95" s="18" t="s">
        <v>82</v>
      </c>
      <c r="AY95" s="18" t="s">
        <v>171</v>
      </c>
      <c r="BE95" s="159">
        <f>IF(N95="základní",J95,0)</f>
        <v>0</v>
      </c>
      <c r="BF95" s="159">
        <f>IF(N95="snížená",J95,0)</f>
        <v>0</v>
      </c>
      <c r="BG95" s="159">
        <f>IF(N95="zákl. přenesená",J95,0)</f>
        <v>0</v>
      </c>
      <c r="BH95" s="159">
        <f>IF(N95="sníž. přenesená",J95,0)</f>
        <v>0</v>
      </c>
      <c r="BI95" s="159">
        <f>IF(N95="nulová",J95,0)</f>
        <v>0</v>
      </c>
      <c r="BJ95" s="18" t="s">
        <v>82</v>
      </c>
      <c r="BK95" s="159">
        <f>ROUND(I95*H95,2)</f>
        <v>0</v>
      </c>
      <c r="BL95" s="18" t="s">
        <v>178</v>
      </c>
      <c r="BM95" s="18" t="s">
        <v>190</v>
      </c>
    </row>
    <row r="96" spans="2:47" s="1" customFormat="1" ht="12">
      <c r="B96" s="32"/>
      <c r="D96" s="160" t="s">
        <v>180</v>
      </c>
      <c r="F96" s="161" t="s">
        <v>3906</v>
      </c>
      <c r="I96" s="93"/>
      <c r="L96" s="32"/>
      <c r="M96" s="162"/>
      <c r="N96" s="51"/>
      <c r="O96" s="51"/>
      <c r="P96" s="51"/>
      <c r="Q96" s="51"/>
      <c r="R96" s="51"/>
      <c r="S96" s="51"/>
      <c r="T96" s="52"/>
      <c r="AT96" s="18" t="s">
        <v>180</v>
      </c>
      <c r="AU96" s="18" t="s">
        <v>82</v>
      </c>
    </row>
    <row r="97" spans="2:65" s="1" customFormat="1" ht="16.5" customHeight="1">
      <c r="B97" s="147"/>
      <c r="C97" s="148" t="s">
        <v>178</v>
      </c>
      <c r="D97" s="148" t="s">
        <v>173</v>
      </c>
      <c r="E97" s="149" t="s">
        <v>3896</v>
      </c>
      <c r="F97" s="150" t="s">
        <v>3908</v>
      </c>
      <c r="G97" s="151" t="s">
        <v>1259</v>
      </c>
      <c r="H97" s="152">
        <v>125</v>
      </c>
      <c r="I97" s="153"/>
      <c r="J97" s="154">
        <f>ROUND(I97*H97,2)</f>
        <v>0</v>
      </c>
      <c r="K97" s="150" t="s">
        <v>3</v>
      </c>
      <c r="L97" s="32"/>
      <c r="M97" s="155" t="s">
        <v>3</v>
      </c>
      <c r="N97" s="156" t="s">
        <v>45</v>
      </c>
      <c r="O97" s="51"/>
      <c r="P97" s="157">
        <f>O97*H97</f>
        <v>0</v>
      </c>
      <c r="Q97" s="157">
        <v>0</v>
      </c>
      <c r="R97" s="157">
        <f>Q97*H97</f>
        <v>0</v>
      </c>
      <c r="S97" s="157">
        <v>0</v>
      </c>
      <c r="T97" s="158">
        <f>S97*H97</f>
        <v>0</v>
      </c>
      <c r="AR97" s="18" t="s">
        <v>178</v>
      </c>
      <c r="AT97" s="18" t="s">
        <v>173</v>
      </c>
      <c r="AU97" s="18" t="s">
        <v>82</v>
      </c>
      <c r="AY97" s="18" t="s">
        <v>171</v>
      </c>
      <c r="BE97" s="159">
        <f>IF(N97="základní",J97,0)</f>
        <v>0</v>
      </c>
      <c r="BF97" s="159">
        <f>IF(N97="snížená",J97,0)</f>
        <v>0</v>
      </c>
      <c r="BG97" s="159">
        <f>IF(N97="zákl. přenesená",J97,0)</f>
        <v>0</v>
      </c>
      <c r="BH97" s="159">
        <f>IF(N97="sníž. přenesená",J97,0)</f>
        <v>0</v>
      </c>
      <c r="BI97" s="159">
        <f>IF(N97="nulová",J97,0)</f>
        <v>0</v>
      </c>
      <c r="BJ97" s="18" t="s">
        <v>82</v>
      </c>
      <c r="BK97" s="159">
        <f>ROUND(I97*H97,2)</f>
        <v>0</v>
      </c>
      <c r="BL97" s="18" t="s">
        <v>178</v>
      </c>
      <c r="BM97" s="18" t="s">
        <v>232</v>
      </c>
    </row>
    <row r="98" spans="2:47" s="1" customFormat="1" ht="12">
      <c r="B98" s="32"/>
      <c r="D98" s="160" t="s">
        <v>180</v>
      </c>
      <c r="F98" s="161" t="s">
        <v>3908</v>
      </c>
      <c r="I98" s="93"/>
      <c r="L98" s="32"/>
      <c r="M98" s="162"/>
      <c r="N98" s="51"/>
      <c r="O98" s="51"/>
      <c r="P98" s="51"/>
      <c r="Q98" s="51"/>
      <c r="R98" s="51"/>
      <c r="S98" s="51"/>
      <c r="T98" s="52"/>
      <c r="AT98" s="18" t="s">
        <v>180</v>
      </c>
      <c r="AU98" s="18" t="s">
        <v>82</v>
      </c>
    </row>
    <row r="99" spans="2:65" s="1" customFormat="1" ht="16.5" customHeight="1">
      <c r="B99" s="147"/>
      <c r="C99" s="148" t="s">
        <v>208</v>
      </c>
      <c r="D99" s="148" t="s">
        <v>173</v>
      </c>
      <c r="E99" s="149" t="s">
        <v>3898</v>
      </c>
      <c r="F99" s="150" t="s">
        <v>3910</v>
      </c>
      <c r="G99" s="151" t="s">
        <v>1259</v>
      </c>
      <c r="H99" s="152">
        <v>62</v>
      </c>
      <c r="I99" s="153"/>
      <c r="J99" s="154">
        <f>ROUND(I99*H99,2)</f>
        <v>0</v>
      </c>
      <c r="K99" s="150" t="s">
        <v>3</v>
      </c>
      <c r="L99" s="32"/>
      <c r="M99" s="155" t="s">
        <v>3</v>
      </c>
      <c r="N99" s="156" t="s">
        <v>45</v>
      </c>
      <c r="O99" s="51"/>
      <c r="P99" s="157">
        <f>O99*H99</f>
        <v>0</v>
      </c>
      <c r="Q99" s="157">
        <v>0</v>
      </c>
      <c r="R99" s="157">
        <f>Q99*H99</f>
        <v>0</v>
      </c>
      <c r="S99" s="157">
        <v>0</v>
      </c>
      <c r="T99" s="158">
        <f>S99*H99</f>
        <v>0</v>
      </c>
      <c r="AR99" s="18" t="s">
        <v>178</v>
      </c>
      <c r="AT99" s="18" t="s">
        <v>173</v>
      </c>
      <c r="AU99" s="18" t="s">
        <v>82</v>
      </c>
      <c r="AY99" s="18" t="s">
        <v>171</v>
      </c>
      <c r="BE99" s="159">
        <f>IF(N99="základní",J99,0)</f>
        <v>0</v>
      </c>
      <c r="BF99" s="159">
        <f>IF(N99="snížená",J99,0)</f>
        <v>0</v>
      </c>
      <c r="BG99" s="159">
        <f>IF(N99="zákl. přenesená",J99,0)</f>
        <v>0</v>
      </c>
      <c r="BH99" s="159">
        <f>IF(N99="sníž. přenesená",J99,0)</f>
        <v>0</v>
      </c>
      <c r="BI99" s="159">
        <f>IF(N99="nulová",J99,0)</f>
        <v>0</v>
      </c>
      <c r="BJ99" s="18" t="s">
        <v>82</v>
      </c>
      <c r="BK99" s="159">
        <f>ROUND(I99*H99,2)</f>
        <v>0</v>
      </c>
      <c r="BL99" s="18" t="s">
        <v>178</v>
      </c>
      <c r="BM99" s="18" t="s">
        <v>242</v>
      </c>
    </row>
    <row r="100" spans="2:47" s="1" customFormat="1" ht="12">
      <c r="B100" s="32"/>
      <c r="D100" s="160" t="s">
        <v>180</v>
      </c>
      <c r="F100" s="161" t="s">
        <v>3910</v>
      </c>
      <c r="I100" s="93"/>
      <c r="L100" s="32"/>
      <c r="M100" s="162"/>
      <c r="N100" s="51"/>
      <c r="O100" s="51"/>
      <c r="P100" s="51"/>
      <c r="Q100" s="51"/>
      <c r="R100" s="51"/>
      <c r="S100" s="51"/>
      <c r="T100" s="52"/>
      <c r="AT100" s="18" t="s">
        <v>180</v>
      </c>
      <c r="AU100" s="18" t="s">
        <v>82</v>
      </c>
    </row>
    <row r="101" spans="2:65" s="1" customFormat="1" ht="16.5" customHeight="1">
      <c r="B101" s="147"/>
      <c r="C101" s="148" t="s">
        <v>224</v>
      </c>
      <c r="D101" s="148" t="s">
        <v>173</v>
      </c>
      <c r="E101" s="149" t="s">
        <v>3954</v>
      </c>
      <c r="F101" s="150" t="s">
        <v>3955</v>
      </c>
      <c r="G101" s="151" t="s">
        <v>187</v>
      </c>
      <c r="H101" s="152">
        <v>45</v>
      </c>
      <c r="I101" s="153"/>
      <c r="J101" s="154">
        <f>ROUND(I101*H101,2)</f>
        <v>0</v>
      </c>
      <c r="K101" s="150" t="s">
        <v>3</v>
      </c>
      <c r="L101" s="32"/>
      <c r="M101" s="155" t="s">
        <v>3</v>
      </c>
      <c r="N101" s="156" t="s">
        <v>45</v>
      </c>
      <c r="O101" s="51"/>
      <c r="P101" s="157">
        <f>O101*H101</f>
        <v>0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18" t="s">
        <v>178</v>
      </c>
      <c r="AT101" s="18" t="s">
        <v>173</v>
      </c>
      <c r="AU101" s="18" t="s">
        <v>82</v>
      </c>
      <c r="AY101" s="18" t="s">
        <v>171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18" t="s">
        <v>82</v>
      </c>
      <c r="BK101" s="159">
        <f>ROUND(I101*H101,2)</f>
        <v>0</v>
      </c>
      <c r="BL101" s="18" t="s">
        <v>178</v>
      </c>
      <c r="BM101" s="18" t="s">
        <v>253</v>
      </c>
    </row>
    <row r="102" spans="2:47" s="1" customFormat="1" ht="12">
      <c r="B102" s="32"/>
      <c r="D102" s="160" t="s">
        <v>180</v>
      </c>
      <c r="F102" s="161" t="s">
        <v>3955</v>
      </c>
      <c r="I102" s="93"/>
      <c r="L102" s="32"/>
      <c r="M102" s="162"/>
      <c r="N102" s="51"/>
      <c r="O102" s="51"/>
      <c r="P102" s="51"/>
      <c r="Q102" s="51"/>
      <c r="R102" s="51"/>
      <c r="S102" s="51"/>
      <c r="T102" s="52"/>
      <c r="AT102" s="18" t="s">
        <v>180</v>
      </c>
      <c r="AU102" s="18" t="s">
        <v>82</v>
      </c>
    </row>
    <row r="103" spans="2:65" s="1" customFormat="1" ht="16.5" customHeight="1">
      <c r="B103" s="147"/>
      <c r="C103" s="148" t="s">
        <v>232</v>
      </c>
      <c r="D103" s="148" t="s">
        <v>173</v>
      </c>
      <c r="E103" s="149" t="s">
        <v>3900</v>
      </c>
      <c r="F103" s="150" t="s">
        <v>3961</v>
      </c>
      <c r="G103" s="151" t="s">
        <v>187</v>
      </c>
      <c r="H103" s="152">
        <v>72</v>
      </c>
      <c r="I103" s="153"/>
      <c r="J103" s="154">
        <f>ROUND(I103*H103,2)</f>
        <v>0</v>
      </c>
      <c r="K103" s="150" t="s">
        <v>3</v>
      </c>
      <c r="L103" s="32"/>
      <c r="M103" s="155" t="s">
        <v>3</v>
      </c>
      <c r="N103" s="156" t="s">
        <v>45</v>
      </c>
      <c r="O103" s="51"/>
      <c r="P103" s="157">
        <f>O103*H103</f>
        <v>0</v>
      </c>
      <c r="Q103" s="157">
        <v>0</v>
      </c>
      <c r="R103" s="157">
        <f>Q103*H103</f>
        <v>0</v>
      </c>
      <c r="S103" s="157">
        <v>0</v>
      </c>
      <c r="T103" s="158">
        <f>S103*H103</f>
        <v>0</v>
      </c>
      <c r="AR103" s="18" t="s">
        <v>178</v>
      </c>
      <c r="AT103" s="18" t="s">
        <v>173</v>
      </c>
      <c r="AU103" s="18" t="s">
        <v>82</v>
      </c>
      <c r="AY103" s="18" t="s">
        <v>171</v>
      </c>
      <c r="BE103" s="159">
        <f>IF(N103="základní",J103,0)</f>
        <v>0</v>
      </c>
      <c r="BF103" s="159">
        <f>IF(N103="snížená",J103,0)</f>
        <v>0</v>
      </c>
      <c r="BG103" s="159">
        <f>IF(N103="zákl. přenesená",J103,0)</f>
        <v>0</v>
      </c>
      <c r="BH103" s="159">
        <f>IF(N103="sníž. přenesená",J103,0)</f>
        <v>0</v>
      </c>
      <c r="BI103" s="159">
        <f>IF(N103="nulová",J103,0)</f>
        <v>0</v>
      </c>
      <c r="BJ103" s="18" t="s">
        <v>82</v>
      </c>
      <c r="BK103" s="159">
        <f>ROUND(I103*H103,2)</f>
        <v>0</v>
      </c>
      <c r="BL103" s="18" t="s">
        <v>178</v>
      </c>
      <c r="BM103" s="18" t="s">
        <v>376</v>
      </c>
    </row>
    <row r="104" spans="2:47" s="1" customFormat="1" ht="12">
      <c r="B104" s="32"/>
      <c r="D104" s="160" t="s">
        <v>180</v>
      </c>
      <c r="F104" s="161" t="s">
        <v>3961</v>
      </c>
      <c r="I104" s="93"/>
      <c r="L104" s="32"/>
      <c r="M104" s="162"/>
      <c r="N104" s="51"/>
      <c r="O104" s="51"/>
      <c r="P104" s="51"/>
      <c r="Q104" s="51"/>
      <c r="R104" s="51"/>
      <c r="S104" s="51"/>
      <c r="T104" s="52"/>
      <c r="AT104" s="18" t="s">
        <v>180</v>
      </c>
      <c r="AU104" s="18" t="s">
        <v>82</v>
      </c>
    </row>
    <row r="105" spans="2:65" s="1" customFormat="1" ht="16.5" customHeight="1">
      <c r="B105" s="147"/>
      <c r="C105" s="148" t="s">
        <v>206</v>
      </c>
      <c r="D105" s="148" t="s">
        <v>173</v>
      </c>
      <c r="E105" s="149" t="s">
        <v>3905</v>
      </c>
      <c r="F105" s="150" t="s">
        <v>3967</v>
      </c>
      <c r="G105" s="151" t="s">
        <v>187</v>
      </c>
      <c r="H105" s="152">
        <v>56</v>
      </c>
      <c r="I105" s="153"/>
      <c r="J105" s="154">
        <f>ROUND(I105*H105,2)</f>
        <v>0</v>
      </c>
      <c r="K105" s="150" t="s">
        <v>3</v>
      </c>
      <c r="L105" s="32"/>
      <c r="M105" s="155" t="s">
        <v>3</v>
      </c>
      <c r="N105" s="156" t="s">
        <v>45</v>
      </c>
      <c r="O105" s="51"/>
      <c r="P105" s="157">
        <f>O105*H105</f>
        <v>0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18" t="s">
        <v>178</v>
      </c>
      <c r="AT105" s="18" t="s">
        <v>173</v>
      </c>
      <c r="AU105" s="18" t="s">
        <v>82</v>
      </c>
      <c r="AY105" s="18" t="s">
        <v>171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8" t="s">
        <v>82</v>
      </c>
      <c r="BK105" s="159">
        <f>ROUND(I105*H105,2)</f>
        <v>0</v>
      </c>
      <c r="BL105" s="18" t="s">
        <v>178</v>
      </c>
      <c r="BM105" s="18" t="s">
        <v>386</v>
      </c>
    </row>
    <row r="106" spans="2:47" s="1" customFormat="1" ht="12">
      <c r="B106" s="32"/>
      <c r="D106" s="160" t="s">
        <v>180</v>
      </c>
      <c r="F106" s="161" t="s">
        <v>3967</v>
      </c>
      <c r="I106" s="93"/>
      <c r="L106" s="32"/>
      <c r="M106" s="162"/>
      <c r="N106" s="51"/>
      <c r="O106" s="51"/>
      <c r="P106" s="51"/>
      <c r="Q106" s="51"/>
      <c r="R106" s="51"/>
      <c r="S106" s="51"/>
      <c r="T106" s="52"/>
      <c r="AT106" s="18" t="s">
        <v>180</v>
      </c>
      <c r="AU106" s="18" t="s">
        <v>82</v>
      </c>
    </row>
    <row r="107" spans="2:65" s="1" customFormat="1" ht="16.5" customHeight="1">
      <c r="B107" s="147"/>
      <c r="C107" s="148" t="s">
        <v>242</v>
      </c>
      <c r="D107" s="148" t="s">
        <v>173</v>
      </c>
      <c r="E107" s="149" t="s">
        <v>3907</v>
      </c>
      <c r="F107" s="150" t="s">
        <v>3969</v>
      </c>
      <c r="G107" s="151" t="s">
        <v>187</v>
      </c>
      <c r="H107" s="152">
        <v>84</v>
      </c>
      <c r="I107" s="153"/>
      <c r="J107" s="154">
        <f>ROUND(I107*H107,2)</f>
        <v>0</v>
      </c>
      <c r="K107" s="150" t="s">
        <v>3</v>
      </c>
      <c r="L107" s="32"/>
      <c r="M107" s="155" t="s">
        <v>3</v>
      </c>
      <c r="N107" s="156" t="s">
        <v>45</v>
      </c>
      <c r="O107" s="51"/>
      <c r="P107" s="157">
        <f>O107*H107</f>
        <v>0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18" t="s">
        <v>178</v>
      </c>
      <c r="AT107" s="18" t="s">
        <v>173</v>
      </c>
      <c r="AU107" s="18" t="s">
        <v>82</v>
      </c>
      <c r="AY107" s="18" t="s">
        <v>171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18" t="s">
        <v>82</v>
      </c>
      <c r="BK107" s="159">
        <f>ROUND(I107*H107,2)</f>
        <v>0</v>
      </c>
      <c r="BL107" s="18" t="s">
        <v>178</v>
      </c>
      <c r="BM107" s="18" t="s">
        <v>407</v>
      </c>
    </row>
    <row r="108" spans="2:47" s="1" customFormat="1" ht="12">
      <c r="B108" s="32"/>
      <c r="D108" s="160" t="s">
        <v>180</v>
      </c>
      <c r="F108" s="161" t="s">
        <v>3969</v>
      </c>
      <c r="I108" s="93"/>
      <c r="L108" s="32"/>
      <c r="M108" s="162"/>
      <c r="N108" s="51"/>
      <c r="O108" s="51"/>
      <c r="P108" s="51"/>
      <c r="Q108" s="51"/>
      <c r="R108" s="51"/>
      <c r="S108" s="51"/>
      <c r="T108" s="52"/>
      <c r="AT108" s="18" t="s">
        <v>180</v>
      </c>
      <c r="AU108" s="18" t="s">
        <v>82</v>
      </c>
    </row>
    <row r="109" spans="2:65" s="1" customFormat="1" ht="16.5" customHeight="1">
      <c r="B109" s="147"/>
      <c r="C109" s="148" t="s">
        <v>248</v>
      </c>
      <c r="D109" s="148" t="s">
        <v>173</v>
      </c>
      <c r="E109" s="149" t="s">
        <v>3909</v>
      </c>
      <c r="F109" s="150" t="s">
        <v>3975</v>
      </c>
      <c r="G109" s="151" t="s">
        <v>187</v>
      </c>
      <c r="H109" s="152">
        <v>196</v>
      </c>
      <c r="I109" s="153"/>
      <c r="J109" s="154">
        <f>ROUND(I109*H109,2)</f>
        <v>0</v>
      </c>
      <c r="K109" s="150" t="s">
        <v>3</v>
      </c>
      <c r="L109" s="32"/>
      <c r="M109" s="155" t="s">
        <v>3</v>
      </c>
      <c r="N109" s="156" t="s">
        <v>45</v>
      </c>
      <c r="O109" s="51"/>
      <c r="P109" s="157">
        <f>O109*H109</f>
        <v>0</v>
      </c>
      <c r="Q109" s="157">
        <v>0</v>
      </c>
      <c r="R109" s="157">
        <f>Q109*H109</f>
        <v>0</v>
      </c>
      <c r="S109" s="157">
        <v>0</v>
      </c>
      <c r="T109" s="158">
        <f>S109*H109</f>
        <v>0</v>
      </c>
      <c r="AR109" s="18" t="s">
        <v>178</v>
      </c>
      <c r="AT109" s="18" t="s">
        <v>173</v>
      </c>
      <c r="AU109" s="18" t="s">
        <v>82</v>
      </c>
      <c r="AY109" s="18" t="s">
        <v>171</v>
      </c>
      <c r="BE109" s="159">
        <f>IF(N109="základní",J109,0)</f>
        <v>0</v>
      </c>
      <c r="BF109" s="159">
        <f>IF(N109="snížená",J109,0)</f>
        <v>0</v>
      </c>
      <c r="BG109" s="159">
        <f>IF(N109="zákl. přenesená",J109,0)</f>
        <v>0</v>
      </c>
      <c r="BH109" s="159">
        <f>IF(N109="sníž. přenesená",J109,0)</f>
        <v>0</v>
      </c>
      <c r="BI109" s="159">
        <f>IF(N109="nulová",J109,0)</f>
        <v>0</v>
      </c>
      <c r="BJ109" s="18" t="s">
        <v>82</v>
      </c>
      <c r="BK109" s="159">
        <f>ROUND(I109*H109,2)</f>
        <v>0</v>
      </c>
      <c r="BL109" s="18" t="s">
        <v>178</v>
      </c>
      <c r="BM109" s="18" t="s">
        <v>418</v>
      </c>
    </row>
    <row r="110" spans="2:47" s="1" customFormat="1" ht="12">
      <c r="B110" s="32"/>
      <c r="D110" s="160" t="s">
        <v>180</v>
      </c>
      <c r="F110" s="161" t="s">
        <v>3975</v>
      </c>
      <c r="I110" s="93"/>
      <c r="L110" s="32"/>
      <c r="M110" s="162"/>
      <c r="N110" s="51"/>
      <c r="O110" s="51"/>
      <c r="P110" s="51"/>
      <c r="Q110" s="51"/>
      <c r="R110" s="51"/>
      <c r="S110" s="51"/>
      <c r="T110" s="52"/>
      <c r="AT110" s="18" t="s">
        <v>180</v>
      </c>
      <c r="AU110" s="18" t="s">
        <v>82</v>
      </c>
    </row>
    <row r="111" spans="2:65" s="1" customFormat="1" ht="16.5" customHeight="1">
      <c r="B111" s="147"/>
      <c r="C111" s="148" t="s">
        <v>253</v>
      </c>
      <c r="D111" s="148" t="s">
        <v>173</v>
      </c>
      <c r="E111" s="149" t="s">
        <v>3911</v>
      </c>
      <c r="F111" s="150" t="s">
        <v>3979</v>
      </c>
      <c r="G111" s="151" t="s">
        <v>187</v>
      </c>
      <c r="H111" s="152">
        <v>125</v>
      </c>
      <c r="I111" s="153"/>
      <c r="J111" s="154">
        <f>ROUND(I111*H111,2)</f>
        <v>0</v>
      </c>
      <c r="K111" s="150" t="s">
        <v>3</v>
      </c>
      <c r="L111" s="32"/>
      <c r="M111" s="155" t="s">
        <v>3</v>
      </c>
      <c r="N111" s="156" t="s">
        <v>45</v>
      </c>
      <c r="O111" s="51"/>
      <c r="P111" s="157">
        <f>O111*H111</f>
        <v>0</v>
      </c>
      <c r="Q111" s="157">
        <v>0</v>
      </c>
      <c r="R111" s="157">
        <f>Q111*H111</f>
        <v>0</v>
      </c>
      <c r="S111" s="157">
        <v>0</v>
      </c>
      <c r="T111" s="158">
        <f>S111*H111</f>
        <v>0</v>
      </c>
      <c r="AR111" s="18" t="s">
        <v>178</v>
      </c>
      <c r="AT111" s="18" t="s">
        <v>173</v>
      </c>
      <c r="AU111" s="18" t="s">
        <v>82</v>
      </c>
      <c r="AY111" s="18" t="s">
        <v>171</v>
      </c>
      <c r="BE111" s="159">
        <f>IF(N111="základní",J111,0)</f>
        <v>0</v>
      </c>
      <c r="BF111" s="159">
        <f>IF(N111="snížená",J111,0)</f>
        <v>0</v>
      </c>
      <c r="BG111" s="159">
        <f>IF(N111="zákl. přenesená",J111,0)</f>
        <v>0</v>
      </c>
      <c r="BH111" s="159">
        <f>IF(N111="sníž. přenesená",J111,0)</f>
        <v>0</v>
      </c>
      <c r="BI111" s="159">
        <f>IF(N111="nulová",J111,0)</f>
        <v>0</v>
      </c>
      <c r="BJ111" s="18" t="s">
        <v>82</v>
      </c>
      <c r="BK111" s="159">
        <f>ROUND(I111*H111,2)</f>
        <v>0</v>
      </c>
      <c r="BL111" s="18" t="s">
        <v>178</v>
      </c>
      <c r="BM111" s="18" t="s">
        <v>429</v>
      </c>
    </row>
    <row r="112" spans="2:47" s="1" customFormat="1" ht="12">
      <c r="B112" s="32"/>
      <c r="D112" s="160" t="s">
        <v>180</v>
      </c>
      <c r="F112" s="161" t="s">
        <v>3979</v>
      </c>
      <c r="I112" s="93"/>
      <c r="L112" s="32"/>
      <c r="M112" s="162"/>
      <c r="N112" s="51"/>
      <c r="O112" s="51"/>
      <c r="P112" s="51"/>
      <c r="Q112" s="51"/>
      <c r="R112" s="51"/>
      <c r="S112" s="51"/>
      <c r="T112" s="52"/>
      <c r="AT112" s="18" t="s">
        <v>180</v>
      </c>
      <c r="AU112" s="18" t="s">
        <v>82</v>
      </c>
    </row>
    <row r="113" spans="2:65" s="1" customFormat="1" ht="16.5" customHeight="1">
      <c r="B113" s="147"/>
      <c r="C113" s="148" t="s">
        <v>376</v>
      </c>
      <c r="D113" s="148" t="s">
        <v>173</v>
      </c>
      <c r="E113" s="149" t="s">
        <v>4062</v>
      </c>
      <c r="F113" s="150" t="s">
        <v>4063</v>
      </c>
      <c r="G113" s="151" t="s">
        <v>187</v>
      </c>
      <c r="H113" s="152">
        <v>150</v>
      </c>
      <c r="I113" s="153"/>
      <c r="J113" s="154">
        <f>ROUND(I113*H113,2)</f>
        <v>0</v>
      </c>
      <c r="K113" s="150" t="s">
        <v>3</v>
      </c>
      <c r="L113" s="32"/>
      <c r="M113" s="155" t="s">
        <v>3</v>
      </c>
      <c r="N113" s="156" t="s">
        <v>45</v>
      </c>
      <c r="O113" s="51"/>
      <c r="P113" s="157">
        <f>O113*H113</f>
        <v>0</v>
      </c>
      <c r="Q113" s="157">
        <v>0</v>
      </c>
      <c r="R113" s="157">
        <f>Q113*H113</f>
        <v>0</v>
      </c>
      <c r="S113" s="157">
        <v>0</v>
      </c>
      <c r="T113" s="158">
        <f>S113*H113</f>
        <v>0</v>
      </c>
      <c r="AR113" s="18" t="s">
        <v>178</v>
      </c>
      <c r="AT113" s="18" t="s">
        <v>173</v>
      </c>
      <c r="AU113" s="18" t="s">
        <v>82</v>
      </c>
      <c r="AY113" s="18" t="s">
        <v>171</v>
      </c>
      <c r="BE113" s="159">
        <f>IF(N113="základní",J113,0)</f>
        <v>0</v>
      </c>
      <c r="BF113" s="159">
        <f>IF(N113="snížená",J113,0)</f>
        <v>0</v>
      </c>
      <c r="BG113" s="159">
        <f>IF(N113="zákl. přenesená",J113,0)</f>
        <v>0</v>
      </c>
      <c r="BH113" s="159">
        <f>IF(N113="sníž. přenesená",J113,0)</f>
        <v>0</v>
      </c>
      <c r="BI113" s="159">
        <f>IF(N113="nulová",J113,0)</f>
        <v>0</v>
      </c>
      <c r="BJ113" s="18" t="s">
        <v>82</v>
      </c>
      <c r="BK113" s="159">
        <f>ROUND(I113*H113,2)</f>
        <v>0</v>
      </c>
      <c r="BL113" s="18" t="s">
        <v>178</v>
      </c>
      <c r="BM113" s="18" t="s">
        <v>440</v>
      </c>
    </row>
    <row r="114" spans="2:47" s="1" customFormat="1" ht="12">
      <c r="B114" s="32"/>
      <c r="D114" s="160" t="s">
        <v>180</v>
      </c>
      <c r="F114" s="161" t="s">
        <v>4063</v>
      </c>
      <c r="I114" s="93"/>
      <c r="L114" s="32"/>
      <c r="M114" s="162"/>
      <c r="N114" s="51"/>
      <c r="O114" s="51"/>
      <c r="P114" s="51"/>
      <c r="Q114" s="51"/>
      <c r="R114" s="51"/>
      <c r="S114" s="51"/>
      <c r="T114" s="52"/>
      <c r="AT114" s="18" t="s">
        <v>180</v>
      </c>
      <c r="AU114" s="18" t="s">
        <v>82</v>
      </c>
    </row>
    <row r="115" spans="2:65" s="1" customFormat="1" ht="16.5" customHeight="1">
      <c r="B115" s="147"/>
      <c r="C115" s="148" t="s">
        <v>9</v>
      </c>
      <c r="D115" s="148" t="s">
        <v>173</v>
      </c>
      <c r="E115" s="149" t="s">
        <v>4064</v>
      </c>
      <c r="F115" s="150" t="s">
        <v>4065</v>
      </c>
      <c r="G115" s="151" t="s">
        <v>187</v>
      </c>
      <c r="H115" s="152">
        <v>67</v>
      </c>
      <c r="I115" s="153"/>
      <c r="J115" s="154">
        <f>ROUND(I115*H115,2)</f>
        <v>0</v>
      </c>
      <c r="K115" s="150" t="s">
        <v>3</v>
      </c>
      <c r="L115" s="32"/>
      <c r="M115" s="155" t="s">
        <v>3</v>
      </c>
      <c r="N115" s="156" t="s">
        <v>45</v>
      </c>
      <c r="O115" s="51"/>
      <c r="P115" s="157">
        <f>O115*H115</f>
        <v>0</v>
      </c>
      <c r="Q115" s="157">
        <v>0</v>
      </c>
      <c r="R115" s="157">
        <f>Q115*H115</f>
        <v>0</v>
      </c>
      <c r="S115" s="157">
        <v>0</v>
      </c>
      <c r="T115" s="158">
        <f>S115*H115</f>
        <v>0</v>
      </c>
      <c r="AR115" s="18" t="s">
        <v>178</v>
      </c>
      <c r="AT115" s="18" t="s">
        <v>173</v>
      </c>
      <c r="AU115" s="18" t="s">
        <v>82</v>
      </c>
      <c r="AY115" s="18" t="s">
        <v>171</v>
      </c>
      <c r="BE115" s="159">
        <f>IF(N115="základní",J115,0)</f>
        <v>0</v>
      </c>
      <c r="BF115" s="159">
        <f>IF(N115="snížená",J115,0)</f>
        <v>0</v>
      </c>
      <c r="BG115" s="159">
        <f>IF(N115="zákl. přenesená",J115,0)</f>
        <v>0</v>
      </c>
      <c r="BH115" s="159">
        <f>IF(N115="sníž. přenesená",J115,0)</f>
        <v>0</v>
      </c>
      <c r="BI115" s="159">
        <f>IF(N115="nulová",J115,0)</f>
        <v>0</v>
      </c>
      <c r="BJ115" s="18" t="s">
        <v>82</v>
      </c>
      <c r="BK115" s="159">
        <f>ROUND(I115*H115,2)</f>
        <v>0</v>
      </c>
      <c r="BL115" s="18" t="s">
        <v>178</v>
      </c>
      <c r="BM115" s="18" t="s">
        <v>469</v>
      </c>
    </row>
    <row r="116" spans="2:47" s="1" customFormat="1" ht="12">
      <c r="B116" s="32"/>
      <c r="D116" s="160" t="s">
        <v>180</v>
      </c>
      <c r="F116" s="161" t="s">
        <v>4065</v>
      </c>
      <c r="I116" s="93"/>
      <c r="L116" s="32"/>
      <c r="M116" s="162"/>
      <c r="N116" s="51"/>
      <c r="O116" s="51"/>
      <c r="P116" s="51"/>
      <c r="Q116" s="51"/>
      <c r="R116" s="51"/>
      <c r="S116" s="51"/>
      <c r="T116" s="52"/>
      <c r="AT116" s="18" t="s">
        <v>180</v>
      </c>
      <c r="AU116" s="18" t="s">
        <v>82</v>
      </c>
    </row>
    <row r="117" spans="2:65" s="1" customFormat="1" ht="16.5" customHeight="1">
      <c r="B117" s="147"/>
      <c r="C117" s="148" t="s">
        <v>386</v>
      </c>
      <c r="D117" s="148" t="s">
        <v>173</v>
      </c>
      <c r="E117" s="149" t="s">
        <v>3917</v>
      </c>
      <c r="F117" s="150" t="s">
        <v>4066</v>
      </c>
      <c r="G117" s="151" t="s">
        <v>1757</v>
      </c>
      <c r="H117" s="152">
        <v>1</v>
      </c>
      <c r="I117" s="153"/>
      <c r="J117" s="154">
        <f>ROUND(I117*H117,2)</f>
        <v>0</v>
      </c>
      <c r="K117" s="150" t="s">
        <v>3</v>
      </c>
      <c r="L117" s="32"/>
      <c r="M117" s="155" t="s">
        <v>3</v>
      </c>
      <c r="N117" s="156" t="s">
        <v>45</v>
      </c>
      <c r="O117" s="51"/>
      <c r="P117" s="157">
        <f>O117*H117</f>
        <v>0</v>
      </c>
      <c r="Q117" s="157">
        <v>0</v>
      </c>
      <c r="R117" s="157">
        <f>Q117*H117</f>
        <v>0</v>
      </c>
      <c r="S117" s="157">
        <v>0</v>
      </c>
      <c r="T117" s="158">
        <f>S117*H117</f>
        <v>0</v>
      </c>
      <c r="AR117" s="18" t="s">
        <v>178</v>
      </c>
      <c r="AT117" s="18" t="s">
        <v>173</v>
      </c>
      <c r="AU117" s="18" t="s">
        <v>82</v>
      </c>
      <c r="AY117" s="18" t="s">
        <v>171</v>
      </c>
      <c r="BE117" s="159">
        <f>IF(N117="základní",J117,0)</f>
        <v>0</v>
      </c>
      <c r="BF117" s="159">
        <f>IF(N117="snížená",J117,0)</f>
        <v>0</v>
      </c>
      <c r="BG117" s="159">
        <f>IF(N117="zákl. přenesená",J117,0)</f>
        <v>0</v>
      </c>
      <c r="BH117" s="159">
        <f>IF(N117="sníž. přenesená",J117,0)</f>
        <v>0</v>
      </c>
      <c r="BI117" s="159">
        <f>IF(N117="nulová",J117,0)</f>
        <v>0</v>
      </c>
      <c r="BJ117" s="18" t="s">
        <v>82</v>
      </c>
      <c r="BK117" s="159">
        <f>ROUND(I117*H117,2)</f>
        <v>0</v>
      </c>
      <c r="BL117" s="18" t="s">
        <v>178</v>
      </c>
      <c r="BM117" s="18" t="s">
        <v>481</v>
      </c>
    </row>
    <row r="118" spans="2:47" s="1" customFormat="1" ht="12">
      <c r="B118" s="32"/>
      <c r="D118" s="160" t="s">
        <v>180</v>
      </c>
      <c r="F118" s="161" t="s">
        <v>4066</v>
      </c>
      <c r="I118" s="93"/>
      <c r="L118" s="32"/>
      <c r="M118" s="162"/>
      <c r="N118" s="51"/>
      <c r="O118" s="51"/>
      <c r="P118" s="51"/>
      <c r="Q118" s="51"/>
      <c r="R118" s="51"/>
      <c r="S118" s="51"/>
      <c r="T118" s="52"/>
      <c r="AT118" s="18" t="s">
        <v>180</v>
      </c>
      <c r="AU118" s="18" t="s">
        <v>82</v>
      </c>
    </row>
    <row r="119" spans="2:65" s="1" customFormat="1" ht="16.5" customHeight="1">
      <c r="B119" s="147"/>
      <c r="C119" s="148" t="s">
        <v>396</v>
      </c>
      <c r="D119" s="148" t="s">
        <v>173</v>
      </c>
      <c r="E119" s="149" t="s">
        <v>3919</v>
      </c>
      <c r="F119" s="150" t="s">
        <v>4067</v>
      </c>
      <c r="G119" s="151" t="s">
        <v>1757</v>
      </c>
      <c r="H119" s="152">
        <v>4</v>
      </c>
      <c r="I119" s="153"/>
      <c r="J119" s="154">
        <f>ROUND(I119*H119,2)</f>
        <v>0</v>
      </c>
      <c r="K119" s="150" t="s">
        <v>3</v>
      </c>
      <c r="L119" s="32"/>
      <c r="M119" s="155" t="s">
        <v>3</v>
      </c>
      <c r="N119" s="156" t="s">
        <v>45</v>
      </c>
      <c r="O119" s="51"/>
      <c r="P119" s="157">
        <f>O119*H119</f>
        <v>0</v>
      </c>
      <c r="Q119" s="157">
        <v>0</v>
      </c>
      <c r="R119" s="157">
        <f>Q119*H119</f>
        <v>0</v>
      </c>
      <c r="S119" s="157">
        <v>0</v>
      </c>
      <c r="T119" s="158">
        <f>S119*H119</f>
        <v>0</v>
      </c>
      <c r="AR119" s="18" t="s">
        <v>178</v>
      </c>
      <c r="AT119" s="18" t="s">
        <v>173</v>
      </c>
      <c r="AU119" s="18" t="s">
        <v>82</v>
      </c>
      <c r="AY119" s="18" t="s">
        <v>171</v>
      </c>
      <c r="BE119" s="159">
        <f>IF(N119="základní",J119,0)</f>
        <v>0</v>
      </c>
      <c r="BF119" s="159">
        <f>IF(N119="snížená",J119,0)</f>
        <v>0</v>
      </c>
      <c r="BG119" s="159">
        <f>IF(N119="zákl. přenesená",J119,0)</f>
        <v>0</v>
      </c>
      <c r="BH119" s="159">
        <f>IF(N119="sníž. přenesená",J119,0)</f>
        <v>0</v>
      </c>
      <c r="BI119" s="159">
        <f>IF(N119="nulová",J119,0)</f>
        <v>0</v>
      </c>
      <c r="BJ119" s="18" t="s">
        <v>82</v>
      </c>
      <c r="BK119" s="159">
        <f>ROUND(I119*H119,2)</f>
        <v>0</v>
      </c>
      <c r="BL119" s="18" t="s">
        <v>178</v>
      </c>
      <c r="BM119" s="18" t="s">
        <v>495</v>
      </c>
    </row>
    <row r="120" spans="2:47" s="1" customFormat="1" ht="12">
      <c r="B120" s="32"/>
      <c r="D120" s="160" t="s">
        <v>180</v>
      </c>
      <c r="F120" s="161" t="s">
        <v>4067</v>
      </c>
      <c r="I120" s="93"/>
      <c r="L120" s="32"/>
      <c r="M120" s="162"/>
      <c r="N120" s="51"/>
      <c r="O120" s="51"/>
      <c r="P120" s="51"/>
      <c r="Q120" s="51"/>
      <c r="R120" s="51"/>
      <c r="S120" s="51"/>
      <c r="T120" s="52"/>
      <c r="AT120" s="18" t="s">
        <v>180</v>
      </c>
      <c r="AU120" s="18" t="s">
        <v>82</v>
      </c>
    </row>
    <row r="121" spans="2:65" s="1" customFormat="1" ht="16.5" customHeight="1">
      <c r="B121" s="147"/>
      <c r="C121" s="148" t="s">
        <v>407</v>
      </c>
      <c r="D121" s="148" t="s">
        <v>173</v>
      </c>
      <c r="E121" s="149" t="s">
        <v>3921</v>
      </c>
      <c r="F121" s="150" t="s">
        <v>4068</v>
      </c>
      <c r="G121" s="151" t="s">
        <v>1757</v>
      </c>
      <c r="H121" s="152">
        <v>2</v>
      </c>
      <c r="I121" s="153"/>
      <c r="J121" s="154">
        <f>ROUND(I121*H121,2)</f>
        <v>0</v>
      </c>
      <c r="K121" s="150" t="s">
        <v>3</v>
      </c>
      <c r="L121" s="32"/>
      <c r="M121" s="155" t="s">
        <v>3</v>
      </c>
      <c r="N121" s="156" t="s">
        <v>45</v>
      </c>
      <c r="O121" s="51"/>
      <c r="P121" s="157">
        <f>O121*H121</f>
        <v>0</v>
      </c>
      <c r="Q121" s="157">
        <v>0</v>
      </c>
      <c r="R121" s="157">
        <f>Q121*H121</f>
        <v>0</v>
      </c>
      <c r="S121" s="157">
        <v>0</v>
      </c>
      <c r="T121" s="158">
        <f>S121*H121</f>
        <v>0</v>
      </c>
      <c r="AR121" s="18" t="s">
        <v>178</v>
      </c>
      <c r="AT121" s="18" t="s">
        <v>173</v>
      </c>
      <c r="AU121" s="18" t="s">
        <v>82</v>
      </c>
      <c r="AY121" s="18" t="s">
        <v>171</v>
      </c>
      <c r="BE121" s="159">
        <f>IF(N121="základní",J121,0)</f>
        <v>0</v>
      </c>
      <c r="BF121" s="159">
        <f>IF(N121="snížená",J121,0)</f>
        <v>0</v>
      </c>
      <c r="BG121" s="159">
        <f>IF(N121="zákl. přenesená",J121,0)</f>
        <v>0</v>
      </c>
      <c r="BH121" s="159">
        <f>IF(N121="sníž. přenesená",J121,0)</f>
        <v>0</v>
      </c>
      <c r="BI121" s="159">
        <f>IF(N121="nulová",J121,0)</f>
        <v>0</v>
      </c>
      <c r="BJ121" s="18" t="s">
        <v>82</v>
      </c>
      <c r="BK121" s="159">
        <f>ROUND(I121*H121,2)</f>
        <v>0</v>
      </c>
      <c r="BL121" s="18" t="s">
        <v>178</v>
      </c>
      <c r="BM121" s="18" t="s">
        <v>506</v>
      </c>
    </row>
    <row r="122" spans="2:47" s="1" customFormat="1" ht="12">
      <c r="B122" s="32"/>
      <c r="D122" s="160" t="s">
        <v>180</v>
      </c>
      <c r="F122" s="161" t="s">
        <v>4068</v>
      </c>
      <c r="I122" s="93"/>
      <c r="L122" s="32"/>
      <c r="M122" s="162"/>
      <c r="N122" s="51"/>
      <c r="O122" s="51"/>
      <c r="P122" s="51"/>
      <c r="Q122" s="51"/>
      <c r="R122" s="51"/>
      <c r="S122" s="51"/>
      <c r="T122" s="52"/>
      <c r="AT122" s="18" t="s">
        <v>180</v>
      </c>
      <c r="AU122" s="18" t="s">
        <v>82</v>
      </c>
    </row>
    <row r="123" spans="2:65" s="1" customFormat="1" ht="22.5" customHeight="1">
      <c r="B123" s="147"/>
      <c r="C123" s="148" t="s">
        <v>413</v>
      </c>
      <c r="D123" s="148" t="s">
        <v>173</v>
      </c>
      <c r="E123" s="149" t="s">
        <v>3923</v>
      </c>
      <c r="F123" s="150" t="s">
        <v>4069</v>
      </c>
      <c r="G123" s="151" t="s">
        <v>1757</v>
      </c>
      <c r="H123" s="152">
        <v>1</v>
      </c>
      <c r="I123" s="153"/>
      <c r="J123" s="154">
        <f>ROUND(I123*H123,2)</f>
        <v>0</v>
      </c>
      <c r="K123" s="150" t="s">
        <v>3</v>
      </c>
      <c r="L123" s="32"/>
      <c r="M123" s="155" t="s">
        <v>3</v>
      </c>
      <c r="N123" s="156" t="s">
        <v>45</v>
      </c>
      <c r="O123" s="51"/>
      <c r="P123" s="157">
        <f>O123*H123</f>
        <v>0</v>
      </c>
      <c r="Q123" s="157">
        <v>0</v>
      </c>
      <c r="R123" s="157">
        <f>Q123*H123</f>
        <v>0</v>
      </c>
      <c r="S123" s="157">
        <v>0</v>
      </c>
      <c r="T123" s="158">
        <f>S123*H123</f>
        <v>0</v>
      </c>
      <c r="AR123" s="18" t="s">
        <v>178</v>
      </c>
      <c r="AT123" s="18" t="s">
        <v>173</v>
      </c>
      <c r="AU123" s="18" t="s">
        <v>82</v>
      </c>
      <c r="AY123" s="18" t="s">
        <v>171</v>
      </c>
      <c r="BE123" s="159">
        <f>IF(N123="základní",J123,0)</f>
        <v>0</v>
      </c>
      <c r="BF123" s="159">
        <f>IF(N123="snížená",J123,0)</f>
        <v>0</v>
      </c>
      <c r="BG123" s="159">
        <f>IF(N123="zákl. přenesená",J123,0)</f>
        <v>0</v>
      </c>
      <c r="BH123" s="159">
        <f>IF(N123="sníž. přenesená",J123,0)</f>
        <v>0</v>
      </c>
      <c r="BI123" s="159">
        <f>IF(N123="nulová",J123,0)</f>
        <v>0</v>
      </c>
      <c r="BJ123" s="18" t="s">
        <v>82</v>
      </c>
      <c r="BK123" s="159">
        <f>ROUND(I123*H123,2)</f>
        <v>0</v>
      </c>
      <c r="BL123" s="18" t="s">
        <v>178</v>
      </c>
      <c r="BM123" s="18" t="s">
        <v>570</v>
      </c>
    </row>
    <row r="124" spans="2:47" s="1" customFormat="1" ht="19.5">
      <c r="B124" s="32"/>
      <c r="D124" s="160" t="s">
        <v>180</v>
      </c>
      <c r="F124" s="161" t="s">
        <v>4069</v>
      </c>
      <c r="I124" s="93"/>
      <c r="L124" s="32"/>
      <c r="M124" s="162"/>
      <c r="N124" s="51"/>
      <c r="O124" s="51"/>
      <c r="P124" s="51"/>
      <c r="Q124" s="51"/>
      <c r="R124" s="51"/>
      <c r="S124" s="51"/>
      <c r="T124" s="52"/>
      <c r="AT124" s="18" t="s">
        <v>180</v>
      </c>
      <c r="AU124" s="18" t="s">
        <v>82</v>
      </c>
    </row>
    <row r="125" spans="2:65" s="1" customFormat="1" ht="16.5" customHeight="1">
      <c r="B125" s="147"/>
      <c r="C125" s="148" t="s">
        <v>418</v>
      </c>
      <c r="D125" s="148" t="s">
        <v>173</v>
      </c>
      <c r="E125" s="149" t="s">
        <v>3925</v>
      </c>
      <c r="F125" s="150" t="s">
        <v>4070</v>
      </c>
      <c r="G125" s="151" t="s">
        <v>1757</v>
      </c>
      <c r="H125" s="152">
        <v>3</v>
      </c>
      <c r="I125" s="153"/>
      <c r="J125" s="154">
        <f>ROUND(I125*H125,2)</f>
        <v>0</v>
      </c>
      <c r="K125" s="150" t="s">
        <v>3</v>
      </c>
      <c r="L125" s="32"/>
      <c r="M125" s="155" t="s">
        <v>3</v>
      </c>
      <c r="N125" s="156" t="s">
        <v>45</v>
      </c>
      <c r="O125" s="51"/>
      <c r="P125" s="157">
        <f>O125*H125</f>
        <v>0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AR125" s="18" t="s">
        <v>178</v>
      </c>
      <c r="AT125" s="18" t="s">
        <v>173</v>
      </c>
      <c r="AU125" s="18" t="s">
        <v>82</v>
      </c>
      <c r="AY125" s="18" t="s">
        <v>171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18" t="s">
        <v>82</v>
      </c>
      <c r="BK125" s="159">
        <f>ROUND(I125*H125,2)</f>
        <v>0</v>
      </c>
      <c r="BL125" s="18" t="s">
        <v>178</v>
      </c>
      <c r="BM125" s="18" t="s">
        <v>585</v>
      </c>
    </row>
    <row r="126" spans="2:47" s="1" customFormat="1" ht="12">
      <c r="B126" s="32"/>
      <c r="D126" s="160" t="s">
        <v>180</v>
      </c>
      <c r="F126" s="161" t="s">
        <v>4070</v>
      </c>
      <c r="I126" s="93"/>
      <c r="L126" s="32"/>
      <c r="M126" s="162"/>
      <c r="N126" s="51"/>
      <c r="O126" s="51"/>
      <c r="P126" s="51"/>
      <c r="Q126" s="51"/>
      <c r="R126" s="51"/>
      <c r="S126" s="51"/>
      <c r="T126" s="52"/>
      <c r="AT126" s="18" t="s">
        <v>180</v>
      </c>
      <c r="AU126" s="18" t="s">
        <v>82</v>
      </c>
    </row>
    <row r="127" spans="2:65" s="1" customFormat="1" ht="16.5" customHeight="1">
      <c r="B127" s="147"/>
      <c r="C127" s="148" t="s">
        <v>8</v>
      </c>
      <c r="D127" s="148" t="s">
        <v>173</v>
      </c>
      <c r="E127" s="149" t="s">
        <v>3927</v>
      </c>
      <c r="F127" s="150" t="s">
        <v>4071</v>
      </c>
      <c r="G127" s="151" t="s">
        <v>1757</v>
      </c>
      <c r="H127" s="152">
        <v>1</v>
      </c>
      <c r="I127" s="153"/>
      <c r="J127" s="154">
        <f>ROUND(I127*H127,2)</f>
        <v>0</v>
      </c>
      <c r="K127" s="150" t="s">
        <v>3</v>
      </c>
      <c r="L127" s="32"/>
      <c r="M127" s="155" t="s">
        <v>3</v>
      </c>
      <c r="N127" s="156" t="s">
        <v>45</v>
      </c>
      <c r="O127" s="51"/>
      <c r="P127" s="157">
        <f>O127*H127</f>
        <v>0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AR127" s="18" t="s">
        <v>178</v>
      </c>
      <c r="AT127" s="18" t="s">
        <v>173</v>
      </c>
      <c r="AU127" s="18" t="s">
        <v>82</v>
      </c>
      <c r="AY127" s="18" t="s">
        <v>171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18" t="s">
        <v>82</v>
      </c>
      <c r="BK127" s="159">
        <f>ROUND(I127*H127,2)</f>
        <v>0</v>
      </c>
      <c r="BL127" s="18" t="s">
        <v>178</v>
      </c>
      <c r="BM127" s="18" t="s">
        <v>607</v>
      </c>
    </row>
    <row r="128" spans="2:47" s="1" customFormat="1" ht="12">
      <c r="B128" s="32"/>
      <c r="D128" s="160" t="s">
        <v>180</v>
      </c>
      <c r="F128" s="161" t="s">
        <v>4071</v>
      </c>
      <c r="I128" s="93"/>
      <c r="L128" s="32"/>
      <c r="M128" s="162"/>
      <c r="N128" s="51"/>
      <c r="O128" s="51"/>
      <c r="P128" s="51"/>
      <c r="Q128" s="51"/>
      <c r="R128" s="51"/>
      <c r="S128" s="51"/>
      <c r="T128" s="52"/>
      <c r="AT128" s="18" t="s">
        <v>180</v>
      </c>
      <c r="AU128" s="18" t="s">
        <v>82</v>
      </c>
    </row>
    <row r="129" spans="2:65" s="1" customFormat="1" ht="16.5" customHeight="1">
      <c r="B129" s="147"/>
      <c r="C129" s="148" t="s">
        <v>429</v>
      </c>
      <c r="D129" s="148" t="s">
        <v>173</v>
      </c>
      <c r="E129" s="149" t="s">
        <v>3929</v>
      </c>
      <c r="F129" s="150" t="s">
        <v>4072</v>
      </c>
      <c r="G129" s="151" t="s">
        <v>1757</v>
      </c>
      <c r="H129" s="152">
        <v>2</v>
      </c>
      <c r="I129" s="153"/>
      <c r="J129" s="154">
        <f>ROUND(I129*H129,2)</f>
        <v>0</v>
      </c>
      <c r="K129" s="150" t="s">
        <v>3</v>
      </c>
      <c r="L129" s="32"/>
      <c r="M129" s="155" t="s">
        <v>3</v>
      </c>
      <c r="N129" s="156" t="s">
        <v>45</v>
      </c>
      <c r="O129" s="51"/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AR129" s="18" t="s">
        <v>178</v>
      </c>
      <c r="AT129" s="18" t="s">
        <v>173</v>
      </c>
      <c r="AU129" s="18" t="s">
        <v>82</v>
      </c>
      <c r="AY129" s="18" t="s">
        <v>171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18" t="s">
        <v>82</v>
      </c>
      <c r="BK129" s="159">
        <f>ROUND(I129*H129,2)</f>
        <v>0</v>
      </c>
      <c r="BL129" s="18" t="s">
        <v>178</v>
      </c>
      <c r="BM129" s="18" t="s">
        <v>651</v>
      </c>
    </row>
    <row r="130" spans="2:47" s="1" customFormat="1" ht="12">
      <c r="B130" s="32"/>
      <c r="D130" s="160" t="s">
        <v>180</v>
      </c>
      <c r="F130" s="161" t="s">
        <v>4072</v>
      </c>
      <c r="I130" s="93"/>
      <c r="L130" s="32"/>
      <c r="M130" s="162"/>
      <c r="N130" s="51"/>
      <c r="O130" s="51"/>
      <c r="P130" s="51"/>
      <c r="Q130" s="51"/>
      <c r="R130" s="51"/>
      <c r="S130" s="51"/>
      <c r="T130" s="52"/>
      <c r="AT130" s="18" t="s">
        <v>180</v>
      </c>
      <c r="AU130" s="18" t="s">
        <v>82</v>
      </c>
    </row>
    <row r="131" spans="2:65" s="1" customFormat="1" ht="16.5" customHeight="1">
      <c r="B131" s="147"/>
      <c r="C131" s="148" t="s">
        <v>434</v>
      </c>
      <c r="D131" s="148" t="s">
        <v>173</v>
      </c>
      <c r="E131" s="149" t="s">
        <v>4073</v>
      </c>
      <c r="F131" s="150" t="s">
        <v>4390</v>
      </c>
      <c r="G131" s="151" t="s">
        <v>187</v>
      </c>
      <c r="H131" s="152">
        <v>3</v>
      </c>
      <c r="I131" s="153"/>
      <c r="J131" s="154">
        <f>ROUND(I131*H131,2)</f>
        <v>0</v>
      </c>
      <c r="K131" s="150" t="s">
        <v>3</v>
      </c>
      <c r="L131" s="32"/>
      <c r="M131" s="155" t="s">
        <v>3</v>
      </c>
      <c r="N131" s="156" t="s">
        <v>45</v>
      </c>
      <c r="O131" s="51"/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AR131" s="18" t="s">
        <v>178</v>
      </c>
      <c r="AT131" s="18" t="s">
        <v>173</v>
      </c>
      <c r="AU131" s="18" t="s">
        <v>82</v>
      </c>
      <c r="AY131" s="18" t="s">
        <v>171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82</v>
      </c>
      <c r="BK131" s="159">
        <f>ROUND(I131*H131,2)</f>
        <v>0</v>
      </c>
      <c r="BL131" s="18" t="s">
        <v>178</v>
      </c>
      <c r="BM131" s="18" t="s">
        <v>659</v>
      </c>
    </row>
    <row r="132" spans="2:47" s="1" customFormat="1" ht="12">
      <c r="B132" s="32"/>
      <c r="D132" s="160" t="s">
        <v>180</v>
      </c>
      <c r="F132" s="161" t="s">
        <v>4391</v>
      </c>
      <c r="I132" s="93"/>
      <c r="L132" s="32"/>
      <c r="M132" s="162"/>
      <c r="N132" s="51"/>
      <c r="O132" s="51"/>
      <c r="P132" s="51"/>
      <c r="Q132" s="51"/>
      <c r="R132" s="51"/>
      <c r="S132" s="51"/>
      <c r="T132" s="52"/>
      <c r="AT132" s="18" t="s">
        <v>180</v>
      </c>
      <c r="AU132" s="18" t="s">
        <v>82</v>
      </c>
    </row>
    <row r="133" spans="2:65" s="1" customFormat="1" ht="16.5" customHeight="1">
      <c r="B133" s="147"/>
      <c r="C133" s="148" t="s">
        <v>440</v>
      </c>
      <c r="D133" s="148" t="s">
        <v>173</v>
      </c>
      <c r="E133" s="149" t="s">
        <v>4074</v>
      </c>
      <c r="F133" s="150" t="s">
        <v>4392</v>
      </c>
      <c r="G133" s="151" t="s">
        <v>187</v>
      </c>
      <c r="H133" s="152">
        <v>1</v>
      </c>
      <c r="I133" s="153"/>
      <c r="J133" s="154">
        <f>ROUND(I133*H133,2)</f>
        <v>0</v>
      </c>
      <c r="K133" s="150" t="s">
        <v>3</v>
      </c>
      <c r="L133" s="32"/>
      <c r="M133" s="155" t="s">
        <v>3</v>
      </c>
      <c r="N133" s="156" t="s">
        <v>45</v>
      </c>
      <c r="O133" s="51"/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AR133" s="18" t="s">
        <v>178</v>
      </c>
      <c r="AT133" s="18" t="s">
        <v>173</v>
      </c>
      <c r="AU133" s="18" t="s">
        <v>82</v>
      </c>
      <c r="AY133" s="18" t="s">
        <v>171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82</v>
      </c>
      <c r="BK133" s="159">
        <f>ROUND(I133*H133,2)</f>
        <v>0</v>
      </c>
      <c r="BL133" s="18" t="s">
        <v>178</v>
      </c>
      <c r="BM133" s="18" t="s">
        <v>674</v>
      </c>
    </row>
    <row r="134" spans="2:47" s="1" customFormat="1" ht="12">
      <c r="B134" s="32"/>
      <c r="D134" s="160" t="s">
        <v>180</v>
      </c>
      <c r="F134" s="161" t="s">
        <v>4392</v>
      </c>
      <c r="I134" s="93"/>
      <c r="L134" s="32"/>
      <c r="M134" s="162"/>
      <c r="N134" s="51"/>
      <c r="O134" s="51"/>
      <c r="P134" s="51"/>
      <c r="Q134" s="51"/>
      <c r="R134" s="51"/>
      <c r="S134" s="51"/>
      <c r="T134" s="52"/>
      <c r="AT134" s="18" t="s">
        <v>180</v>
      </c>
      <c r="AU134" s="18" t="s">
        <v>82</v>
      </c>
    </row>
    <row r="135" spans="2:65" s="1" customFormat="1" ht="16.5" customHeight="1">
      <c r="B135" s="147"/>
      <c r="C135" s="148" t="s">
        <v>459</v>
      </c>
      <c r="D135" s="148" t="s">
        <v>173</v>
      </c>
      <c r="E135" s="149" t="s">
        <v>4075</v>
      </c>
      <c r="F135" s="150" t="s">
        <v>4076</v>
      </c>
      <c r="G135" s="151" t="s">
        <v>187</v>
      </c>
      <c r="H135" s="152">
        <v>2</v>
      </c>
      <c r="I135" s="153"/>
      <c r="J135" s="154">
        <f>ROUND(I135*H135,2)</f>
        <v>0</v>
      </c>
      <c r="K135" s="150" t="s">
        <v>3</v>
      </c>
      <c r="L135" s="32"/>
      <c r="M135" s="155" t="s">
        <v>3</v>
      </c>
      <c r="N135" s="156" t="s">
        <v>45</v>
      </c>
      <c r="O135" s="51"/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18" t="s">
        <v>178</v>
      </c>
      <c r="AT135" s="18" t="s">
        <v>173</v>
      </c>
      <c r="AU135" s="18" t="s">
        <v>82</v>
      </c>
      <c r="AY135" s="18" t="s">
        <v>171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8" t="s">
        <v>82</v>
      </c>
      <c r="BK135" s="159">
        <f>ROUND(I135*H135,2)</f>
        <v>0</v>
      </c>
      <c r="BL135" s="18" t="s">
        <v>178</v>
      </c>
      <c r="BM135" s="18" t="s">
        <v>703</v>
      </c>
    </row>
    <row r="136" spans="2:47" s="1" customFormat="1" ht="12">
      <c r="B136" s="32"/>
      <c r="D136" s="160" t="s">
        <v>180</v>
      </c>
      <c r="F136" s="161" t="s">
        <v>4076</v>
      </c>
      <c r="I136" s="93"/>
      <c r="L136" s="32"/>
      <c r="M136" s="162"/>
      <c r="N136" s="51"/>
      <c r="O136" s="51"/>
      <c r="P136" s="51"/>
      <c r="Q136" s="51"/>
      <c r="R136" s="51"/>
      <c r="S136" s="51"/>
      <c r="T136" s="52"/>
      <c r="AT136" s="18" t="s">
        <v>180</v>
      </c>
      <c r="AU136" s="18" t="s">
        <v>82</v>
      </c>
    </row>
    <row r="137" spans="2:65" s="1" customFormat="1" ht="16.5" customHeight="1">
      <c r="B137" s="147"/>
      <c r="C137" s="148" t="s">
        <v>469</v>
      </c>
      <c r="D137" s="148" t="s">
        <v>173</v>
      </c>
      <c r="E137" s="149" t="s">
        <v>4077</v>
      </c>
      <c r="F137" s="150" t="s">
        <v>4078</v>
      </c>
      <c r="G137" s="151" t="s">
        <v>187</v>
      </c>
      <c r="H137" s="152">
        <v>1</v>
      </c>
      <c r="I137" s="153"/>
      <c r="J137" s="154">
        <f>ROUND(I137*H137,2)</f>
        <v>0</v>
      </c>
      <c r="K137" s="150" t="s">
        <v>3</v>
      </c>
      <c r="L137" s="32"/>
      <c r="M137" s="155" t="s">
        <v>3</v>
      </c>
      <c r="N137" s="156" t="s">
        <v>45</v>
      </c>
      <c r="O137" s="51"/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AR137" s="18" t="s">
        <v>178</v>
      </c>
      <c r="AT137" s="18" t="s">
        <v>173</v>
      </c>
      <c r="AU137" s="18" t="s">
        <v>82</v>
      </c>
      <c r="AY137" s="18" t="s">
        <v>171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8" t="s">
        <v>82</v>
      </c>
      <c r="BK137" s="159">
        <f>ROUND(I137*H137,2)</f>
        <v>0</v>
      </c>
      <c r="BL137" s="18" t="s">
        <v>178</v>
      </c>
      <c r="BM137" s="18" t="s">
        <v>714</v>
      </c>
    </row>
    <row r="138" spans="2:47" s="1" customFormat="1" ht="12">
      <c r="B138" s="32"/>
      <c r="D138" s="160" t="s">
        <v>180</v>
      </c>
      <c r="F138" s="161" t="s">
        <v>4078</v>
      </c>
      <c r="I138" s="93"/>
      <c r="L138" s="32"/>
      <c r="M138" s="162"/>
      <c r="N138" s="51"/>
      <c r="O138" s="51"/>
      <c r="P138" s="51"/>
      <c r="Q138" s="51"/>
      <c r="R138" s="51"/>
      <c r="S138" s="51"/>
      <c r="T138" s="52"/>
      <c r="AT138" s="18" t="s">
        <v>180</v>
      </c>
      <c r="AU138" s="18" t="s">
        <v>82</v>
      </c>
    </row>
    <row r="139" spans="2:65" s="1" customFormat="1" ht="16.5" customHeight="1">
      <c r="B139" s="147"/>
      <c r="C139" s="148" t="s">
        <v>214</v>
      </c>
      <c r="D139" s="148" t="s">
        <v>173</v>
      </c>
      <c r="E139" s="149" t="s">
        <v>4079</v>
      </c>
      <c r="F139" s="150" t="s">
        <v>4080</v>
      </c>
      <c r="G139" s="151" t="s">
        <v>1757</v>
      </c>
      <c r="H139" s="152">
        <v>1</v>
      </c>
      <c r="I139" s="153"/>
      <c r="J139" s="154">
        <f>ROUND(I139*H139,2)</f>
        <v>0</v>
      </c>
      <c r="K139" s="150" t="s">
        <v>3</v>
      </c>
      <c r="L139" s="32"/>
      <c r="M139" s="155" t="s">
        <v>3</v>
      </c>
      <c r="N139" s="156" t="s">
        <v>45</v>
      </c>
      <c r="O139" s="51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8" t="s">
        <v>178</v>
      </c>
      <c r="AT139" s="18" t="s">
        <v>173</v>
      </c>
      <c r="AU139" s="18" t="s">
        <v>82</v>
      </c>
      <c r="AY139" s="18" t="s">
        <v>171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18" t="s">
        <v>82</v>
      </c>
      <c r="BK139" s="159">
        <f>ROUND(I139*H139,2)</f>
        <v>0</v>
      </c>
      <c r="BL139" s="18" t="s">
        <v>178</v>
      </c>
      <c r="BM139" s="18" t="s">
        <v>732</v>
      </c>
    </row>
    <row r="140" spans="2:47" s="1" customFormat="1" ht="12">
      <c r="B140" s="32"/>
      <c r="D140" s="160" t="s">
        <v>180</v>
      </c>
      <c r="F140" s="161" t="s">
        <v>4080</v>
      </c>
      <c r="I140" s="93"/>
      <c r="L140" s="32"/>
      <c r="M140" s="162"/>
      <c r="N140" s="51"/>
      <c r="O140" s="51"/>
      <c r="P140" s="51"/>
      <c r="Q140" s="51"/>
      <c r="R140" s="51"/>
      <c r="S140" s="51"/>
      <c r="T140" s="52"/>
      <c r="AT140" s="18" t="s">
        <v>180</v>
      </c>
      <c r="AU140" s="18" t="s">
        <v>82</v>
      </c>
    </row>
    <row r="141" spans="2:65" s="1" customFormat="1" ht="16.5" customHeight="1">
      <c r="B141" s="147"/>
      <c r="C141" s="148" t="s">
        <v>481</v>
      </c>
      <c r="D141" s="148" t="s">
        <v>173</v>
      </c>
      <c r="E141" s="149" t="s">
        <v>4081</v>
      </c>
      <c r="F141" s="150" t="s">
        <v>4082</v>
      </c>
      <c r="G141" s="151" t="s">
        <v>1757</v>
      </c>
      <c r="H141" s="152">
        <v>1</v>
      </c>
      <c r="I141" s="153"/>
      <c r="J141" s="154">
        <f>ROUND(I141*H141,2)</f>
        <v>0</v>
      </c>
      <c r="K141" s="150" t="s">
        <v>3</v>
      </c>
      <c r="L141" s="32"/>
      <c r="M141" s="155" t="s">
        <v>3</v>
      </c>
      <c r="N141" s="156" t="s">
        <v>45</v>
      </c>
      <c r="O141" s="51"/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AR141" s="18" t="s">
        <v>178</v>
      </c>
      <c r="AT141" s="18" t="s">
        <v>173</v>
      </c>
      <c r="AU141" s="18" t="s">
        <v>82</v>
      </c>
      <c r="AY141" s="18" t="s">
        <v>171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18" t="s">
        <v>82</v>
      </c>
      <c r="BK141" s="159">
        <f>ROUND(I141*H141,2)</f>
        <v>0</v>
      </c>
      <c r="BL141" s="18" t="s">
        <v>178</v>
      </c>
      <c r="BM141" s="18" t="s">
        <v>743</v>
      </c>
    </row>
    <row r="142" spans="2:47" s="1" customFormat="1" ht="12">
      <c r="B142" s="32"/>
      <c r="D142" s="160" t="s">
        <v>180</v>
      </c>
      <c r="F142" s="161" t="s">
        <v>4082</v>
      </c>
      <c r="I142" s="93"/>
      <c r="L142" s="32"/>
      <c r="M142" s="162"/>
      <c r="N142" s="51"/>
      <c r="O142" s="51"/>
      <c r="P142" s="51"/>
      <c r="Q142" s="51"/>
      <c r="R142" s="51"/>
      <c r="S142" s="51"/>
      <c r="T142" s="52"/>
      <c r="AT142" s="18" t="s">
        <v>180</v>
      </c>
      <c r="AU142" s="18" t="s">
        <v>82</v>
      </c>
    </row>
    <row r="143" spans="2:65" s="1" customFormat="1" ht="16.5" customHeight="1">
      <c r="B143" s="147"/>
      <c r="C143" s="148" t="s">
        <v>489</v>
      </c>
      <c r="D143" s="148" t="s">
        <v>173</v>
      </c>
      <c r="E143" s="149" t="s">
        <v>4083</v>
      </c>
      <c r="F143" s="150" t="s">
        <v>4084</v>
      </c>
      <c r="G143" s="151" t="s">
        <v>1757</v>
      </c>
      <c r="H143" s="152">
        <v>1</v>
      </c>
      <c r="I143" s="153"/>
      <c r="J143" s="154">
        <f>ROUND(I143*H143,2)</f>
        <v>0</v>
      </c>
      <c r="K143" s="150" t="s">
        <v>3</v>
      </c>
      <c r="L143" s="32"/>
      <c r="M143" s="155" t="s">
        <v>3</v>
      </c>
      <c r="N143" s="156" t="s">
        <v>45</v>
      </c>
      <c r="O143" s="51"/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AR143" s="18" t="s">
        <v>178</v>
      </c>
      <c r="AT143" s="18" t="s">
        <v>173</v>
      </c>
      <c r="AU143" s="18" t="s">
        <v>82</v>
      </c>
      <c r="AY143" s="18" t="s">
        <v>171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18" t="s">
        <v>82</v>
      </c>
      <c r="BK143" s="159">
        <f>ROUND(I143*H143,2)</f>
        <v>0</v>
      </c>
      <c r="BL143" s="18" t="s">
        <v>178</v>
      </c>
      <c r="BM143" s="18" t="s">
        <v>755</v>
      </c>
    </row>
    <row r="144" spans="2:47" s="1" customFormat="1" ht="12">
      <c r="B144" s="32"/>
      <c r="D144" s="160" t="s">
        <v>180</v>
      </c>
      <c r="F144" s="161" t="s">
        <v>4084</v>
      </c>
      <c r="I144" s="93"/>
      <c r="L144" s="32"/>
      <c r="M144" s="162"/>
      <c r="N144" s="51"/>
      <c r="O144" s="51"/>
      <c r="P144" s="51"/>
      <c r="Q144" s="51"/>
      <c r="R144" s="51"/>
      <c r="S144" s="51"/>
      <c r="T144" s="52"/>
      <c r="AT144" s="18" t="s">
        <v>180</v>
      </c>
      <c r="AU144" s="18" t="s">
        <v>82</v>
      </c>
    </row>
    <row r="145" spans="2:65" s="1" customFormat="1" ht="16.5" customHeight="1">
      <c r="B145" s="147"/>
      <c r="C145" s="148" t="s">
        <v>495</v>
      </c>
      <c r="D145" s="148" t="s">
        <v>173</v>
      </c>
      <c r="E145" s="149" t="s">
        <v>4085</v>
      </c>
      <c r="F145" s="150" t="s">
        <v>4086</v>
      </c>
      <c r="G145" s="151" t="s">
        <v>187</v>
      </c>
      <c r="H145" s="152">
        <v>1</v>
      </c>
      <c r="I145" s="153"/>
      <c r="J145" s="154">
        <f>ROUND(I145*H145,2)</f>
        <v>0</v>
      </c>
      <c r="K145" s="150" t="s">
        <v>3</v>
      </c>
      <c r="L145" s="32"/>
      <c r="M145" s="155" t="s">
        <v>3</v>
      </c>
      <c r="N145" s="156" t="s">
        <v>45</v>
      </c>
      <c r="O145" s="51"/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8" t="s">
        <v>178</v>
      </c>
      <c r="AT145" s="18" t="s">
        <v>173</v>
      </c>
      <c r="AU145" s="18" t="s">
        <v>82</v>
      </c>
      <c r="AY145" s="18" t="s">
        <v>171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8" t="s">
        <v>82</v>
      </c>
      <c r="BK145" s="159">
        <f>ROUND(I145*H145,2)</f>
        <v>0</v>
      </c>
      <c r="BL145" s="18" t="s">
        <v>178</v>
      </c>
      <c r="BM145" s="18" t="s">
        <v>775</v>
      </c>
    </row>
    <row r="146" spans="2:47" s="1" customFormat="1" ht="12">
      <c r="B146" s="32"/>
      <c r="D146" s="160" t="s">
        <v>180</v>
      </c>
      <c r="F146" s="161" t="s">
        <v>4086</v>
      </c>
      <c r="I146" s="93"/>
      <c r="L146" s="32"/>
      <c r="M146" s="162"/>
      <c r="N146" s="51"/>
      <c r="O146" s="51"/>
      <c r="P146" s="51"/>
      <c r="Q146" s="51"/>
      <c r="R146" s="51"/>
      <c r="S146" s="51"/>
      <c r="T146" s="52"/>
      <c r="AT146" s="18" t="s">
        <v>180</v>
      </c>
      <c r="AU146" s="18" t="s">
        <v>82</v>
      </c>
    </row>
    <row r="147" spans="2:65" s="1" customFormat="1" ht="16.5" customHeight="1">
      <c r="B147" s="147"/>
      <c r="C147" s="148" t="s">
        <v>500</v>
      </c>
      <c r="D147" s="148" t="s">
        <v>173</v>
      </c>
      <c r="E147" s="149" t="s">
        <v>4087</v>
      </c>
      <c r="F147" s="150" t="s">
        <v>4393</v>
      </c>
      <c r="G147" s="151" t="s">
        <v>187</v>
      </c>
      <c r="H147" s="152">
        <v>6</v>
      </c>
      <c r="I147" s="153"/>
      <c r="J147" s="154">
        <f>ROUND(I147*H147,2)</f>
        <v>0</v>
      </c>
      <c r="K147" s="150" t="s">
        <v>3</v>
      </c>
      <c r="L147" s="32"/>
      <c r="M147" s="155" t="s">
        <v>3</v>
      </c>
      <c r="N147" s="156" t="s">
        <v>45</v>
      </c>
      <c r="O147" s="51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AR147" s="18" t="s">
        <v>178</v>
      </c>
      <c r="AT147" s="18" t="s">
        <v>173</v>
      </c>
      <c r="AU147" s="18" t="s">
        <v>82</v>
      </c>
      <c r="AY147" s="18" t="s">
        <v>171</v>
      </c>
      <c r="BE147" s="159">
        <f>IF(N147="základní",J147,0)</f>
        <v>0</v>
      </c>
      <c r="BF147" s="159">
        <f>IF(N147="snížená",J147,0)</f>
        <v>0</v>
      </c>
      <c r="BG147" s="159">
        <f>IF(N147="zákl. přenesená",J147,0)</f>
        <v>0</v>
      </c>
      <c r="BH147" s="159">
        <f>IF(N147="sníž. přenesená",J147,0)</f>
        <v>0</v>
      </c>
      <c r="BI147" s="159">
        <f>IF(N147="nulová",J147,0)</f>
        <v>0</v>
      </c>
      <c r="BJ147" s="18" t="s">
        <v>82</v>
      </c>
      <c r="BK147" s="159">
        <f>ROUND(I147*H147,2)</f>
        <v>0</v>
      </c>
      <c r="BL147" s="18" t="s">
        <v>178</v>
      </c>
      <c r="BM147" s="18" t="s">
        <v>792</v>
      </c>
    </row>
    <row r="148" spans="2:47" s="1" customFormat="1" ht="12">
      <c r="B148" s="32"/>
      <c r="D148" s="160" t="s">
        <v>180</v>
      </c>
      <c r="F148" s="161" t="s">
        <v>4393</v>
      </c>
      <c r="I148" s="93"/>
      <c r="L148" s="32"/>
      <c r="M148" s="162"/>
      <c r="N148" s="51"/>
      <c r="O148" s="51"/>
      <c r="P148" s="51"/>
      <c r="Q148" s="51"/>
      <c r="R148" s="51"/>
      <c r="S148" s="51"/>
      <c r="T148" s="52"/>
      <c r="AT148" s="18" t="s">
        <v>180</v>
      </c>
      <c r="AU148" s="18" t="s">
        <v>82</v>
      </c>
    </row>
    <row r="149" spans="2:65" s="1" customFormat="1" ht="16.5" customHeight="1">
      <c r="B149" s="147"/>
      <c r="C149" s="148" t="s">
        <v>506</v>
      </c>
      <c r="D149" s="148" t="s">
        <v>173</v>
      </c>
      <c r="E149" s="149" t="s">
        <v>4088</v>
      </c>
      <c r="F149" s="150" t="s">
        <v>4089</v>
      </c>
      <c r="G149" s="151" t="s">
        <v>4090</v>
      </c>
      <c r="H149" s="152">
        <v>40</v>
      </c>
      <c r="I149" s="153"/>
      <c r="J149" s="154">
        <f>ROUND(I149*H149,2)</f>
        <v>0</v>
      </c>
      <c r="K149" s="150" t="s">
        <v>3</v>
      </c>
      <c r="L149" s="32"/>
      <c r="M149" s="155" t="s">
        <v>3</v>
      </c>
      <c r="N149" s="156" t="s">
        <v>45</v>
      </c>
      <c r="O149" s="51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8" t="s">
        <v>178</v>
      </c>
      <c r="AT149" s="18" t="s">
        <v>173</v>
      </c>
      <c r="AU149" s="18" t="s">
        <v>82</v>
      </c>
      <c r="AY149" s="18" t="s">
        <v>171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8" t="s">
        <v>82</v>
      </c>
      <c r="BK149" s="159">
        <f>ROUND(I149*H149,2)</f>
        <v>0</v>
      </c>
      <c r="BL149" s="18" t="s">
        <v>178</v>
      </c>
      <c r="BM149" s="18" t="s">
        <v>802</v>
      </c>
    </row>
    <row r="150" spans="2:47" s="1" customFormat="1" ht="12">
      <c r="B150" s="32"/>
      <c r="D150" s="160" t="s">
        <v>180</v>
      </c>
      <c r="F150" s="161" t="s">
        <v>4089</v>
      </c>
      <c r="I150" s="93"/>
      <c r="L150" s="32"/>
      <c r="M150" s="162"/>
      <c r="N150" s="51"/>
      <c r="O150" s="51"/>
      <c r="P150" s="51"/>
      <c r="Q150" s="51"/>
      <c r="R150" s="51"/>
      <c r="S150" s="51"/>
      <c r="T150" s="52"/>
      <c r="AT150" s="18" t="s">
        <v>180</v>
      </c>
      <c r="AU150" s="18" t="s">
        <v>82</v>
      </c>
    </row>
    <row r="151" spans="2:65" s="1" customFormat="1" ht="16.5" customHeight="1">
      <c r="B151" s="147"/>
      <c r="C151" s="148" t="s">
        <v>540</v>
      </c>
      <c r="D151" s="148" t="s">
        <v>173</v>
      </c>
      <c r="E151" s="149" t="s">
        <v>4091</v>
      </c>
      <c r="F151" s="150" t="s">
        <v>4092</v>
      </c>
      <c r="G151" s="151" t="s">
        <v>1757</v>
      </c>
      <c r="H151" s="152">
        <v>2</v>
      </c>
      <c r="I151" s="153"/>
      <c r="J151" s="154">
        <f>ROUND(I151*H151,2)</f>
        <v>0</v>
      </c>
      <c r="K151" s="150" t="s">
        <v>3</v>
      </c>
      <c r="L151" s="32"/>
      <c r="M151" s="155" t="s">
        <v>3</v>
      </c>
      <c r="N151" s="156" t="s">
        <v>45</v>
      </c>
      <c r="O151" s="51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8" t="s">
        <v>178</v>
      </c>
      <c r="AT151" s="18" t="s">
        <v>173</v>
      </c>
      <c r="AU151" s="18" t="s">
        <v>82</v>
      </c>
      <c r="AY151" s="18" t="s">
        <v>171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82</v>
      </c>
      <c r="BK151" s="159">
        <f>ROUND(I151*H151,2)</f>
        <v>0</v>
      </c>
      <c r="BL151" s="18" t="s">
        <v>178</v>
      </c>
      <c r="BM151" s="18" t="s">
        <v>812</v>
      </c>
    </row>
    <row r="152" spans="2:47" s="1" customFormat="1" ht="12">
      <c r="B152" s="32"/>
      <c r="D152" s="160" t="s">
        <v>180</v>
      </c>
      <c r="F152" s="161" t="s">
        <v>4092</v>
      </c>
      <c r="I152" s="93"/>
      <c r="L152" s="32"/>
      <c r="M152" s="162"/>
      <c r="N152" s="51"/>
      <c r="O152" s="51"/>
      <c r="P152" s="51"/>
      <c r="Q152" s="51"/>
      <c r="R152" s="51"/>
      <c r="S152" s="51"/>
      <c r="T152" s="52"/>
      <c r="AT152" s="18" t="s">
        <v>180</v>
      </c>
      <c r="AU152" s="18" t="s">
        <v>82</v>
      </c>
    </row>
    <row r="153" spans="2:65" s="1" customFormat="1" ht="16.5" customHeight="1">
      <c r="B153" s="147"/>
      <c r="C153" s="148" t="s">
        <v>570</v>
      </c>
      <c r="D153" s="148" t="s">
        <v>173</v>
      </c>
      <c r="E153" s="149" t="s">
        <v>4093</v>
      </c>
      <c r="F153" s="150" t="s">
        <v>4094</v>
      </c>
      <c r="G153" s="151" t="s">
        <v>4095</v>
      </c>
      <c r="H153" s="152">
        <v>10</v>
      </c>
      <c r="I153" s="153"/>
      <c r="J153" s="154">
        <f>ROUND(I153*H153,2)</f>
        <v>0</v>
      </c>
      <c r="K153" s="150" t="s">
        <v>3</v>
      </c>
      <c r="L153" s="32"/>
      <c r="M153" s="155" t="s">
        <v>3</v>
      </c>
      <c r="N153" s="156" t="s">
        <v>45</v>
      </c>
      <c r="O153" s="51"/>
      <c r="P153" s="157">
        <f>O153*H153</f>
        <v>0</v>
      </c>
      <c r="Q153" s="157">
        <v>0</v>
      </c>
      <c r="R153" s="157">
        <f>Q153*H153</f>
        <v>0</v>
      </c>
      <c r="S153" s="157">
        <v>0</v>
      </c>
      <c r="T153" s="158">
        <f>S153*H153</f>
        <v>0</v>
      </c>
      <c r="AR153" s="18" t="s">
        <v>178</v>
      </c>
      <c r="AT153" s="18" t="s">
        <v>173</v>
      </c>
      <c r="AU153" s="18" t="s">
        <v>82</v>
      </c>
      <c r="AY153" s="18" t="s">
        <v>171</v>
      </c>
      <c r="BE153" s="159">
        <f>IF(N153="základní",J153,0)</f>
        <v>0</v>
      </c>
      <c r="BF153" s="159">
        <f>IF(N153="snížená",J153,0)</f>
        <v>0</v>
      </c>
      <c r="BG153" s="159">
        <f>IF(N153="zákl. přenesená",J153,0)</f>
        <v>0</v>
      </c>
      <c r="BH153" s="159">
        <f>IF(N153="sníž. přenesená",J153,0)</f>
        <v>0</v>
      </c>
      <c r="BI153" s="159">
        <f>IF(N153="nulová",J153,0)</f>
        <v>0</v>
      </c>
      <c r="BJ153" s="18" t="s">
        <v>82</v>
      </c>
      <c r="BK153" s="159">
        <f>ROUND(I153*H153,2)</f>
        <v>0</v>
      </c>
      <c r="BL153" s="18" t="s">
        <v>178</v>
      </c>
      <c r="BM153" s="18" t="s">
        <v>822</v>
      </c>
    </row>
    <row r="154" spans="2:47" s="1" customFormat="1" ht="12">
      <c r="B154" s="32"/>
      <c r="D154" s="160" t="s">
        <v>180</v>
      </c>
      <c r="F154" s="161" t="s">
        <v>4094</v>
      </c>
      <c r="I154" s="93"/>
      <c r="L154" s="32"/>
      <c r="M154" s="162"/>
      <c r="N154" s="51"/>
      <c r="O154" s="51"/>
      <c r="P154" s="51"/>
      <c r="Q154" s="51"/>
      <c r="R154" s="51"/>
      <c r="S154" s="51"/>
      <c r="T154" s="52"/>
      <c r="AT154" s="18" t="s">
        <v>180</v>
      </c>
      <c r="AU154" s="18" t="s">
        <v>82</v>
      </c>
    </row>
    <row r="155" spans="2:65" s="1" customFormat="1" ht="16.5" customHeight="1">
      <c r="B155" s="147"/>
      <c r="C155" s="148" t="s">
        <v>575</v>
      </c>
      <c r="D155" s="148" t="s">
        <v>173</v>
      </c>
      <c r="E155" s="149" t="s">
        <v>4096</v>
      </c>
      <c r="F155" s="150" t="s">
        <v>4097</v>
      </c>
      <c r="G155" s="151" t="s">
        <v>176</v>
      </c>
      <c r="H155" s="152">
        <v>0.5</v>
      </c>
      <c r="I155" s="153"/>
      <c r="J155" s="154">
        <f>ROUND(I155*H155,2)</f>
        <v>0</v>
      </c>
      <c r="K155" s="150" t="s">
        <v>3</v>
      </c>
      <c r="L155" s="32"/>
      <c r="M155" s="155" t="s">
        <v>3</v>
      </c>
      <c r="N155" s="156" t="s">
        <v>45</v>
      </c>
      <c r="O155" s="51"/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AR155" s="18" t="s">
        <v>178</v>
      </c>
      <c r="AT155" s="18" t="s">
        <v>173</v>
      </c>
      <c r="AU155" s="18" t="s">
        <v>82</v>
      </c>
      <c r="AY155" s="18" t="s">
        <v>171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18" t="s">
        <v>82</v>
      </c>
      <c r="BK155" s="159">
        <f>ROUND(I155*H155,2)</f>
        <v>0</v>
      </c>
      <c r="BL155" s="18" t="s">
        <v>178</v>
      </c>
      <c r="BM155" s="18" t="s">
        <v>838</v>
      </c>
    </row>
    <row r="156" spans="2:47" s="1" customFormat="1" ht="12">
      <c r="B156" s="32"/>
      <c r="D156" s="160" t="s">
        <v>180</v>
      </c>
      <c r="F156" s="161" t="s">
        <v>4097</v>
      </c>
      <c r="I156" s="93"/>
      <c r="L156" s="32"/>
      <c r="M156" s="162"/>
      <c r="N156" s="51"/>
      <c r="O156" s="51"/>
      <c r="P156" s="51"/>
      <c r="Q156" s="51"/>
      <c r="R156" s="51"/>
      <c r="S156" s="51"/>
      <c r="T156" s="52"/>
      <c r="AT156" s="18" t="s">
        <v>180</v>
      </c>
      <c r="AU156" s="18" t="s">
        <v>82</v>
      </c>
    </row>
    <row r="157" spans="2:65" s="1" customFormat="1" ht="16.5" customHeight="1">
      <c r="B157" s="147"/>
      <c r="C157" s="148" t="s">
        <v>585</v>
      </c>
      <c r="D157" s="148" t="s">
        <v>173</v>
      </c>
      <c r="E157" s="149" t="s">
        <v>4098</v>
      </c>
      <c r="F157" s="150" t="s">
        <v>4099</v>
      </c>
      <c r="G157" s="151" t="s">
        <v>4090</v>
      </c>
      <c r="H157" s="152">
        <v>18</v>
      </c>
      <c r="I157" s="153"/>
      <c r="J157" s="154">
        <f>ROUND(I157*H157,2)</f>
        <v>0</v>
      </c>
      <c r="K157" s="150" t="s">
        <v>3</v>
      </c>
      <c r="L157" s="32"/>
      <c r="M157" s="155" t="s">
        <v>3</v>
      </c>
      <c r="N157" s="156" t="s">
        <v>45</v>
      </c>
      <c r="O157" s="51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8" t="s">
        <v>178</v>
      </c>
      <c r="AT157" s="18" t="s">
        <v>173</v>
      </c>
      <c r="AU157" s="18" t="s">
        <v>82</v>
      </c>
      <c r="AY157" s="18" t="s">
        <v>171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8" t="s">
        <v>82</v>
      </c>
      <c r="BK157" s="159">
        <f>ROUND(I157*H157,2)</f>
        <v>0</v>
      </c>
      <c r="BL157" s="18" t="s">
        <v>178</v>
      </c>
      <c r="BM157" s="18" t="s">
        <v>853</v>
      </c>
    </row>
    <row r="158" spans="2:47" s="1" customFormat="1" ht="12">
      <c r="B158" s="32"/>
      <c r="D158" s="160" t="s">
        <v>180</v>
      </c>
      <c r="F158" s="161" t="s">
        <v>4100</v>
      </c>
      <c r="I158" s="93"/>
      <c r="L158" s="32"/>
      <c r="M158" s="162"/>
      <c r="N158" s="51"/>
      <c r="O158" s="51"/>
      <c r="P158" s="51"/>
      <c r="Q158" s="51"/>
      <c r="R158" s="51"/>
      <c r="S158" s="51"/>
      <c r="T158" s="52"/>
      <c r="AT158" s="18" t="s">
        <v>180</v>
      </c>
      <c r="AU158" s="18" t="s">
        <v>82</v>
      </c>
    </row>
    <row r="159" spans="2:65" s="1" customFormat="1" ht="16.5" customHeight="1">
      <c r="B159" s="147"/>
      <c r="C159" s="148" t="s">
        <v>603</v>
      </c>
      <c r="D159" s="148" t="s">
        <v>173</v>
      </c>
      <c r="E159" s="149" t="s">
        <v>4101</v>
      </c>
      <c r="F159" s="150" t="s">
        <v>4102</v>
      </c>
      <c r="G159" s="151" t="s">
        <v>1757</v>
      </c>
      <c r="H159" s="152">
        <v>1</v>
      </c>
      <c r="I159" s="153"/>
      <c r="J159" s="154">
        <f>ROUND(I159*H159,2)</f>
        <v>0</v>
      </c>
      <c r="K159" s="150" t="s">
        <v>3</v>
      </c>
      <c r="L159" s="32"/>
      <c r="M159" s="155" t="s">
        <v>3</v>
      </c>
      <c r="N159" s="156" t="s">
        <v>45</v>
      </c>
      <c r="O159" s="51"/>
      <c r="P159" s="157">
        <f>O159*H159</f>
        <v>0</v>
      </c>
      <c r="Q159" s="157">
        <v>0</v>
      </c>
      <c r="R159" s="157">
        <f>Q159*H159</f>
        <v>0</v>
      </c>
      <c r="S159" s="157">
        <v>0</v>
      </c>
      <c r="T159" s="158">
        <f>S159*H159</f>
        <v>0</v>
      </c>
      <c r="AR159" s="18" t="s">
        <v>178</v>
      </c>
      <c r="AT159" s="18" t="s">
        <v>173</v>
      </c>
      <c r="AU159" s="18" t="s">
        <v>82</v>
      </c>
      <c r="AY159" s="18" t="s">
        <v>171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18" t="s">
        <v>82</v>
      </c>
      <c r="BK159" s="159">
        <f>ROUND(I159*H159,2)</f>
        <v>0</v>
      </c>
      <c r="BL159" s="18" t="s">
        <v>178</v>
      </c>
      <c r="BM159" s="18" t="s">
        <v>867</v>
      </c>
    </row>
    <row r="160" spans="2:47" s="1" customFormat="1" ht="12">
      <c r="B160" s="32"/>
      <c r="D160" s="160" t="s">
        <v>180</v>
      </c>
      <c r="F160" s="161" t="s">
        <v>4102</v>
      </c>
      <c r="I160" s="93"/>
      <c r="L160" s="32"/>
      <c r="M160" s="162"/>
      <c r="N160" s="51"/>
      <c r="O160" s="51"/>
      <c r="P160" s="51"/>
      <c r="Q160" s="51"/>
      <c r="R160" s="51"/>
      <c r="S160" s="51"/>
      <c r="T160" s="52"/>
      <c r="AT160" s="18" t="s">
        <v>180</v>
      </c>
      <c r="AU160" s="18" t="s">
        <v>82</v>
      </c>
    </row>
    <row r="161" spans="2:65" s="1" customFormat="1" ht="16.5" customHeight="1">
      <c r="B161" s="147"/>
      <c r="C161" s="148" t="s">
        <v>607</v>
      </c>
      <c r="D161" s="148" t="s">
        <v>173</v>
      </c>
      <c r="E161" s="149" t="s">
        <v>4103</v>
      </c>
      <c r="F161" s="150" t="s">
        <v>4104</v>
      </c>
      <c r="G161" s="151" t="s">
        <v>4105</v>
      </c>
      <c r="H161" s="152">
        <v>85</v>
      </c>
      <c r="I161" s="153"/>
      <c r="J161" s="154">
        <f>ROUND(I161*H161,2)</f>
        <v>0</v>
      </c>
      <c r="K161" s="150" t="s">
        <v>3</v>
      </c>
      <c r="L161" s="32"/>
      <c r="M161" s="155" t="s">
        <v>3</v>
      </c>
      <c r="N161" s="156" t="s">
        <v>45</v>
      </c>
      <c r="O161" s="51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8" t="s">
        <v>178</v>
      </c>
      <c r="AT161" s="18" t="s">
        <v>173</v>
      </c>
      <c r="AU161" s="18" t="s">
        <v>82</v>
      </c>
      <c r="AY161" s="18" t="s">
        <v>171</v>
      </c>
      <c r="BE161" s="159">
        <f>IF(N161="základní",J161,0)</f>
        <v>0</v>
      </c>
      <c r="BF161" s="159">
        <f>IF(N161="snížená",J161,0)</f>
        <v>0</v>
      </c>
      <c r="BG161" s="159">
        <f>IF(N161="zákl. přenesená",J161,0)</f>
        <v>0</v>
      </c>
      <c r="BH161" s="159">
        <f>IF(N161="sníž. přenesená",J161,0)</f>
        <v>0</v>
      </c>
      <c r="BI161" s="159">
        <f>IF(N161="nulová",J161,0)</f>
        <v>0</v>
      </c>
      <c r="BJ161" s="18" t="s">
        <v>82</v>
      </c>
      <c r="BK161" s="159">
        <f>ROUND(I161*H161,2)</f>
        <v>0</v>
      </c>
      <c r="BL161" s="18" t="s">
        <v>178</v>
      </c>
      <c r="BM161" s="18" t="s">
        <v>877</v>
      </c>
    </row>
    <row r="162" spans="2:47" s="1" customFormat="1" ht="12">
      <c r="B162" s="32"/>
      <c r="D162" s="160" t="s">
        <v>180</v>
      </c>
      <c r="F162" s="161" t="s">
        <v>4104</v>
      </c>
      <c r="I162" s="93"/>
      <c r="L162" s="32"/>
      <c r="M162" s="162"/>
      <c r="N162" s="51"/>
      <c r="O162" s="51"/>
      <c r="P162" s="51"/>
      <c r="Q162" s="51"/>
      <c r="R162" s="51"/>
      <c r="S162" s="51"/>
      <c r="T162" s="52"/>
      <c r="AT162" s="18" t="s">
        <v>180</v>
      </c>
      <c r="AU162" s="18" t="s">
        <v>82</v>
      </c>
    </row>
    <row r="163" spans="2:65" s="1" customFormat="1" ht="16.5" customHeight="1">
      <c r="B163" s="147"/>
      <c r="C163" s="148" t="s">
        <v>645</v>
      </c>
      <c r="D163" s="148" t="s">
        <v>173</v>
      </c>
      <c r="E163" s="149" t="s">
        <v>4106</v>
      </c>
      <c r="F163" s="150" t="s">
        <v>4094</v>
      </c>
      <c r="G163" s="151" t="s">
        <v>4105</v>
      </c>
      <c r="H163" s="152">
        <v>85</v>
      </c>
      <c r="I163" s="153"/>
      <c r="J163" s="154">
        <f>ROUND(I163*H163,2)</f>
        <v>0</v>
      </c>
      <c r="K163" s="150" t="s">
        <v>3</v>
      </c>
      <c r="L163" s="32"/>
      <c r="M163" s="155" t="s">
        <v>3</v>
      </c>
      <c r="N163" s="156" t="s">
        <v>45</v>
      </c>
      <c r="O163" s="51"/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AR163" s="18" t="s">
        <v>178</v>
      </c>
      <c r="AT163" s="18" t="s">
        <v>173</v>
      </c>
      <c r="AU163" s="18" t="s">
        <v>82</v>
      </c>
      <c r="AY163" s="18" t="s">
        <v>171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82</v>
      </c>
      <c r="BK163" s="159">
        <f>ROUND(I163*H163,2)</f>
        <v>0</v>
      </c>
      <c r="BL163" s="18" t="s">
        <v>178</v>
      </c>
      <c r="BM163" s="18" t="s">
        <v>895</v>
      </c>
    </row>
    <row r="164" spans="2:47" s="1" customFormat="1" ht="12">
      <c r="B164" s="32"/>
      <c r="D164" s="160" t="s">
        <v>180</v>
      </c>
      <c r="F164" s="161" t="s">
        <v>4094</v>
      </c>
      <c r="I164" s="93"/>
      <c r="L164" s="32"/>
      <c r="M164" s="162"/>
      <c r="N164" s="51"/>
      <c r="O164" s="51"/>
      <c r="P164" s="51"/>
      <c r="Q164" s="51"/>
      <c r="R164" s="51"/>
      <c r="S164" s="51"/>
      <c r="T164" s="52"/>
      <c r="AT164" s="18" t="s">
        <v>180</v>
      </c>
      <c r="AU164" s="18" t="s">
        <v>82</v>
      </c>
    </row>
    <row r="165" spans="2:65" s="1" customFormat="1" ht="16.5" customHeight="1">
      <c r="B165" s="147"/>
      <c r="C165" s="148" t="s">
        <v>651</v>
      </c>
      <c r="D165" s="148" t="s">
        <v>173</v>
      </c>
      <c r="E165" s="149" t="s">
        <v>4107</v>
      </c>
      <c r="F165" s="150" t="s">
        <v>4108</v>
      </c>
      <c r="G165" s="151" t="s">
        <v>4105</v>
      </c>
      <c r="H165" s="152">
        <v>85</v>
      </c>
      <c r="I165" s="153"/>
      <c r="J165" s="154">
        <f>ROUND(I165*H165,2)</f>
        <v>0</v>
      </c>
      <c r="K165" s="150" t="s">
        <v>3</v>
      </c>
      <c r="L165" s="32"/>
      <c r="M165" s="155" t="s">
        <v>3</v>
      </c>
      <c r="N165" s="156" t="s">
        <v>45</v>
      </c>
      <c r="O165" s="51"/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AR165" s="18" t="s">
        <v>178</v>
      </c>
      <c r="AT165" s="18" t="s">
        <v>173</v>
      </c>
      <c r="AU165" s="18" t="s">
        <v>82</v>
      </c>
      <c r="AY165" s="18" t="s">
        <v>171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8" t="s">
        <v>82</v>
      </c>
      <c r="BK165" s="159">
        <f>ROUND(I165*H165,2)</f>
        <v>0</v>
      </c>
      <c r="BL165" s="18" t="s">
        <v>178</v>
      </c>
      <c r="BM165" s="18" t="s">
        <v>406</v>
      </c>
    </row>
    <row r="166" spans="2:47" s="1" customFormat="1" ht="12">
      <c r="B166" s="32"/>
      <c r="D166" s="160" t="s">
        <v>180</v>
      </c>
      <c r="F166" s="161" t="s">
        <v>4108</v>
      </c>
      <c r="I166" s="93"/>
      <c r="L166" s="32"/>
      <c r="M166" s="162"/>
      <c r="N166" s="51"/>
      <c r="O166" s="51"/>
      <c r="P166" s="51"/>
      <c r="Q166" s="51"/>
      <c r="R166" s="51"/>
      <c r="S166" s="51"/>
      <c r="T166" s="52"/>
      <c r="AT166" s="18" t="s">
        <v>180</v>
      </c>
      <c r="AU166" s="18" t="s">
        <v>82</v>
      </c>
    </row>
    <row r="167" spans="2:65" s="1" customFormat="1" ht="16.5" customHeight="1">
      <c r="B167" s="147"/>
      <c r="C167" s="148" t="s">
        <v>655</v>
      </c>
      <c r="D167" s="148" t="s">
        <v>173</v>
      </c>
      <c r="E167" s="149" t="s">
        <v>4109</v>
      </c>
      <c r="F167" s="150" t="s">
        <v>4110</v>
      </c>
      <c r="G167" s="151" t="s">
        <v>1757</v>
      </c>
      <c r="H167" s="152">
        <v>1</v>
      </c>
      <c r="I167" s="153"/>
      <c r="J167" s="154">
        <f>ROUND(I167*H167,2)</f>
        <v>0</v>
      </c>
      <c r="K167" s="150" t="s">
        <v>3</v>
      </c>
      <c r="L167" s="32"/>
      <c r="M167" s="155" t="s">
        <v>3</v>
      </c>
      <c r="N167" s="156" t="s">
        <v>45</v>
      </c>
      <c r="O167" s="51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AR167" s="18" t="s">
        <v>178</v>
      </c>
      <c r="AT167" s="18" t="s">
        <v>173</v>
      </c>
      <c r="AU167" s="18" t="s">
        <v>82</v>
      </c>
      <c r="AY167" s="18" t="s">
        <v>171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18" t="s">
        <v>82</v>
      </c>
      <c r="BK167" s="159">
        <f>ROUND(I167*H167,2)</f>
        <v>0</v>
      </c>
      <c r="BL167" s="18" t="s">
        <v>178</v>
      </c>
      <c r="BM167" s="18" t="s">
        <v>920</v>
      </c>
    </row>
    <row r="168" spans="2:47" s="1" customFormat="1" ht="12">
      <c r="B168" s="32"/>
      <c r="D168" s="160" t="s">
        <v>180</v>
      </c>
      <c r="F168" s="161" t="s">
        <v>4110</v>
      </c>
      <c r="I168" s="93"/>
      <c r="L168" s="32"/>
      <c r="M168" s="162"/>
      <c r="N168" s="51"/>
      <c r="O168" s="51"/>
      <c r="P168" s="51"/>
      <c r="Q168" s="51"/>
      <c r="R168" s="51"/>
      <c r="S168" s="51"/>
      <c r="T168" s="52"/>
      <c r="AT168" s="18" t="s">
        <v>180</v>
      </c>
      <c r="AU168" s="18" t="s">
        <v>82</v>
      </c>
    </row>
    <row r="169" spans="2:65" s="1" customFormat="1" ht="16.5" customHeight="1">
      <c r="B169" s="147"/>
      <c r="C169" s="148" t="s">
        <v>659</v>
      </c>
      <c r="D169" s="148" t="s">
        <v>173</v>
      </c>
      <c r="E169" s="149" t="s">
        <v>4111</v>
      </c>
      <c r="F169" s="150" t="s">
        <v>4112</v>
      </c>
      <c r="G169" s="151" t="s">
        <v>4090</v>
      </c>
      <c r="H169" s="152">
        <v>15</v>
      </c>
      <c r="I169" s="153"/>
      <c r="J169" s="154">
        <f>ROUND(I169*H169,2)</f>
        <v>0</v>
      </c>
      <c r="K169" s="150" t="s">
        <v>3</v>
      </c>
      <c r="L169" s="32"/>
      <c r="M169" s="155" t="s">
        <v>3</v>
      </c>
      <c r="N169" s="156" t="s">
        <v>45</v>
      </c>
      <c r="O169" s="51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18" t="s">
        <v>178</v>
      </c>
      <c r="AT169" s="18" t="s">
        <v>173</v>
      </c>
      <c r="AU169" s="18" t="s">
        <v>82</v>
      </c>
      <c r="AY169" s="18" t="s">
        <v>171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18" t="s">
        <v>82</v>
      </c>
      <c r="BK169" s="159">
        <f>ROUND(I169*H169,2)</f>
        <v>0</v>
      </c>
      <c r="BL169" s="18" t="s">
        <v>178</v>
      </c>
      <c r="BM169" s="18" t="s">
        <v>937</v>
      </c>
    </row>
    <row r="170" spans="2:47" s="1" customFormat="1" ht="12">
      <c r="B170" s="32"/>
      <c r="D170" s="160" t="s">
        <v>180</v>
      </c>
      <c r="F170" s="161" t="s">
        <v>4112</v>
      </c>
      <c r="I170" s="93"/>
      <c r="L170" s="32"/>
      <c r="M170" s="162"/>
      <c r="N170" s="51"/>
      <c r="O170" s="51"/>
      <c r="P170" s="51"/>
      <c r="Q170" s="51"/>
      <c r="R170" s="51"/>
      <c r="S170" s="51"/>
      <c r="T170" s="52"/>
      <c r="AT170" s="18" t="s">
        <v>180</v>
      </c>
      <c r="AU170" s="18" t="s">
        <v>82</v>
      </c>
    </row>
    <row r="171" spans="2:63" s="11" customFormat="1" ht="25.9" customHeight="1">
      <c r="B171" s="134"/>
      <c r="D171" s="135" t="s">
        <v>73</v>
      </c>
      <c r="E171" s="136" t="s">
        <v>4031</v>
      </c>
      <c r="F171" s="136" t="s">
        <v>4032</v>
      </c>
      <c r="I171" s="137"/>
      <c r="J171" s="138">
        <f>BK171</f>
        <v>0</v>
      </c>
      <c r="L171" s="134"/>
      <c r="M171" s="139"/>
      <c r="N171" s="140"/>
      <c r="O171" s="140"/>
      <c r="P171" s="141">
        <f>SUM(P172:P185)</f>
        <v>0</v>
      </c>
      <c r="Q171" s="140"/>
      <c r="R171" s="141">
        <f>SUM(R172:R185)</f>
        <v>0</v>
      </c>
      <c r="S171" s="140"/>
      <c r="T171" s="142">
        <f>SUM(T172:T185)</f>
        <v>0</v>
      </c>
      <c r="AR171" s="135" t="s">
        <v>82</v>
      </c>
      <c r="AT171" s="143" t="s">
        <v>73</v>
      </c>
      <c r="AU171" s="143" t="s">
        <v>74</v>
      </c>
      <c r="AY171" s="135" t="s">
        <v>171</v>
      </c>
      <c r="BK171" s="144">
        <f>SUM(BK172:BK185)</f>
        <v>0</v>
      </c>
    </row>
    <row r="172" spans="2:65" s="1" customFormat="1" ht="16.5" customHeight="1">
      <c r="B172" s="147"/>
      <c r="C172" s="148" t="s">
        <v>678</v>
      </c>
      <c r="D172" s="148" t="s">
        <v>173</v>
      </c>
      <c r="E172" s="149" t="s">
        <v>3980</v>
      </c>
      <c r="F172" s="150" t="s">
        <v>4034</v>
      </c>
      <c r="G172" s="151" t="s">
        <v>187</v>
      </c>
      <c r="H172" s="152">
        <v>690</v>
      </c>
      <c r="I172" s="153"/>
      <c r="J172" s="154">
        <f>ROUND(I172*H172,2)</f>
        <v>0</v>
      </c>
      <c r="K172" s="150" t="s">
        <v>3</v>
      </c>
      <c r="L172" s="32"/>
      <c r="M172" s="155" t="s">
        <v>3</v>
      </c>
      <c r="N172" s="156" t="s">
        <v>45</v>
      </c>
      <c r="O172" s="51"/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18" t="s">
        <v>178</v>
      </c>
      <c r="AT172" s="18" t="s">
        <v>173</v>
      </c>
      <c r="AU172" s="18" t="s">
        <v>82</v>
      </c>
      <c r="AY172" s="18" t="s">
        <v>171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18" t="s">
        <v>82</v>
      </c>
      <c r="BK172" s="159">
        <f>ROUND(I172*H172,2)</f>
        <v>0</v>
      </c>
      <c r="BL172" s="18" t="s">
        <v>178</v>
      </c>
      <c r="BM172" s="18" t="s">
        <v>951</v>
      </c>
    </row>
    <row r="173" spans="2:47" s="1" customFormat="1" ht="12">
      <c r="B173" s="32"/>
      <c r="D173" s="160" t="s">
        <v>180</v>
      </c>
      <c r="F173" s="161" t="s">
        <v>4034</v>
      </c>
      <c r="I173" s="93"/>
      <c r="L173" s="32"/>
      <c r="M173" s="162"/>
      <c r="N173" s="51"/>
      <c r="O173" s="51"/>
      <c r="P173" s="51"/>
      <c r="Q173" s="51"/>
      <c r="R173" s="51"/>
      <c r="S173" s="51"/>
      <c r="T173" s="52"/>
      <c r="AT173" s="18" t="s">
        <v>180</v>
      </c>
      <c r="AU173" s="18" t="s">
        <v>82</v>
      </c>
    </row>
    <row r="174" spans="2:65" s="1" customFormat="1" ht="16.5" customHeight="1">
      <c r="B174" s="147"/>
      <c r="C174" s="148" t="s">
        <v>703</v>
      </c>
      <c r="D174" s="148" t="s">
        <v>173</v>
      </c>
      <c r="E174" s="149" t="s">
        <v>3983</v>
      </c>
      <c r="F174" s="150" t="s">
        <v>4036</v>
      </c>
      <c r="G174" s="151" t="s">
        <v>176</v>
      </c>
      <c r="H174" s="152">
        <v>5</v>
      </c>
      <c r="I174" s="153"/>
      <c r="J174" s="154">
        <f>ROUND(I174*H174,2)</f>
        <v>0</v>
      </c>
      <c r="K174" s="150" t="s">
        <v>3</v>
      </c>
      <c r="L174" s="32"/>
      <c r="M174" s="155" t="s">
        <v>3</v>
      </c>
      <c r="N174" s="156" t="s">
        <v>45</v>
      </c>
      <c r="O174" s="51"/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AR174" s="18" t="s">
        <v>178</v>
      </c>
      <c r="AT174" s="18" t="s">
        <v>173</v>
      </c>
      <c r="AU174" s="18" t="s">
        <v>82</v>
      </c>
      <c r="AY174" s="18" t="s">
        <v>171</v>
      </c>
      <c r="BE174" s="159">
        <f>IF(N174="základní",J174,0)</f>
        <v>0</v>
      </c>
      <c r="BF174" s="159">
        <f>IF(N174="snížená",J174,0)</f>
        <v>0</v>
      </c>
      <c r="BG174" s="159">
        <f>IF(N174="zákl. přenesená",J174,0)</f>
        <v>0</v>
      </c>
      <c r="BH174" s="159">
        <f>IF(N174="sníž. přenesená",J174,0)</f>
        <v>0</v>
      </c>
      <c r="BI174" s="159">
        <f>IF(N174="nulová",J174,0)</f>
        <v>0</v>
      </c>
      <c r="BJ174" s="18" t="s">
        <v>82</v>
      </c>
      <c r="BK174" s="159">
        <f>ROUND(I174*H174,2)</f>
        <v>0</v>
      </c>
      <c r="BL174" s="18" t="s">
        <v>178</v>
      </c>
      <c r="BM174" s="18" t="s">
        <v>963</v>
      </c>
    </row>
    <row r="175" spans="2:47" s="1" customFormat="1" ht="12">
      <c r="B175" s="32"/>
      <c r="D175" s="160" t="s">
        <v>180</v>
      </c>
      <c r="F175" s="161" t="s">
        <v>4036</v>
      </c>
      <c r="I175" s="93"/>
      <c r="L175" s="32"/>
      <c r="M175" s="162"/>
      <c r="N175" s="51"/>
      <c r="O175" s="51"/>
      <c r="P175" s="51"/>
      <c r="Q175" s="51"/>
      <c r="R175" s="51"/>
      <c r="S175" s="51"/>
      <c r="T175" s="52"/>
      <c r="AT175" s="18" t="s">
        <v>180</v>
      </c>
      <c r="AU175" s="18" t="s">
        <v>82</v>
      </c>
    </row>
    <row r="176" spans="2:65" s="1" customFormat="1" ht="16.5" customHeight="1">
      <c r="B176" s="147"/>
      <c r="C176" s="148" t="s">
        <v>707</v>
      </c>
      <c r="D176" s="148" t="s">
        <v>173</v>
      </c>
      <c r="E176" s="149" t="s">
        <v>3986</v>
      </c>
      <c r="F176" s="150" t="s">
        <v>4038</v>
      </c>
      <c r="G176" s="151" t="s">
        <v>1757</v>
      </c>
      <c r="H176" s="152">
        <v>55</v>
      </c>
      <c r="I176" s="153"/>
      <c r="J176" s="154">
        <f>ROUND(I176*H176,2)</f>
        <v>0</v>
      </c>
      <c r="K176" s="150" t="s">
        <v>3</v>
      </c>
      <c r="L176" s="32"/>
      <c r="M176" s="155" t="s">
        <v>3</v>
      </c>
      <c r="N176" s="156" t="s">
        <v>45</v>
      </c>
      <c r="O176" s="51"/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AR176" s="18" t="s">
        <v>178</v>
      </c>
      <c r="AT176" s="18" t="s">
        <v>173</v>
      </c>
      <c r="AU176" s="18" t="s">
        <v>82</v>
      </c>
      <c r="AY176" s="18" t="s">
        <v>171</v>
      </c>
      <c r="BE176" s="159">
        <f>IF(N176="základní",J176,0)</f>
        <v>0</v>
      </c>
      <c r="BF176" s="159">
        <f>IF(N176="snížená",J176,0)</f>
        <v>0</v>
      </c>
      <c r="BG176" s="159">
        <f>IF(N176="zákl. přenesená",J176,0)</f>
        <v>0</v>
      </c>
      <c r="BH176" s="159">
        <f>IF(N176="sníž. přenesená",J176,0)</f>
        <v>0</v>
      </c>
      <c r="BI176" s="159">
        <f>IF(N176="nulová",J176,0)</f>
        <v>0</v>
      </c>
      <c r="BJ176" s="18" t="s">
        <v>82</v>
      </c>
      <c r="BK176" s="159">
        <f>ROUND(I176*H176,2)</f>
        <v>0</v>
      </c>
      <c r="BL176" s="18" t="s">
        <v>178</v>
      </c>
      <c r="BM176" s="18" t="s">
        <v>975</v>
      </c>
    </row>
    <row r="177" spans="2:47" s="1" customFormat="1" ht="12">
      <c r="B177" s="32"/>
      <c r="D177" s="160" t="s">
        <v>180</v>
      </c>
      <c r="F177" s="161" t="s">
        <v>4038</v>
      </c>
      <c r="I177" s="93"/>
      <c r="L177" s="32"/>
      <c r="M177" s="162"/>
      <c r="N177" s="51"/>
      <c r="O177" s="51"/>
      <c r="P177" s="51"/>
      <c r="Q177" s="51"/>
      <c r="R177" s="51"/>
      <c r="S177" s="51"/>
      <c r="T177" s="52"/>
      <c r="AT177" s="18" t="s">
        <v>180</v>
      </c>
      <c r="AU177" s="18" t="s">
        <v>82</v>
      </c>
    </row>
    <row r="178" spans="2:65" s="1" customFormat="1" ht="16.5" customHeight="1">
      <c r="B178" s="147"/>
      <c r="C178" s="148" t="s">
        <v>714</v>
      </c>
      <c r="D178" s="148" t="s">
        <v>173</v>
      </c>
      <c r="E178" s="149" t="s">
        <v>3989</v>
      </c>
      <c r="F178" s="150" t="s">
        <v>4040</v>
      </c>
      <c r="G178" s="151" t="s">
        <v>176</v>
      </c>
      <c r="H178" s="152">
        <v>4</v>
      </c>
      <c r="I178" s="153"/>
      <c r="J178" s="154">
        <f>ROUND(I178*H178,2)</f>
        <v>0</v>
      </c>
      <c r="K178" s="150" t="s">
        <v>3</v>
      </c>
      <c r="L178" s="32"/>
      <c r="M178" s="155" t="s">
        <v>3</v>
      </c>
      <c r="N178" s="156" t="s">
        <v>45</v>
      </c>
      <c r="O178" s="51"/>
      <c r="P178" s="157">
        <f>O178*H178</f>
        <v>0</v>
      </c>
      <c r="Q178" s="157">
        <v>0</v>
      </c>
      <c r="R178" s="157">
        <f>Q178*H178</f>
        <v>0</v>
      </c>
      <c r="S178" s="157">
        <v>0</v>
      </c>
      <c r="T178" s="158">
        <f>S178*H178</f>
        <v>0</v>
      </c>
      <c r="AR178" s="18" t="s">
        <v>178</v>
      </c>
      <c r="AT178" s="18" t="s">
        <v>173</v>
      </c>
      <c r="AU178" s="18" t="s">
        <v>82</v>
      </c>
      <c r="AY178" s="18" t="s">
        <v>171</v>
      </c>
      <c r="BE178" s="159">
        <f>IF(N178="základní",J178,0)</f>
        <v>0</v>
      </c>
      <c r="BF178" s="159">
        <f>IF(N178="snížená",J178,0)</f>
        <v>0</v>
      </c>
      <c r="BG178" s="159">
        <f>IF(N178="zákl. přenesená",J178,0)</f>
        <v>0</v>
      </c>
      <c r="BH178" s="159">
        <f>IF(N178="sníž. přenesená",J178,0)</f>
        <v>0</v>
      </c>
      <c r="BI178" s="159">
        <f>IF(N178="nulová",J178,0)</f>
        <v>0</v>
      </c>
      <c r="BJ178" s="18" t="s">
        <v>82</v>
      </c>
      <c r="BK178" s="159">
        <f>ROUND(I178*H178,2)</f>
        <v>0</v>
      </c>
      <c r="BL178" s="18" t="s">
        <v>178</v>
      </c>
      <c r="BM178" s="18" t="s">
        <v>988</v>
      </c>
    </row>
    <row r="179" spans="2:47" s="1" customFormat="1" ht="12">
      <c r="B179" s="32"/>
      <c r="D179" s="160" t="s">
        <v>180</v>
      </c>
      <c r="F179" s="161" t="s">
        <v>4040</v>
      </c>
      <c r="I179" s="93"/>
      <c r="L179" s="32"/>
      <c r="M179" s="162"/>
      <c r="N179" s="51"/>
      <c r="O179" s="51"/>
      <c r="P179" s="51"/>
      <c r="Q179" s="51"/>
      <c r="R179" s="51"/>
      <c r="S179" s="51"/>
      <c r="T179" s="52"/>
      <c r="AT179" s="18" t="s">
        <v>180</v>
      </c>
      <c r="AU179" s="18" t="s">
        <v>82</v>
      </c>
    </row>
    <row r="180" spans="2:65" s="1" customFormat="1" ht="16.5" customHeight="1">
      <c r="B180" s="147"/>
      <c r="C180" s="148" t="s">
        <v>719</v>
      </c>
      <c r="D180" s="148" t="s">
        <v>173</v>
      </c>
      <c r="E180" s="149" t="s">
        <v>3991</v>
      </c>
      <c r="F180" s="150" t="s">
        <v>4046</v>
      </c>
      <c r="G180" s="151" t="s">
        <v>2075</v>
      </c>
      <c r="H180" s="152">
        <v>1</v>
      </c>
      <c r="I180" s="153"/>
      <c r="J180" s="154">
        <f>ROUND(I180*H180,2)</f>
        <v>0</v>
      </c>
      <c r="K180" s="150" t="s">
        <v>3</v>
      </c>
      <c r="L180" s="32"/>
      <c r="M180" s="155" t="s">
        <v>3</v>
      </c>
      <c r="N180" s="156" t="s">
        <v>45</v>
      </c>
      <c r="O180" s="51"/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AR180" s="18" t="s">
        <v>178</v>
      </c>
      <c r="AT180" s="18" t="s">
        <v>173</v>
      </c>
      <c r="AU180" s="18" t="s">
        <v>82</v>
      </c>
      <c r="AY180" s="18" t="s">
        <v>171</v>
      </c>
      <c r="BE180" s="159">
        <f>IF(N180="základní",J180,0)</f>
        <v>0</v>
      </c>
      <c r="BF180" s="159">
        <f>IF(N180="snížená",J180,0)</f>
        <v>0</v>
      </c>
      <c r="BG180" s="159">
        <f>IF(N180="zákl. přenesená",J180,0)</f>
        <v>0</v>
      </c>
      <c r="BH180" s="159">
        <f>IF(N180="sníž. přenesená",J180,0)</f>
        <v>0</v>
      </c>
      <c r="BI180" s="159">
        <f>IF(N180="nulová",J180,0)</f>
        <v>0</v>
      </c>
      <c r="BJ180" s="18" t="s">
        <v>82</v>
      </c>
      <c r="BK180" s="159">
        <f>ROUND(I180*H180,2)</f>
        <v>0</v>
      </c>
      <c r="BL180" s="18" t="s">
        <v>178</v>
      </c>
      <c r="BM180" s="18" t="s">
        <v>996</v>
      </c>
    </row>
    <row r="181" spans="2:47" s="1" customFormat="1" ht="12">
      <c r="B181" s="32"/>
      <c r="D181" s="160" t="s">
        <v>180</v>
      </c>
      <c r="F181" s="161" t="s">
        <v>4046</v>
      </c>
      <c r="I181" s="93"/>
      <c r="L181" s="32"/>
      <c r="M181" s="162"/>
      <c r="N181" s="51"/>
      <c r="O181" s="51"/>
      <c r="P181" s="51"/>
      <c r="Q181" s="51"/>
      <c r="R181" s="51"/>
      <c r="S181" s="51"/>
      <c r="T181" s="52"/>
      <c r="AT181" s="18" t="s">
        <v>180</v>
      </c>
      <c r="AU181" s="18" t="s">
        <v>82</v>
      </c>
    </row>
    <row r="182" spans="2:65" s="1" customFormat="1" ht="16.5" customHeight="1">
      <c r="B182" s="147"/>
      <c r="C182" s="148" t="s">
        <v>732</v>
      </c>
      <c r="D182" s="148" t="s">
        <v>173</v>
      </c>
      <c r="E182" s="149" t="s">
        <v>3993</v>
      </c>
      <c r="F182" s="150" t="s">
        <v>4048</v>
      </c>
      <c r="G182" s="151" t="s">
        <v>2075</v>
      </c>
      <c r="H182" s="152">
        <v>1</v>
      </c>
      <c r="I182" s="153"/>
      <c r="J182" s="154">
        <f>ROUND(I182*H182,2)</f>
        <v>0</v>
      </c>
      <c r="K182" s="150" t="s">
        <v>3</v>
      </c>
      <c r="L182" s="32"/>
      <c r="M182" s="155" t="s">
        <v>3</v>
      </c>
      <c r="N182" s="156" t="s">
        <v>45</v>
      </c>
      <c r="O182" s="51"/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AR182" s="18" t="s">
        <v>178</v>
      </c>
      <c r="AT182" s="18" t="s">
        <v>173</v>
      </c>
      <c r="AU182" s="18" t="s">
        <v>82</v>
      </c>
      <c r="AY182" s="18" t="s">
        <v>171</v>
      </c>
      <c r="BE182" s="159">
        <f>IF(N182="základní",J182,0)</f>
        <v>0</v>
      </c>
      <c r="BF182" s="159">
        <f>IF(N182="snížená",J182,0)</f>
        <v>0</v>
      </c>
      <c r="BG182" s="159">
        <f>IF(N182="zákl. přenesená",J182,0)</f>
        <v>0</v>
      </c>
      <c r="BH182" s="159">
        <f>IF(N182="sníž. přenesená",J182,0)</f>
        <v>0</v>
      </c>
      <c r="BI182" s="159">
        <f>IF(N182="nulová",J182,0)</f>
        <v>0</v>
      </c>
      <c r="BJ182" s="18" t="s">
        <v>82</v>
      </c>
      <c r="BK182" s="159">
        <f>ROUND(I182*H182,2)</f>
        <v>0</v>
      </c>
      <c r="BL182" s="18" t="s">
        <v>178</v>
      </c>
      <c r="BM182" s="18" t="s">
        <v>1006</v>
      </c>
    </row>
    <row r="183" spans="2:47" s="1" customFormat="1" ht="12">
      <c r="B183" s="32"/>
      <c r="D183" s="160" t="s">
        <v>180</v>
      </c>
      <c r="F183" s="161" t="s">
        <v>4048</v>
      </c>
      <c r="I183" s="93"/>
      <c r="L183" s="32"/>
      <c r="M183" s="162"/>
      <c r="N183" s="51"/>
      <c r="O183" s="51"/>
      <c r="P183" s="51"/>
      <c r="Q183" s="51"/>
      <c r="R183" s="51"/>
      <c r="S183" s="51"/>
      <c r="T183" s="52"/>
      <c r="AT183" s="18" t="s">
        <v>180</v>
      </c>
      <c r="AU183" s="18" t="s">
        <v>82</v>
      </c>
    </row>
    <row r="184" spans="2:65" s="1" customFormat="1" ht="16.5" customHeight="1">
      <c r="B184" s="147"/>
      <c r="C184" s="148" t="s">
        <v>738</v>
      </c>
      <c r="D184" s="148" t="s">
        <v>173</v>
      </c>
      <c r="E184" s="149" t="s">
        <v>3995</v>
      </c>
      <c r="F184" s="150" t="s">
        <v>4113</v>
      </c>
      <c r="G184" s="151" t="s">
        <v>2075</v>
      </c>
      <c r="H184" s="152">
        <v>1</v>
      </c>
      <c r="I184" s="153"/>
      <c r="J184" s="154">
        <f>ROUND(I184*H184,2)</f>
        <v>0</v>
      </c>
      <c r="K184" s="150" t="s">
        <v>3</v>
      </c>
      <c r="L184" s="32"/>
      <c r="M184" s="155" t="s">
        <v>3</v>
      </c>
      <c r="N184" s="156" t="s">
        <v>45</v>
      </c>
      <c r="O184" s="51"/>
      <c r="P184" s="157">
        <f>O184*H184</f>
        <v>0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AR184" s="18" t="s">
        <v>178</v>
      </c>
      <c r="AT184" s="18" t="s">
        <v>173</v>
      </c>
      <c r="AU184" s="18" t="s">
        <v>82</v>
      </c>
      <c r="AY184" s="18" t="s">
        <v>171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18" t="s">
        <v>82</v>
      </c>
      <c r="BK184" s="159">
        <f>ROUND(I184*H184,2)</f>
        <v>0</v>
      </c>
      <c r="BL184" s="18" t="s">
        <v>178</v>
      </c>
      <c r="BM184" s="18" t="s">
        <v>1018</v>
      </c>
    </row>
    <row r="185" spans="2:47" s="1" customFormat="1" ht="12">
      <c r="B185" s="32"/>
      <c r="D185" s="160" t="s">
        <v>180</v>
      </c>
      <c r="F185" s="161" t="s">
        <v>4113</v>
      </c>
      <c r="I185" s="93"/>
      <c r="L185" s="32"/>
      <c r="M185" s="162"/>
      <c r="N185" s="51"/>
      <c r="O185" s="51"/>
      <c r="P185" s="51"/>
      <c r="Q185" s="51"/>
      <c r="R185" s="51"/>
      <c r="S185" s="51"/>
      <c r="T185" s="52"/>
      <c r="AT185" s="18" t="s">
        <v>180</v>
      </c>
      <c r="AU185" s="18" t="s">
        <v>82</v>
      </c>
    </row>
    <row r="186" spans="2:63" s="11" customFormat="1" ht="25.9" customHeight="1">
      <c r="B186" s="134"/>
      <c r="D186" s="135" t="s">
        <v>73</v>
      </c>
      <c r="E186" s="136" t="s">
        <v>4049</v>
      </c>
      <c r="F186" s="136" t="s">
        <v>4050</v>
      </c>
      <c r="I186" s="137"/>
      <c r="J186" s="138">
        <f>BK186</f>
        <v>0</v>
      </c>
      <c r="L186" s="134"/>
      <c r="M186" s="139"/>
      <c r="N186" s="140"/>
      <c r="O186" s="140"/>
      <c r="P186" s="141">
        <f>SUM(P187:P188)</f>
        <v>0</v>
      </c>
      <c r="Q186" s="140"/>
      <c r="R186" s="141">
        <f>SUM(R187:R188)</f>
        <v>0</v>
      </c>
      <c r="S186" s="140"/>
      <c r="T186" s="142">
        <f>SUM(T187:T188)</f>
        <v>0</v>
      </c>
      <c r="AR186" s="135" t="s">
        <v>82</v>
      </c>
      <c r="AT186" s="143" t="s">
        <v>73</v>
      </c>
      <c r="AU186" s="143" t="s">
        <v>74</v>
      </c>
      <c r="AY186" s="135" t="s">
        <v>171</v>
      </c>
      <c r="BK186" s="144">
        <f>SUM(BK187:BK188)</f>
        <v>0</v>
      </c>
    </row>
    <row r="187" spans="2:65" s="1" customFormat="1" ht="16.5" customHeight="1">
      <c r="B187" s="147"/>
      <c r="C187" s="148" t="s">
        <v>738</v>
      </c>
      <c r="D187" s="148" t="s">
        <v>173</v>
      </c>
      <c r="E187" s="149" t="s">
        <v>3997</v>
      </c>
      <c r="F187" s="150" t="s">
        <v>4052</v>
      </c>
      <c r="G187" s="151" t="s">
        <v>966</v>
      </c>
      <c r="H187" s="152">
        <v>2500</v>
      </c>
      <c r="I187" s="153"/>
      <c r="J187" s="154">
        <f>ROUND(I187*H187,2)</f>
        <v>0</v>
      </c>
      <c r="K187" s="150" t="s">
        <v>3</v>
      </c>
      <c r="L187" s="32"/>
      <c r="M187" s="155" t="s">
        <v>3</v>
      </c>
      <c r="N187" s="156" t="s">
        <v>45</v>
      </c>
      <c r="O187" s="51"/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AR187" s="18" t="s">
        <v>178</v>
      </c>
      <c r="AT187" s="18" t="s">
        <v>173</v>
      </c>
      <c r="AU187" s="18" t="s">
        <v>82</v>
      </c>
      <c r="AY187" s="18" t="s">
        <v>171</v>
      </c>
      <c r="BE187" s="159">
        <f>IF(N187="základní",J187,0)</f>
        <v>0</v>
      </c>
      <c r="BF187" s="159">
        <f>IF(N187="snížená",J187,0)</f>
        <v>0</v>
      </c>
      <c r="BG187" s="159">
        <f>IF(N187="zákl. přenesená",J187,0)</f>
        <v>0</v>
      </c>
      <c r="BH187" s="159">
        <f>IF(N187="sníž. přenesená",J187,0)</f>
        <v>0</v>
      </c>
      <c r="BI187" s="159">
        <f>IF(N187="nulová",J187,0)</f>
        <v>0</v>
      </c>
      <c r="BJ187" s="18" t="s">
        <v>82</v>
      </c>
      <c r="BK187" s="159">
        <f>ROUND(I187*H187,2)</f>
        <v>0</v>
      </c>
      <c r="BL187" s="18" t="s">
        <v>178</v>
      </c>
      <c r="BM187" s="18" t="s">
        <v>1028</v>
      </c>
    </row>
    <row r="188" spans="2:47" s="1" customFormat="1" ht="12">
      <c r="B188" s="32"/>
      <c r="D188" s="160" t="s">
        <v>180</v>
      </c>
      <c r="F188" s="161" t="s">
        <v>4052</v>
      </c>
      <c r="I188" s="93"/>
      <c r="L188" s="32"/>
      <c r="M188" s="162"/>
      <c r="N188" s="51"/>
      <c r="O188" s="51"/>
      <c r="P188" s="51"/>
      <c r="Q188" s="51"/>
      <c r="R188" s="51"/>
      <c r="S188" s="51"/>
      <c r="T188" s="52"/>
      <c r="AT188" s="18" t="s">
        <v>180</v>
      </c>
      <c r="AU188" s="18" t="s">
        <v>82</v>
      </c>
    </row>
    <row r="189" spans="2:63" s="11" customFormat="1" ht="25.9" customHeight="1">
      <c r="B189" s="134"/>
      <c r="D189" s="135" t="s">
        <v>73</v>
      </c>
      <c r="E189" s="136" t="s">
        <v>2035</v>
      </c>
      <c r="F189" s="136" t="s">
        <v>4053</v>
      </c>
      <c r="I189" s="137"/>
      <c r="J189" s="138">
        <f>BK189</f>
        <v>0</v>
      </c>
      <c r="L189" s="134"/>
      <c r="M189" s="139"/>
      <c r="N189" s="140"/>
      <c r="O189" s="140"/>
      <c r="P189" s="141">
        <f>SUM(P190:P191)</f>
        <v>0</v>
      </c>
      <c r="Q189" s="140"/>
      <c r="R189" s="141">
        <f>SUM(R190:R191)</f>
        <v>0</v>
      </c>
      <c r="S189" s="140"/>
      <c r="T189" s="142">
        <f>SUM(T190:T191)</f>
        <v>0</v>
      </c>
      <c r="AR189" s="135" t="s">
        <v>82</v>
      </c>
      <c r="AT189" s="143" t="s">
        <v>73</v>
      </c>
      <c r="AU189" s="143" t="s">
        <v>74</v>
      </c>
      <c r="AY189" s="135" t="s">
        <v>171</v>
      </c>
      <c r="BK189" s="144">
        <f>SUM(BK190:BK191)</f>
        <v>0</v>
      </c>
    </row>
    <row r="190" spans="2:65" s="1" customFormat="1" ht="16.5" customHeight="1">
      <c r="B190" s="147"/>
      <c r="C190" s="148" t="s">
        <v>755</v>
      </c>
      <c r="D190" s="148" t="s">
        <v>173</v>
      </c>
      <c r="E190" s="149" t="s">
        <v>4000</v>
      </c>
      <c r="F190" s="150" t="s">
        <v>4114</v>
      </c>
      <c r="G190" s="151" t="s">
        <v>1757</v>
      </c>
      <c r="H190" s="152">
        <v>1</v>
      </c>
      <c r="I190" s="153"/>
      <c r="J190" s="154">
        <f>ROUND(I190*H190,2)</f>
        <v>0</v>
      </c>
      <c r="K190" s="150" t="s">
        <v>3</v>
      </c>
      <c r="L190" s="32"/>
      <c r="M190" s="155" t="s">
        <v>3</v>
      </c>
      <c r="N190" s="156" t="s">
        <v>45</v>
      </c>
      <c r="O190" s="51"/>
      <c r="P190" s="157">
        <f>O190*H190</f>
        <v>0</v>
      </c>
      <c r="Q190" s="157">
        <v>0</v>
      </c>
      <c r="R190" s="157">
        <f>Q190*H190</f>
        <v>0</v>
      </c>
      <c r="S190" s="157">
        <v>0</v>
      </c>
      <c r="T190" s="158">
        <f>S190*H190</f>
        <v>0</v>
      </c>
      <c r="AR190" s="18" t="s">
        <v>178</v>
      </c>
      <c r="AT190" s="18" t="s">
        <v>173</v>
      </c>
      <c r="AU190" s="18" t="s">
        <v>82</v>
      </c>
      <c r="AY190" s="18" t="s">
        <v>171</v>
      </c>
      <c r="BE190" s="159">
        <f>IF(N190="základní",J190,0)</f>
        <v>0</v>
      </c>
      <c r="BF190" s="159">
        <f>IF(N190="snížená",J190,0)</f>
        <v>0</v>
      </c>
      <c r="BG190" s="159">
        <f>IF(N190="zákl. přenesená",J190,0)</f>
        <v>0</v>
      </c>
      <c r="BH190" s="159">
        <f>IF(N190="sníž. přenesená",J190,0)</f>
        <v>0</v>
      </c>
      <c r="BI190" s="159">
        <f>IF(N190="nulová",J190,0)</f>
        <v>0</v>
      </c>
      <c r="BJ190" s="18" t="s">
        <v>82</v>
      </c>
      <c r="BK190" s="159">
        <f>ROUND(I190*H190,2)</f>
        <v>0</v>
      </c>
      <c r="BL190" s="18" t="s">
        <v>178</v>
      </c>
      <c r="BM190" s="18" t="s">
        <v>1040</v>
      </c>
    </row>
    <row r="191" spans="2:47" s="1" customFormat="1" ht="12">
      <c r="B191" s="32"/>
      <c r="D191" s="160" t="s">
        <v>180</v>
      </c>
      <c r="F191" s="161" t="s">
        <v>4114</v>
      </c>
      <c r="I191" s="93"/>
      <c r="L191" s="32"/>
      <c r="M191" s="186"/>
      <c r="N191" s="187"/>
      <c r="O191" s="187"/>
      <c r="P191" s="187"/>
      <c r="Q191" s="187"/>
      <c r="R191" s="187"/>
      <c r="S191" s="187"/>
      <c r="T191" s="188"/>
      <c r="AT191" s="18" t="s">
        <v>180</v>
      </c>
      <c r="AU191" s="18" t="s">
        <v>82</v>
      </c>
    </row>
    <row r="192" spans="2:12" s="1" customFormat="1" ht="6.95" customHeight="1">
      <c r="B192" s="41"/>
      <c r="C192" s="42"/>
      <c r="D192" s="42"/>
      <c r="E192" s="42"/>
      <c r="F192" s="42"/>
      <c r="G192" s="42"/>
      <c r="H192" s="42"/>
      <c r="I192" s="109"/>
      <c r="J192" s="42"/>
      <c r="K192" s="42"/>
      <c r="L192" s="32"/>
    </row>
  </sheetData>
  <autoFilter ref="C88:K19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2"/>
  <sheetViews>
    <sheetView showGridLines="0" tabSelected="1" workbookViewId="0" topLeftCell="A98">
      <selection activeCell="I106" sqref="I10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142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s="1" customFormat="1" ht="12" customHeight="1">
      <c r="B8" s="32"/>
      <c r="D8" s="27" t="s">
        <v>144</v>
      </c>
      <c r="I8" s="93"/>
      <c r="L8" s="32"/>
    </row>
    <row r="9" spans="2:12" s="1" customFormat="1" ht="36.95" customHeight="1">
      <c r="B9" s="32"/>
      <c r="E9" s="318" t="s">
        <v>4115</v>
      </c>
      <c r="F9" s="317"/>
      <c r="G9" s="317"/>
      <c r="H9" s="317"/>
      <c r="I9" s="93"/>
      <c r="L9" s="32"/>
    </row>
    <row r="10" spans="2:12" s="1" customFormat="1" ht="12">
      <c r="B10" s="32"/>
      <c r="I10" s="93"/>
      <c r="L10" s="32"/>
    </row>
    <row r="11" spans="2:12" s="1" customFormat="1" ht="12" customHeight="1">
      <c r="B11" s="32"/>
      <c r="D11" s="27" t="s">
        <v>19</v>
      </c>
      <c r="F11" s="18" t="s">
        <v>3</v>
      </c>
      <c r="I11" s="94" t="s">
        <v>20</v>
      </c>
      <c r="J11" s="18" t="s">
        <v>3</v>
      </c>
      <c r="L11" s="32"/>
    </row>
    <row r="12" spans="2:12" s="1" customFormat="1" ht="12" customHeight="1">
      <c r="B12" s="32"/>
      <c r="D12" s="27" t="s">
        <v>21</v>
      </c>
      <c r="F12" s="18" t="s">
        <v>22</v>
      </c>
      <c r="I12" s="94" t="s">
        <v>23</v>
      </c>
      <c r="J12" s="48" t="str">
        <f>'Rekapitulace stavby'!AN8</f>
        <v>9. 1. 2019</v>
      </c>
      <c r="L12" s="32"/>
    </row>
    <row r="13" spans="2:12" s="1" customFormat="1" ht="10.9" customHeight="1">
      <c r="B13" s="32"/>
      <c r="I13" s="93"/>
      <c r="L13" s="32"/>
    </row>
    <row r="14" spans="2:12" s="1" customFormat="1" ht="12" customHeight="1">
      <c r="B14" s="32"/>
      <c r="D14" s="27" t="s">
        <v>25</v>
      </c>
      <c r="I14" s="94" t="s">
        <v>26</v>
      </c>
      <c r="J14" s="18" t="s">
        <v>27</v>
      </c>
      <c r="L14" s="32"/>
    </row>
    <row r="15" spans="2:12" s="1" customFormat="1" ht="18" customHeight="1">
      <c r="B15" s="32"/>
      <c r="E15" s="18" t="s">
        <v>28</v>
      </c>
      <c r="I15" s="94" t="s">
        <v>29</v>
      </c>
      <c r="J15" s="18" t="s">
        <v>30</v>
      </c>
      <c r="L15" s="32"/>
    </row>
    <row r="16" spans="2:12" s="1" customFormat="1" ht="6.95" customHeight="1">
      <c r="B16" s="32"/>
      <c r="I16" s="93"/>
      <c r="L16" s="32"/>
    </row>
    <row r="17" spans="2:12" s="1" customFormat="1" ht="12" customHeight="1">
      <c r="B17" s="32"/>
      <c r="D17" s="27" t="s">
        <v>31</v>
      </c>
      <c r="I17" s="94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36" t="str">
        <f>'Rekapitulace stavby'!E14</f>
        <v>Vyplň údaj</v>
      </c>
      <c r="F18" s="321"/>
      <c r="G18" s="321"/>
      <c r="H18" s="321"/>
      <c r="I18" s="94" t="s">
        <v>29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3"/>
      <c r="L19" s="32"/>
    </row>
    <row r="20" spans="2:12" s="1" customFormat="1" ht="12" customHeight="1">
      <c r="B20" s="32"/>
      <c r="D20" s="27" t="s">
        <v>33</v>
      </c>
      <c r="I20" s="94" t="s">
        <v>26</v>
      </c>
      <c r="J20" s="18" t="s">
        <v>27</v>
      </c>
      <c r="L20" s="32"/>
    </row>
    <row r="21" spans="2:12" s="1" customFormat="1" ht="18" customHeight="1">
      <c r="B21" s="32"/>
      <c r="E21" s="18" t="s">
        <v>28</v>
      </c>
      <c r="I21" s="94" t="s">
        <v>29</v>
      </c>
      <c r="J21" s="18" t="s">
        <v>30</v>
      </c>
      <c r="L21" s="32"/>
    </row>
    <row r="22" spans="2:12" s="1" customFormat="1" ht="6.95" customHeight="1">
      <c r="B22" s="32"/>
      <c r="I22" s="93"/>
      <c r="L22" s="32"/>
    </row>
    <row r="23" spans="2:12" s="1" customFormat="1" ht="12" customHeight="1">
      <c r="B23" s="32"/>
      <c r="D23" s="27" t="s">
        <v>35</v>
      </c>
      <c r="I23" s="94" t="s">
        <v>26</v>
      </c>
      <c r="J23" s="18" t="s">
        <v>36</v>
      </c>
      <c r="L23" s="32"/>
    </row>
    <row r="24" spans="2:12" s="1" customFormat="1" ht="18" customHeight="1">
      <c r="B24" s="32"/>
      <c r="E24" s="18" t="s">
        <v>37</v>
      </c>
      <c r="I24" s="94" t="s">
        <v>29</v>
      </c>
      <c r="J24" s="18" t="s">
        <v>3</v>
      </c>
      <c r="L24" s="32"/>
    </row>
    <row r="25" spans="2:12" s="1" customFormat="1" ht="6.95" customHeight="1">
      <c r="B25" s="32"/>
      <c r="I25" s="93"/>
      <c r="L25" s="32"/>
    </row>
    <row r="26" spans="2:12" s="1" customFormat="1" ht="12" customHeight="1">
      <c r="B26" s="32"/>
      <c r="D26" s="27" t="s">
        <v>38</v>
      </c>
      <c r="I26" s="93"/>
      <c r="L26" s="32"/>
    </row>
    <row r="27" spans="2:12" s="7" customFormat="1" ht="45" customHeight="1">
      <c r="B27" s="95"/>
      <c r="E27" s="325" t="s">
        <v>39</v>
      </c>
      <c r="F27" s="325"/>
      <c r="G27" s="325"/>
      <c r="H27" s="325"/>
      <c r="I27" s="96"/>
      <c r="L27" s="95"/>
    </row>
    <row r="28" spans="2:12" s="1" customFormat="1" ht="6.95" customHeight="1">
      <c r="B28" s="32"/>
      <c r="I28" s="93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97"/>
      <c r="J29" s="49"/>
      <c r="K29" s="49"/>
      <c r="L29" s="32"/>
    </row>
    <row r="30" spans="2:12" s="1" customFormat="1" ht="25.35" customHeight="1">
      <c r="B30" s="32"/>
      <c r="D30" s="98" t="s">
        <v>40</v>
      </c>
      <c r="I30" s="93"/>
      <c r="J30" s="62">
        <f>ROUND(J82,2)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14.45" customHeight="1">
      <c r="B32" s="32"/>
      <c r="F32" s="35" t="s">
        <v>42</v>
      </c>
      <c r="I32" s="99" t="s">
        <v>41</v>
      </c>
      <c r="J32" s="35" t="s">
        <v>43</v>
      </c>
      <c r="L32" s="32"/>
    </row>
    <row r="33" spans="2:12" s="1" customFormat="1" ht="14.45" customHeight="1">
      <c r="B33" s="32"/>
      <c r="D33" s="27" t="s">
        <v>44</v>
      </c>
      <c r="E33" s="27" t="s">
        <v>45</v>
      </c>
      <c r="F33" s="100">
        <f>ROUND((SUM(BE82:BE131)),2)</f>
        <v>0</v>
      </c>
      <c r="I33" s="101">
        <v>0.21</v>
      </c>
      <c r="J33" s="100">
        <f>ROUND(((SUM(BE82:BE131))*I33),2)</f>
        <v>0</v>
      </c>
      <c r="L33" s="32"/>
    </row>
    <row r="34" spans="2:12" s="1" customFormat="1" ht="14.45" customHeight="1">
      <c r="B34" s="32"/>
      <c r="E34" s="27" t="s">
        <v>46</v>
      </c>
      <c r="F34" s="100">
        <f>ROUND((SUM(BF82:BF131)),2)</f>
        <v>0</v>
      </c>
      <c r="I34" s="101">
        <v>0.15</v>
      </c>
      <c r="J34" s="100">
        <f>ROUND(((SUM(BF82:BF131))*I34),2)</f>
        <v>0</v>
      </c>
      <c r="L34" s="32"/>
    </row>
    <row r="35" spans="2:12" s="1" customFormat="1" ht="14.45" customHeight="1" hidden="1">
      <c r="B35" s="32"/>
      <c r="E35" s="27" t="s">
        <v>47</v>
      </c>
      <c r="F35" s="100">
        <f>ROUND((SUM(BG82:BG131)),2)</f>
        <v>0</v>
      </c>
      <c r="I35" s="101">
        <v>0.21</v>
      </c>
      <c r="J35" s="100">
        <f>0</f>
        <v>0</v>
      </c>
      <c r="L35" s="32"/>
    </row>
    <row r="36" spans="2:12" s="1" customFormat="1" ht="14.45" customHeight="1" hidden="1">
      <c r="B36" s="32"/>
      <c r="E36" s="27" t="s">
        <v>48</v>
      </c>
      <c r="F36" s="100">
        <f>ROUND((SUM(BH82:BH131)),2)</f>
        <v>0</v>
      </c>
      <c r="I36" s="101">
        <v>0.15</v>
      </c>
      <c r="J36" s="100">
        <f>0</f>
        <v>0</v>
      </c>
      <c r="L36" s="32"/>
    </row>
    <row r="37" spans="2:12" s="1" customFormat="1" ht="14.45" customHeight="1" hidden="1">
      <c r="B37" s="32"/>
      <c r="E37" s="27" t="s">
        <v>49</v>
      </c>
      <c r="F37" s="100">
        <f>ROUND((SUM(BI82:BI131)),2)</f>
        <v>0</v>
      </c>
      <c r="I37" s="101">
        <v>0</v>
      </c>
      <c r="J37" s="100">
        <f>0</f>
        <v>0</v>
      </c>
      <c r="L37" s="32"/>
    </row>
    <row r="38" spans="2:12" s="1" customFormat="1" ht="6.95" customHeight="1">
      <c r="B38" s="32"/>
      <c r="I38" s="93"/>
      <c r="L38" s="32"/>
    </row>
    <row r="39" spans="2:12" s="1" customFormat="1" ht="25.35" customHeight="1">
      <c r="B39" s="32"/>
      <c r="C39" s="102"/>
      <c r="D39" s="103" t="s">
        <v>50</v>
      </c>
      <c r="E39" s="53"/>
      <c r="F39" s="53"/>
      <c r="G39" s="104" t="s">
        <v>51</v>
      </c>
      <c r="H39" s="105" t="s">
        <v>52</v>
      </c>
      <c r="I39" s="106"/>
      <c r="J39" s="107">
        <f>SUM(J30:J37)</f>
        <v>0</v>
      </c>
      <c r="K39" s="108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109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110"/>
      <c r="J44" s="44"/>
      <c r="K44" s="44"/>
      <c r="L44" s="32"/>
    </row>
    <row r="45" spans="2:12" s="1" customFormat="1" ht="24.95" customHeight="1">
      <c r="B45" s="32"/>
      <c r="C45" s="22" t="s">
        <v>146</v>
      </c>
      <c r="I45" s="93"/>
      <c r="L45" s="32"/>
    </row>
    <row r="46" spans="2:12" s="1" customFormat="1" ht="6.95" customHeight="1">
      <c r="B46" s="32"/>
      <c r="I46" s="93"/>
      <c r="L46" s="32"/>
    </row>
    <row r="47" spans="2:12" s="1" customFormat="1" ht="12" customHeight="1">
      <c r="B47" s="32"/>
      <c r="C47" s="27" t="s">
        <v>17</v>
      </c>
      <c r="I47" s="93"/>
      <c r="L47" s="32"/>
    </row>
    <row r="48" spans="2:12" s="1" customFormat="1" ht="16.5" customHeight="1">
      <c r="B48" s="32"/>
      <c r="E48" s="334" t="str">
        <f>E7</f>
        <v>Rozšíření výrobních kapacit společnosti ZELENKA s.r.o.</v>
      </c>
      <c r="F48" s="335"/>
      <c r="G48" s="335"/>
      <c r="H48" s="335"/>
      <c r="I48" s="93"/>
      <c r="L48" s="32"/>
    </row>
    <row r="49" spans="2:12" s="1" customFormat="1" ht="12" customHeight="1">
      <c r="B49" s="32"/>
      <c r="C49" s="27" t="s">
        <v>144</v>
      </c>
      <c r="I49" s="93"/>
      <c r="L49" s="32"/>
    </row>
    <row r="50" spans="2:12" s="1" customFormat="1" ht="16.5" customHeight="1">
      <c r="B50" s="32"/>
      <c r="E50" s="318" t="str">
        <f>E9</f>
        <v>06 - VN+ON</v>
      </c>
      <c r="F50" s="317"/>
      <c r="G50" s="317"/>
      <c r="H50" s="317"/>
      <c r="I50" s="93"/>
      <c r="L50" s="32"/>
    </row>
    <row r="51" spans="2:12" s="1" customFormat="1" ht="6.95" customHeight="1">
      <c r="B51" s="32"/>
      <c r="I51" s="93"/>
      <c r="L51" s="32"/>
    </row>
    <row r="52" spans="2:12" s="1" customFormat="1" ht="12" customHeight="1">
      <c r="B52" s="32"/>
      <c r="C52" s="27" t="s">
        <v>21</v>
      </c>
      <c r="F52" s="18" t="str">
        <f>F12</f>
        <v>Židlochovice, Topolová 910, PSČ 667 01</v>
      </c>
      <c r="I52" s="94" t="s">
        <v>23</v>
      </c>
      <c r="J52" s="48" t="str">
        <f>IF(J12="","",J12)</f>
        <v>9. 1. 2019</v>
      </c>
      <c r="L52" s="32"/>
    </row>
    <row r="53" spans="2:12" s="1" customFormat="1" ht="6.95" customHeight="1">
      <c r="B53" s="32"/>
      <c r="I53" s="93"/>
      <c r="L53" s="32"/>
    </row>
    <row r="54" spans="2:12" s="1" customFormat="1" ht="24.95" customHeight="1">
      <c r="B54" s="32"/>
      <c r="C54" s="27" t="s">
        <v>25</v>
      </c>
      <c r="F54" s="18" t="str">
        <f>E15</f>
        <v>A77 architektonický ateliér Brno, s.r.o.</v>
      </c>
      <c r="I54" s="94" t="s">
        <v>33</v>
      </c>
      <c r="J54" s="30" t="str">
        <f>E21</f>
        <v>A77 architektonický ateliér Brno, s.r.o.</v>
      </c>
      <c r="L54" s="32"/>
    </row>
    <row r="55" spans="2:12" s="1" customFormat="1" ht="13.7" customHeight="1">
      <c r="B55" s="32"/>
      <c r="C55" s="27" t="s">
        <v>31</v>
      </c>
      <c r="F55" s="18" t="str">
        <f>IF(E18="","",E18)</f>
        <v>Vyplň údaj</v>
      </c>
      <c r="I55" s="94" t="s">
        <v>35</v>
      </c>
      <c r="J55" s="30" t="str">
        <f>E24</f>
        <v>HAVO Consult s.r.o.</v>
      </c>
      <c r="L55" s="32"/>
    </row>
    <row r="56" spans="2:12" s="1" customFormat="1" ht="10.35" customHeight="1">
      <c r="B56" s="32"/>
      <c r="I56" s="93"/>
      <c r="L56" s="32"/>
    </row>
    <row r="57" spans="2:12" s="1" customFormat="1" ht="29.25" customHeight="1">
      <c r="B57" s="32"/>
      <c r="C57" s="111" t="s">
        <v>147</v>
      </c>
      <c r="D57" s="102"/>
      <c r="E57" s="102"/>
      <c r="F57" s="102"/>
      <c r="G57" s="102"/>
      <c r="H57" s="102"/>
      <c r="I57" s="112"/>
      <c r="J57" s="113" t="s">
        <v>148</v>
      </c>
      <c r="K57" s="102"/>
      <c r="L57" s="32"/>
    </row>
    <row r="58" spans="2:12" s="1" customFormat="1" ht="10.35" customHeight="1">
      <c r="B58" s="32"/>
      <c r="I58" s="93"/>
      <c r="L58" s="32"/>
    </row>
    <row r="59" spans="2:47" s="1" customFormat="1" ht="22.9" customHeight="1">
      <c r="B59" s="32"/>
      <c r="C59" s="114" t="s">
        <v>72</v>
      </c>
      <c r="I59" s="93"/>
      <c r="J59" s="62">
        <f>J82</f>
        <v>0</v>
      </c>
      <c r="L59" s="32"/>
      <c r="AU59" s="18" t="s">
        <v>149</v>
      </c>
    </row>
    <row r="60" spans="2:12" s="8" customFormat="1" ht="24.95" customHeight="1">
      <c r="B60" s="115"/>
      <c r="D60" s="116" t="s">
        <v>4116</v>
      </c>
      <c r="E60" s="117"/>
      <c r="F60" s="117"/>
      <c r="G60" s="117"/>
      <c r="H60" s="117"/>
      <c r="I60" s="118"/>
      <c r="J60" s="119">
        <f>J83</f>
        <v>0</v>
      </c>
      <c r="L60" s="115"/>
    </row>
    <row r="61" spans="2:12" s="9" customFormat="1" ht="19.9" customHeight="1">
      <c r="B61" s="120"/>
      <c r="D61" s="121" t="s">
        <v>4117</v>
      </c>
      <c r="E61" s="122"/>
      <c r="F61" s="122"/>
      <c r="G61" s="122"/>
      <c r="H61" s="122"/>
      <c r="I61" s="123"/>
      <c r="J61" s="124">
        <f>J84</f>
        <v>0</v>
      </c>
      <c r="L61" s="120"/>
    </row>
    <row r="62" spans="2:12" s="9" customFormat="1" ht="19.9" customHeight="1">
      <c r="B62" s="120"/>
      <c r="D62" s="121" t="s">
        <v>4118</v>
      </c>
      <c r="E62" s="122"/>
      <c r="F62" s="122"/>
      <c r="G62" s="122"/>
      <c r="H62" s="122"/>
      <c r="I62" s="123"/>
      <c r="J62" s="124">
        <f>J128</f>
        <v>0</v>
      </c>
      <c r="L62" s="120"/>
    </row>
    <row r="63" spans="2:12" s="1" customFormat="1" ht="21.75" customHeight="1">
      <c r="B63" s="32"/>
      <c r="I63" s="93"/>
      <c r="L63" s="32"/>
    </row>
    <row r="64" spans="2:12" s="1" customFormat="1" ht="6.95" customHeight="1">
      <c r="B64" s="41"/>
      <c r="C64" s="42"/>
      <c r="D64" s="42"/>
      <c r="E64" s="42"/>
      <c r="F64" s="42"/>
      <c r="G64" s="42"/>
      <c r="H64" s="42"/>
      <c r="I64" s="109"/>
      <c r="J64" s="42"/>
      <c r="K64" s="42"/>
      <c r="L64" s="32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110"/>
      <c r="J68" s="44"/>
      <c r="K68" s="44"/>
      <c r="L68" s="32"/>
    </row>
    <row r="69" spans="2:12" s="1" customFormat="1" ht="24.95" customHeight="1">
      <c r="B69" s="32"/>
      <c r="C69" s="22" t="s">
        <v>156</v>
      </c>
      <c r="I69" s="93"/>
      <c r="L69" s="32"/>
    </row>
    <row r="70" spans="2:12" s="1" customFormat="1" ht="6.95" customHeight="1">
      <c r="B70" s="32"/>
      <c r="I70" s="93"/>
      <c r="L70" s="32"/>
    </row>
    <row r="71" spans="2:12" s="1" customFormat="1" ht="12" customHeight="1">
      <c r="B71" s="32"/>
      <c r="C71" s="27" t="s">
        <v>17</v>
      </c>
      <c r="I71" s="93"/>
      <c r="L71" s="32"/>
    </row>
    <row r="72" spans="2:12" s="1" customFormat="1" ht="16.5" customHeight="1">
      <c r="B72" s="32"/>
      <c r="E72" s="334" t="str">
        <f>E7</f>
        <v>Rozšíření výrobních kapacit společnosti ZELENKA s.r.o.</v>
      </c>
      <c r="F72" s="335"/>
      <c r="G72" s="335"/>
      <c r="H72" s="335"/>
      <c r="I72" s="93"/>
      <c r="L72" s="32"/>
    </row>
    <row r="73" spans="2:12" s="1" customFormat="1" ht="12" customHeight="1">
      <c r="B73" s="32"/>
      <c r="C73" s="27" t="s">
        <v>144</v>
      </c>
      <c r="I73" s="93"/>
      <c r="L73" s="32"/>
    </row>
    <row r="74" spans="2:12" s="1" customFormat="1" ht="16.5" customHeight="1">
      <c r="B74" s="32"/>
      <c r="E74" s="318" t="str">
        <f>E9</f>
        <v>06 - VN+ON</v>
      </c>
      <c r="F74" s="317"/>
      <c r="G74" s="317"/>
      <c r="H74" s="317"/>
      <c r="I74" s="93"/>
      <c r="L74" s="32"/>
    </row>
    <row r="75" spans="2:12" s="1" customFormat="1" ht="6.95" customHeight="1">
      <c r="B75" s="32"/>
      <c r="I75" s="93"/>
      <c r="L75" s="32"/>
    </row>
    <row r="76" spans="2:12" s="1" customFormat="1" ht="12" customHeight="1">
      <c r="B76" s="32"/>
      <c r="C76" s="27" t="s">
        <v>21</v>
      </c>
      <c r="F76" s="18" t="str">
        <f>F12</f>
        <v>Židlochovice, Topolová 910, PSČ 667 01</v>
      </c>
      <c r="I76" s="94" t="s">
        <v>23</v>
      </c>
      <c r="J76" s="48" t="str">
        <f>IF(J12="","",J12)</f>
        <v>9. 1. 2019</v>
      </c>
      <c r="L76" s="32"/>
    </row>
    <row r="77" spans="2:12" s="1" customFormat="1" ht="6.95" customHeight="1">
      <c r="B77" s="32"/>
      <c r="I77" s="93"/>
      <c r="L77" s="32"/>
    </row>
    <row r="78" spans="2:12" s="1" customFormat="1" ht="24.95" customHeight="1">
      <c r="B78" s="32"/>
      <c r="C78" s="27" t="s">
        <v>25</v>
      </c>
      <c r="F78" s="18" t="str">
        <f>E15</f>
        <v>A77 architektonický ateliér Brno, s.r.o.</v>
      </c>
      <c r="I78" s="94" t="s">
        <v>33</v>
      </c>
      <c r="J78" s="30" t="str">
        <f>E21</f>
        <v>A77 architektonický ateliér Brno, s.r.o.</v>
      </c>
      <c r="L78" s="32"/>
    </row>
    <row r="79" spans="2:12" s="1" customFormat="1" ht="13.7" customHeight="1">
      <c r="B79" s="32"/>
      <c r="C79" s="27" t="s">
        <v>31</v>
      </c>
      <c r="F79" s="18" t="str">
        <f>IF(E18="","",E18)</f>
        <v>Vyplň údaj</v>
      </c>
      <c r="I79" s="94" t="s">
        <v>35</v>
      </c>
      <c r="J79" s="30" t="str">
        <f>E24</f>
        <v>HAVO Consult s.r.o.</v>
      </c>
      <c r="L79" s="32"/>
    </row>
    <row r="80" spans="2:12" s="1" customFormat="1" ht="10.35" customHeight="1">
      <c r="B80" s="32"/>
      <c r="I80" s="93"/>
      <c r="L80" s="32"/>
    </row>
    <row r="81" spans="2:20" s="10" customFormat="1" ht="29.25" customHeight="1">
      <c r="B81" s="125"/>
      <c r="C81" s="126" t="s">
        <v>157</v>
      </c>
      <c r="D81" s="127" t="s">
        <v>59</v>
      </c>
      <c r="E81" s="127" t="s">
        <v>55</v>
      </c>
      <c r="F81" s="127" t="s">
        <v>56</v>
      </c>
      <c r="G81" s="127" t="s">
        <v>158</v>
      </c>
      <c r="H81" s="127" t="s">
        <v>159</v>
      </c>
      <c r="I81" s="128" t="s">
        <v>160</v>
      </c>
      <c r="J81" s="127" t="s">
        <v>148</v>
      </c>
      <c r="K81" s="129" t="s">
        <v>161</v>
      </c>
      <c r="L81" s="125"/>
      <c r="M81" s="55" t="s">
        <v>3</v>
      </c>
      <c r="N81" s="56" t="s">
        <v>44</v>
      </c>
      <c r="O81" s="56" t="s">
        <v>162</v>
      </c>
      <c r="P81" s="56" t="s">
        <v>163</v>
      </c>
      <c r="Q81" s="56" t="s">
        <v>164</v>
      </c>
      <c r="R81" s="56" t="s">
        <v>165</v>
      </c>
      <c r="S81" s="56" t="s">
        <v>166</v>
      </c>
      <c r="T81" s="57" t="s">
        <v>167</v>
      </c>
    </row>
    <row r="82" spans="2:63" s="1" customFormat="1" ht="22.9" customHeight="1">
      <c r="B82" s="32"/>
      <c r="C82" s="60" t="s">
        <v>168</v>
      </c>
      <c r="I82" s="93"/>
      <c r="J82" s="130">
        <f>BK82</f>
        <v>0</v>
      </c>
      <c r="L82" s="32"/>
      <c r="M82" s="58"/>
      <c r="N82" s="49"/>
      <c r="O82" s="49"/>
      <c r="P82" s="131">
        <f>P83</f>
        <v>0</v>
      </c>
      <c r="Q82" s="49"/>
      <c r="R82" s="131">
        <f>R83</f>
        <v>0</v>
      </c>
      <c r="S82" s="49"/>
      <c r="T82" s="132">
        <f>T83</f>
        <v>0</v>
      </c>
      <c r="AT82" s="18" t="s">
        <v>73</v>
      </c>
      <c r="AU82" s="18" t="s">
        <v>149</v>
      </c>
      <c r="BK82" s="133">
        <f>BK83</f>
        <v>0</v>
      </c>
    </row>
    <row r="83" spans="2:63" s="11" customFormat="1" ht="25.9" customHeight="1">
      <c r="B83" s="134"/>
      <c r="D83" s="135" t="s">
        <v>73</v>
      </c>
      <c r="E83" s="136" t="s">
        <v>4119</v>
      </c>
      <c r="F83" s="136" t="s">
        <v>4120</v>
      </c>
      <c r="I83" s="137"/>
      <c r="J83" s="138">
        <f>BK83</f>
        <v>0</v>
      </c>
      <c r="L83" s="134"/>
      <c r="M83" s="139"/>
      <c r="N83" s="140"/>
      <c r="O83" s="140"/>
      <c r="P83" s="141">
        <f>P84+P128</f>
        <v>0</v>
      </c>
      <c r="Q83" s="140"/>
      <c r="R83" s="141">
        <f>R84+R128</f>
        <v>0</v>
      </c>
      <c r="S83" s="140"/>
      <c r="T83" s="142">
        <f>T84+T128</f>
        <v>0</v>
      </c>
      <c r="AR83" s="135" t="s">
        <v>208</v>
      </c>
      <c r="AT83" s="143" t="s">
        <v>73</v>
      </c>
      <c r="AU83" s="143" t="s">
        <v>74</v>
      </c>
      <c r="AY83" s="135" t="s">
        <v>171</v>
      </c>
      <c r="BK83" s="144">
        <f>BK84+BK128</f>
        <v>0</v>
      </c>
    </row>
    <row r="84" spans="2:63" s="11" customFormat="1" ht="22.9" customHeight="1">
      <c r="B84" s="134"/>
      <c r="D84" s="135" t="s">
        <v>73</v>
      </c>
      <c r="E84" s="145" t="s">
        <v>4121</v>
      </c>
      <c r="F84" s="145" t="s">
        <v>4122</v>
      </c>
      <c r="I84" s="137"/>
      <c r="J84" s="146">
        <f>BK84</f>
        <v>0</v>
      </c>
      <c r="L84" s="134"/>
      <c r="M84" s="139"/>
      <c r="N84" s="140"/>
      <c r="O84" s="140"/>
      <c r="P84" s="141">
        <f>SUM(P85:P127)</f>
        <v>0</v>
      </c>
      <c r="Q84" s="140"/>
      <c r="R84" s="141">
        <f>SUM(R85:R127)</f>
        <v>0</v>
      </c>
      <c r="S84" s="140"/>
      <c r="T84" s="142">
        <f>SUM(T85:T127)</f>
        <v>0</v>
      </c>
      <c r="AR84" s="135" t="s">
        <v>208</v>
      </c>
      <c r="AT84" s="143" t="s">
        <v>73</v>
      </c>
      <c r="AU84" s="143" t="s">
        <v>82</v>
      </c>
      <c r="AY84" s="135" t="s">
        <v>171</v>
      </c>
      <c r="BK84" s="144">
        <f>SUM(BK85:BK127)</f>
        <v>0</v>
      </c>
    </row>
    <row r="85" spans="2:65" s="1" customFormat="1" ht="16.5" customHeight="1">
      <c r="B85" s="147"/>
      <c r="C85" s="148" t="s">
        <v>82</v>
      </c>
      <c r="D85" s="148" t="s">
        <v>173</v>
      </c>
      <c r="E85" s="149" t="s">
        <v>4123</v>
      </c>
      <c r="F85" s="150" t="s">
        <v>4124</v>
      </c>
      <c r="G85" s="151" t="s">
        <v>4125</v>
      </c>
      <c r="H85" s="152">
        <v>1</v>
      </c>
      <c r="I85" s="153"/>
      <c r="J85" s="154">
        <f>ROUND(I85*H85,2)</f>
        <v>0</v>
      </c>
      <c r="K85" s="150" t="s">
        <v>3</v>
      </c>
      <c r="L85" s="32"/>
      <c r="M85" s="155" t="s">
        <v>3</v>
      </c>
      <c r="N85" s="156" t="s">
        <v>45</v>
      </c>
      <c r="O85" s="51"/>
      <c r="P85" s="157">
        <f>O85*H85</f>
        <v>0</v>
      </c>
      <c r="Q85" s="157">
        <v>0</v>
      </c>
      <c r="R85" s="157">
        <f>Q85*H85</f>
        <v>0</v>
      </c>
      <c r="S85" s="157">
        <v>0</v>
      </c>
      <c r="T85" s="158">
        <f>S85*H85</f>
        <v>0</v>
      </c>
      <c r="AR85" s="18" t="s">
        <v>178</v>
      </c>
      <c r="AT85" s="18" t="s">
        <v>173</v>
      </c>
      <c r="AU85" s="18" t="s">
        <v>84</v>
      </c>
      <c r="AY85" s="18" t="s">
        <v>171</v>
      </c>
      <c r="BE85" s="159">
        <f>IF(N85="základní",J85,0)</f>
        <v>0</v>
      </c>
      <c r="BF85" s="159">
        <f>IF(N85="snížená",J85,0)</f>
        <v>0</v>
      </c>
      <c r="BG85" s="159">
        <f>IF(N85="zákl. přenesená",J85,0)</f>
        <v>0</v>
      </c>
      <c r="BH85" s="159">
        <f>IF(N85="sníž. přenesená",J85,0)</f>
        <v>0</v>
      </c>
      <c r="BI85" s="159">
        <f>IF(N85="nulová",J85,0)</f>
        <v>0</v>
      </c>
      <c r="BJ85" s="18" t="s">
        <v>82</v>
      </c>
      <c r="BK85" s="159">
        <f>ROUND(I85*H85,2)</f>
        <v>0</v>
      </c>
      <c r="BL85" s="18" t="s">
        <v>178</v>
      </c>
      <c r="BM85" s="18" t="s">
        <v>84</v>
      </c>
    </row>
    <row r="86" spans="2:47" s="1" customFormat="1" ht="12">
      <c r="B86" s="32"/>
      <c r="D86" s="160" t="s">
        <v>180</v>
      </c>
      <c r="F86" s="161" t="s">
        <v>4124</v>
      </c>
      <c r="I86" s="93"/>
      <c r="L86" s="32"/>
      <c r="M86" s="162"/>
      <c r="N86" s="51"/>
      <c r="O86" s="51"/>
      <c r="P86" s="51"/>
      <c r="Q86" s="51"/>
      <c r="R86" s="51"/>
      <c r="S86" s="51"/>
      <c r="T86" s="52"/>
      <c r="AT86" s="18" t="s">
        <v>180</v>
      </c>
      <c r="AU86" s="18" t="s">
        <v>84</v>
      </c>
    </row>
    <row r="87" spans="2:47" s="1" customFormat="1" ht="39">
      <c r="B87" s="32"/>
      <c r="D87" s="160" t="s">
        <v>649</v>
      </c>
      <c r="F87" s="207" t="s">
        <v>4126</v>
      </c>
      <c r="I87" s="93"/>
      <c r="L87" s="32"/>
      <c r="M87" s="162"/>
      <c r="N87" s="51"/>
      <c r="O87" s="51"/>
      <c r="P87" s="51"/>
      <c r="Q87" s="51"/>
      <c r="R87" s="51"/>
      <c r="S87" s="51"/>
      <c r="T87" s="52"/>
      <c r="AT87" s="18" t="s">
        <v>649</v>
      </c>
      <c r="AU87" s="18" t="s">
        <v>84</v>
      </c>
    </row>
    <row r="88" spans="2:65" s="1" customFormat="1" ht="16.5" customHeight="1">
      <c r="B88" s="147"/>
      <c r="C88" s="148" t="s">
        <v>84</v>
      </c>
      <c r="D88" s="148" t="s">
        <v>173</v>
      </c>
      <c r="E88" s="149" t="s">
        <v>4127</v>
      </c>
      <c r="F88" s="150" t="s">
        <v>4128</v>
      </c>
      <c r="G88" s="151" t="s">
        <v>4125</v>
      </c>
      <c r="H88" s="152">
        <v>1</v>
      </c>
      <c r="I88" s="153"/>
      <c r="J88" s="154">
        <f>ROUND(I88*H88,2)</f>
        <v>0</v>
      </c>
      <c r="K88" s="150" t="s">
        <v>3</v>
      </c>
      <c r="L88" s="32"/>
      <c r="M88" s="155" t="s">
        <v>3</v>
      </c>
      <c r="N88" s="156" t="s">
        <v>45</v>
      </c>
      <c r="O88" s="51"/>
      <c r="P88" s="157">
        <f>O88*H88</f>
        <v>0</v>
      </c>
      <c r="Q88" s="157">
        <v>0</v>
      </c>
      <c r="R88" s="157">
        <f>Q88*H88</f>
        <v>0</v>
      </c>
      <c r="S88" s="157">
        <v>0</v>
      </c>
      <c r="T88" s="158">
        <f>S88*H88</f>
        <v>0</v>
      </c>
      <c r="AR88" s="18" t="s">
        <v>178</v>
      </c>
      <c r="AT88" s="18" t="s">
        <v>173</v>
      </c>
      <c r="AU88" s="18" t="s">
        <v>84</v>
      </c>
      <c r="AY88" s="18" t="s">
        <v>171</v>
      </c>
      <c r="BE88" s="159">
        <f>IF(N88="základní",J88,0)</f>
        <v>0</v>
      </c>
      <c r="BF88" s="159">
        <f>IF(N88="snížená",J88,0)</f>
        <v>0</v>
      </c>
      <c r="BG88" s="159">
        <f>IF(N88="zákl. přenesená",J88,0)</f>
        <v>0</v>
      </c>
      <c r="BH88" s="159">
        <f>IF(N88="sníž. přenesená",J88,0)</f>
        <v>0</v>
      </c>
      <c r="BI88" s="159">
        <f>IF(N88="nulová",J88,0)</f>
        <v>0</v>
      </c>
      <c r="BJ88" s="18" t="s">
        <v>82</v>
      </c>
      <c r="BK88" s="159">
        <f>ROUND(I88*H88,2)</f>
        <v>0</v>
      </c>
      <c r="BL88" s="18" t="s">
        <v>178</v>
      </c>
      <c r="BM88" s="18" t="s">
        <v>178</v>
      </c>
    </row>
    <row r="89" spans="2:47" s="1" customFormat="1" ht="12">
      <c r="B89" s="32"/>
      <c r="D89" s="160" t="s">
        <v>180</v>
      </c>
      <c r="F89" s="161" t="s">
        <v>4128</v>
      </c>
      <c r="I89" s="93"/>
      <c r="L89" s="32"/>
      <c r="M89" s="162"/>
      <c r="N89" s="51"/>
      <c r="O89" s="51"/>
      <c r="P89" s="51"/>
      <c r="Q89" s="51"/>
      <c r="R89" s="51"/>
      <c r="S89" s="51"/>
      <c r="T89" s="52"/>
      <c r="AT89" s="18" t="s">
        <v>180</v>
      </c>
      <c r="AU89" s="18" t="s">
        <v>84</v>
      </c>
    </row>
    <row r="90" spans="2:47" s="1" customFormat="1" ht="39">
      <c r="B90" s="32"/>
      <c r="D90" s="160" t="s">
        <v>649</v>
      </c>
      <c r="F90" s="207" t="s">
        <v>4129</v>
      </c>
      <c r="I90" s="93"/>
      <c r="L90" s="32"/>
      <c r="M90" s="162"/>
      <c r="N90" s="51"/>
      <c r="O90" s="51"/>
      <c r="P90" s="51"/>
      <c r="Q90" s="51"/>
      <c r="R90" s="51"/>
      <c r="S90" s="51"/>
      <c r="T90" s="52"/>
      <c r="AT90" s="18" t="s">
        <v>649</v>
      </c>
      <c r="AU90" s="18" t="s">
        <v>84</v>
      </c>
    </row>
    <row r="91" spans="2:65" s="1" customFormat="1" ht="16.5" customHeight="1">
      <c r="B91" s="147"/>
      <c r="C91" s="148" t="s">
        <v>107</v>
      </c>
      <c r="D91" s="148" t="s">
        <v>173</v>
      </c>
      <c r="E91" s="149" t="s">
        <v>4130</v>
      </c>
      <c r="F91" s="150" t="s">
        <v>4131</v>
      </c>
      <c r="G91" s="151" t="s">
        <v>4125</v>
      </c>
      <c r="H91" s="152">
        <v>1</v>
      </c>
      <c r="I91" s="153"/>
      <c r="J91" s="154">
        <f>ROUND(I91*H91,2)</f>
        <v>0</v>
      </c>
      <c r="K91" s="150" t="s">
        <v>3</v>
      </c>
      <c r="L91" s="32"/>
      <c r="M91" s="155" t="s">
        <v>3</v>
      </c>
      <c r="N91" s="156" t="s">
        <v>45</v>
      </c>
      <c r="O91" s="51"/>
      <c r="P91" s="157">
        <f>O91*H91</f>
        <v>0</v>
      </c>
      <c r="Q91" s="157">
        <v>0</v>
      </c>
      <c r="R91" s="157">
        <f>Q91*H91</f>
        <v>0</v>
      </c>
      <c r="S91" s="157">
        <v>0</v>
      </c>
      <c r="T91" s="158">
        <f>S91*H91</f>
        <v>0</v>
      </c>
      <c r="AR91" s="18" t="s">
        <v>178</v>
      </c>
      <c r="AT91" s="18" t="s">
        <v>173</v>
      </c>
      <c r="AU91" s="18" t="s">
        <v>84</v>
      </c>
      <c r="AY91" s="18" t="s">
        <v>171</v>
      </c>
      <c r="BE91" s="159">
        <f>IF(N91="základní",J91,0)</f>
        <v>0</v>
      </c>
      <c r="BF91" s="159">
        <f>IF(N91="snížená",J91,0)</f>
        <v>0</v>
      </c>
      <c r="BG91" s="159">
        <f>IF(N91="zákl. přenesená",J91,0)</f>
        <v>0</v>
      </c>
      <c r="BH91" s="159">
        <f>IF(N91="sníž. přenesená",J91,0)</f>
        <v>0</v>
      </c>
      <c r="BI91" s="159">
        <f>IF(N91="nulová",J91,0)</f>
        <v>0</v>
      </c>
      <c r="BJ91" s="18" t="s">
        <v>82</v>
      </c>
      <c r="BK91" s="159">
        <f>ROUND(I91*H91,2)</f>
        <v>0</v>
      </c>
      <c r="BL91" s="18" t="s">
        <v>178</v>
      </c>
      <c r="BM91" s="18" t="s">
        <v>190</v>
      </c>
    </row>
    <row r="92" spans="2:47" s="1" customFormat="1" ht="12">
      <c r="B92" s="32"/>
      <c r="D92" s="160" t="s">
        <v>180</v>
      </c>
      <c r="F92" s="161" t="s">
        <v>4131</v>
      </c>
      <c r="I92" s="93"/>
      <c r="L92" s="32"/>
      <c r="M92" s="162"/>
      <c r="N92" s="51"/>
      <c r="O92" s="51"/>
      <c r="P92" s="51"/>
      <c r="Q92" s="51"/>
      <c r="R92" s="51"/>
      <c r="S92" s="51"/>
      <c r="T92" s="52"/>
      <c r="AT92" s="18" t="s">
        <v>180</v>
      </c>
      <c r="AU92" s="18" t="s">
        <v>84</v>
      </c>
    </row>
    <row r="93" spans="2:47" s="1" customFormat="1" ht="29.25">
      <c r="B93" s="32"/>
      <c r="D93" s="160" t="s">
        <v>649</v>
      </c>
      <c r="F93" s="207" t="s">
        <v>4132</v>
      </c>
      <c r="I93" s="93"/>
      <c r="L93" s="32"/>
      <c r="M93" s="162"/>
      <c r="N93" s="51"/>
      <c r="O93" s="51"/>
      <c r="P93" s="51"/>
      <c r="Q93" s="51"/>
      <c r="R93" s="51"/>
      <c r="S93" s="51"/>
      <c r="T93" s="52"/>
      <c r="AT93" s="18" t="s">
        <v>649</v>
      </c>
      <c r="AU93" s="18" t="s">
        <v>84</v>
      </c>
    </row>
    <row r="94" spans="2:65" s="1" customFormat="1" ht="16.5" customHeight="1">
      <c r="B94" s="147"/>
      <c r="C94" s="148" t="s">
        <v>178</v>
      </c>
      <c r="D94" s="148" t="s">
        <v>173</v>
      </c>
      <c r="E94" s="149" t="s">
        <v>4133</v>
      </c>
      <c r="F94" s="150" t="s">
        <v>4134</v>
      </c>
      <c r="G94" s="151" t="s">
        <v>4125</v>
      </c>
      <c r="H94" s="152">
        <v>1</v>
      </c>
      <c r="I94" s="153"/>
      <c r="J94" s="154">
        <f>ROUND(I94*H94,2)</f>
        <v>0</v>
      </c>
      <c r="K94" s="150" t="s">
        <v>3</v>
      </c>
      <c r="L94" s="32"/>
      <c r="M94" s="155" t="s">
        <v>3</v>
      </c>
      <c r="N94" s="156" t="s">
        <v>45</v>
      </c>
      <c r="O94" s="51"/>
      <c r="P94" s="157">
        <f>O94*H94</f>
        <v>0</v>
      </c>
      <c r="Q94" s="157">
        <v>0</v>
      </c>
      <c r="R94" s="157">
        <f>Q94*H94</f>
        <v>0</v>
      </c>
      <c r="S94" s="157">
        <v>0</v>
      </c>
      <c r="T94" s="158">
        <f>S94*H94</f>
        <v>0</v>
      </c>
      <c r="AR94" s="18" t="s">
        <v>178</v>
      </c>
      <c r="AT94" s="18" t="s">
        <v>173</v>
      </c>
      <c r="AU94" s="18" t="s">
        <v>84</v>
      </c>
      <c r="AY94" s="18" t="s">
        <v>171</v>
      </c>
      <c r="BE94" s="159">
        <f>IF(N94="základní",J94,0)</f>
        <v>0</v>
      </c>
      <c r="BF94" s="159">
        <f>IF(N94="snížená",J94,0)</f>
        <v>0</v>
      </c>
      <c r="BG94" s="159">
        <f>IF(N94="zákl. přenesená",J94,0)</f>
        <v>0</v>
      </c>
      <c r="BH94" s="159">
        <f>IF(N94="sníž. přenesená",J94,0)</f>
        <v>0</v>
      </c>
      <c r="BI94" s="159">
        <f>IF(N94="nulová",J94,0)</f>
        <v>0</v>
      </c>
      <c r="BJ94" s="18" t="s">
        <v>82</v>
      </c>
      <c r="BK94" s="159">
        <f>ROUND(I94*H94,2)</f>
        <v>0</v>
      </c>
      <c r="BL94" s="18" t="s">
        <v>178</v>
      </c>
      <c r="BM94" s="18" t="s">
        <v>232</v>
      </c>
    </row>
    <row r="95" spans="2:47" s="1" customFormat="1" ht="12">
      <c r="B95" s="32"/>
      <c r="D95" s="160" t="s">
        <v>180</v>
      </c>
      <c r="F95" s="161" t="s">
        <v>4134</v>
      </c>
      <c r="I95" s="93"/>
      <c r="L95" s="32"/>
      <c r="M95" s="162"/>
      <c r="N95" s="51"/>
      <c r="O95" s="51"/>
      <c r="P95" s="51"/>
      <c r="Q95" s="51"/>
      <c r="R95" s="51"/>
      <c r="S95" s="51"/>
      <c r="T95" s="52"/>
      <c r="AT95" s="18" t="s">
        <v>180</v>
      </c>
      <c r="AU95" s="18" t="s">
        <v>84</v>
      </c>
    </row>
    <row r="96" spans="2:47" s="1" customFormat="1" ht="39">
      <c r="B96" s="32"/>
      <c r="D96" s="160" t="s">
        <v>649</v>
      </c>
      <c r="F96" s="207" t="s">
        <v>4135</v>
      </c>
      <c r="I96" s="93"/>
      <c r="L96" s="32"/>
      <c r="M96" s="162"/>
      <c r="N96" s="51"/>
      <c r="O96" s="51"/>
      <c r="P96" s="51"/>
      <c r="Q96" s="51"/>
      <c r="R96" s="51"/>
      <c r="S96" s="51"/>
      <c r="T96" s="52"/>
      <c r="AT96" s="18" t="s">
        <v>649</v>
      </c>
      <c r="AU96" s="18" t="s">
        <v>84</v>
      </c>
    </row>
    <row r="97" spans="2:65" s="1" customFormat="1" ht="16.5" customHeight="1">
      <c r="B97" s="147"/>
      <c r="C97" s="148" t="s">
        <v>206</v>
      </c>
      <c r="D97" s="148" t="s">
        <v>173</v>
      </c>
      <c r="E97" s="149" t="s">
        <v>4136</v>
      </c>
      <c r="F97" s="150" t="s">
        <v>4137</v>
      </c>
      <c r="G97" s="151" t="s">
        <v>4125</v>
      </c>
      <c r="H97" s="152">
        <v>1</v>
      </c>
      <c r="I97" s="153"/>
      <c r="J97" s="154">
        <f>ROUND(I97*H97,2)</f>
        <v>0</v>
      </c>
      <c r="K97" s="150" t="s">
        <v>3</v>
      </c>
      <c r="L97" s="32"/>
      <c r="M97" s="155" t="s">
        <v>3</v>
      </c>
      <c r="N97" s="156" t="s">
        <v>45</v>
      </c>
      <c r="O97" s="51"/>
      <c r="P97" s="157">
        <f>O97*H97</f>
        <v>0</v>
      </c>
      <c r="Q97" s="157">
        <v>0</v>
      </c>
      <c r="R97" s="157">
        <f>Q97*H97</f>
        <v>0</v>
      </c>
      <c r="S97" s="157">
        <v>0</v>
      </c>
      <c r="T97" s="158">
        <f>S97*H97</f>
        <v>0</v>
      </c>
      <c r="AR97" s="18" t="s">
        <v>178</v>
      </c>
      <c r="AT97" s="18" t="s">
        <v>173</v>
      </c>
      <c r="AU97" s="18" t="s">
        <v>84</v>
      </c>
      <c r="AY97" s="18" t="s">
        <v>171</v>
      </c>
      <c r="BE97" s="159">
        <f>IF(N97="základní",J97,0)</f>
        <v>0</v>
      </c>
      <c r="BF97" s="159">
        <f>IF(N97="snížená",J97,0)</f>
        <v>0</v>
      </c>
      <c r="BG97" s="159">
        <f>IF(N97="zákl. přenesená",J97,0)</f>
        <v>0</v>
      </c>
      <c r="BH97" s="159">
        <f>IF(N97="sníž. přenesená",J97,0)</f>
        <v>0</v>
      </c>
      <c r="BI97" s="159">
        <f>IF(N97="nulová",J97,0)</f>
        <v>0</v>
      </c>
      <c r="BJ97" s="18" t="s">
        <v>82</v>
      </c>
      <c r="BK97" s="159">
        <f>ROUND(I97*H97,2)</f>
        <v>0</v>
      </c>
      <c r="BL97" s="18" t="s">
        <v>178</v>
      </c>
      <c r="BM97" s="18" t="s">
        <v>242</v>
      </c>
    </row>
    <row r="98" spans="2:47" s="1" customFormat="1" ht="12">
      <c r="B98" s="32"/>
      <c r="D98" s="160" t="s">
        <v>180</v>
      </c>
      <c r="F98" s="161" t="s">
        <v>4137</v>
      </c>
      <c r="I98" s="93"/>
      <c r="L98" s="32"/>
      <c r="M98" s="162"/>
      <c r="N98" s="51"/>
      <c r="O98" s="51"/>
      <c r="P98" s="51"/>
      <c r="Q98" s="51"/>
      <c r="R98" s="51"/>
      <c r="S98" s="51"/>
      <c r="T98" s="52"/>
      <c r="AT98" s="18" t="s">
        <v>180</v>
      </c>
      <c r="AU98" s="18" t="s">
        <v>84</v>
      </c>
    </row>
    <row r="99" spans="2:47" s="1" customFormat="1" ht="29.25">
      <c r="B99" s="32"/>
      <c r="D99" s="160" t="s">
        <v>649</v>
      </c>
      <c r="F99" s="207" t="s">
        <v>4138</v>
      </c>
      <c r="I99" s="93"/>
      <c r="L99" s="32"/>
      <c r="M99" s="162"/>
      <c r="N99" s="51"/>
      <c r="O99" s="51"/>
      <c r="P99" s="51"/>
      <c r="Q99" s="51"/>
      <c r="R99" s="51"/>
      <c r="S99" s="51"/>
      <c r="T99" s="52"/>
      <c r="AT99" s="18" t="s">
        <v>649</v>
      </c>
      <c r="AU99" s="18" t="s">
        <v>84</v>
      </c>
    </row>
    <row r="100" spans="2:65" s="1" customFormat="1" ht="16.5" customHeight="1">
      <c r="B100" s="147"/>
      <c r="C100" s="148" t="s">
        <v>248</v>
      </c>
      <c r="D100" s="148" t="s">
        <v>173</v>
      </c>
      <c r="E100" s="149" t="s">
        <v>4139</v>
      </c>
      <c r="F100" s="150" t="s">
        <v>4140</v>
      </c>
      <c r="G100" s="151" t="s">
        <v>4125</v>
      </c>
      <c r="H100" s="152">
        <v>1</v>
      </c>
      <c r="I100" s="153"/>
      <c r="J100" s="154">
        <f>ROUND(I100*H100,2)</f>
        <v>0</v>
      </c>
      <c r="K100" s="150" t="s">
        <v>3</v>
      </c>
      <c r="L100" s="32"/>
      <c r="M100" s="155" t="s">
        <v>3</v>
      </c>
      <c r="N100" s="156" t="s">
        <v>45</v>
      </c>
      <c r="O100" s="51"/>
      <c r="P100" s="157">
        <f>O100*H100</f>
        <v>0</v>
      </c>
      <c r="Q100" s="157">
        <v>0</v>
      </c>
      <c r="R100" s="157">
        <f>Q100*H100</f>
        <v>0</v>
      </c>
      <c r="S100" s="157">
        <v>0</v>
      </c>
      <c r="T100" s="158">
        <f>S100*H100</f>
        <v>0</v>
      </c>
      <c r="AR100" s="18" t="s">
        <v>178</v>
      </c>
      <c r="AT100" s="18" t="s">
        <v>173</v>
      </c>
      <c r="AU100" s="18" t="s">
        <v>84</v>
      </c>
      <c r="AY100" s="18" t="s">
        <v>171</v>
      </c>
      <c r="BE100" s="159">
        <f>IF(N100="základní",J100,0)</f>
        <v>0</v>
      </c>
      <c r="BF100" s="159">
        <f>IF(N100="snížená",J100,0)</f>
        <v>0</v>
      </c>
      <c r="BG100" s="159">
        <f>IF(N100="zákl. přenesená",J100,0)</f>
        <v>0</v>
      </c>
      <c r="BH100" s="159">
        <f>IF(N100="sníž. přenesená",J100,0)</f>
        <v>0</v>
      </c>
      <c r="BI100" s="159">
        <f>IF(N100="nulová",J100,0)</f>
        <v>0</v>
      </c>
      <c r="BJ100" s="18" t="s">
        <v>82</v>
      </c>
      <c r="BK100" s="159">
        <f>ROUND(I100*H100,2)</f>
        <v>0</v>
      </c>
      <c r="BL100" s="18" t="s">
        <v>178</v>
      </c>
      <c r="BM100" s="18" t="s">
        <v>253</v>
      </c>
    </row>
    <row r="101" spans="2:47" s="1" customFormat="1" ht="12">
      <c r="B101" s="32"/>
      <c r="D101" s="160" t="s">
        <v>180</v>
      </c>
      <c r="F101" s="161" t="s">
        <v>4140</v>
      </c>
      <c r="I101" s="93"/>
      <c r="L101" s="32"/>
      <c r="M101" s="162"/>
      <c r="N101" s="51"/>
      <c r="O101" s="51"/>
      <c r="P101" s="51"/>
      <c r="Q101" s="51"/>
      <c r="R101" s="51"/>
      <c r="S101" s="51"/>
      <c r="T101" s="52"/>
      <c r="AT101" s="18" t="s">
        <v>180</v>
      </c>
      <c r="AU101" s="18" t="s">
        <v>84</v>
      </c>
    </row>
    <row r="102" spans="2:47" s="1" customFormat="1" ht="39">
      <c r="B102" s="32"/>
      <c r="D102" s="160" t="s">
        <v>649</v>
      </c>
      <c r="F102" s="207" t="s">
        <v>4141</v>
      </c>
      <c r="I102" s="93"/>
      <c r="L102" s="32"/>
      <c r="M102" s="162"/>
      <c r="N102" s="51"/>
      <c r="O102" s="51"/>
      <c r="P102" s="51"/>
      <c r="Q102" s="51"/>
      <c r="R102" s="51"/>
      <c r="S102" s="51"/>
      <c r="T102" s="52"/>
      <c r="AT102" s="18" t="s">
        <v>649</v>
      </c>
      <c r="AU102" s="18" t="s">
        <v>84</v>
      </c>
    </row>
    <row r="103" spans="2:65" s="1" customFormat="1" ht="16.5" customHeight="1">
      <c r="B103" s="147"/>
      <c r="C103" s="148" t="s">
        <v>386</v>
      </c>
      <c r="D103" s="148" t="s">
        <v>173</v>
      </c>
      <c r="E103" s="149" t="s">
        <v>4142</v>
      </c>
      <c r="F103" s="150" t="s">
        <v>4143</v>
      </c>
      <c r="G103" s="151" t="s">
        <v>1025</v>
      </c>
      <c r="H103" s="152">
        <v>0</v>
      </c>
      <c r="I103" s="153"/>
      <c r="J103" s="154">
        <f>ROUND(I103*H103,2)</f>
        <v>0</v>
      </c>
      <c r="K103" s="150" t="s">
        <v>3</v>
      </c>
      <c r="L103" s="32"/>
      <c r="M103" s="155" t="s">
        <v>3</v>
      </c>
      <c r="N103" s="156" t="s">
        <v>45</v>
      </c>
      <c r="O103" s="51"/>
      <c r="P103" s="157">
        <f>O103*H103</f>
        <v>0</v>
      </c>
      <c r="Q103" s="157">
        <v>0</v>
      </c>
      <c r="R103" s="157">
        <f>Q103*H103</f>
        <v>0</v>
      </c>
      <c r="S103" s="157">
        <v>0</v>
      </c>
      <c r="T103" s="158">
        <f>S103*H103</f>
        <v>0</v>
      </c>
      <c r="AR103" s="18" t="s">
        <v>178</v>
      </c>
      <c r="AT103" s="18" t="s">
        <v>173</v>
      </c>
      <c r="AU103" s="18" t="s">
        <v>84</v>
      </c>
      <c r="AY103" s="18" t="s">
        <v>171</v>
      </c>
      <c r="BE103" s="159">
        <f>IF(N103="základní",J103,0)</f>
        <v>0</v>
      </c>
      <c r="BF103" s="159">
        <f>IF(N103="snížená",J103,0)</f>
        <v>0</v>
      </c>
      <c r="BG103" s="159">
        <f>IF(N103="zákl. přenesená",J103,0)</f>
        <v>0</v>
      </c>
      <c r="BH103" s="159">
        <f>IF(N103="sníž. přenesená",J103,0)</f>
        <v>0</v>
      </c>
      <c r="BI103" s="159">
        <f>IF(N103="nulová",J103,0)</f>
        <v>0</v>
      </c>
      <c r="BJ103" s="18" t="s">
        <v>82</v>
      </c>
      <c r="BK103" s="159">
        <f>ROUND(I103*H103,2)</f>
        <v>0</v>
      </c>
      <c r="BL103" s="18" t="s">
        <v>178</v>
      </c>
      <c r="BM103" s="18" t="s">
        <v>376</v>
      </c>
    </row>
    <row r="104" spans="2:47" s="1" customFormat="1" ht="12">
      <c r="B104" s="32"/>
      <c r="D104" s="160" t="s">
        <v>180</v>
      </c>
      <c r="F104" s="161" t="s">
        <v>4143</v>
      </c>
      <c r="I104" s="93"/>
      <c r="L104" s="32"/>
      <c r="M104" s="162"/>
      <c r="N104" s="51"/>
      <c r="O104" s="51"/>
      <c r="P104" s="51"/>
      <c r="Q104" s="51"/>
      <c r="R104" s="51"/>
      <c r="S104" s="51"/>
      <c r="T104" s="52"/>
      <c r="AT104" s="18" t="s">
        <v>180</v>
      </c>
      <c r="AU104" s="18" t="s">
        <v>84</v>
      </c>
    </row>
    <row r="105" spans="2:65" s="1" customFormat="1" ht="16.5" customHeight="1">
      <c r="B105" s="147"/>
      <c r="C105" s="148" t="s">
        <v>429</v>
      </c>
      <c r="D105" s="148" t="s">
        <v>173</v>
      </c>
      <c r="E105" s="149" t="s">
        <v>2061</v>
      </c>
      <c r="F105" s="150" t="s">
        <v>4144</v>
      </c>
      <c r="G105" s="151" t="s">
        <v>4125</v>
      </c>
      <c r="H105" s="152">
        <v>1</v>
      </c>
      <c r="I105" s="153"/>
      <c r="J105" s="154">
        <f>ROUND(I105*H105,2)</f>
        <v>0</v>
      </c>
      <c r="K105" s="150" t="s">
        <v>3</v>
      </c>
      <c r="L105" s="32"/>
      <c r="M105" s="155" t="s">
        <v>3</v>
      </c>
      <c r="N105" s="156" t="s">
        <v>45</v>
      </c>
      <c r="O105" s="51"/>
      <c r="P105" s="157">
        <f>O105*H105</f>
        <v>0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18" t="s">
        <v>178</v>
      </c>
      <c r="AT105" s="18" t="s">
        <v>173</v>
      </c>
      <c r="AU105" s="18" t="s">
        <v>84</v>
      </c>
      <c r="AY105" s="18" t="s">
        <v>171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8" t="s">
        <v>82</v>
      </c>
      <c r="BK105" s="159">
        <f>ROUND(I105*H105,2)</f>
        <v>0</v>
      </c>
      <c r="BL105" s="18" t="s">
        <v>178</v>
      </c>
      <c r="BM105" s="18" t="s">
        <v>386</v>
      </c>
    </row>
    <row r="106" spans="2:47" s="1" customFormat="1" ht="12">
      <c r="B106" s="32"/>
      <c r="D106" s="160" t="s">
        <v>180</v>
      </c>
      <c r="F106" s="161" t="s">
        <v>4144</v>
      </c>
      <c r="I106" s="93"/>
      <c r="L106" s="32"/>
      <c r="M106" s="162"/>
      <c r="N106" s="51"/>
      <c r="O106" s="51"/>
      <c r="P106" s="51"/>
      <c r="Q106" s="51"/>
      <c r="R106" s="51"/>
      <c r="S106" s="51"/>
      <c r="T106" s="52"/>
      <c r="AT106" s="18" t="s">
        <v>180</v>
      </c>
      <c r="AU106" s="18" t="s">
        <v>84</v>
      </c>
    </row>
    <row r="107" spans="2:47" s="1" customFormat="1" ht="19.5">
      <c r="B107" s="32"/>
      <c r="D107" s="160" t="s">
        <v>649</v>
      </c>
      <c r="F107" s="207" t="s">
        <v>4145</v>
      </c>
      <c r="I107" s="93"/>
      <c r="L107" s="32"/>
      <c r="M107" s="162"/>
      <c r="N107" s="51"/>
      <c r="O107" s="51"/>
      <c r="P107" s="51"/>
      <c r="Q107" s="51"/>
      <c r="R107" s="51"/>
      <c r="S107" s="51"/>
      <c r="T107" s="52"/>
      <c r="AT107" s="18" t="s">
        <v>649</v>
      </c>
      <c r="AU107" s="18" t="s">
        <v>84</v>
      </c>
    </row>
    <row r="108" spans="2:47" s="1" customFormat="1" ht="12">
      <c r="B108" s="32"/>
      <c r="D108" s="160" t="s">
        <v>180</v>
      </c>
      <c r="F108" s="161"/>
      <c r="I108" s="93"/>
      <c r="L108" s="32"/>
      <c r="M108" s="162"/>
      <c r="N108" s="51"/>
      <c r="O108" s="51"/>
      <c r="P108" s="51"/>
      <c r="Q108" s="51"/>
      <c r="R108" s="51"/>
      <c r="S108" s="51"/>
      <c r="T108" s="52"/>
      <c r="AT108" s="18" t="s">
        <v>180</v>
      </c>
      <c r="AU108" s="18" t="s">
        <v>84</v>
      </c>
    </row>
    <row r="109" spans="2:65" s="1" customFormat="1" ht="16.5" customHeight="1">
      <c r="B109" s="147"/>
      <c r="C109" s="148" t="s">
        <v>645</v>
      </c>
      <c r="D109" s="148" t="s">
        <v>173</v>
      </c>
      <c r="E109" s="149" t="s">
        <v>4146</v>
      </c>
      <c r="F109" s="150" t="s">
        <v>4147</v>
      </c>
      <c r="G109" s="151" t="s">
        <v>4125</v>
      </c>
      <c r="H109" s="152">
        <v>1</v>
      </c>
      <c r="I109" s="153"/>
      <c r="J109" s="154">
        <f>ROUND(I109*H109,2)</f>
        <v>0</v>
      </c>
      <c r="K109" s="150" t="s">
        <v>3</v>
      </c>
      <c r="L109" s="32"/>
      <c r="M109" s="155" t="s">
        <v>3</v>
      </c>
      <c r="N109" s="156" t="s">
        <v>45</v>
      </c>
      <c r="O109" s="51"/>
      <c r="P109" s="157">
        <f>O109*H109</f>
        <v>0</v>
      </c>
      <c r="Q109" s="157">
        <v>0</v>
      </c>
      <c r="R109" s="157">
        <f>Q109*H109</f>
        <v>0</v>
      </c>
      <c r="S109" s="157">
        <v>0</v>
      </c>
      <c r="T109" s="158">
        <f>S109*H109</f>
        <v>0</v>
      </c>
      <c r="AR109" s="18" t="s">
        <v>178</v>
      </c>
      <c r="AT109" s="18" t="s">
        <v>173</v>
      </c>
      <c r="AU109" s="18" t="s">
        <v>84</v>
      </c>
      <c r="AY109" s="18" t="s">
        <v>171</v>
      </c>
      <c r="BE109" s="159">
        <f>IF(N109="základní",J109,0)</f>
        <v>0</v>
      </c>
      <c r="BF109" s="159">
        <f>IF(N109="snížená",J109,0)</f>
        <v>0</v>
      </c>
      <c r="BG109" s="159">
        <f>IF(N109="zákl. přenesená",J109,0)</f>
        <v>0</v>
      </c>
      <c r="BH109" s="159">
        <f>IF(N109="sníž. přenesená",J109,0)</f>
        <v>0</v>
      </c>
      <c r="BI109" s="159">
        <f>IF(N109="nulová",J109,0)</f>
        <v>0</v>
      </c>
      <c r="BJ109" s="18" t="s">
        <v>82</v>
      </c>
      <c r="BK109" s="159">
        <f>ROUND(I109*H109,2)</f>
        <v>0</v>
      </c>
      <c r="BL109" s="18" t="s">
        <v>178</v>
      </c>
      <c r="BM109" s="18" t="s">
        <v>418</v>
      </c>
    </row>
    <row r="110" spans="2:47" s="1" customFormat="1" ht="12">
      <c r="B110" s="32"/>
      <c r="D110" s="160" t="s">
        <v>180</v>
      </c>
      <c r="F110" s="161" t="s">
        <v>4147</v>
      </c>
      <c r="I110" s="93"/>
      <c r="L110" s="32"/>
      <c r="M110" s="162"/>
      <c r="N110" s="51"/>
      <c r="O110" s="51"/>
      <c r="P110" s="51"/>
      <c r="Q110" s="51"/>
      <c r="R110" s="51"/>
      <c r="S110" s="51"/>
      <c r="T110" s="52"/>
      <c r="AT110" s="18" t="s">
        <v>180</v>
      </c>
      <c r="AU110" s="18" t="s">
        <v>84</v>
      </c>
    </row>
    <row r="111" spans="2:65" s="1" customFormat="1" ht="22.5" customHeight="1">
      <c r="B111" s="147"/>
      <c r="C111" s="148" t="s">
        <v>651</v>
      </c>
      <c r="D111" s="148" t="s">
        <v>173</v>
      </c>
      <c r="E111" s="149" t="s">
        <v>4148</v>
      </c>
      <c r="F111" s="150" t="s">
        <v>4149</v>
      </c>
      <c r="G111" s="151" t="s">
        <v>2471</v>
      </c>
      <c r="H111" s="152">
        <v>0</v>
      </c>
      <c r="I111" s="153"/>
      <c r="J111" s="154">
        <f>ROUND(I111*H111,2)</f>
        <v>0</v>
      </c>
      <c r="K111" s="150" t="s">
        <v>3</v>
      </c>
      <c r="L111" s="32"/>
      <c r="M111" s="155" t="s">
        <v>3</v>
      </c>
      <c r="N111" s="156" t="s">
        <v>45</v>
      </c>
      <c r="O111" s="51"/>
      <c r="P111" s="157">
        <f>O111*H111</f>
        <v>0</v>
      </c>
      <c r="Q111" s="157">
        <v>0</v>
      </c>
      <c r="R111" s="157">
        <f>Q111*H111</f>
        <v>0</v>
      </c>
      <c r="S111" s="157">
        <v>0</v>
      </c>
      <c r="T111" s="158">
        <f>S111*H111</f>
        <v>0</v>
      </c>
      <c r="AR111" s="18" t="s">
        <v>178</v>
      </c>
      <c r="AT111" s="18" t="s">
        <v>173</v>
      </c>
      <c r="AU111" s="18" t="s">
        <v>84</v>
      </c>
      <c r="AY111" s="18" t="s">
        <v>171</v>
      </c>
      <c r="BE111" s="159">
        <f>IF(N111="základní",J111,0)</f>
        <v>0</v>
      </c>
      <c r="BF111" s="159">
        <f>IF(N111="snížená",J111,0)</f>
        <v>0</v>
      </c>
      <c r="BG111" s="159">
        <f>IF(N111="zákl. přenesená",J111,0)</f>
        <v>0</v>
      </c>
      <c r="BH111" s="159">
        <f>IF(N111="sníž. přenesená",J111,0)</f>
        <v>0</v>
      </c>
      <c r="BI111" s="159">
        <f>IF(N111="nulová",J111,0)</f>
        <v>0</v>
      </c>
      <c r="BJ111" s="18" t="s">
        <v>82</v>
      </c>
      <c r="BK111" s="159">
        <f>ROUND(I111*H111,2)</f>
        <v>0</v>
      </c>
      <c r="BL111" s="18" t="s">
        <v>178</v>
      </c>
      <c r="BM111" s="18" t="s">
        <v>429</v>
      </c>
    </row>
    <row r="112" spans="2:47" s="1" customFormat="1" ht="19.5">
      <c r="B112" s="32"/>
      <c r="D112" s="160" t="s">
        <v>180</v>
      </c>
      <c r="F112" s="161" t="s">
        <v>4149</v>
      </c>
      <c r="I112" s="93"/>
      <c r="L112" s="32"/>
      <c r="M112" s="162"/>
      <c r="N112" s="51"/>
      <c r="O112" s="51"/>
      <c r="P112" s="51"/>
      <c r="Q112" s="51"/>
      <c r="R112" s="51"/>
      <c r="S112" s="51"/>
      <c r="T112" s="52"/>
      <c r="AT112" s="18" t="s">
        <v>180</v>
      </c>
      <c r="AU112" s="18" t="s">
        <v>84</v>
      </c>
    </row>
    <row r="113" spans="2:47" s="1" customFormat="1" ht="19.5">
      <c r="B113" s="32"/>
      <c r="D113" s="160" t="s">
        <v>649</v>
      </c>
      <c r="F113" s="207" t="s">
        <v>4150</v>
      </c>
      <c r="I113" s="93"/>
      <c r="L113" s="32"/>
      <c r="M113" s="162"/>
      <c r="N113" s="51"/>
      <c r="O113" s="51"/>
      <c r="P113" s="51"/>
      <c r="Q113" s="51"/>
      <c r="R113" s="51"/>
      <c r="S113" s="51"/>
      <c r="T113" s="52"/>
      <c r="AT113" s="18" t="s">
        <v>649</v>
      </c>
      <c r="AU113" s="18" t="s">
        <v>84</v>
      </c>
    </row>
    <row r="114" spans="2:65" s="1" customFormat="1" ht="16.5" customHeight="1">
      <c r="B114" s="147"/>
      <c r="C114" s="148" t="s">
        <v>413</v>
      </c>
      <c r="D114" s="148" t="s">
        <v>173</v>
      </c>
      <c r="E114" s="149" t="s">
        <v>2047</v>
      </c>
      <c r="F114" s="150" t="s">
        <v>4151</v>
      </c>
      <c r="G114" s="151" t="s">
        <v>2471</v>
      </c>
      <c r="H114" s="152">
        <v>25</v>
      </c>
      <c r="I114" s="153"/>
      <c r="J114" s="154">
        <f>ROUND(I114*H114,2)</f>
        <v>0</v>
      </c>
      <c r="K114" s="150" t="s">
        <v>3</v>
      </c>
      <c r="L114" s="32"/>
      <c r="M114" s="155" t="s">
        <v>3</v>
      </c>
      <c r="N114" s="156" t="s">
        <v>45</v>
      </c>
      <c r="O114" s="51"/>
      <c r="P114" s="157">
        <f>O114*H114</f>
        <v>0</v>
      </c>
      <c r="Q114" s="157">
        <v>0</v>
      </c>
      <c r="R114" s="157">
        <f>Q114*H114</f>
        <v>0</v>
      </c>
      <c r="S114" s="157">
        <v>0</v>
      </c>
      <c r="T114" s="158">
        <f>S114*H114</f>
        <v>0</v>
      </c>
      <c r="AR114" s="18" t="s">
        <v>178</v>
      </c>
      <c r="AT114" s="18" t="s">
        <v>173</v>
      </c>
      <c r="AU114" s="18" t="s">
        <v>84</v>
      </c>
      <c r="AY114" s="18" t="s">
        <v>171</v>
      </c>
      <c r="BE114" s="159">
        <f>IF(N114="základní",J114,0)</f>
        <v>0</v>
      </c>
      <c r="BF114" s="159">
        <f>IF(N114="snížená",J114,0)</f>
        <v>0</v>
      </c>
      <c r="BG114" s="159">
        <f>IF(N114="zákl. přenesená",J114,0)</f>
        <v>0</v>
      </c>
      <c r="BH114" s="159">
        <f>IF(N114="sníž. přenesená",J114,0)</f>
        <v>0</v>
      </c>
      <c r="BI114" s="159">
        <f>IF(N114="nulová",J114,0)</f>
        <v>0</v>
      </c>
      <c r="BJ114" s="18" t="s">
        <v>82</v>
      </c>
      <c r="BK114" s="159">
        <f>ROUND(I114*H114,2)</f>
        <v>0</v>
      </c>
      <c r="BL114" s="18" t="s">
        <v>178</v>
      </c>
      <c r="BM114" s="18" t="s">
        <v>440</v>
      </c>
    </row>
    <row r="115" spans="2:47" s="1" customFormat="1" ht="12">
      <c r="B115" s="32"/>
      <c r="D115" s="160" t="s">
        <v>180</v>
      </c>
      <c r="F115" s="161" t="s">
        <v>4151</v>
      </c>
      <c r="I115" s="93"/>
      <c r="L115" s="32"/>
      <c r="M115" s="162"/>
      <c r="N115" s="51"/>
      <c r="O115" s="51"/>
      <c r="P115" s="51"/>
      <c r="Q115" s="51"/>
      <c r="R115" s="51"/>
      <c r="S115" s="51"/>
      <c r="T115" s="52"/>
      <c r="AT115" s="18" t="s">
        <v>180</v>
      </c>
      <c r="AU115" s="18" t="s">
        <v>84</v>
      </c>
    </row>
    <row r="116" spans="2:65" s="1" customFormat="1" ht="16.5" customHeight="1">
      <c r="B116" s="147"/>
      <c r="C116" s="148" t="s">
        <v>418</v>
      </c>
      <c r="D116" s="148" t="s">
        <v>173</v>
      </c>
      <c r="E116" s="149" t="s">
        <v>2050</v>
      </c>
      <c r="F116" s="150" t="s">
        <v>4152</v>
      </c>
      <c r="G116" s="151" t="s">
        <v>4125</v>
      </c>
      <c r="H116" s="152">
        <v>1</v>
      </c>
      <c r="I116" s="153"/>
      <c r="J116" s="154">
        <f>ROUND(I116*H116,2)</f>
        <v>0</v>
      </c>
      <c r="K116" s="150" t="s">
        <v>3</v>
      </c>
      <c r="L116" s="32"/>
      <c r="M116" s="155" t="s">
        <v>3</v>
      </c>
      <c r="N116" s="156" t="s">
        <v>45</v>
      </c>
      <c r="O116" s="51"/>
      <c r="P116" s="157">
        <f>O116*H116</f>
        <v>0</v>
      </c>
      <c r="Q116" s="157">
        <v>0</v>
      </c>
      <c r="R116" s="157">
        <f>Q116*H116</f>
        <v>0</v>
      </c>
      <c r="S116" s="157">
        <v>0</v>
      </c>
      <c r="T116" s="158">
        <f>S116*H116</f>
        <v>0</v>
      </c>
      <c r="AR116" s="18" t="s">
        <v>178</v>
      </c>
      <c r="AT116" s="18" t="s">
        <v>173</v>
      </c>
      <c r="AU116" s="18" t="s">
        <v>84</v>
      </c>
      <c r="AY116" s="18" t="s">
        <v>171</v>
      </c>
      <c r="BE116" s="159">
        <f>IF(N116="základní",J116,0)</f>
        <v>0</v>
      </c>
      <c r="BF116" s="159">
        <f>IF(N116="snížená",J116,0)</f>
        <v>0</v>
      </c>
      <c r="BG116" s="159">
        <f>IF(N116="zákl. přenesená",J116,0)</f>
        <v>0</v>
      </c>
      <c r="BH116" s="159">
        <f>IF(N116="sníž. přenesená",J116,0)</f>
        <v>0</v>
      </c>
      <c r="BI116" s="159">
        <f>IF(N116="nulová",J116,0)</f>
        <v>0</v>
      </c>
      <c r="BJ116" s="18" t="s">
        <v>82</v>
      </c>
      <c r="BK116" s="159">
        <f>ROUND(I116*H116,2)</f>
        <v>0</v>
      </c>
      <c r="BL116" s="18" t="s">
        <v>178</v>
      </c>
      <c r="BM116" s="18" t="s">
        <v>469</v>
      </c>
    </row>
    <row r="117" spans="2:47" s="1" customFormat="1" ht="12">
      <c r="B117" s="32"/>
      <c r="D117" s="160" t="s">
        <v>180</v>
      </c>
      <c r="F117" s="161" t="s">
        <v>4152</v>
      </c>
      <c r="I117" s="93"/>
      <c r="L117" s="32"/>
      <c r="M117" s="162"/>
      <c r="N117" s="51"/>
      <c r="O117" s="51"/>
      <c r="P117" s="51"/>
      <c r="Q117" s="51"/>
      <c r="R117" s="51"/>
      <c r="S117" s="51"/>
      <c r="T117" s="52"/>
      <c r="AT117" s="18" t="s">
        <v>180</v>
      </c>
      <c r="AU117" s="18" t="s">
        <v>84</v>
      </c>
    </row>
    <row r="118" spans="2:65" s="1" customFormat="1" ht="16.5" customHeight="1">
      <c r="B118" s="147"/>
      <c r="C118" s="148" t="s">
        <v>8</v>
      </c>
      <c r="D118" s="148" t="s">
        <v>173</v>
      </c>
      <c r="E118" s="149" t="s">
        <v>2052</v>
      </c>
      <c r="F118" s="150" t="s">
        <v>4153</v>
      </c>
      <c r="G118" s="151" t="s">
        <v>4125</v>
      </c>
      <c r="H118" s="152">
        <v>1</v>
      </c>
      <c r="I118" s="153"/>
      <c r="J118" s="154">
        <f>ROUND(I118*H118,2)</f>
        <v>0</v>
      </c>
      <c r="K118" s="150" t="s">
        <v>3</v>
      </c>
      <c r="L118" s="32"/>
      <c r="M118" s="155" t="s">
        <v>3</v>
      </c>
      <c r="N118" s="156" t="s">
        <v>45</v>
      </c>
      <c r="O118" s="51"/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AR118" s="18" t="s">
        <v>178</v>
      </c>
      <c r="AT118" s="18" t="s">
        <v>173</v>
      </c>
      <c r="AU118" s="18" t="s">
        <v>84</v>
      </c>
      <c r="AY118" s="18" t="s">
        <v>171</v>
      </c>
      <c r="BE118" s="159">
        <f>IF(N118="základní",J118,0)</f>
        <v>0</v>
      </c>
      <c r="BF118" s="159">
        <f>IF(N118="snížená",J118,0)</f>
        <v>0</v>
      </c>
      <c r="BG118" s="159">
        <f>IF(N118="zákl. přenesená",J118,0)</f>
        <v>0</v>
      </c>
      <c r="BH118" s="159">
        <f>IF(N118="sníž. přenesená",J118,0)</f>
        <v>0</v>
      </c>
      <c r="BI118" s="159">
        <f>IF(N118="nulová",J118,0)</f>
        <v>0</v>
      </c>
      <c r="BJ118" s="18" t="s">
        <v>82</v>
      </c>
      <c r="BK118" s="159">
        <f>ROUND(I118*H118,2)</f>
        <v>0</v>
      </c>
      <c r="BL118" s="18" t="s">
        <v>178</v>
      </c>
      <c r="BM118" s="18" t="s">
        <v>481</v>
      </c>
    </row>
    <row r="119" spans="2:47" s="1" customFormat="1" ht="12">
      <c r="B119" s="32"/>
      <c r="D119" s="160" t="s">
        <v>180</v>
      </c>
      <c r="F119" s="161" t="s">
        <v>4153</v>
      </c>
      <c r="I119" s="93"/>
      <c r="L119" s="32"/>
      <c r="M119" s="162"/>
      <c r="N119" s="51"/>
      <c r="O119" s="51"/>
      <c r="P119" s="51"/>
      <c r="Q119" s="51"/>
      <c r="R119" s="51"/>
      <c r="S119" s="51"/>
      <c r="T119" s="52"/>
      <c r="AT119" s="18" t="s">
        <v>180</v>
      </c>
      <c r="AU119" s="18" t="s">
        <v>84</v>
      </c>
    </row>
    <row r="120" spans="2:65" s="1" customFormat="1" ht="16.5" customHeight="1">
      <c r="B120" s="147"/>
      <c r="C120" s="148" t="s">
        <v>429</v>
      </c>
      <c r="D120" s="148" t="s">
        <v>173</v>
      </c>
      <c r="E120" s="149" t="s">
        <v>2054</v>
      </c>
      <c r="F120" s="150" t="s">
        <v>4154</v>
      </c>
      <c r="G120" s="151" t="s">
        <v>4125</v>
      </c>
      <c r="H120" s="152">
        <v>1</v>
      </c>
      <c r="I120" s="153"/>
      <c r="J120" s="154">
        <f>ROUND(I120*H120,2)</f>
        <v>0</v>
      </c>
      <c r="K120" s="150" t="s">
        <v>3</v>
      </c>
      <c r="L120" s="32"/>
      <c r="M120" s="155" t="s">
        <v>3</v>
      </c>
      <c r="N120" s="156" t="s">
        <v>45</v>
      </c>
      <c r="O120" s="51"/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18" t="s">
        <v>178</v>
      </c>
      <c r="AT120" s="18" t="s">
        <v>173</v>
      </c>
      <c r="AU120" s="18" t="s">
        <v>84</v>
      </c>
      <c r="AY120" s="18" t="s">
        <v>171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8" t="s">
        <v>82</v>
      </c>
      <c r="BK120" s="159">
        <f>ROUND(I120*H120,2)</f>
        <v>0</v>
      </c>
      <c r="BL120" s="18" t="s">
        <v>178</v>
      </c>
      <c r="BM120" s="18" t="s">
        <v>495</v>
      </c>
    </row>
    <row r="121" spans="2:47" s="1" customFormat="1" ht="12">
      <c r="B121" s="32"/>
      <c r="D121" s="160" t="s">
        <v>180</v>
      </c>
      <c r="F121" s="161" t="s">
        <v>4154</v>
      </c>
      <c r="I121" s="93"/>
      <c r="L121" s="32"/>
      <c r="M121" s="162"/>
      <c r="N121" s="51"/>
      <c r="O121" s="51"/>
      <c r="P121" s="51"/>
      <c r="Q121" s="51"/>
      <c r="R121" s="51"/>
      <c r="S121" s="51"/>
      <c r="T121" s="52"/>
      <c r="AT121" s="18" t="s">
        <v>180</v>
      </c>
      <c r="AU121" s="18" t="s">
        <v>84</v>
      </c>
    </row>
    <row r="122" spans="2:65" s="1" customFormat="1" ht="16.5" customHeight="1">
      <c r="B122" s="147"/>
      <c r="C122" s="148" t="s">
        <v>434</v>
      </c>
      <c r="D122" s="148" t="s">
        <v>173</v>
      </c>
      <c r="E122" s="149" t="s">
        <v>2058</v>
      </c>
      <c r="F122" s="150" t="s">
        <v>4155</v>
      </c>
      <c r="G122" s="151" t="s">
        <v>4125</v>
      </c>
      <c r="H122" s="152">
        <v>1</v>
      </c>
      <c r="I122" s="153"/>
      <c r="J122" s="154">
        <f>ROUND(I122*H122,2)</f>
        <v>0</v>
      </c>
      <c r="K122" s="150" t="s">
        <v>3</v>
      </c>
      <c r="L122" s="32"/>
      <c r="M122" s="155" t="s">
        <v>3</v>
      </c>
      <c r="N122" s="156" t="s">
        <v>45</v>
      </c>
      <c r="O122" s="51"/>
      <c r="P122" s="157">
        <f>O122*H122</f>
        <v>0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18" t="s">
        <v>178</v>
      </c>
      <c r="AT122" s="18" t="s">
        <v>173</v>
      </c>
      <c r="AU122" s="18" t="s">
        <v>84</v>
      </c>
      <c r="AY122" s="18" t="s">
        <v>171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18" t="s">
        <v>82</v>
      </c>
      <c r="BK122" s="159">
        <f>ROUND(I122*H122,2)</f>
        <v>0</v>
      </c>
      <c r="BL122" s="18" t="s">
        <v>178</v>
      </c>
      <c r="BM122" s="18" t="s">
        <v>506</v>
      </c>
    </row>
    <row r="123" spans="2:47" s="1" customFormat="1" ht="12">
      <c r="B123" s="32"/>
      <c r="D123" s="160" t="s">
        <v>180</v>
      </c>
      <c r="F123" s="161" t="s">
        <v>4155</v>
      </c>
      <c r="I123" s="93"/>
      <c r="L123" s="32"/>
      <c r="M123" s="162"/>
      <c r="N123" s="51"/>
      <c r="O123" s="51"/>
      <c r="P123" s="51"/>
      <c r="Q123" s="51"/>
      <c r="R123" s="51"/>
      <c r="S123" s="51"/>
      <c r="T123" s="52"/>
      <c r="AT123" s="18" t="s">
        <v>180</v>
      </c>
      <c r="AU123" s="18" t="s">
        <v>84</v>
      </c>
    </row>
    <row r="124" spans="2:65" s="1" customFormat="1" ht="16.5" customHeight="1">
      <c r="B124" s="147"/>
      <c r="C124" s="148" t="s">
        <v>459</v>
      </c>
      <c r="D124" s="148" t="s">
        <v>173</v>
      </c>
      <c r="E124" s="149" t="s">
        <v>2063</v>
      </c>
      <c r="F124" s="150" t="s">
        <v>4156</v>
      </c>
      <c r="G124" s="151" t="s">
        <v>4125</v>
      </c>
      <c r="H124" s="152">
        <v>1</v>
      </c>
      <c r="I124" s="153"/>
      <c r="J124" s="154">
        <f>ROUND(I124*H124,2)</f>
        <v>0</v>
      </c>
      <c r="K124" s="150" t="s">
        <v>3</v>
      </c>
      <c r="L124" s="32"/>
      <c r="M124" s="155" t="s">
        <v>3</v>
      </c>
      <c r="N124" s="156" t="s">
        <v>45</v>
      </c>
      <c r="O124" s="51"/>
      <c r="P124" s="157">
        <f>O124*H124</f>
        <v>0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AR124" s="18" t="s">
        <v>178</v>
      </c>
      <c r="AT124" s="18" t="s">
        <v>173</v>
      </c>
      <c r="AU124" s="18" t="s">
        <v>84</v>
      </c>
      <c r="AY124" s="18" t="s">
        <v>171</v>
      </c>
      <c r="BE124" s="159">
        <f>IF(N124="základní",J124,0)</f>
        <v>0</v>
      </c>
      <c r="BF124" s="159">
        <f>IF(N124="snížená",J124,0)</f>
        <v>0</v>
      </c>
      <c r="BG124" s="159">
        <f>IF(N124="zákl. přenesená",J124,0)</f>
        <v>0</v>
      </c>
      <c r="BH124" s="159">
        <f>IF(N124="sníž. přenesená",J124,0)</f>
        <v>0</v>
      </c>
      <c r="BI124" s="159">
        <f>IF(N124="nulová",J124,0)</f>
        <v>0</v>
      </c>
      <c r="BJ124" s="18" t="s">
        <v>82</v>
      </c>
      <c r="BK124" s="159">
        <f>ROUND(I124*H124,2)</f>
        <v>0</v>
      </c>
      <c r="BL124" s="18" t="s">
        <v>178</v>
      </c>
      <c r="BM124" s="18" t="s">
        <v>570</v>
      </c>
    </row>
    <row r="125" spans="2:47" s="1" customFormat="1" ht="12">
      <c r="B125" s="32"/>
      <c r="D125" s="160" t="s">
        <v>180</v>
      </c>
      <c r="F125" s="161" t="s">
        <v>4156</v>
      </c>
      <c r="I125" s="93"/>
      <c r="L125" s="32"/>
      <c r="M125" s="162"/>
      <c r="N125" s="51"/>
      <c r="O125" s="51"/>
      <c r="P125" s="51"/>
      <c r="Q125" s="51"/>
      <c r="R125" s="51"/>
      <c r="S125" s="51"/>
      <c r="T125" s="52"/>
      <c r="AT125" s="18" t="s">
        <v>180</v>
      </c>
      <c r="AU125" s="18" t="s">
        <v>84</v>
      </c>
    </row>
    <row r="126" spans="2:65" s="1" customFormat="1" ht="16.5" customHeight="1">
      <c r="B126" s="147"/>
      <c r="C126" s="148" t="s">
        <v>469</v>
      </c>
      <c r="D126" s="148" t="s">
        <v>173</v>
      </c>
      <c r="E126" s="149" t="s">
        <v>2065</v>
      </c>
      <c r="F126" s="150" t="s">
        <v>4157</v>
      </c>
      <c r="G126" s="151" t="s">
        <v>4125</v>
      </c>
      <c r="H126" s="152">
        <v>1</v>
      </c>
      <c r="I126" s="153"/>
      <c r="J126" s="154">
        <f>ROUND(I126*H126,2)</f>
        <v>0</v>
      </c>
      <c r="K126" s="150" t="s">
        <v>3</v>
      </c>
      <c r="L126" s="32"/>
      <c r="M126" s="155" t="s">
        <v>3</v>
      </c>
      <c r="N126" s="156" t="s">
        <v>45</v>
      </c>
      <c r="O126" s="51"/>
      <c r="P126" s="157">
        <f>O126*H126</f>
        <v>0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AR126" s="18" t="s">
        <v>178</v>
      </c>
      <c r="AT126" s="18" t="s">
        <v>173</v>
      </c>
      <c r="AU126" s="18" t="s">
        <v>84</v>
      </c>
      <c r="AY126" s="18" t="s">
        <v>171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18" t="s">
        <v>82</v>
      </c>
      <c r="BK126" s="159">
        <f>ROUND(I126*H126,2)</f>
        <v>0</v>
      </c>
      <c r="BL126" s="18" t="s">
        <v>178</v>
      </c>
      <c r="BM126" s="18" t="s">
        <v>585</v>
      </c>
    </row>
    <row r="127" spans="2:47" s="1" customFormat="1" ht="12">
      <c r="B127" s="32"/>
      <c r="D127" s="160" t="s">
        <v>180</v>
      </c>
      <c r="F127" s="161" t="s">
        <v>4157</v>
      </c>
      <c r="I127" s="93"/>
      <c r="L127" s="32"/>
      <c r="M127" s="162"/>
      <c r="N127" s="51"/>
      <c r="O127" s="51"/>
      <c r="P127" s="51"/>
      <c r="Q127" s="51"/>
      <c r="R127" s="51"/>
      <c r="S127" s="51"/>
      <c r="T127" s="52"/>
      <c r="AT127" s="18" t="s">
        <v>180</v>
      </c>
      <c r="AU127" s="18" t="s">
        <v>84</v>
      </c>
    </row>
    <row r="128" spans="2:63" s="11" customFormat="1" ht="22.9" customHeight="1">
      <c r="B128" s="134"/>
      <c r="D128" s="135" t="s">
        <v>73</v>
      </c>
      <c r="E128" s="145" t="s">
        <v>4158</v>
      </c>
      <c r="F128" s="145" t="s">
        <v>4159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SUM(P129:P131)</f>
        <v>0</v>
      </c>
      <c r="Q128" s="140"/>
      <c r="R128" s="141">
        <f>SUM(R129:R131)</f>
        <v>0</v>
      </c>
      <c r="S128" s="140"/>
      <c r="T128" s="142">
        <f>SUM(T129:T131)</f>
        <v>0</v>
      </c>
      <c r="AR128" s="135" t="s">
        <v>208</v>
      </c>
      <c r="AT128" s="143" t="s">
        <v>73</v>
      </c>
      <c r="AU128" s="143" t="s">
        <v>82</v>
      </c>
      <c r="AY128" s="135" t="s">
        <v>171</v>
      </c>
      <c r="BK128" s="144">
        <f>SUM(BK129:BK131)</f>
        <v>0</v>
      </c>
    </row>
    <row r="129" spans="2:65" s="1" customFormat="1" ht="16.5" customHeight="1">
      <c r="B129" s="147"/>
      <c r="C129" s="148"/>
      <c r="D129" s="148"/>
      <c r="E129" s="149"/>
      <c r="F129" s="150"/>
      <c r="G129" s="151"/>
      <c r="H129" s="152">
        <v>0</v>
      </c>
      <c r="I129" s="153"/>
      <c r="J129" s="154">
        <f>ROUND(I129*H129,2)</f>
        <v>0</v>
      </c>
      <c r="K129" s="150" t="s">
        <v>3</v>
      </c>
      <c r="L129" s="32"/>
      <c r="M129" s="155" t="s">
        <v>3</v>
      </c>
      <c r="N129" s="156" t="s">
        <v>45</v>
      </c>
      <c r="O129" s="51"/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AR129" s="18" t="s">
        <v>4160</v>
      </c>
      <c r="AT129" s="18" t="s">
        <v>173</v>
      </c>
      <c r="AU129" s="18" t="s">
        <v>84</v>
      </c>
      <c r="AY129" s="18" t="s">
        <v>171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18" t="s">
        <v>82</v>
      </c>
      <c r="BK129" s="159">
        <f>ROUND(I129*H129,2)</f>
        <v>0</v>
      </c>
      <c r="BL129" s="18" t="s">
        <v>4160</v>
      </c>
      <c r="BM129" s="18" t="s">
        <v>4161</v>
      </c>
    </row>
    <row r="130" spans="2:47" s="1" customFormat="1" ht="12">
      <c r="B130" s="32"/>
      <c r="D130" s="160" t="s">
        <v>180</v>
      </c>
      <c r="F130" s="161" t="s">
        <v>4162</v>
      </c>
      <c r="I130" s="93"/>
      <c r="L130" s="32"/>
      <c r="M130" s="162"/>
      <c r="N130" s="51"/>
      <c r="O130" s="51"/>
      <c r="P130" s="51"/>
      <c r="Q130" s="51"/>
      <c r="R130" s="51"/>
      <c r="S130" s="51"/>
      <c r="T130" s="52"/>
      <c r="AT130" s="18" t="s">
        <v>180</v>
      </c>
      <c r="AU130" s="18" t="s">
        <v>84</v>
      </c>
    </row>
    <row r="131" spans="2:47" s="1" customFormat="1" ht="19.5">
      <c r="B131" s="32"/>
      <c r="D131" s="160" t="s">
        <v>649</v>
      </c>
      <c r="F131" s="207" t="s">
        <v>4163</v>
      </c>
      <c r="I131" s="93"/>
      <c r="L131" s="32"/>
      <c r="M131" s="186"/>
      <c r="N131" s="187"/>
      <c r="O131" s="187"/>
      <c r="P131" s="187"/>
      <c r="Q131" s="187"/>
      <c r="R131" s="187"/>
      <c r="S131" s="187"/>
      <c r="T131" s="188"/>
      <c r="AT131" s="18" t="s">
        <v>649</v>
      </c>
      <c r="AU131" s="18" t="s">
        <v>84</v>
      </c>
    </row>
    <row r="132" spans="2:12" s="1" customFormat="1" ht="6.95" customHeight="1">
      <c r="B132" s="41"/>
      <c r="C132" s="42"/>
      <c r="D132" s="42"/>
      <c r="E132" s="42"/>
      <c r="F132" s="42"/>
      <c r="G132" s="42"/>
      <c r="H132" s="42"/>
      <c r="I132" s="109"/>
      <c r="J132" s="42"/>
      <c r="K132" s="42"/>
      <c r="L132" s="32"/>
    </row>
  </sheetData>
  <autoFilter ref="C81:K13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4"/>
  </sheetViews>
  <sheetFormatPr defaultColWidth="9.140625" defaultRowHeight="12"/>
  <cols>
    <col min="1" max="1" width="8.28125" style="214" customWidth="1"/>
    <col min="2" max="2" width="1.7109375" style="214" customWidth="1"/>
    <col min="3" max="4" width="5.00390625" style="214" customWidth="1"/>
    <col min="5" max="5" width="11.7109375" style="214" customWidth="1"/>
    <col min="6" max="6" width="9.140625" style="214" customWidth="1"/>
    <col min="7" max="7" width="5.00390625" style="214" customWidth="1"/>
    <col min="8" max="8" width="77.8515625" style="214" customWidth="1"/>
    <col min="9" max="10" width="20.00390625" style="214" customWidth="1"/>
    <col min="11" max="11" width="1.7109375" style="214" customWidth="1"/>
  </cols>
  <sheetData>
    <row r="1" ht="37.5" customHeight="1"/>
    <row r="2" spans="2:1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6" customFormat="1" ht="45" customHeight="1">
      <c r="B3" s="218"/>
      <c r="C3" s="341" t="s">
        <v>4164</v>
      </c>
      <c r="D3" s="341"/>
      <c r="E3" s="341"/>
      <c r="F3" s="341"/>
      <c r="G3" s="341"/>
      <c r="H3" s="341"/>
      <c r="I3" s="341"/>
      <c r="J3" s="341"/>
      <c r="K3" s="219"/>
    </row>
    <row r="4" spans="2:11" ht="25.5" customHeight="1">
      <c r="B4" s="220"/>
      <c r="C4" s="340" t="s">
        <v>4165</v>
      </c>
      <c r="D4" s="340"/>
      <c r="E4" s="340"/>
      <c r="F4" s="340"/>
      <c r="G4" s="340"/>
      <c r="H4" s="340"/>
      <c r="I4" s="340"/>
      <c r="J4" s="340"/>
      <c r="K4" s="221"/>
    </row>
    <row r="5" spans="2:1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ht="15" customHeight="1">
      <c r="B6" s="220"/>
      <c r="C6" s="337" t="s">
        <v>4166</v>
      </c>
      <c r="D6" s="337"/>
      <c r="E6" s="337"/>
      <c r="F6" s="337"/>
      <c r="G6" s="337"/>
      <c r="H6" s="337"/>
      <c r="I6" s="337"/>
      <c r="J6" s="337"/>
      <c r="K6" s="221"/>
    </row>
    <row r="7" spans="2:11" ht="15" customHeight="1">
      <c r="B7" s="224"/>
      <c r="C7" s="337" t="s">
        <v>4167</v>
      </c>
      <c r="D7" s="337"/>
      <c r="E7" s="337"/>
      <c r="F7" s="337"/>
      <c r="G7" s="337"/>
      <c r="H7" s="337"/>
      <c r="I7" s="337"/>
      <c r="J7" s="337"/>
      <c r="K7" s="221"/>
    </row>
    <row r="8" spans="2:1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ht="15" customHeight="1">
      <c r="B9" s="224"/>
      <c r="C9" s="337" t="s">
        <v>4168</v>
      </c>
      <c r="D9" s="337"/>
      <c r="E9" s="337"/>
      <c r="F9" s="337"/>
      <c r="G9" s="337"/>
      <c r="H9" s="337"/>
      <c r="I9" s="337"/>
      <c r="J9" s="337"/>
      <c r="K9" s="221"/>
    </row>
    <row r="10" spans="2:11" ht="15" customHeight="1">
      <c r="B10" s="224"/>
      <c r="C10" s="223"/>
      <c r="D10" s="337" t="s">
        <v>4169</v>
      </c>
      <c r="E10" s="337"/>
      <c r="F10" s="337"/>
      <c r="G10" s="337"/>
      <c r="H10" s="337"/>
      <c r="I10" s="337"/>
      <c r="J10" s="337"/>
      <c r="K10" s="221"/>
    </row>
    <row r="11" spans="2:11" ht="15" customHeight="1">
      <c r="B11" s="224"/>
      <c r="C11" s="225"/>
      <c r="D11" s="337" t="s">
        <v>4170</v>
      </c>
      <c r="E11" s="337"/>
      <c r="F11" s="337"/>
      <c r="G11" s="337"/>
      <c r="H11" s="337"/>
      <c r="I11" s="337"/>
      <c r="J11" s="337"/>
      <c r="K11" s="221"/>
    </row>
    <row r="12" spans="2:11" ht="15" customHeight="1">
      <c r="B12" s="224"/>
      <c r="C12" s="225"/>
      <c r="D12" s="223"/>
      <c r="E12" s="223"/>
      <c r="F12" s="223"/>
      <c r="G12" s="223"/>
      <c r="H12" s="223"/>
      <c r="I12" s="223"/>
      <c r="J12" s="223"/>
      <c r="K12" s="221"/>
    </row>
    <row r="13" spans="2:11" ht="15" customHeight="1">
      <c r="B13" s="224"/>
      <c r="C13" s="225"/>
      <c r="D13" s="226" t="s">
        <v>4171</v>
      </c>
      <c r="E13" s="223"/>
      <c r="F13" s="223"/>
      <c r="G13" s="223"/>
      <c r="H13" s="223"/>
      <c r="I13" s="223"/>
      <c r="J13" s="223"/>
      <c r="K13" s="221"/>
    </row>
    <row r="14" spans="2:11" ht="12.75" customHeight="1">
      <c r="B14" s="224"/>
      <c r="C14" s="225"/>
      <c r="D14" s="225"/>
      <c r="E14" s="225"/>
      <c r="F14" s="225"/>
      <c r="G14" s="225"/>
      <c r="H14" s="225"/>
      <c r="I14" s="225"/>
      <c r="J14" s="225"/>
      <c r="K14" s="221"/>
    </row>
    <row r="15" spans="2:11" ht="15" customHeight="1">
      <c r="B15" s="224"/>
      <c r="C15" s="225"/>
      <c r="D15" s="337" t="s">
        <v>4172</v>
      </c>
      <c r="E15" s="337"/>
      <c r="F15" s="337"/>
      <c r="G15" s="337"/>
      <c r="H15" s="337"/>
      <c r="I15" s="337"/>
      <c r="J15" s="337"/>
      <c r="K15" s="221"/>
    </row>
    <row r="16" spans="2:11" ht="15" customHeight="1">
      <c r="B16" s="224"/>
      <c r="C16" s="225"/>
      <c r="D16" s="337" t="s">
        <v>4173</v>
      </c>
      <c r="E16" s="337"/>
      <c r="F16" s="337"/>
      <c r="G16" s="337"/>
      <c r="H16" s="337"/>
      <c r="I16" s="337"/>
      <c r="J16" s="337"/>
      <c r="K16" s="221"/>
    </row>
    <row r="17" spans="2:11" ht="15" customHeight="1">
      <c r="B17" s="224"/>
      <c r="C17" s="225"/>
      <c r="D17" s="337" t="s">
        <v>4174</v>
      </c>
      <c r="E17" s="337"/>
      <c r="F17" s="337"/>
      <c r="G17" s="337"/>
      <c r="H17" s="337"/>
      <c r="I17" s="337"/>
      <c r="J17" s="337"/>
      <c r="K17" s="221"/>
    </row>
    <row r="18" spans="2:11" ht="15" customHeight="1">
      <c r="B18" s="224"/>
      <c r="C18" s="225"/>
      <c r="D18" s="225"/>
      <c r="E18" s="227" t="s">
        <v>81</v>
      </c>
      <c r="F18" s="337" t="s">
        <v>4175</v>
      </c>
      <c r="G18" s="337"/>
      <c r="H18" s="337"/>
      <c r="I18" s="337"/>
      <c r="J18" s="337"/>
      <c r="K18" s="221"/>
    </row>
    <row r="19" spans="2:11" ht="15" customHeight="1">
      <c r="B19" s="224"/>
      <c r="C19" s="225"/>
      <c r="D19" s="225"/>
      <c r="E19" s="227" t="s">
        <v>4176</v>
      </c>
      <c r="F19" s="337" t="s">
        <v>4177</v>
      </c>
      <c r="G19" s="337"/>
      <c r="H19" s="337"/>
      <c r="I19" s="337"/>
      <c r="J19" s="337"/>
      <c r="K19" s="221"/>
    </row>
    <row r="20" spans="2:11" ht="15" customHeight="1">
      <c r="B20" s="224"/>
      <c r="C20" s="225"/>
      <c r="D20" s="225"/>
      <c r="E20" s="227" t="s">
        <v>4178</v>
      </c>
      <c r="F20" s="337" t="s">
        <v>4179</v>
      </c>
      <c r="G20" s="337"/>
      <c r="H20" s="337"/>
      <c r="I20" s="337"/>
      <c r="J20" s="337"/>
      <c r="K20" s="221"/>
    </row>
    <row r="21" spans="2:11" ht="15" customHeight="1">
      <c r="B21" s="224"/>
      <c r="C21" s="225"/>
      <c r="D21" s="225"/>
      <c r="E21" s="227" t="s">
        <v>4180</v>
      </c>
      <c r="F21" s="337" t="s">
        <v>4181</v>
      </c>
      <c r="G21" s="337"/>
      <c r="H21" s="337"/>
      <c r="I21" s="337"/>
      <c r="J21" s="337"/>
      <c r="K21" s="221"/>
    </row>
    <row r="22" spans="2:11" ht="15" customHeight="1">
      <c r="B22" s="224"/>
      <c r="C22" s="225"/>
      <c r="D22" s="225"/>
      <c r="E22" s="227" t="s">
        <v>4182</v>
      </c>
      <c r="F22" s="337" t="s">
        <v>2468</v>
      </c>
      <c r="G22" s="337"/>
      <c r="H22" s="337"/>
      <c r="I22" s="337"/>
      <c r="J22" s="337"/>
      <c r="K22" s="221"/>
    </row>
    <row r="23" spans="2:11" ht="15" customHeight="1">
      <c r="B23" s="224"/>
      <c r="C23" s="225"/>
      <c r="D23" s="225"/>
      <c r="E23" s="227" t="s">
        <v>90</v>
      </c>
      <c r="F23" s="337" t="s">
        <v>4183</v>
      </c>
      <c r="G23" s="337"/>
      <c r="H23" s="337"/>
      <c r="I23" s="337"/>
      <c r="J23" s="337"/>
      <c r="K23" s="221"/>
    </row>
    <row r="24" spans="2:11" ht="12.75" customHeight="1">
      <c r="B24" s="224"/>
      <c r="C24" s="225"/>
      <c r="D24" s="225"/>
      <c r="E24" s="225"/>
      <c r="F24" s="225"/>
      <c r="G24" s="225"/>
      <c r="H24" s="225"/>
      <c r="I24" s="225"/>
      <c r="J24" s="225"/>
      <c r="K24" s="221"/>
    </row>
    <row r="25" spans="2:11" ht="15" customHeight="1">
      <c r="B25" s="224"/>
      <c r="C25" s="337" t="s">
        <v>4184</v>
      </c>
      <c r="D25" s="337"/>
      <c r="E25" s="337"/>
      <c r="F25" s="337"/>
      <c r="G25" s="337"/>
      <c r="H25" s="337"/>
      <c r="I25" s="337"/>
      <c r="J25" s="337"/>
      <c r="K25" s="221"/>
    </row>
    <row r="26" spans="2:11" ht="15" customHeight="1">
      <c r="B26" s="224"/>
      <c r="C26" s="337" t="s">
        <v>4185</v>
      </c>
      <c r="D26" s="337"/>
      <c r="E26" s="337"/>
      <c r="F26" s="337"/>
      <c r="G26" s="337"/>
      <c r="H26" s="337"/>
      <c r="I26" s="337"/>
      <c r="J26" s="337"/>
      <c r="K26" s="221"/>
    </row>
    <row r="27" spans="2:11" ht="15" customHeight="1">
      <c r="B27" s="224"/>
      <c r="C27" s="223"/>
      <c r="D27" s="337" t="s">
        <v>4186</v>
      </c>
      <c r="E27" s="337"/>
      <c r="F27" s="337"/>
      <c r="G27" s="337"/>
      <c r="H27" s="337"/>
      <c r="I27" s="337"/>
      <c r="J27" s="337"/>
      <c r="K27" s="221"/>
    </row>
    <row r="28" spans="2:11" ht="15" customHeight="1">
      <c r="B28" s="224"/>
      <c r="C28" s="225"/>
      <c r="D28" s="337" t="s">
        <v>4187</v>
      </c>
      <c r="E28" s="337"/>
      <c r="F28" s="337"/>
      <c r="G28" s="337"/>
      <c r="H28" s="337"/>
      <c r="I28" s="337"/>
      <c r="J28" s="337"/>
      <c r="K28" s="221"/>
    </row>
    <row r="29" spans="2:11" ht="12.75" customHeight="1">
      <c r="B29" s="224"/>
      <c r="C29" s="225"/>
      <c r="D29" s="225"/>
      <c r="E29" s="225"/>
      <c r="F29" s="225"/>
      <c r="G29" s="225"/>
      <c r="H29" s="225"/>
      <c r="I29" s="225"/>
      <c r="J29" s="225"/>
      <c r="K29" s="221"/>
    </row>
    <row r="30" spans="2:11" ht="15" customHeight="1">
      <c r="B30" s="224"/>
      <c r="C30" s="225"/>
      <c r="D30" s="337" t="s">
        <v>4188</v>
      </c>
      <c r="E30" s="337"/>
      <c r="F30" s="337"/>
      <c r="G30" s="337"/>
      <c r="H30" s="337"/>
      <c r="I30" s="337"/>
      <c r="J30" s="337"/>
      <c r="K30" s="221"/>
    </row>
    <row r="31" spans="2:11" ht="15" customHeight="1">
      <c r="B31" s="224"/>
      <c r="C31" s="225"/>
      <c r="D31" s="337" t="s">
        <v>4189</v>
      </c>
      <c r="E31" s="337"/>
      <c r="F31" s="337"/>
      <c r="G31" s="337"/>
      <c r="H31" s="337"/>
      <c r="I31" s="337"/>
      <c r="J31" s="337"/>
      <c r="K31" s="221"/>
    </row>
    <row r="32" spans="2:11" ht="12.75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1"/>
    </row>
    <row r="33" spans="2:11" ht="15" customHeight="1">
      <c r="B33" s="224"/>
      <c r="C33" s="225"/>
      <c r="D33" s="337" t="s">
        <v>4190</v>
      </c>
      <c r="E33" s="337"/>
      <c r="F33" s="337"/>
      <c r="G33" s="337"/>
      <c r="H33" s="337"/>
      <c r="I33" s="337"/>
      <c r="J33" s="337"/>
      <c r="K33" s="221"/>
    </row>
    <row r="34" spans="2:11" ht="15" customHeight="1">
      <c r="B34" s="224"/>
      <c r="C34" s="225"/>
      <c r="D34" s="337" t="s">
        <v>4191</v>
      </c>
      <c r="E34" s="337"/>
      <c r="F34" s="337"/>
      <c r="G34" s="337"/>
      <c r="H34" s="337"/>
      <c r="I34" s="337"/>
      <c r="J34" s="337"/>
      <c r="K34" s="221"/>
    </row>
    <row r="35" spans="2:11" ht="15" customHeight="1">
      <c r="B35" s="224"/>
      <c r="C35" s="225"/>
      <c r="D35" s="337" t="s">
        <v>4192</v>
      </c>
      <c r="E35" s="337"/>
      <c r="F35" s="337"/>
      <c r="G35" s="337"/>
      <c r="H35" s="337"/>
      <c r="I35" s="337"/>
      <c r="J35" s="337"/>
      <c r="K35" s="221"/>
    </row>
    <row r="36" spans="2:11" ht="15" customHeight="1">
      <c r="B36" s="224"/>
      <c r="C36" s="225"/>
      <c r="D36" s="223"/>
      <c r="E36" s="226" t="s">
        <v>157</v>
      </c>
      <c r="F36" s="223"/>
      <c r="G36" s="337" t="s">
        <v>4193</v>
      </c>
      <c r="H36" s="337"/>
      <c r="I36" s="337"/>
      <c r="J36" s="337"/>
      <c r="K36" s="221"/>
    </row>
    <row r="37" spans="2:11" ht="30.75" customHeight="1">
      <c r="B37" s="224"/>
      <c r="C37" s="225"/>
      <c r="D37" s="223"/>
      <c r="E37" s="226" t="s">
        <v>4194</v>
      </c>
      <c r="F37" s="223"/>
      <c r="G37" s="337" t="s">
        <v>4195</v>
      </c>
      <c r="H37" s="337"/>
      <c r="I37" s="337"/>
      <c r="J37" s="337"/>
      <c r="K37" s="221"/>
    </row>
    <row r="38" spans="2:11" ht="15" customHeight="1">
      <c r="B38" s="224"/>
      <c r="C38" s="225"/>
      <c r="D38" s="223"/>
      <c r="E38" s="226" t="s">
        <v>55</v>
      </c>
      <c r="F38" s="223"/>
      <c r="G38" s="337" t="s">
        <v>4196</v>
      </c>
      <c r="H38" s="337"/>
      <c r="I38" s="337"/>
      <c r="J38" s="337"/>
      <c r="K38" s="221"/>
    </row>
    <row r="39" spans="2:11" ht="15" customHeight="1">
      <c r="B39" s="224"/>
      <c r="C39" s="225"/>
      <c r="D39" s="223"/>
      <c r="E39" s="226" t="s">
        <v>56</v>
      </c>
      <c r="F39" s="223"/>
      <c r="G39" s="337" t="s">
        <v>4197</v>
      </c>
      <c r="H39" s="337"/>
      <c r="I39" s="337"/>
      <c r="J39" s="337"/>
      <c r="K39" s="221"/>
    </row>
    <row r="40" spans="2:11" ht="15" customHeight="1">
      <c r="B40" s="224"/>
      <c r="C40" s="225"/>
      <c r="D40" s="223"/>
      <c r="E40" s="226" t="s">
        <v>158</v>
      </c>
      <c r="F40" s="223"/>
      <c r="G40" s="337" t="s">
        <v>4198</v>
      </c>
      <c r="H40" s="337"/>
      <c r="I40" s="337"/>
      <c r="J40" s="337"/>
      <c r="K40" s="221"/>
    </row>
    <row r="41" spans="2:11" ht="15" customHeight="1">
      <c r="B41" s="224"/>
      <c r="C41" s="225"/>
      <c r="D41" s="223"/>
      <c r="E41" s="226" t="s">
        <v>159</v>
      </c>
      <c r="F41" s="223"/>
      <c r="G41" s="337" t="s">
        <v>4199</v>
      </c>
      <c r="H41" s="337"/>
      <c r="I41" s="337"/>
      <c r="J41" s="337"/>
      <c r="K41" s="221"/>
    </row>
    <row r="42" spans="2:11" ht="15" customHeight="1">
      <c r="B42" s="224"/>
      <c r="C42" s="225"/>
      <c r="D42" s="223"/>
      <c r="E42" s="226" t="s">
        <v>4200</v>
      </c>
      <c r="F42" s="223"/>
      <c r="G42" s="337" t="s">
        <v>4201</v>
      </c>
      <c r="H42" s="337"/>
      <c r="I42" s="337"/>
      <c r="J42" s="337"/>
      <c r="K42" s="221"/>
    </row>
    <row r="43" spans="2:11" ht="15" customHeight="1">
      <c r="B43" s="224"/>
      <c r="C43" s="225"/>
      <c r="D43" s="223"/>
      <c r="E43" s="226"/>
      <c r="F43" s="223"/>
      <c r="G43" s="337" t="s">
        <v>4202</v>
      </c>
      <c r="H43" s="337"/>
      <c r="I43" s="337"/>
      <c r="J43" s="337"/>
      <c r="K43" s="221"/>
    </row>
    <row r="44" spans="2:11" ht="15" customHeight="1">
      <c r="B44" s="224"/>
      <c r="C44" s="225"/>
      <c r="D44" s="223"/>
      <c r="E44" s="226" t="s">
        <v>4203</v>
      </c>
      <c r="F44" s="223"/>
      <c r="G44" s="337" t="s">
        <v>4204</v>
      </c>
      <c r="H44" s="337"/>
      <c r="I44" s="337"/>
      <c r="J44" s="337"/>
      <c r="K44" s="221"/>
    </row>
    <row r="45" spans="2:11" ht="15" customHeight="1">
      <c r="B45" s="224"/>
      <c r="C45" s="225"/>
      <c r="D45" s="223"/>
      <c r="E45" s="226" t="s">
        <v>161</v>
      </c>
      <c r="F45" s="223"/>
      <c r="G45" s="337" t="s">
        <v>4205</v>
      </c>
      <c r="H45" s="337"/>
      <c r="I45" s="337"/>
      <c r="J45" s="337"/>
      <c r="K45" s="221"/>
    </row>
    <row r="46" spans="2:11" ht="12.75" customHeight="1">
      <c r="B46" s="224"/>
      <c r="C46" s="225"/>
      <c r="D46" s="223"/>
      <c r="E46" s="223"/>
      <c r="F46" s="223"/>
      <c r="G46" s="223"/>
      <c r="H46" s="223"/>
      <c r="I46" s="223"/>
      <c r="J46" s="223"/>
      <c r="K46" s="221"/>
    </row>
    <row r="47" spans="2:11" ht="15" customHeight="1">
      <c r="B47" s="224"/>
      <c r="C47" s="225"/>
      <c r="D47" s="337" t="s">
        <v>4206</v>
      </c>
      <c r="E47" s="337"/>
      <c r="F47" s="337"/>
      <c r="G47" s="337"/>
      <c r="H47" s="337"/>
      <c r="I47" s="337"/>
      <c r="J47" s="337"/>
      <c r="K47" s="221"/>
    </row>
    <row r="48" spans="2:11" ht="15" customHeight="1">
      <c r="B48" s="224"/>
      <c r="C48" s="225"/>
      <c r="D48" s="225"/>
      <c r="E48" s="337" t="s">
        <v>4207</v>
      </c>
      <c r="F48" s="337"/>
      <c r="G48" s="337"/>
      <c r="H48" s="337"/>
      <c r="I48" s="337"/>
      <c r="J48" s="337"/>
      <c r="K48" s="221"/>
    </row>
    <row r="49" spans="2:11" ht="15" customHeight="1">
      <c r="B49" s="224"/>
      <c r="C49" s="225"/>
      <c r="D49" s="225"/>
      <c r="E49" s="337" t="s">
        <v>4208</v>
      </c>
      <c r="F49" s="337"/>
      <c r="G49" s="337"/>
      <c r="H49" s="337"/>
      <c r="I49" s="337"/>
      <c r="J49" s="337"/>
      <c r="K49" s="221"/>
    </row>
    <row r="50" spans="2:11" ht="15" customHeight="1">
      <c r="B50" s="224"/>
      <c r="C50" s="225"/>
      <c r="D50" s="225"/>
      <c r="E50" s="337" t="s">
        <v>4209</v>
      </c>
      <c r="F50" s="337"/>
      <c r="G50" s="337"/>
      <c r="H50" s="337"/>
      <c r="I50" s="337"/>
      <c r="J50" s="337"/>
      <c r="K50" s="221"/>
    </row>
    <row r="51" spans="2:11" ht="15" customHeight="1">
      <c r="B51" s="224"/>
      <c r="C51" s="225"/>
      <c r="D51" s="337" t="s">
        <v>4210</v>
      </c>
      <c r="E51" s="337"/>
      <c r="F51" s="337"/>
      <c r="G51" s="337"/>
      <c r="H51" s="337"/>
      <c r="I51" s="337"/>
      <c r="J51" s="337"/>
      <c r="K51" s="221"/>
    </row>
    <row r="52" spans="2:11" ht="25.5" customHeight="1">
      <c r="B52" s="220"/>
      <c r="C52" s="340" t="s">
        <v>4211</v>
      </c>
      <c r="D52" s="340"/>
      <c r="E52" s="340"/>
      <c r="F52" s="340"/>
      <c r="G52" s="340"/>
      <c r="H52" s="340"/>
      <c r="I52" s="340"/>
      <c r="J52" s="340"/>
      <c r="K52" s="221"/>
    </row>
    <row r="53" spans="2:11" ht="5.25" customHeight="1">
      <c r="B53" s="220"/>
      <c r="C53" s="222"/>
      <c r="D53" s="222"/>
      <c r="E53" s="222"/>
      <c r="F53" s="222"/>
      <c r="G53" s="222"/>
      <c r="H53" s="222"/>
      <c r="I53" s="222"/>
      <c r="J53" s="222"/>
      <c r="K53" s="221"/>
    </row>
    <row r="54" spans="2:11" ht="15" customHeight="1">
      <c r="B54" s="220"/>
      <c r="C54" s="337" t="s">
        <v>4212</v>
      </c>
      <c r="D54" s="337"/>
      <c r="E54" s="337"/>
      <c r="F54" s="337"/>
      <c r="G54" s="337"/>
      <c r="H54" s="337"/>
      <c r="I54" s="337"/>
      <c r="J54" s="337"/>
      <c r="K54" s="221"/>
    </row>
    <row r="55" spans="2:11" ht="15" customHeight="1">
      <c r="B55" s="220"/>
      <c r="C55" s="337" t="s">
        <v>4213</v>
      </c>
      <c r="D55" s="337"/>
      <c r="E55" s="337"/>
      <c r="F55" s="337"/>
      <c r="G55" s="337"/>
      <c r="H55" s="337"/>
      <c r="I55" s="337"/>
      <c r="J55" s="337"/>
      <c r="K55" s="221"/>
    </row>
    <row r="56" spans="2:11" ht="12.75" customHeight="1">
      <c r="B56" s="220"/>
      <c r="C56" s="223"/>
      <c r="D56" s="223"/>
      <c r="E56" s="223"/>
      <c r="F56" s="223"/>
      <c r="G56" s="223"/>
      <c r="H56" s="223"/>
      <c r="I56" s="223"/>
      <c r="J56" s="223"/>
      <c r="K56" s="221"/>
    </row>
    <row r="57" spans="2:11" ht="15" customHeight="1">
      <c r="B57" s="220"/>
      <c r="C57" s="337" t="s">
        <v>4214</v>
      </c>
      <c r="D57" s="337"/>
      <c r="E57" s="337"/>
      <c r="F57" s="337"/>
      <c r="G57" s="337"/>
      <c r="H57" s="337"/>
      <c r="I57" s="337"/>
      <c r="J57" s="337"/>
      <c r="K57" s="221"/>
    </row>
    <row r="58" spans="2:11" ht="15" customHeight="1">
      <c r="B58" s="220"/>
      <c r="C58" s="225"/>
      <c r="D58" s="337" t="s">
        <v>4215</v>
      </c>
      <c r="E58" s="337"/>
      <c r="F58" s="337"/>
      <c r="G58" s="337"/>
      <c r="H58" s="337"/>
      <c r="I58" s="337"/>
      <c r="J58" s="337"/>
      <c r="K58" s="221"/>
    </row>
    <row r="59" spans="2:11" ht="15" customHeight="1">
      <c r="B59" s="220"/>
      <c r="C59" s="225"/>
      <c r="D59" s="337" t="s">
        <v>4216</v>
      </c>
      <c r="E59" s="337"/>
      <c r="F59" s="337"/>
      <c r="G59" s="337"/>
      <c r="H59" s="337"/>
      <c r="I59" s="337"/>
      <c r="J59" s="337"/>
      <c r="K59" s="221"/>
    </row>
    <row r="60" spans="2:11" ht="15" customHeight="1">
      <c r="B60" s="220"/>
      <c r="C60" s="225"/>
      <c r="D60" s="337" t="s">
        <v>4217</v>
      </c>
      <c r="E60" s="337"/>
      <c r="F60" s="337"/>
      <c r="G60" s="337"/>
      <c r="H60" s="337"/>
      <c r="I60" s="337"/>
      <c r="J60" s="337"/>
      <c r="K60" s="221"/>
    </row>
    <row r="61" spans="2:11" ht="15" customHeight="1">
      <c r="B61" s="220"/>
      <c r="C61" s="225"/>
      <c r="D61" s="337" t="s">
        <v>4218</v>
      </c>
      <c r="E61" s="337"/>
      <c r="F61" s="337"/>
      <c r="G61" s="337"/>
      <c r="H61" s="337"/>
      <c r="I61" s="337"/>
      <c r="J61" s="337"/>
      <c r="K61" s="221"/>
    </row>
    <row r="62" spans="2:11" ht="15" customHeight="1">
      <c r="B62" s="220"/>
      <c r="C62" s="225"/>
      <c r="D62" s="339" t="s">
        <v>4219</v>
      </c>
      <c r="E62" s="339"/>
      <c r="F62" s="339"/>
      <c r="G62" s="339"/>
      <c r="H62" s="339"/>
      <c r="I62" s="339"/>
      <c r="J62" s="339"/>
      <c r="K62" s="221"/>
    </row>
    <row r="63" spans="2:11" ht="15" customHeight="1">
      <c r="B63" s="220"/>
      <c r="C63" s="225"/>
      <c r="D63" s="337" t="s">
        <v>4220</v>
      </c>
      <c r="E63" s="337"/>
      <c r="F63" s="337"/>
      <c r="G63" s="337"/>
      <c r="H63" s="337"/>
      <c r="I63" s="337"/>
      <c r="J63" s="337"/>
      <c r="K63" s="221"/>
    </row>
    <row r="64" spans="2:11" ht="12.75" customHeight="1">
      <c r="B64" s="220"/>
      <c r="C64" s="225"/>
      <c r="D64" s="225"/>
      <c r="E64" s="228"/>
      <c r="F64" s="225"/>
      <c r="G64" s="225"/>
      <c r="H64" s="225"/>
      <c r="I64" s="225"/>
      <c r="J64" s="225"/>
      <c r="K64" s="221"/>
    </row>
    <row r="65" spans="2:11" ht="15" customHeight="1">
      <c r="B65" s="220"/>
      <c r="C65" s="225"/>
      <c r="D65" s="337" t="s">
        <v>4221</v>
      </c>
      <c r="E65" s="337"/>
      <c r="F65" s="337"/>
      <c r="G65" s="337"/>
      <c r="H65" s="337"/>
      <c r="I65" s="337"/>
      <c r="J65" s="337"/>
      <c r="K65" s="221"/>
    </row>
    <row r="66" spans="2:11" ht="15" customHeight="1">
      <c r="B66" s="220"/>
      <c r="C66" s="225"/>
      <c r="D66" s="339" t="s">
        <v>4222</v>
      </c>
      <c r="E66" s="339"/>
      <c r="F66" s="339"/>
      <c r="G66" s="339"/>
      <c r="H66" s="339"/>
      <c r="I66" s="339"/>
      <c r="J66" s="339"/>
      <c r="K66" s="221"/>
    </row>
    <row r="67" spans="2:11" ht="15" customHeight="1">
      <c r="B67" s="220"/>
      <c r="C67" s="225"/>
      <c r="D67" s="337" t="s">
        <v>4223</v>
      </c>
      <c r="E67" s="337"/>
      <c r="F67" s="337"/>
      <c r="G67" s="337"/>
      <c r="H67" s="337"/>
      <c r="I67" s="337"/>
      <c r="J67" s="337"/>
      <c r="K67" s="221"/>
    </row>
    <row r="68" spans="2:11" ht="15" customHeight="1">
      <c r="B68" s="220"/>
      <c r="C68" s="225"/>
      <c r="D68" s="337" t="s">
        <v>4224</v>
      </c>
      <c r="E68" s="337"/>
      <c r="F68" s="337"/>
      <c r="G68" s="337"/>
      <c r="H68" s="337"/>
      <c r="I68" s="337"/>
      <c r="J68" s="337"/>
      <c r="K68" s="221"/>
    </row>
    <row r="69" spans="2:11" ht="15" customHeight="1">
      <c r="B69" s="220"/>
      <c r="C69" s="225"/>
      <c r="D69" s="337" t="s">
        <v>4225</v>
      </c>
      <c r="E69" s="337"/>
      <c r="F69" s="337"/>
      <c r="G69" s="337"/>
      <c r="H69" s="337"/>
      <c r="I69" s="337"/>
      <c r="J69" s="337"/>
      <c r="K69" s="221"/>
    </row>
    <row r="70" spans="2:11" ht="15" customHeight="1">
      <c r="B70" s="220"/>
      <c r="C70" s="225"/>
      <c r="D70" s="337" t="s">
        <v>4226</v>
      </c>
      <c r="E70" s="337"/>
      <c r="F70" s="337"/>
      <c r="G70" s="337"/>
      <c r="H70" s="337"/>
      <c r="I70" s="337"/>
      <c r="J70" s="337"/>
      <c r="K70" s="221"/>
    </row>
    <row r="71" spans="2:1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ht="45" customHeight="1">
      <c r="B75" s="237"/>
      <c r="C75" s="338" t="s">
        <v>4227</v>
      </c>
      <c r="D75" s="338"/>
      <c r="E75" s="338"/>
      <c r="F75" s="338"/>
      <c r="G75" s="338"/>
      <c r="H75" s="338"/>
      <c r="I75" s="338"/>
      <c r="J75" s="338"/>
      <c r="K75" s="238"/>
    </row>
    <row r="76" spans="2:11" ht="17.25" customHeight="1">
      <c r="B76" s="237"/>
      <c r="C76" s="239" t="s">
        <v>4228</v>
      </c>
      <c r="D76" s="239"/>
      <c r="E76" s="239"/>
      <c r="F76" s="239" t="s">
        <v>4229</v>
      </c>
      <c r="G76" s="240"/>
      <c r="H76" s="239" t="s">
        <v>56</v>
      </c>
      <c r="I76" s="239" t="s">
        <v>59</v>
      </c>
      <c r="J76" s="239" t="s">
        <v>4230</v>
      </c>
      <c r="K76" s="238"/>
    </row>
    <row r="77" spans="2:11" ht="17.25" customHeight="1">
      <c r="B77" s="237"/>
      <c r="C77" s="241" t="s">
        <v>4231</v>
      </c>
      <c r="D77" s="241"/>
      <c r="E77" s="241"/>
      <c r="F77" s="242" t="s">
        <v>4232</v>
      </c>
      <c r="G77" s="243"/>
      <c r="H77" s="241"/>
      <c r="I77" s="241"/>
      <c r="J77" s="241" t="s">
        <v>4233</v>
      </c>
      <c r="K77" s="238"/>
    </row>
    <row r="78" spans="2:11" ht="5.25" customHeight="1">
      <c r="B78" s="237"/>
      <c r="C78" s="244"/>
      <c r="D78" s="244"/>
      <c r="E78" s="244"/>
      <c r="F78" s="244"/>
      <c r="G78" s="245"/>
      <c r="H78" s="244"/>
      <c r="I78" s="244"/>
      <c r="J78" s="244"/>
      <c r="K78" s="238"/>
    </row>
    <row r="79" spans="2:11" ht="15" customHeight="1">
      <c r="B79" s="237"/>
      <c r="C79" s="226" t="s">
        <v>55</v>
      </c>
      <c r="D79" s="244"/>
      <c r="E79" s="244"/>
      <c r="F79" s="246" t="s">
        <v>4234</v>
      </c>
      <c r="G79" s="245"/>
      <c r="H79" s="226" t="s">
        <v>4235</v>
      </c>
      <c r="I79" s="226" t="s">
        <v>4236</v>
      </c>
      <c r="J79" s="226">
        <v>20</v>
      </c>
      <c r="K79" s="238"/>
    </row>
    <row r="80" spans="2:11" ht="15" customHeight="1">
      <c r="B80" s="237"/>
      <c r="C80" s="226" t="s">
        <v>4237</v>
      </c>
      <c r="D80" s="226"/>
      <c r="E80" s="226"/>
      <c r="F80" s="246" t="s">
        <v>4234</v>
      </c>
      <c r="G80" s="245"/>
      <c r="H80" s="226" t="s">
        <v>4238</v>
      </c>
      <c r="I80" s="226" t="s">
        <v>4236</v>
      </c>
      <c r="J80" s="226">
        <v>120</v>
      </c>
      <c r="K80" s="238"/>
    </row>
    <row r="81" spans="2:11" ht="15" customHeight="1">
      <c r="B81" s="247"/>
      <c r="C81" s="226" t="s">
        <v>4239</v>
      </c>
      <c r="D81" s="226"/>
      <c r="E81" s="226"/>
      <c r="F81" s="246" t="s">
        <v>4240</v>
      </c>
      <c r="G81" s="245"/>
      <c r="H81" s="226" t="s">
        <v>4241</v>
      </c>
      <c r="I81" s="226" t="s">
        <v>4236</v>
      </c>
      <c r="J81" s="226">
        <v>50</v>
      </c>
      <c r="K81" s="238"/>
    </row>
    <row r="82" spans="2:11" ht="15" customHeight="1">
      <c r="B82" s="247"/>
      <c r="C82" s="226" t="s">
        <v>4242</v>
      </c>
      <c r="D82" s="226"/>
      <c r="E82" s="226"/>
      <c r="F82" s="246" t="s">
        <v>4234</v>
      </c>
      <c r="G82" s="245"/>
      <c r="H82" s="226" t="s">
        <v>4243</v>
      </c>
      <c r="I82" s="226" t="s">
        <v>4244</v>
      </c>
      <c r="J82" s="226"/>
      <c r="K82" s="238"/>
    </row>
    <row r="83" spans="2:11" ht="15" customHeight="1">
      <c r="B83" s="247"/>
      <c r="C83" s="248" t="s">
        <v>4245</v>
      </c>
      <c r="D83" s="248"/>
      <c r="E83" s="248"/>
      <c r="F83" s="249" t="s">
        <v>4240</v>
      </c>
      <c r="G83" s="248"/>
      <c r="H83" s="248" t="s">
        <v>4246</v>
      </c>
      <c r="I83" s="248" t="s">
        <v>4236</v>
      </c>
      <c r="J83" s="248">
        <v>15</v>
      </c>
      <c r="K83" s="238"/>
    </row>
    <row r="84" spans="2:11" ht="15" customHeight="1">
      <c r="B84" s="247"/>
      <c r="C84" s="248" t="s">
        <v>4247</v>
      </c>
      <c r="D84" s="248"/>
      <c r="E84" s="248"/>
      <c r="F84" s="249" t="s">
        <v>4240</v>
      </c>
      <c r="G84" s="248"/>
      <c r="H84" s="248" t="s">
        <v>4248</v>
      </c>
      <c r="I84" s="248" t="s">
        <v>4236</v>
      </c>
      <c r="J84" s="248">
        <v>15</v>
      </c>
      <c r="K84" s="238"/>
    </row>
    <row r="85" spans="2:11" ht="15" customHeight="1">
      <c r="B85" s="247"/>
      <c r="C85" s="248" t="s">
        <v>4249</v>
      </c>
      <c r="D85" s="248"/>
      <c r="E85" s="248"/>
      <c r="F85" s="249" t="s">
        <v>4240</v>
      </c>
      <c r="G85" s="248"/>
      <c r="H85" s="248" t="s">
        <v>4250</v>
      </c>
      <c r="I85" s="248" t="s">
        <v>4236</v>
      </c>
      <c r="J85" s="248">
        <v>20</v>
      </c>
      <c r="K85" s="238"/>
    </row>
    <row r="86" spans="2:11" ht="15" customHeight="1">
      <c r="B86" s="247"/>
      <c r="C86" s="248" t="s">
        <v>4251</v>
      </c>
      <c r="D86" s="248"/>
      <c r="E86" s="248"/>
      <c r="F86" s="249" t="s">
        <v>4240</v>
      </c>
      <c r="G86" s="248"/>
      <c r="H86" s="248" t="s">
        <v>4252</v>
      </c>
      <c r="I86" s="248" t="s">
        <v>4236</v>
      </c>
      <c r="J86" s="248">
        <v>20</v>
      </c>
      <c r="K86" s="238"/>
    </row>
    <row r="87" spans="2:11" ht="15" customHeight="1">
      <c r="B87" s="247"/>
      <c r="C87" s="226" t="s">
        <v>4253</v>
      </c>
      <c r="D87" s="226"/>
      <c r="E87" s="226"/>
      <c r="F87" s="246" t="s">
        <v>4240</v>
      </c>
      <c r="G87" s="245"/>
      <c r="H87" s="226" t="s">
        <v>4254</v>
      </c>
      <c r="I87" s="226" t="s">
        <v>4236</v>
      </c>
      <c r="J87" s="226">
        <v>50</v>
      </c>
      <c r="K87" s="238"/>
    </row>
    <row r="88" spans="2:11" ht="15" customHeight="1">
      <c r="B88" s="247"/>
      <c r="C88" s="226" t="s">
        <v>4255</v>
      </c>
      <c r="D88" s="226"/>
      <c r="E88" s="226"/>
      <c r="F88" s="246" t="s">
        <v>4240</v>
      </c>
      <c r="G88" s="245"/>
      <c r="H88" s="226" t="s">
        <v>4256</v>
      </c>
      <c r="I88" s="226" t="s">
        <v>4236</v>
      </c>
      <c r="J88" s="226">
        <v>20</v>
      </c>
      <c r="K88" s="238"/>
    </row>
    <row r="89" spans="2:11" ht="15" customHeight="1">
      <c r="B89" s="247"/>
      <c r="C89" s="226" t="s">
        <v>4257</v>
      </c>
      <c r="D89" s="226"/>
      <c r="E89" s="226"/>
      <c r="F89" s="246" t="s">
        <v>4240</v>
      </c>
      <c r="G89" s="245"/>
      <c r="H89" s="226" t="s">
        <v>4258</v>
      </c>
      <c r="I89" s="226" t="s">
        <v>4236</v>
      </c>
      <c r="J89" s="226">
        <v>20</v>
      </c>
      <c r="K89" s="238"/>
    </row>
    <row r="90" spans="2:11" ht="15" customHeight="1">
      <c r="B90" s="247"/>
      <c r="C90" s="226" t="s">
        <v>4259</v>
      </c>
      <c r="D90" s="226"/>
      <c r="E90" s="226"/>
      <c r="F90" s="246" t="s">
        <v>4240</v>
      </c>
      <c r="G90" s="245"/>
      <c r="H90" s="226" t="s">
        <v>4260</v>
      </c>
      <c r="I90" s="226" t="s">
        <v>4236</v>
      </c>
      <c r="J90" s="226">
        <v>50</v>
      </c>
      <c r="K90" s="238"/>
    </row>
    <row r="91" spans="2:11" ht="15" customHeight="1">
      <c r="B91" s="247"/>
      <c r="C91" s="226" t="s">
        <v>4261</v>
      </c>
      <c r="D91" s="226"/>
      <c r="E91" s="226"/>
      <c r="F91" s="246" t="s">
        <v>4240</v>
      </c>
      <c r="G91" s="245"/>
      <c r="H91" s="226" t="s">
        <v>4261</v>
      </c>
      <c r="I91" s="226" t="s">
        <v>4236</v>
      </c>
      <c r="J91" s="226">
        <v>50</v>
      </c>
      <c r="K91" s="238"/>
    </row>
    <row r="92" spans="2:11" ht="15" customHeight="1">
      <c r="B92" s="247"/>
      <c r="C92" s="226" t="s">
        <v>4262</v>
      </c>
      <c r="D92" s="226"/>
      <c r="E92" s="226"/>
      <c r="F92" s="246" t="s">
        <v>4240</v>
      </c>
      <c r="G92" s="245"/>
      <c r="H92" s="226" t="s">
        <v>4263</v>
      </c>
      <c r="I92" s="226" t="s">
        <v>4236</v>
      </c>
      <c r="J92" s="226">
        <v>255</v>
      </c>
      <c r="K92" s="238"/>
    </row>
    <row r="93" spans="2:11" ht="15" customHeight="1">
      <c r="B93" s="247"/>
      <c r="C93" s="226" t="s">
        <v>4264</v>
      </c>
      <c r="D93" s="226"/>
      <c r="E93" s="226"/>
      <c r="F93" s="246" t="s">
        <v>4234</v>
      </c>
      <c r="G93" s="245"/>
      <c r="H93" s="226" t="s">
        <v>4265</v>
      </c>
      <c r="I93" s="226" t="s">
        <v>4266</v>
      </c>
      <c r="J93" s="226"/>
      <c r="K93" s="238"/>
    </row>
    <row r="94" spans="2:11" ht="15" customHeight="1">
      <c r="B94" s="247"/>
      <c r="C94" s="226" t="s">
        <v>4267</v>
      </c>
      <c r="D94" s="226"/>
      <c r="E94" s="226"/>
      <c r="F94" s="246" t="s">
        <v>4234</v>
      </c>
      <c r="G94" s="245"/>
      <c r="H94" s="226" t="s">
        <v>4268</v>
      </c>
      <c r="I94" s="226" t="s">
        <v>4269</v>
      </c>
      <c r="J94" s="226"/>
      <c r="K94" s="238"/>
    </row>
    <row r="95" spans="2:11" ht="15" customHeight="1">
      <c r="B95" s="247"/>
      <c r="C95" s="226" t="s">
        <v>4270</v>
      </c>
      <c r="D95" s="226"/>
      <c r="E95" s="226"/>
      <c r="F95" s="246" t="s">
        <v>4234</v>
      </c>
      <c r="G95" s="245"/>
      <c r="H95" s="226" t="s">
        <v>4270</v>
      </c>
      <c r="I95" s="226" t="s">
        <v>4269</v>
      </c>
      <c r="J95" s="226"/>
      <c r="K95" s="238"/>
    </row>
    <row r="96" spans="2:11" ht="15" customHeight="1">
      <c r="B96" s="247"/>
      <c r="C96" s="226" t="s">
        <v>40</v>
      </c>
      <c r="D96" s="226"/>
      <c r="E96" s="226"/>
      <c r="F96" s="246" t="s">
        <v>4234</v>
      </c>
      <c r="G96" s="245"/>
      <c r="H96" s="226" t="s">
        <v>4271</v>
      </c>
      <c r="I96" s="226" t="s">
        <v>4269</v>
      </c>
      <c r="J96" s="226"/>
      <c r="K96" s="238"/>
    </row>
    <row r="97" spans="2:11" ht="15" customHeight="1">
      <c r="B97" s="247"/>
      <c r="C97" s="226" t="s">
        <v>50</v>
      </c>
      <c r="D97" s="226"/>
      <c r="E97" s="226"/>
      <c r="F97" s="246" t="s">
        <v>4234</v>
      </c>
      <c r="G97" s="245"/>
      <c r="H97" s="226" t="s">
        <v>4272</v>
      </c>
      <c r="I97" s="226" t="s">
        <v>4269</v>
      </c>
      <c r="J97" s="226"/>
      <c r="K97" s="238"/>
    </row>
    <row r="98" spans="2:11" ht="15" customHeight="1">
      <c r="B98" s="250"/>
      <c r="C98" s="251"/>
      <c r="D98" s="251"/>
      <c r="E98" s="251"/>
      <c r="F98" s="251"/>
      <c r="G98" s="251"/>
      <c r="H98" s="251"/>
      <c r="I98" s="251"/>
      <c r="J98" s="251"/>
      <c r="K98" s="252"/>
    </row>
    <row r="99" spans="2:11" ht="18.7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3"/>
    </row>
    <row r="100" spans="2:1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ht="45" customHeight="1">
      <c r="B102" s="237"/>
      <c r="C102" s="338" t="s">
        <v>4273</v>
      </c>
      <c r="D102" s="338"/>
      <c r="E102" s="338"/>
      <c r="F102" s="338"/>
      <c r="G102" s="338"/>
      <c r="H102" s="338"/>
      <c r="I102" s="338"/>
      <c r="J102" s="338"/>
      <c r="K102" s="238"/>
    </row>
    <row r="103" spans="2:11" ht="17.25" customHeight="1">
      <c r="B103" s="237"/>
      <c r="C103" s="239" t="s">
        <v>4228</v>
      </c>
      <c r="D103" s="239"/>
      <c r="E103" s="239"/>
      <c r="F103" s="239" t="s">
        <v>4229</v>
      </c>
      <c r="G103" s="240"/>
      <c r="H103" s="239" t="s">
        <v>56</v>
      </c>
      <c r="I103" s="239" t="s">
        <v>59</v>
      </c>
      <c r="J103" s="239" t="s">
        <v>4230</v>
      </c>
      <c r="K103" s="238"/>
    </row>
    <row r="104" spans="2:11" ht="17.25" customHeight="1">
      <c r="B104" s="237"/>
      <c r="C104" s="241" t="s">
        <v>4231</v>
      </c>
      <c r="D104" s="241"/>
      <c r="E104" s="241"/>
      <c r="F104" s="242" t="s">
        <v>4232</v>
      </c>
      <c r="G104" s="243"/>
      <c r="H104" s="241"/>
      <c r="I104" s="241"/>
      <c r="J104" s="241" t="s">
        <v>4233</v>
      </c>
      <c r="K104" s="238"/>
    </row>
    <row r="105" spans="2:11" ht="5.25" customHeight="1">
      <c r="B105" s="237"/>
      <c r="C105" s="239"/>
      <c r="D105" s="239"/>
      <c r="E105" s="239"/>
      <c r="F105" s="239"/>
      <c r="G105" s="255"/>
      <c r="H105" s="239"/>
      <c r="I105" s="239"/>
      <c r="J105" s="239"/>
      <c r="K105" s="238"/>
    </row>
    <row r="106" spans="2:11" ht="15" customHeight="1">
      <c r="B106" s="237"/>
      <c r="C106" s="226" t="s">
        <v>55</v>
      </c>
      <c r="D106" s="244"/>
      <c r="E106" s="244"/>
      <c r="F106" s="246" t="s">
        <v>4234</v>
      </c>
      <c r="G106" s="255"/>
      <c r="H106" s="226" t="s">
        <v>4274</v>
      </c>
      <c r="I106" s="226" t="s">
        <v>4236</v>
      </c>
      <c r="J106" s="226">
        <v>20</v>
      </c>
      <c r="K106" s="238"/>
    </row>
    <row r="107" spans="2:11" ht="15" customHeight="1">
      <c r="B107" s="237"/>
      <c r="C107" s="226" t="s">
        <v>4237</v>
      </c>
      <c r="D107" s="226"/>
      <c r="E107" s="226"/>
      <c r="F107" s="246" t="s">
        <v>4234</v>
      </c>
      <c r="G107" s="226"/>
      <c r="H107" s="226" t="s">
        <v>4274</v>
      </c>
      <c r="I107" s="226" t="s">
        <v>4236</v>
      </c>
      <c r="J107" s="226">
        <v>120</v>
      </c>
      <c r="K107" s="238"/>
    </row>
    <row r="108" spans="2:11" ht="15" customHeight="1">
      <c r="B108" s="247"/>
      <c r="C108" s="226" t="s">
        <v>4239</v>
      </c>
      <c r="D108" s="226"/>
      <c r="E108" s="226"/>
      <c r="F108" s="246" t="s">
        <v>4240</v>
      </c>
      <c r="G108" s="226"/>
      <c r="H108" s="226" t="s">
        <v>4274</v>
      </c>
      <c r="I108" s="226" t="s">
        <v>4236</v>
      </c>
      <c r="J108" s="226">
        <v>50</v>
      </c>
      <c r="K108" s="238"/>
    </row>
    <row r="109" spans="2:11" ht="15" customHeight="1">
      <c r="B109" s="247"/>
      <c r="C109" s="226" t="s">
        <v>4242</v>
      </c>
      <c r="D109" s="226"/>
      <c r="E109" s="226"/>
      <c r="F109" s="246" t="s">
        <v>4234</v>
      </c>
      <c r="G109" s="226"/>
      <c r="H109" s="226" t="s">
        <v>4274</v>
      </c>
      <c r="I109" s="226" t="s">
        <v>4244</v>
      </c>
      <c r="J109" s="226"/>
      <c r="K109" s="238"/>
    </row>
    <row r="110" spans="2:11" ht="15" customHeight="1">
      <c r="B110" s="247"/>
      <c r="C110" s="226" t="s">
        <v>4253</v>
      </c>
      <c r="D110" s="226"/>
      <c r="E110" s="226"/>
      <c r="F110" s="246" t="s">
        <v>4240</v>
      </c>
      <c r="G110" s="226"/>
      <c r="H110" s="226" t="s">
        <v>4274</v>
      </c>
      <c r="I110" s="226" t="s">
        <v>4236</v>
      </c>
      <c r="J110" s="226">
        <v>50</v>
      </c>
      <c r="K110" s="238"/>
    </row>
    <row r="111" spans="2:11" ht="15" customHeight="1">
      <c r="B111" s="247"/>
      <c r="C111" s="226" t="s">
        <v>4261</v>
      </c>
      <c r="D111" s="226"/>
      <c r="E111" s="226"/>
      <c r="F111" s="246" t="s">
        <v>4240</v>
      </c>
      <c r="G111" s="226"/>
      <c r="H111" s="226" t="s">
        <v>4274</v>
      </c>
      <c r="I111" s="226" t="s">
        <v>4236</v>
      </c>
      <c r="J111" s="226">
        <v>50</v>
      </c>
      <c r="K111" s="238"/>
    </row>
    <row r="112" spans="2:11" ht="15" customHeight="1">
      <c r="B112" s="247"/>
      <c r="C112" s="226" t="s">
        <v>4259</v>
      </c>
      <c r="D112" s="226"/>
      <c r="E112" s="226"/>
      <c r="F112" s="246" t="s">
        <v>4240</v>
      </c>
      <c r="G112" s="226"/>
      <c r="H112" s="226" t="s">
        <v>4274</v>
      </c>
      <c r="I112" s="226" t="s">
        <v>4236</v>
      </c>
      <c r="J112" s="226">
        <v>50</v>
      </c>
      <c r="K112" s="238"/>
    </row>
    <row r="113" spans="2:11" ht="15" customHeight="1">
      <c r="B113" s="247"/>
      <c r="C113" s="226" t="s">
        <v>55</v>
      </c>
      <c r="D113" s="226"/>
      <c r="E113" s="226"/>
      <c r="F113" s="246" t="s">
        <v>4234</v>
      </c>
      <c r="G113" s="226"/>
      <c r="H113" s="226" t="s">
        <v>4275</v>
      </c>
      <c r="I113" s="226" t="s">
        <v>4236</v>
      </c>
      <c r="J113" s="226">
        <v>20</v>
      </c>
      <c r="K113" s="238"/>
    </row>
    <row r="114" spans="2:11" ht="15" customHeight="1">
      <c r="B114" s="247"/>
      <c r="C114" s="226" t="s">
        <v>4276</v>
      </c>
      <c r="D114" s="226"/>
      <c r="E114" s="226"/>
      <c r="F114" s="246" t="s">
        <v>4234</v>
      </c>
      <c r="G114" s="226"/>
      <c r="H114" s="226" t="s">
        <v>4277</v>
      </c>
      <c r="I114" s="226" t="s">
        <v>4236</v>
      </c>
      <c r="J114" s="226">
        <v>120</v>
      </c>
      <c r="K114" s="238"/>
    </row>
    <row r="115" spans="2:11" ht="15" customHeight="1">
      <c r="B115" s="247"/>
      <c r="C115" s="226" t="s">
        <v>40</v>
      </c>
      <c r="D115" s="226"/>
      <c r="E115" s="226"/>
      <c r="F115" s="246" t="s">
        <v>4234</v>
      </c>
      <c r="G115" s="226"/>
      <c r="H115" s="226" t="s">
        <v>4278</v>
      </c>
      <c r="I115" s="226" t="s">
        <v>4269</v>
      </c>
      <c r="J115" s="226"/>
      <c r="K115" s="238"/>
    </row>
    <row r="116" spans="2:11" ht="15" customHeight="1">
      <c r="B116" s="247"/>
      <c r="C116" s="226" t="s">
        <v>50</v>
      </c>
      <c r="D116" s="226"/>
      <c r="E116" s="226"/>
      <c r="F116" s="246" t="s">
        <v>4234</v>
      </c>
      <c r="G116" s="226"/>
      <c r="H116" s="226" t="s">
        <v>4279</v>
      </c>
      <c r="I116" s="226" t="s">
        <v>4269</v>
      </c>
      <c r="J116" s="226"/>
      <c r="K116" s="238"/>
    </row>
    <row r="117" spans="2:11" ht="15" customHeight="1">
      <c r="B117" s="247"/>
      <c r="C117" s="226" t="s">
        <v>59</v>
      </c>
      <c r="D117" s="226"/>
      <c r="E117" s="226"/>
      <c r="F117" s="246" t="s">
        <v>4234</v>
      </c>
      <c r="G117" s="226"/>
      <c r="H117" s="226" t="s">
        <v>4280</v>
      </c>
      <c r="I117" s="226" t="s">
        <v>4281</v>
      </c>
      <c r="J117" s="226"/>
      <c r="K117" s="238"/>
    </row>
    <row r="118" spans="2:11" ht="15" customHeight="1">
      <c r="B118" s="250"/>
      <c r="C118" s="256"/>
      <c r="D118" s="256"/>
      <c r="E118" s="256"/>
      <c r="F118" s="256"/>
      <c r="G118" s="256"/>
      <c r="H118" s="256"/>
      <c r="I118" s="256"/>
      <c r="J118" s="256"/>
      <c r="K118" s="252"/>
    </row>
    <row r="119" spans="2:11" ht="18.75" customHeight="1">
      <c r="B119" s="257"/>
      <c r="C119" s="223"/>
      <c r="D119" s="223"/>
      <c r="E119" s="223"/>
      <c r="F119" s="258"/>
      <c r="G119" s="223"/>
      <c r="H119" s="223"/>
      <c r="I119" s="223"/>
      <c r="J119" s="223"/>
      <c r="K119" s="257"/>
    </row>
    <row r="120" spans="2:1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ht="7.5" customHeight="1">
      <c r="B121" s="259"/>
      <c r="C121" s="260"/>
      <c r="D121" s="260"/>
      <c r="E121" s="260"/>
      <c r="F121" s="260"/>
      <c r="G121" s="260"/>
      <c r="H121" s="260"/>
      <c r="I121" s="260"/>
      <c r="J121" s="260"/>
      <c r="K121" s="261"/>
    </row>
    <row r="122" spans="2:11" ht="45" customHeight="1">
      <c r="B122" s="262"/>
      <c r="C122" s="341" t="s">
        <v>4282</v>
      </c>
      <c r="D122" s="341"/>
      <c r="E122" s="341"/>
      <c r="F122" s="341"/>
      <c r="G122" s="341"/>
      <c r="H122" s="341"/>
      <c r="I122" s="341"/>
      <c r="J122" s="341"/>
      <c r="K122" s="263"/>
    </row>
    <row r="123" spans="2:11" ht="17.25" customHeight="1">
      <c r="B123" s="264"/>
      <c r="C123" s="239" t="s">
        <v>4228</v>
      </c>
      <c r="D123" s="239"/>
      <c r="E123" s="239"/>
      <c r="F123" s="239" t="s">
        <v>4229</v>
      </c>
      <c r="G123" s="240"/>
      <c r="H123" s="239" t="s">
        <v>56</v>
      </c>
      <c r="I123" s="239" t="s">
        <v>59</v>
      </c>
      <c r="J123" s="239" t="s">
        <v>4230</v>
      </c>
      <c r="K123" s="265"/>
    </row>
    <row r="124" spans="2:11" ht="17.25" customHeight="1">
      <c r="B124" s="264"/>
      <c r="C124" s="241" t="s">
        <v>4231</v>
      </c>
      <c r="D124" s="241"/>
      <c r="E124" s="241"/>
      <c r="F124" s="242" t="s">
        <v>4232</v>
      </c>
      <c r="G124" s="243"/>
      <c r="H124" s="241"/>
      <c r="I124" s="241"/>
      <c r="J124" s="241" t="s">
        <v>4233</v>
      </c>
      <c r="K124" s="265"/>
    </row>
    <row r="125" spans="2:11" ht="5.25" customHeight="1">
      <c r="B125" s="266"/>
      <c r="C125" s="244"/>
      <c r="D125" s="244"/>
      <c r="E125" s="244"/>
      <c r="F125" s="244"/>
      <c r="G125" s="226"/>
      <c r="H125" s="244"/>
      <c r="I125" s="244"/>
      <c r="J125" s="244"/>
      <c r="K125" s="267"/>
    </row>
    <row r="126" spans="2:11" ht="15" customHeight="1">
      <c r="B126" s="266"/>
      <c r="C126" s="226" t="s">
        <v>4237</v>
      </c>
      <c r="D126" s="244"/>
      <c r="E126" s="244"/>
      <c r="F126" s="246" t="s">
        <v>4234</v>
      </c>
      <c r="G126" s="226"/>
      <c r="H126" s="226" t="s">
        <v>4274</v>
      </c>
      <c r="I126" s="226" t="s">
        <v>4236</v>
      </c>
      <c r="J126" s="226">
        <v>120</v>
      </c>
      <c r="K126" s="268"/>
    </row>
    <row r="127" spans="2:11" ht="15" customHeight="1">
      <c r="B127" s="266"/>
      <c r="C127" s="226" t="s">
        <v>4283</v>
      </c>
      <c r="D127" s="226"/>
      <c r="E127" s="226"/>
      <c r="F127" s="246" t="s">
        <v>4234</v>
      </c>
      <c r="G127" s="226"/>
      <c r="H127" s="226" t="s">
        <v>4284</v>
      </c>
      <c r="I127" s="226" t="s">
        <v>4236</v>
      </c>
      <c r="J127" s="226" t="s">
        <v>4285</v>
      </c>
      <c r="K127" s="268"/>
    </row>
    <row r="128" spans="2:11" ht="15" customHeight="1">
      <c r="B128" s="266"/>
      <c r="C128" s="226" t="s">
        <v>90</v>
      </c>
      <c r="D128" s="226"/>
      <c r="E128" s="226"/>
      <c r="F128" s="246" t="s">
        <v>4234</v>
      </c>
      <c r="G128" s="226"/>
      <c r="H128" s="226" t="s">
        <v>4286</v>
      </c>
      <c r="I128" s="226" t="s">
        <v>4236</v>
      </c>
      <c r="J128" s="226" t="s">
        <v>4285</v>
      </c>
      <c r="K128" s="268"/>
    </row>
    <row r="129" spans="2:11" ht="15" customHeight="1">
      <c r="B129" s="266"/>
      <c r="C129" s="226" t="s">
        <v>4245</v>
      </c>
      <c r="D129" s="226"/>
      <c r="E129" s="226"/>
      <c r="F129" s="246" t="s">
        <v>4240</v>
      </c>
      <c r="G129" s="226"/>
      <c r="H129" s="226" t="s">
        <v>4246</v>
      </c>
      <c r="I129" s="226" t="s">
        <v>4236</v>
      </c>
      <c r="J129" s="226">
        <v>15</v>
      </c>
      <c r="K129" s="268"/>
    </row>
    <row r="130" spans="2:11" ht="15" customHeight="1">
      <c r="B130" s="266"/>
      <c r="C130" s="248" t="s">
        <v>4247</v>
      </c>
      <c r="D130" s="248"/>
      <c r="E130" s="248"/>
      <c r="F130" s="249" t="s">
        <v>4240</v>
      </c>
      <c r="G130" s="248"/>
      <c r="H130" s="248" t="s">
        <v>4248</v>
      </c>
      <c r="I130" s="248" t="s">
        <v>4236</v>
      </c>
      <c r="J130" s="248">
        <v>15</v>
      </c>
      <c r="K130" s="268"/>
    </row>
    <row r="131" spans="2:11" ht="15" customHeight="1">
      <c r="B131" s="266"/>
      <c r="C131" s="248" t="s">
        <v>4249</v>
      </c>
      <c r="D131" s="248"/>
      <c r="E131" s="248"/>
      <c r="F131" s="249" t="s">
        <v>4240</v>
      </c>
      <c r="G131" s="248"/>
      <c r="H131" s="248" t="s">
        <v>4250</v>
      </c>
      <c r="I131" s="248" t="s">
        <v>4236</v>
      </c>
      <c r="J131" s="248">
        <v>20</v>
      </c>
      <c r="K131" s="268"/>
    </row>
    <row r="132" spans="2:11" ht="15" customHeight="1">
      <c r="B132" s="266"/>
      <c r="C132" s="248" t="s">
        <v>4251</v>
      </c>
      <c r="D132" s="248"/>
      <c r="E132" s="248"/>
      <c r="F132" s="249" t="s">
        <v>4240</v>
      </c>
      <c r="G132" s="248"/>
      <c r="H132" s="248" t="s">
        <v>4252</v>
      </c>
      <c r="I132" s="248" t="s">
        <v>4236</v>
      </c>
      <c r="J132" s="248">
        <v>20</v>
      </c>
      <c r="K132" s="268"/>
    </row>
    <row r="133" spans="2:11" ht="15" customHeight="1">
      <c r="B133" s="266"/>
      <c r="C133" s="226" t="s">
        <v>4239</v>
      </c>
      <c r="D133" s="226"/>
      <c r="E133" s="226"/>
      <c r="F133" s="246" t="s">
        <v>4240</v>
      </c>
      <c r="G133" s="226"/>
      <c r="H133" s="226" t="s">
        <v>4274</v>
      </c>
      <c r="I133" s="226" t="s">
        <v>4236</v>
      </c>
      <c r="J133" s="226">
        <v>50</v>
      </c>
      <c r="K133" s="268"/>
    </row>
    <row r="134" spans="2:11" ht="15" customHeight="1">
      <c r="B134" s="266"/>
      <c r="C134" s="226" t="s">
        <v>4253</v>
      </c>
      <c r="D134" s="226"/>
      <c r="E134" s="226"/>
      <c r="F134" s="246" t="s">
        <v>4240</v>
      </c>
      <c r="G134" s="226"/>
      <c r="H134" s="226" t="s">
        <v>4274</v>
      </c>
      <c r="I134" s="226" t="s">
        <v>4236</v>
      </c>
      <c r="J134" s="226">
        <v>50</v>
      </c>
      <c r="K134" s="268"/>
    </row>
    <row r="135" spans="2:11" ht="15" customHeight="1">
      <c r="B135" s="266"/>
      <c r="C135" s="226" t="s">
        <v>4259</v>
      </c>
      <c r="D135" s="226"/>
      <c r="E135" s="226"/>
      <c r="F135" s="246" t="s">
        <v>4240</v>
      </c>
      <c r="G135" s="226"/>
      <c r="H135" s="226" t="s">
        <v>4274</v>
      </c>
      <c r="I135" s="226" t="s">
        <v>4236</v>
      </c>
      <c r="J135" s="226">
        <v>50</v>
      </c>
      <c r="K135" s="268"/>
    </row>
    <row r="136" spans="2:11" ht="15" customHeight="1">
      <c r="B136" s="266"/>
      <c r="C136" s="226" t="s">
        <v>4261</v>
      </c>
      <c r="D136" s="226"/>
      <c r="E136" s="226"/>
      <c r="F136" s="246" t="s">
        <v>4240</v>
      </c>
      <c r="G136" s="226"/>
      <c r="H136" s="226" t="s">
        <v>4274</v>
      </c>
      <c r="I136" s="226" t="s">
        <v>4236</v>
      </c>
      <c r="J136" s="226">
        <v>50</v>
      </c>
      <c r="K136" s="268"/>
    </row>
    <row r="137" spans="2:11" ht="15" customHeight="1">
      <c r="B137" s="266"/>
      <c r="C137" s="226" t="s">
        <v>4262</v>
      </c>
      <c r="D137" s="226"/>
      <c r="E137" s="226"/>
      <c r="F137" s="246" t="s">
        <v>4240</v>
      </c>
      <c r="G137" s="226"/>
      <c r="H137" s="226" t="s">
        <v>4287</v>
      </c>
      <c r="I137" s="226" t="s">
        <v>4236</v>
      </c>
      <c r="J137" s="226">
        <v>255</v>
      </c>
      <c r="K137" s="268"/>
    </row>
    <row r="138" spans="2:11" ht="15" customHeight="1">
      <c r="B138" s="266"/>
      <c r="C138" s="226" t="s">
        <v>4264</v>
      </c>
      <c r="D138" s="226"/>
      <c r="E138" s="226"/>
      <c r="F138" s="246" t="s">
        <v>4234</v>
      </c>
      <c r="G138" s="226"/>
      <c r="H138" s="226" t="s">
        <v>4288</v>
      </c>
      <c r="I138" s="226" t="s">
        <v>4266</v>
      </c>
      <c r="J138" s="226"/>
      <c r="K138" s="268"/>
    </row>
    <row r="139" spans="2:11" ht="15" customHeight="1">
      <c r="B139" s="266"/>
      <c r="C139" s="226" t="s">
        <v>4267</v>
      </c>
      <c r="D139" s="226"/>
      <c r="E139" s="226"/>
      <c r="F139" s="246" t="s">
        <v>4234</v>
      </c>
      <c r="G139" s="226"/>
      <c r="H139" s="226" t="s">
        <v>4289</v>
      </c>
      <c r="I139" s="226" t="s">
        <v>4269</v>
      </c>
      <c r="J139" s="226"/>
      <c r="K139" s="268"/>
    </row>
    <row r="140" spans="2:11" ht="15" customHeight="1">
      <c r="B140" s="266"/>
      <c r="C140" s="226" t="s">
        <v>4270</v>
      </c>
      <c r="D140" s="226"/>
      <c r="E140" s="226"/>
      <c r="F140" s="246" t="s">
        <v>4234</v>
      </c>
      <c r="G140" s="226"/>
      <c r="H140" s="226" t="s">
        <v>4270</v>
      </c>
      <c r="I140" s="226" t="s">
        <v>4269</v>
      </c>
      <c r="J140" s="226"/>
      <c r="K140" s="268"/>
    </row>
    <row r="141" spans="2:11" ht="15" customHeight="1">
      <c r="B141" s="266"/>
      <c r="C141" s="226" t="s">
        <v>40</v>
      </c>
      <c r="D141" s="226"/>
      <c r="E141" s="226"/>
      <c r="F141" s="246" t="s">
        <v>4234</v>
      </c>
      <c r="G141" s="226"/>
      <c r="H141" s="226" t="s">
        <v>4290</v>
      </c>
      <c r="I141" s="226" t="s">
        <v>4269</v>
      </c>
      <c r="J141" s="226"/>
      <c r="K141" s="268"/>
    </row>
    <row r="142" spans="2:11" ht="15" customHeight="1">
      <c r="B142" s="266"/>
      <c r="C142" s="226" t="s">
        <v>4291</v>
      </c>
      <c r="D142" s="226"/>
      <c r="E142" s="226"/>
      <c r="F142" s="246" t="s">
        <v>4234</v>
      </c>
      <c r="G142" s="226"/>
      <c r="H142" s="226" t="s">
        <v>4292</v>
      </c>
      <c r="I142" s="226" t="s">
        <v>4269</v>
      </c>
      <c r="J142" s="226"/>
      <c r="K142" s="268"/>
    </row>
    <row r="143" spans="2:11" ht="15" customHeight="1">
      <c r="B143" s="269"/>
      <c r="C143" s="270"/>
      <c r="D143" s="270"/>
      <c r="E143" s="270"/>
      <c r="F143" s="270"/>
      <c r="G143" s="270"/>
      <c r="H143" s="270"/>
      <c r="I143" s="270"/>
      <c r="J143" s="270"/>
      <c r="K143" s="271"/>
    </row>
    <row r="144" spans="2:11" ht="18.75" customHeight="1">
      <c r="B144" s="223"/>
      <c r="C144" s="223"/>
      <c r="D144" s="223"/>
      <c r="E144" s="223"/>
      <c r="F144" s="258"/>
      <c r="G144" s="223"/>
      <c r="H144" s="223"/>
      <c r="I144" s="223"/>
      <c r="J144" s="223"/>
      <c r="K144" s="223"/>
    </row>
    <row r="145" spans="2:1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ht="45" customHeight="1">
      <c r="B147" s="237"/>
      <c r="C147" s="338" t="s">
        <v>4293</v>
      </c>
      <c r="D147" s="338"/>
      <c r="E147" s="338"/>
      <c r="F147" s="338"/>
      <c r="G147" s="338"/>
      <c r="H147" s="338"/>
      <c r="I147" s="338"/>
      <c r="J147" s="338"/>
      <c r="K147" s="238"/>
    </row>
    <row r="148" spans="2:11" ht="17.25" customHeight="1">
      <c r="B148" s="237"/>
      <c r="C148" s="239" t="s">
        <v>4228</v>
      </c>
      <c r="D148" s="239"/>
      <c r="E148" s="239"/>
      <c r="F148" s="239" t="s">
        <v>4229</v>
      </c>
      <c r="G148" s="240"/>
      <c r="H148" s="239" t="s">
        <v>56</v>
      </c>
      <c r="I148" s="239" t="s">
        <v>59</v>
      </c>
      <c r="J148" s="239" t="s">
        <v>4230</v>
      </c>
      <c r="K148" s="238"/>
    </row>
    <row r="149" spans="2:11" ht="17.25" customHeight="1">
      <c r="B149" s="237"/>
      <c r="C149" s="241" t="s">
        <v>4231</v>
      </c>
      <c r="D149" s="241"/>
      <c r="E149" s="241"/>
      <c r="F149" s="242" t="s">
        <v>4232</v>
      </c>
      <c r="G149" s="243"/>
      <c r="H149" s="241"/>
      <c r="I149" s="241"/>
      <c r="J149" s="241" t="s">
        <v>4233</v>
      </c>
      <c r="K149" s="238"/>
    </row>
    <row r="150" spans="2:11" ht="5.25" customHeight="1">
      <c r="B150" s="247"/>
      <c r="C150" s="244"/>
      <c r="D150" s="244"/>
      <c r="E150" s="244"/>
      <c r="F150" s="244"/>
      <c r="G150" s="245"/>
      <c r="H150" s="244"/>
      <c r="I150" s="244"/>
      <c r="J150" s="244"/>
      <c r="K150" s="268"/>
    </row>
    <row r="151" spans="2:11" ht="15" customHeight="1">
      <c r="B151" s="247"/>
      <c r="C151" s="272" t="s">
        <v>4237</v>
      </c>
      <c r="D151" s="226"/>
      <c r="E151" s="226"/>
      <c r="F151" s="273" t="s">
        <v>4234</v>
      </c>
      <c r="G151" s="226"/>
      <c r="H151" s="272" t="s">
        <v>4274</v>
      </c>
      <c r="I151" s="272" t="s">
        <v>4236</v>
      </c>
      <c r="J151" s="272">
        <v>120</v>
      </c>
      <c r="K151" s="268"/>
    </row>
    <row r="152" spans="2:11" ht="15" customHeight="1">
      <c r="B152" s="247"/>
      <c r="C152" s="272" t="s">
        <v>4283</v>
      </c>
      <c r="D152" s="226"/>
      <c r="E152" s="226"/>
      <c r="F152" s="273" t="s">
        <v>4234</v>
      </c>
      <c r="G152" s="226"/>
      <c r="H152" s="272" t="s">
        <v>4294</v>
      </c>
      <c r="I152" s="272" t="s">
        <v>4236</v>
      </c>
      <c r="J152" s="272" t="s">
        <v>4285</v>
      </c>
      <c r="K152" s="268"/>
    </row>
    <row r="153" spans="2:11" ht="15" customHeight="1">
      <c r="B153" s="247"/>
      <c r="C153" s="272" t="s">
        <v>90</v>
      </c>
      <c r="D153" s="226"/>
      <c r="E153" s="226"/>
      <c r="F153" s="273" t="s">
        <v>4234</v>
      </c>
      <c r="G153" s="226"/>
      <c r="H153" s="272" t="s">
        <v>4295</v>
      </c>
      <c r="I153" s="272" t="s">
        <v>4236</v>
      </c>
      <c r="J153" s="272" t="s">
        <v>4285</v>
      </c>
      <c r="K153" s="268"/>
    </row>
    <row r="154" spans="2:11" ht="15" customHeight="1">
      <c r="B154" s="247"/>
      <c r="C154" s="272" t="s">
        <v>4239</v>
      </c>
      <c r="D154" s="226"/>
      <c r="E154" s="226"/>
      <c r="F154" s="273" t="s">
        <v>4240</v>
      </c>
      <c r="G154" s="226"/>
      <c r="H154" s="272" t="s">
        <v>4274</v>
      </c>
      <c r="I154" s="272" t="s">
        <v>4236</v>
      </c>
      <c r="J154" s="272">
        <v>50</v>
      </c>
      <c r="K154" s="268"/>
    </row>
    <row r="155" spans="2:11" ht="15" customHeight="1">
      <c r="B155" s="247"/>
      <c r="C155" s="272" t="s">
        <v>4242</v>
      </c>
      <c r="D155" s="226"/>
      <c r="E155" s="226"/>
      <c r="F155" s="273" t="s">
        <v>4234</v>
      </c>
      <c r="G155" s="226"/>
      <c r="H155" s="272" t="s">
        <v>4274</v>
      </c>
      <c r="I155" s="272" t="s">
        <v>4244</v>
      </c>
      <c r="J155" s="272"/>
      <c r="K155" s="268"/>
    </row>
    <row r="156" spans="2:11" ht="15" customHeight="1">
      <c r="B156" s="247"/>
      <c r="C156" s="272" t="s">
        <v>4253</v>
      </c>
      <c r="D156" s="226"/>
      <c r="E156" s="226"/>
      <c r="F156" s="273" t="s">
        <v>4240</v>
      </c>
      <c r="G156" s="226"/>
      <c r="H156" s="272" t="s">
        <v>4274</v>
      </c>
      <c r="I156" s="272" t="s">
        <v>4236</v>
      </c>
      <c r="J156" s="272">
        <v>50</v>
      </c>
      <c r="K156" s="268"/>
    </row>
    <row r="157" spans="2:11" ht="15" customHeight="1">
      <c r="B157" s="247"/>
      <c r="C157" s="272" t="s">
        <v>4261</v>
      </c>
      <c r="D157" s="226"/>
      <c r="E157" s="226"/>
      <c r="F157" s="273" t="s">
        <v>4240</v>
      </c>
      <c r="G157" s="226"/>
      <c r="H157" s="272" t="s">
        <v>4274</v>
      </c>
      <c r="I157" s="272" t="s">
        <v>4236</v>
      </c>
      <c r="J157" s="272">
        <v>50</v>
      </c>
      <c r="K157" s="268"/>
    </row>
    <row r="158" spans="2:11" ht="15" customHeight="1">
      <c r="B158" s="247"/>
      <c r="C158" s="272" t="s">
        <v>4259</v>
      </c>
      <c r="D158" s="226"/>
      <c r="E158" s="226"/>
      <c r="F158" s="273" t="s">
        <v>4240</v>
      </c>
      <c r="G158" s="226"/>
      <c r="H158" s="272" t="s">
        <v>4274</v>
      </c>
      <c r="I158" s="272" t="s">
        <v>4236</v>
      </c>
      <c r="J158" s="272">
        <v>50</v>
      </c>
      <c r="K158" s="268"/>
    </row>
    <row r="159" spans="2:11" ht="15" customHeight="1">
      <c r="B159" s="247"/>
      <c r="C159" s="272" t="s">
        <v>147</v>
      </c>
      <c r="D159" s="226"/>
      <c r="E159" s="226"/>
      <c r="F159" s="273" t="s">
        <v>4234</v>
      </c>
      <c r="G159" s="226"/>
      <c r="H159" s="272" t="s">
        <v>4296</v>
      </c>
      <c r="I159" s="272" t="s">
        <v>4236</v>
      </c>
      <c r="J159" s="272" t="s">
        <v>4297</v>
      </c>
      <c r="K159" s="268"/>
    </row>
    <row r="160" spans="2:11" ht="15" customHeight="1">
      <c r="B160" s="247"/>
      <c r="C160" s="272" t="s">
        <v>4298</v>
      </c>
      <c r="D160" s="226"/>
      <c r="E160" s="226"/>
      <c r="F160" s="273" t="s">
        <v>4234</v>
      </c>
      <c r="G160" s="226"/>
      <c r="H160" s="272" t="s">
        <v>4299</v>
      </c>
      <c r="I160" s="272" t="s">
        <v>4269</v>
      </c>
      <c r="J160" s="272"/>
      <c r="K160" s="268"/>
    </row>
    <row r="161" spans="2:11" ht="15" customHeight="1">
      <c r="B161" s="274"/>
      <c r="C161" s="256"/>
      <c r="D161" s="256"/>
      <c r="E161" s="256"/>
      <c r="F161" s="256"/>
      <c r="G161" s="256"/>
      <c r="H161" s="256"/>
      <c r="I161" s="256"/>
      <c r="J161" s="256"/>
      <c r="K161" s="275"/>
    </row>
    <row r="162" spans="2:11" ht="18.75" customHeight="1">
      <c r="B162" s="223"/>
      <c r="C162" s="226"/>
      <c r="D162" s="226"/>
      <c r="E162" s="226"/>
      <c r="F162" s="246"/>
      <c r="G162" s="226"/>
      <c r="H162" s="226"/>
      <c r="I162" s="226"/>
      <c r="J162" s="226"/>
      <c r="K162" s="223"/>
    </row>
    <row r="163" spans="2:1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ht="45" customHeight="1">
      <c r="B165" s="218"/>
      <c r="C165" s="341" t="s">
        <v>4300</v>
      </c>
      <c r="D165" s="341"/>
      <c r="E165" s="341"/>
      <c r="F165" s="341"/>
      <c r="G165" s="341"/>
      <c r="H165" s="341"/>
      <c r="I165" s="341"/>
      <c r="J165" s="341"/>
      <c r="K165" s="219"/>
    </row>
    <row r="166" spans="2:11" ht="17.25" customHeight="1">
      <c r="B166" s="218"/>
      <c r="C166" s="239" t="s">
        <v>4228</v>
      </c>
      <c r="D166" s="239"/>
      <c r="E166" s="239"/>
      <c r="F166" s="239" t="s">
        <v>4229</v>
      </c>
      <c r="G166" s="276"/>
      <c r="H166" s="277" t="s">
        <v>56</v>
      </c>
      <c r="I166" s="277" t="s">
        <v>59</v>
      </c>
      <c r="J166" s="239" t="s">
        <v>4230</v>
      </c>
      <c r="K166" s="219"/>
    </row>
    <row r="167" spans="2:11" ht="17.25" customHeight="1">
      <c r="B167" s="220"/>
      <c r="C167" s="241" t="s">
        <v>4231</v>
      </c>
      <c r="D167" s="241"/>
      <c r="E167" s="241"/>
      <c r="F167" s="242" t="s">
        <v>4232</v>
      </c>
      <c r="G167" s="278"/>
      <c r="H167" s="279"/>
      <c r="I167" s="279"/>
      <c r="J167" s="241" t="s">
        <v>4233</v>
      </c>
      <c r="K167" s="221"/>
    </row>
    <row r="168" spans="2:11" ht="5.25" customHeight="1">
      <c r="B168" s="247"/>
      <c r="C168" s="244"/>
      <c r="D168" s="244"/>
      <c r="E168" s="244"/>
      <c r="F168" s="244"/>
      <c r="G168" s="245"/>
      <c r="H168" s="244"/>
      <c r="I168" s="244"/>
      <c r="J168" s="244"/>
      <c r="K168" s="268"/>
    </row>
    <row r="169" spans="2:11" ht="15" customHeight="1">
      <c r="B169" s="247"/>
      <c r="C169" s="226" t="s">
        <v>4237</v>
      </c>
      <c r="D169" s="226"/>
      <c r="E169" s="226"/>
      <c r="F169" s="246" t="s">
        <v>4234</v>
      </c>
      <c r="G169" s="226"/>
      <c r="H169" s="226" t="s">
        <v>4274</v>
      </c>
      <c r="I169" s="226" t="s">
        <v>4236</v>
      </c>
      <c r="J169" s="226">
        <v>120</v>
      </c>
      <c r="K169" s="268"/>
    </row>
    <row r="170" spans="2:11" ht="15" customHeight="1">
      <c r="B170" s="247"/>
      <c r="C170" s="226" t="s">
        <v>4283</v>
      </c>
      <c r="D170" s="226"/>
      <c r="E170" s="226"/>
      <c r="F170" s="246" t="s">
        <v>4234</v>
      </c>
      <c r="G170" s="226"/>
      <c r="H170" s="226" t="s">
        <v>4284</v>
      </c>
      <c r="I170" s="226" t="s">
        <v>4236</v>
      </c>
      <c r="J170" s="226" t="s">
        <v>4285</v>
      </c>
      <c r="K170" s="268"/>
    </row>
    <row r="171" spans="2:11" ht="15" customHeight="1">
      <c r="B171" s="247"/>
      <c r="C171" s="226" t="s">
        <v>90</v>
      </c>
      <c r="D171" s="226"/>
      <c r="E171" s="226"/>
      <c r="F171" s="246" t="s">
        <v>4234</v>
      </c>
      <c r="G171" s="226"/>
      <c r="H171" s="226" t="s">
        <v>4301</v>
      </c>
      <c r="I171" s="226" t="s">
        <v>4236</v>
      </c>
      <c r="J171" s="226" t="s">
        <v>4285</v>
      </c>
      <c r="K171" s="268"/>
    </row>
    <row r="172" spans="2:11" ht="15" customHeight="1">
      <c r="B172" s="247"/>
      <c r="C172" s="226" t="s">
        <v>4239</v>
      </c>
      <c r="D172" s="226"/>
      <c r="E172" s="226"/>
      <c r="F172" s="246" t="s">
        <v>4240</v>
      </c>
      <c r="G172" s="226"/>
      <c r="H172" s="226" t="s">
        <v>4301</v>
      </c>
      <c r="I172" s="226" t="s">
        <v>4236</v>
      </c>
      <c r="J172" s="226">
        <v>50</v>
      </c>
      <c r="K172" s="268"/>
    </row>
    <row r="173" spans="2:11" ht="15" customHeight="1">
      <c r="B173" s="247"/>
      <c r="C173" s="226" t="s">
        <v>4242</v>
      </c>
      <c r="D173" s="226"/>
      <c r="E173" s="226"/>
      <c r="F173" s="246" t="s">
        <v>4234</v>
      </c>
      <c r="G173" s="226"/>
      <c r="H173" s="226" t="s">
        <v>4301</v>
      </c>
      <c r="I173" s="226" t="s">
        <v>4244</v>
      </c>
      <c r="J173" s="226"/>
      <c r="K173" s="268"/>
    </row>
    <row r="174" spans="2:11" ht="15" customHeight="1">
      <c r="B174" s="247"/>
      <c r="C174" s="226" t="s">
        <v>4253</v>
      </c>
      <c r="D174" s="226"/>
      <c r="E174" s="226"/>
      <c r="F174" s="246" t="s">
        <v>4240</v>
      </c>
      <c r="G174" s="226"/>
      <c r="H174" s="226" t="s">
        <v>4301</v>
      </c>
      <c r="I174" s="226" t="s">
        <v>4236</v>
      </c>
      <c r="J174" s="226">
        <v>50</v>
      </c>
      <c r="K174" s="268"/>
    </row>
    <row r="175" spans="2:11" ht="15" customHeight="1">
      <c r="B175" s="247"/>
      <c r="C175" s="226" t="s">
        <v>4261</v>
      </c>
      <c r="D175" s="226"/>
      <c r="E175" s="226"/>
      <c r="F175" s="246" t="s">
        <v>4240</v>
      </c>
      <c r="G175" s="226"/>
      <c r="H175" s="226" t="s">
        <v>4301</v>
      </c>
      <c r="I175" s="226" t="s">
        <v>4236</v>
      </c>
      <c r="J175" s="226">
        <v>50</v>
      </c>
      <c r="K175" s="268"/>
    </row>
    <row r="176" spans="2:11" ht="15" customHeight="1">
      <c r="B176" s="247"/>
      <c r="C176" s="226" t="s">
        <v>4259</v>
      </c>
      <c r="D176" s="226"/>
      <c r="E176" s="226"/>
      <c r="F176" s="246" t="s">
        <v>4240</v>
      </c>
      <c r="G176" s="226"/>
      <c r="H176" s="226" t="s">
        <v>4301</v>
      </c>
      <c r="I176" s="226" t="s">
        <v>4236</v>
      </c>
      <c r="J176" s="226">
        <v>50</v>
      </c>
      <c r="K176" s="268"/>
    </row>
    <row r="177" spans="2:11" ht="15" customHeight="1">
      <c r="B177" s="247"/>
      <c r="C177" s="226" t="s">
        <v>157</v>
      </c>
      <c r="D177" s="226"/>
      <c r="E177" s="226"/>
      <c r="F177" s="246" t="s">
        <v>4234</v>
      </c>
      <c r="G177" s="226"/>
      <c r="H177" s="226" t="s">
        <v>4302</v>
      </c>
      <c r="I177" s="226" t="s">
        <v>4303</v>
      </c>
      <c r="J177" s="226"/>
      <c r="K177" s="268"/>
    </row>
    <row r="178" spans="2:11" ht="15" customHeight="1">
      <c r="B178" s="247"/>
      <c r="C178" s="226" t="s">
        <v>59</v>
      </c>
      <c r="D178" s="226"/>
      <c r="E178" s="226"/>
      <c r="F178" s="246" t="s">
        <v>4234</v>
      </c>
      <c r="G178" s="226"/>
      <c r="H178" s="226" t="s">
        <v>4304</v>
      </c>
      <c r="I178" s="226" t="s">
        <v>4305</v>
      </c>
      <c r="J178" s="226">
        <v>1</v>
      </c>
      <c r="K178" s="268"/>
    </row>
    <row r="179" spans="2:11" ht="15" customHeight="1">
      <c r="B179" s="247"/>
      <c r="C179" s="226" t="s">
        <v>55</v>
      </c>
      <c r="D179" s="226"/>
      <c r="E179" s="226"/>
      <c r="F179" s="246" t="s">
        <v>4234</v>
      </c>
      <c r="G179" s="226"/>
      <c r="H179" s="226" t="s">
        <v>4306</v>
      </c>
      <c r="I179" s="226" t="s">
        <v>4236</v>
      </c>
      <c r="J179" s="226">
        <v>20</v>
      </c>
      <c r="K179" s="268"/>
    </row>
    <row r="180" spans="2:11" ht="15" customHeight="1">
      <c r="B180" s="247"/>
      <c r="C180" s="226" t="s">
        <v>56</v>
      </c>
      <c r="D180" s="226"/>
      <c r="E180" s="226"/>
      <c r="F180" s="246" t="s">
        <v>4234</v>
      </c>
      <c r="G180" s="226"/>
      <c r="H180" s="226" t="s">
        <v>4307</v>
      </c>
      <c r="I180" s="226" t="s">
        <v>4236</v>
      </c>
      <c r="J180" s="226">
        <v>255</v>
      </c>
      <c r="K180" s="268"/>
    </row>
    <row r="181" spans="2:11" ht="15" customHeight="1">
      <c r="B181" s="247"/>
      <c r="C181" s="226" t="s">
        <v>158</v>
      </c>
      <c r="D181" s="226"/>
      <c r="E181" s="226"/>
      <c r="F181" s="246" t="s">
        <v>4234</v>
      </c>
      <c r="G181" s="226"/>
      <c r="H181" s="226" t="s">
        <v>4198</v>
      </c>
      <c r="I181" s="226" t="s">
        <v>4236</v>
      </c>
      <c r="J181" s="226">
        <v>10</v>
      </c>
      <c r="K181" s="268"/>
    </row>
    <row r="182" spans="2:11" ht="15" customHeight="1">
      <c r="B182" s="247"/>
      <c r="C182" s="226" t="s">
        <v>159</v>
      </c>
      <c r="D182" s="226"/>
      <c r="E182" s="226"/>
      <c r="F182" s="246" t="s">
        <v>4234</v>
      </c>
      <c r="G182" s="226"/>
      <c r="H182" s="226" t="s">
        <v>4308</v>
      </c>
      <c r="I182" s="226" t="s">
        <v>4269</v>
      </c>
      <c r="J182" s="226"/>
      <c r="K182" s="268"/>
    </row>
    <row r="183" spans="2:11" ht="15" customHeight="1">
      <c r="B183" s="247"/>
      <c r="C183" s="226" t="s">
        <v>4309</v>
      </c>
      <c r="D183" s="226"/>
      <c r="E183" s="226"/>
      <c r="F183" s="246" t="s">
        <v>4234</v>
      </c>
      <c r="G183" s="226"/>
      <c r="H183" s="226" t="s">
        <v>4310</v>
      </c>
      <c r="I183" s="226" t="s">
        <v>4269</v>
      </c>
      <c r="J183" s="226"/>
      <c r="K183" s="268"/>
    </row>
    <row r="184" spans="2:11" ht="15" customHeight="1">
      <c r="B184" s="247"/>
      <c r="C184" s="226" t="s">
        <v>4298</v>
      </c>
      <c r="D184" s="226"/>
      <c r="E184" s="226"/>
      <c r="F184" s="246" t="s">
        <v>4234</v>
      </c>
      <c r="G184" s="226"/>
      <c r="H184" s="226" t="s">
        <v>4311</v>
      </c>
      <c r="I184" s="226" t="s">
        <v>4269</v>
      </c>
      <c r="J184" s="226"/>
      <c r="K184" s="268"/>
    </row>
    <row r="185" spans="2:11" ht="15" customHeight="1">
      <c r="B185" s="247"/>
      <c r="C185" s="226" t="s">
        <v>161</v>
      </c>
      <c r="D185" s="226"/>
      <c r="E185" s="226"/>
      <c r="F185" s="246" t="s">
        <v>4240</v>
      </c>
      <c r="G185" s="226"/>
      <c r="H185" s="226" t="s">
        <v>4312</v>
      </c>
      <c r="I185" s="226" t="s">
        <v>4236</v>
      </c>
      <c r="J185" s="226">
        <v>50</v>
      </c>
      <c r="K185" s="268"/>
    </row>
    <row r="186" spans="2:11" ht="15" customHeight="1">
      <c r="B186" s="247"/>
      <c r="C186" s="226" t="s">
        <v>4313</v>
      </c>
      <c r="D186" s="226"/>
      <c r="E186" s="226"/>
      <c r="F186" s="246" t="s">
        <v>4240</v>
      </c>
      <c r="G186" s="226"/>
      <c r="H186" s="226" t="s">
        <v>4314</v>
      </c>
      <c r="I186" s="226" t="s">
        <v>4315</v>
      </c>
      <c r="J186" s="226"/>
      <c r="K186" s="268"/>
    </row>
    <row r="187" spans="2:11" ht="15" customHeight="1">
      <c r="B187" s="247"/>
      <c r="C187" s="226" t="s">
        <v>4316</v>
      </c>
      <c r="D187" s="226"/>
      <c r="E187" s="226"/>
      <c r="F187" s="246" t="s">
        <v>4240</v>
      </c>
      <c r="G187" s="226"/>
      <c r="H187" s="226" t="s">
        <v>4317</v>
      </c>
      <c r="I187" s="226" t="s">
        <v>4315</v>
      </c>
      <c r="J187" s="226"/>
      <c r="K187" s="268"/>
    </row>
    <row r="188" spans="2:11" ht="15" customHeight="1">
      <c r="B188" s="247"/>
      <c r="C188" s="226" t="s">
        <v>4318</v>
      </c>
      <c r="D188" s="226"/>
      <c r="E188" s="226"/>
      <c r="F188" s="246" t="s">
        <v>4240</v>
      </c>
      <c r="G188" s="226"/>
      <c r="H188" s="226" t="s">
        <v>4319</v>
      </c>
      <c r="I188" s="226" t="s">
        <v>4315</v>
      </c>
      <c r="J188" s="226"/>
      <c r="K188" s="268"/>
    </row>
    <row r="189" spans="2:11" ht="15" customHeight="1">
      <c r="B189" s="247"/>
      <c r="C189" s="280" t="s">
        <v>4320</v>
      </c>
      <c r="D189" s="226"/>
      <c r="E189" s="226"/>
      <c r="F189" s="246" t="s">
        <v>4240</v>
      </c>
      <c r="G189" s="226"/>
      <c r="H189" s="226" t="s">
        <v>4321</v>
      </c>
      <c r="I189" s="226" t="s">
        <v>4322</v>
      </c>
      <c r="J189" s="281" t="s">
        <v>4323</v>
      </c>
      <c r="K189" s="268"/>
    </row>
    <row r="190" spans="2:11" ht="15" customHeight="1">
      <c r="B190" s="247"/>
      <c r="C190" s="232" t="s">
        <v>44</v>
      </c>
      <c r="D190" s="226"/>
      <c r="E190" s="226"/>
      <c r="F190" s="246" t="s">
        <v>4234</v>
      </c>
      <c r="G190" s="226"/>
      <c r="H190" s="223" t="s">
        <v>4324</v>
      </c>
      <c r="I190" s="226" t="s">
        <v>4325</v>
      </c>
      <c r="J190" s="226"/>
      <c r="K190" s="268"/>
    </row>
    <row r="191" spans="2:11" ht="15" customHeight="1">
      <c r="B191" s="247"/>
      <c r="C191" s="232" t="s">
        <v>4326</v>
      </c>
      <c r="D191" s="226"/>
      <c r="E191" s="226"/>
      <c r="F191" s="246" t="s">
        <v>4234</v>
      </c>
      <c r="G191" s="226"/>
      <c r="H191" s="226" t="s">
        <v>4327</v>
      </c>
      <c r="I191" s="226" t="s">
        <v>4269</v>
      </c>
      <c r="J191" s="226"/>
      <c r="K191" s="268"/>
    </row>
    <row r="192" spans="2:11" ht="15" customHeight="1">
      <c r="B192" s="247"/>
      <c r="C192" s="232" t="s">
        <v>4328</v>
      </c>
      <c r="D192" s="226"/>
      <c r="E192" s="226"/>
      <c r="F192" s="246" t="s">
        <v>4234</v>
      </c>
      <c r="G192" s="226"/>
      <c r="H192" s="226" t="s">
        <v>4329</v>
      </c>
      <c r="I192" s="226" t="s">
        <v>4269</v>
      </c>
      <c r="J192" s="226"/>
      <c r="K192" s="268"/>
    </row>
    <row r="193" spans="2:11" ht="15" customHeight="1">
      <c r="B193" s="247"/>
      <c r="C193" s="232" t="s">
        <v>4330</v>
      </c>
      <c r="D193" s="226"/>
      <c r="E193" s="226"/>
      <c r="F193" s="246" t="s">
        <v>4240</v>
      </c>
      <c r="G193" s="226"/>
      <c r="H193" s="226" t="s">
        <v>4331</v>
      </c>
      <c r="I193" s="226" t="s">
        <v>4269</v>
      </c>
      <c r="J193" s="226"/>
      <c r="K193" s="268"/>
    </row>
    <row r="194" spans="2:11" ht="15" customHeight="1">
      <c r="B194" s="274"/>
      <c r="C194" s="282"/>
      <c r="D194" s="256"/>
      <c r="E194" s="256"/>
      <c r="F194" s="256"/>
      <c r="G194" s="256"/>
      <c r="H194" s="256"/>
      <c r="I194" s="256"/>
      <c r="J194" s="256"/>
      <c r="K194" s="275"/>
    </row>
    <row r="195" spans="2:11" ht="18.75" customHeight="1">
      <c r="B195" s="223"/>
      <c r="C195" s="226"/>
      <c r="D195" s="226"/>
      <c r="E195" s="226"/>
      <c r="F195" s="246"/>
      <c r="G195" s="226"/>
      <c r="H195" s="226"/>
      <c r="I195" s="226"/>
      <c r="J195" s="226"/>
      <c r="K195" s="223"/>
    </row>
    <row r="196" spans="2:11" ht="18.75" customHeight="1">
      <c r="B196" s="223"/>
      <c r="C196" s="226"/>
      <c r="D196" s="226"/>
      <c r="E196" s="226"/>
      <c r="F196" s="246"/>
      <c r="G196" s="226"/>
      <c r="H196" s="226"/>
      <c r="I196" s="226"/>
      <c r="J196" s="226"/>
      <c r="K196" s="223"/>
    </row>
    <row r="197" spans="2:1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ht="13.5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ht="21">
      <c r="B199" s="218"/>
      <c r="C199" s="341" t="s">
        <v>4332</v>
      </c>
      <c r="D199" s="341"/>
      <c r="E199" s="341"/>
      <c r="F199" s="341"/>
      <c r="G199" s="341"/>
      <c r="H199" s="341"/>
      <c r="I199" s="341"/>
      <c r="J199" s="341"/>
      <c r="K199" s="219"/>
    </row>
    <row r="200" spans="2:11" ht="25.5" customHeight="1">
      <c r="B200" s="218"/>
      <c r="C200" s="283" t="s">
        <v>4333</v>
      </c>
      <c r="D200" s="283"/>
      <c r="E200" s="283"/>
      <c r="F200" s="283" t="s">
        <v>4334</v>
      </c>
      <c r="G200" s="284"/>
      <c r="H200" s="344" t="s">
        <v>4335</v>
      </c>
      <c r="I200" s="344"/>
      <c r="J200" s="344"/>
      <c r="K200" s="219"/>
    </row>
    <row r="201" spans="2:11" ht="5.25" customHeight="1">
      <c r="B201" s="247"/>
      <c r="C201" s="244"/>
      <c r="D201" s="244"/>
      <c r="E201" s="244"/>
      <c r="F201" s="244"/>
      <c r="G201" s="226"/>
      <c r="H201" s="244"/>
      <c r="I201" s="244"/>
      <c r="J201" s="244"/>
      <c r="K201" s="268"/>
    </row>
    <row r="202" spans="2:11" ht="15" customHeight="1">
      <c r="B202" s="247"/>
      <c r="C202" s="226" t="s">
        <v>4325</v>
      </c>
      <c r="D202" s="226"/>
      <c r="E202" s="226"/>
      <c r="F202" s="246" t="s">
        <v>45</v>
      </c>
      <c r="G202" s="226"/>
      <c r="H202" s="343" t="s">
        <v>4336</v>
      </c>
      <c r="I202" s="343"/>
      <c r="J202" s="343"/>
      <c r="K202" s="268"/>
    </row>
    <row r="203" spans="2:11" ht="15" customHeight="1">
      <c r="B203" s="247"/>
      <c r="C203" s="253"/>
      <c r="D203" s="226"/>
      <c r="E203" s="226"/>
      <c r="F203" s="246" t="s">
        <v>46</v>
      </c>
      <c r="G203" s="226"/>
      <c r="H203" s="343" t="s">
        <v>4337</v>
      </c>
      <c r="I203" s="343"/>
      <c r="J203" s="343"/>
      <c r="K203" s="268"/>
    </row>
    <row r="204" spans="2:11" ht="15" customHeight="1">
      <c r="B204" s="247"/>
      <c r="C204" s="253"/>
      <c r="D204" s="226"/>
      <c r="E204" s="226"/>
      <c r="F204" s="246" t="s">
        <v>49</v>
      </c>
      <c r="G204" s="226"/>
      <c r="H204" s="343" t="s">
        <v>4338</v>
      </c>
      <c r="I204" s="343"/>
      <c r="J204" s="343"/>
      <c r="K204" s="268"/>
    </row>
    <row r="205" spans="2:11" ht="15" customHeight="1">
      <c r="B205" s="247"/>
      <c r="C205" s="226"/>
      <c r="D205" s="226"/>
      <c r="E205" s="226"/>
      <c r="F205" s="246" t="s">
        <v>47</v>
      </c>
      <c r="G205" s="226"/>
      <c r="H205" s="343" t="s">
        <v>4339</v>
      </c>
      <c r="I205" s="343"/>
      <c r="J205" s="343"/>
      <c r="K205" s="268"/>
    </row>
    <row r="206" spans="2:11" ht="15" customHeight="1">
      <c r="B206" s="247"/>
      <c r="C206" s="226"/>
      <c r="D206" s="226"/>
      <c r="E206" s="226"/>
      <c r="F206" s="246" t="s">
        <v>48</v>
      </c>
      <c r="G206" s="226"/>
      <c r="H206" s="343" t="s">
        <v>4340</v>
      </c>
      <c r="I206" s="343"/>
      <c r="J206" s="343"/>
      <c r="K206" s="268"/>
    </row>
    <row r="207" spans="2:11" ht="15" customHeight="1">
      <c r="B207" s="247"/>
      <c r="C207" s="226"/>
      <c r="D207" s="226"/>
      <c r="E207" s="226"/>
      <c r="F207" s="246"/>
      <c r="G207" s="226"/>
      <c r="H207" s="226"/>
      <c r="I207" s="226"/>
      <c r="J207" s="226"/>
      <c r="K207" s="268"/>
    </row>
    <row r="208" spans="2:11" ht="15" customHeight="1">
      <c r="B208" s="247"/>
      <c r="C208" s="226" t="s">
        <v>4281</v>
      </c>
      <c r="D208" s="226"/>
      <c r="E208" s="226"/>
      <c r="F208" s="246" t="s">
        <v>81</v>
      </c>
      <c r="G208" s="226"/>
      <c r="H208" s="343" t="s">
        <v>4341</v>
      </c>
      <c r="I208" s="343"/>
      <c r="J208" s="343"/>
      <c r="K208" s="268"/>
    </row>
    <row r="209" spans="2:11" ht="15" customHeight="1">
      <c r="B209" s="247"/>
      <c r="C209" s="253"/>
      <c r="D209" s="226"/>
      <c r="E209" s="226"/>
      <c r="F209" s="246" t="s">
        <v>4178</v>
      </c>
      <c r="G209" s="226"/>
      <c r="H209" s="343" t="s">
        <v>4179</v>
      </c>
      <c r="I209" s="343"/>
      <c r="J209" s="343"/>
      <c r="K209" s="268"/>
    </row>
    <row r="210" spans="2:11" ht="15" customHeight="1">
      <c r="B210" s="247"/>
      <c r="C210" s="226"/>
      <c r="D210" s="226"/>
      <c r="E210" s="226"/>
      <c r="F210" s="246" t="s">
        <v>4176</v>
      </c>
      <c r="G210" s="226"/>
      <c r="H210" s="343" t="s">
        <v>4342</v>
      </c>
      <c r="I210" s="343"/>
      <c r="J210" s="343"/>
      <c r="K210" s="268"/>
    </row>
    <row r="211" spans="2:11" ht="15" customHeight="1">
      <c r="B211" s="285"/>
      <c r="C211" s="253"/>
      <c r="D211" s="253"/>
      <c r="E211" s="253"/>
      <c r="F211" s="246" t="s">
        <v>4180</v>
      </c>
      <c r="G211" s="232"/>
      <c r="H211" s="342" t="s">
        <v>4181</v>
      </c>
      <c r="I211" s="342"/>
      <c r="J211" s="342"/>
      <c r="K211" s="286"/>
    </row>
    <row r="212" spans="2:11" ht="15" customHeight="1">
      <c r="B212" s="285"/>
      <c r="C212" s="253"/>
      <c r="D212" s="253"/>
      <c r="E212" s="253"/>
      <c r="F212" s="246" t="s">
        <v>4182</v>
      </c>
      <c r="G212" s="232"/>
      <c r="H212" s="342" t="s">
        <v>4159</v>
      </c>
      <c r="I212" s="342"/>
      <c r="J212" s="342"/>
      <c r="K212" s="286"/>
    </row>
    <row r="213" spans="2:11" ht="15" customHeight="1">
      <c r="B213" s="285"/>
      <c r="C213" s="253"/>
      <c r="D213" s="253"/>
      <c r="E213" s="253"/>
      <c r="F213" s="287"/>
      <c r="G213" s="232"/>
      <c r="H213" s="288"/>
      <c r="I213" s="288"/>
      <c r="J213" s="288"/>
      <c r="K213" s="286"/>
    </row>
    <row r="214" spans="2:11" ht="15" customHeight="1">
      <c r="B214" s="285"/>
      <c r="C214" s="226" t="s">
        <v>4305</v>
      </c>
      <c r="D214" s="253"/>
      <c r="E214" s="253"/>
      <c r="F214" s="246">
        <v>1</v>
      </c>
      <c r="G214" s="232"/>
      <c r="H214" s="342" t="s">
        <v>4343</v>
      </c>
      <c r="I214" s="342"/>
      <c r="J214" s="342"/>
      <c r="K214" s="286"/>
    </row>
    <row r="215" spans="2:11" ht="15" customHeight="1">
      <c r="B215" s="285"/>
      <c r="C215" s="253"/>
      <c r="D215" s="253"/>
      <c r="E215" s="253"/>
      <c r="F215" s="246">
        <v>2</v>
      </c>
      <c r="G215" s="232"/>
      <c r="H215" s="342" t="s">
        <v>4344</v>
      </c>
      <c r="I215" s="342"/>
      <c r="J215" s="342"/>
      <c r="K215" s="286"/>
    </row>
    <row r="216" spans="2:11" ht="15" customHeight="1">
      <c r="B216" s="285"/>
      <c r="C216" s="253"/>
      <c r="D216" s="253"/>
      <c r="E216" s="253"/>
      <c r="F216" s="246">
        <v>3</v>
      </c>
      <c r="G216" s="232"/>
      <c r="H216" s="342" t="s">
        <v>4345</v>
      </c>
      <c r="I216" s="342"/>
      <c r="J216" s="342"/>
      <c r="K216" s="286"/>
    </row>
    <row r="217" spans="2:11" ht="15" customHeight="1">
      <c r="B217" s="285"/>
      <c r="C217" s="253"/>
      <c r="D217" s="253"/>
      <c r="E217" s="253"/>
      <c r="F217" s="246">
        <v>4</v>
      </c>
      <c r="G217" s="232"/>
      <c r="H217" s="342" t="s">
        <v>4346</v>
      </c>
      <c r="I217" s="342"/>
      <c r="J217" s="342"/>
      <c r="K217" s="286"/>
    </row>
    <row r="218" spans="2:11" ht="12.75" customHeight="1">
      <c r="B218" s="289"/>
      <c r="C218" s="290"/>
      <c r="D218" s="290"/>
      <c r="E218" s="290"/>
      <c r="F218" s="290"/>
      <c r="G218" s="290"/>
      <c r="H218" s="290"/>
      <c r="I218" s="290"/>
      <c r="J218" s="290"/>
      <c r="K218" s="29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83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s="1" customFormat="1" ht="12" customHeight="1">
      <c r="B8" s="32"/>
      <c r="D8" s="27" t="s">
        <v>144</v>
      </c>
      <c r="I8" s="93"/>
      <c r="L8" s="32"/>
    </row>
    <row r="9" spans="2:12" s="1" customFormat="1" ht="36.95" customHeight="1">
      <c r="B9" s="32"/>
      <c r="E9" s="318" t="s">
        <v>145</v>
      </c>
      <c r="F9" s="317"/>
      <c r="G9" s="317"/>
      <c r="H9" s="317"/>
      <c r="I9" s="93"/>
      <c r="L9" s="32"/>
    </row>
    <row r="10" spans="2:12" s="1" customFormat="1" ht="12">
      <c r="B10" s="32"/>
      <c r="I10" s="93"/>
      <c r="L10" s="32"/>
    </row>
    <row r="11" spans="2:12" s="1" customFormat="1" ht="12" customHeight="1">
      <c r="B11" s="32"/>
      <c r="D11" s="27" t="s">
        <v>19</v>
      </c>
      <c r="F11" s="18" t="s">
        <v>3</v>
      </c>
      <c r="I11" s="94" t="s">
        <v>20</v>
      </c>
      <c r="J11" s="18" t="s">
        <v>3</v>
      </c>
      <c r="L11" s="32"/>
    </row>
    <row r="12" spans="2:12" s="1" customFormat="1" ht="12" customHeight="1">
      <c r="B12" s="32"/>
      <c r="D12" s="27" t="s">
        <v>21</v>
      </c>
      <c r="F12" s="18" t="s">
        <v>22</v>
      </c>
      <c r="I12" s="94" t="s">
        <v>23</v>
      </c>
      <c r="J12" s="48" t="str">
        <f>'Rekapitulace stavby'!AN8</f>
        <v>9. 1. 2019</v>
      </c>
      <c r="L12" s="32"/>
    </row>
    <row r="13" spans="2:12" s="1" customFormat="1" ht="10.9" customHeight="1">
      <c r="B13" s="32"/>
      <c r="I13" s="93"/>
      <c r="L13" s="32"/>
    </row>
    <row r="14" spans="2:12" s="1" customFormat="1" ht="12" customHeight="1">
      <c r="B14" s="32"/>
      <c r="D14" s="27" t="s">
        <v>25</v>
      </c>
      <c r="I14" s="94" t="s">
        <v>26</v>
      </c>
      <c r="J14" s="18" t="s">
        <v>27</v>
      </c>
      <c r="L14" s="32"/>
    </row>
    <row r="15" spans="2:12" s="1" customFormat="1" ht="18" customHeight="1">
      <c r="B15" s="32"/>
      <c r="E15" s="18" t="s">
        <v>28</v>
      </c>
      <c r="I15" s="94" t="s">
        <v>29</v>
      </c>
      <c r="J15" s="18" t="s">
        <v>30</v>
      </c>
      <c r="L15" s="32"/>
    </row>
    <row r="16" spans="2:12" s="1" customFormat="1" ht="6.95" customHeight="1">
      <c r="B16" s="32"/>
      <c r="I16" s="93"/>
      <c r="L16" s="32"/>
    </row>
    <row r="17" spans="2:12" s="1" customFormat="1" ht="12" customHeight="1">
      <c r="B17" s="32"/>
      <c r="D17" s="27" t="s">
        <v>31</v>
      </c>
      <c r="I17" s="94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36" t="str">
        <f>'Rekapitulace stavby'!E14</f>
        <v>Vyplň údaj</v>
      </c>
      <c r="F18" s="321"/>
      <c r="G18" s="321"/>
      <c r="H18" s="321"/>
      <c r="I18" s="94" t="s">
        <v>29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3"/>
      <c r="L19" s="32"/>
    </row>
    <row r="20" spans="2:12" s="1" customFormat="1" ht="12" customHeight="1">
      <c r="B20" s="32"/>
      <c r="D20" s="27" t="s">
        <v>33</v>
      </c>
      <c r="I20" s="94" t="s">
        <v>26</v>
      </c>
      <c r="J20" s="18" t="s">
        <v>27</v>
      </c>
      <c r="L20" s="32"/>
    </row>
    <row r="21" spans="2:12" s="1" customFormat="1" ht="18" customHeight="1">
      <c r="B21" s="32"/>
      <c r="E21" s="18" t="s">
        <v>28</v>
      </c>
      <c r="I21" s="94" t="s">
        <v>29</v>
      </c>
      <c r="J21" s="18" t="s">
        <v>30</v>
      </c>
      <c r="L21" s="32"/>
    </row>
    <row r="22" spans="2:12" s="1" customFormat="1" ht="6.95" customHeight="1">
      <c r="B22" s="32"/>
      <c r="I22" s="93"/>
      <c r="L22" s="32"/>
    </row>
    <row r="23" spans="2:12" s="1" customFormat="1" ht="12" customHeight="1">
      <c r="B23" s="32"/>
      <c r="D23" s="27" t="s">
        <v>35</v>
      </c>
      <c r="I23" s="94" t="s">
        <v>26</v>
      </c>
      <c r="J23" s="18" t="s">
        <v>36</v>
      </c>
      <c r="L23" s="32"/>
    </row>
    <row r="24" spans="2:12" s="1" customFormat="1" ht="18" customHeight="1">
      <c r="B24" s="32"/>
      <c r="E24" s="18" t="s">
        <v>37</v>
      </c>
      <c r="I24" s="94" t="s">
        <v>29</v>
      </c>
      <c r="J24" s="18" t="s">
        <v>3</v>
      </c>
      <c r="L24" s="32"/>
    </row>
    <row r="25" spans="2:12" s="1" customFormat="1" ht="6.95" customHeight="1">
      <c r="B25" s="32"/>
      <c r="I25" s="93"/>
      <c r="L25" s="32"/>
    </row>
    <row r="26" spans="2:12" s="1" customFormat="1" ht="12" customHeight="1">
      <c r="B26" s="32"/>
      <c r="D26" s="27" t="s">
        <v>38</v>
      </c>
      <c r="I26" s="93"/>
      <c r="L26" s="32"/>
    </row>
    <row r="27" spans="2:12" s="7" customFormat="1" ht="45" customHeight="1">
      <c r="B27" s="95"/>
      <c r="E27" s="325" t="s">
        <v>39</v>
      </c>
      <c r="F27" s="325"/>
      <c r="G27" s="325"/>
      <c r="H27" s="325"/>
      <c r="I27" s="96"/>
      <c r="L27" s="95"/>
    </row>
    <row r="28" spans="2:12" s="1" customFormat="1" ht="6.95" customHeight="1">
      <c r="B28" s="32"/>
      <c r="I28" s="93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97"/>
      <c r="J29" s="49"/>
      <c r="K29" s="49"/>
      <c r="L29" s="32"/>
    </row>
    <row r="30" spans="2:12" s="1" customFormat="1" ht="25.35" customHeight="1">
      <c r="B30" s="32"/>
      <c r="D30" s="98" t="s">
        <v>40</v>
      </c>
      <c r="I30" s="93"/>
      <c r="J30" s="62">
        <f>ROUND(J85,2)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14.45" customHeight="1">
      <c r="B32" s="32"/>
      <c r="F32" s="35" t="s">
        <v>42</v>
      </c>
      <c r="I32" s="99" t="s">
        <v>41</v>
      </c>
      <c r="J32" s="35" t="s">
        <v>43</v>
      </c>
      <c r="L32" s="32"/>
    </row>
    <row r="33" spans="2:12" s="1" customFormat="1" ht="14.45" customHeight="1">
      <c r="B33" s="32"/>
      <c r="D33" s="27" t="s">
        <v>44</v>
      </c>
      <c r="E33" s="27" t="s">
        <v>45</v>
      </c>
      <c r="F33" s="100">
        <f>ROUND((SUM(BE85:BE134)),2)</f>
        <v>0</v>
      </c>
      <c r="I33" s="101">
        <v>0.21</v>
      </c>
      <c r="J33" s="100">
        <f>ROUND(((SUM(BE85:BE134))*I33),2)</f>
        <v>0</v>
      </c>
      <c r="L33" s="32"/>
    </row>
    <row r="34" spans="2:12" s="1" customFormat="1" ht="14.45" customHeight="1">
      <c r="B34" s="32"/>
      <c r="E34" s="27" t="s">
        <v>46</v>
      </c>
      <c r="F34" s="100">
        <f>ROUND((SUM(BF85:BF134)),2)</f>
        <v>0</v>
      </c>
      <c r="I34" s="101">
        <v>0.15</v>
      </c>
      <c r="J34" s="100">
        <f>ROUND(((SUM(BF85:BF134))*I34),2)</f>
        <v>0</v>
      </c>
      <c r="L34" s="32"/>
    </row>
    <row r="35" spans="2:12" s="1" customFormat="1" ht="14.45" customHeight="1" hidden="1">
      <c r="B35" s="32"/>
      <c r="E35" s="27" t="s">
        <v>47</v>
      </c>
      <c r="F35" s="100">
        <f>ROUND((SUM(BG85:BG134)),2)</f>
        <v>0</v>
      </c>
      <c r="I35" s="101">
        <v>0.21</v>
      </c>
      <c r="J35" s="100">
        <f>0</f>
        <v>0</v>
      </c>
      <c r="L35" s="32"/>
    </row>
    <row r="36" spans="2:12" s="1" customFormat="1" ht="14.45" customHeight="1" hidden="1">
      <c r="B36" s="32"/>
      <c r="E36" s="27" t="s">
        <v>48</v>
      </c>
      <c r="F36" s="100">
        <f>ROUND((SUM(BH85:BH134)),2)</f>
        <v>0</v>
      </c>
      <c r="I36" s="101">
        <v>0.15</v>
      </c>
      <c r="J36" s="100">
        <f>0</f>
        <v>0</v>
      </c>
      <c r="L36" s="32"/>
    </row>
    <row r="37" spans="2:12" s="1" customFormat="1" ht="14.45" customHeight="1" hidden="1">
      <c r="B37" s="32"/>
      <c r="E37" s="27" t="s">
        <v>49</v>
      </c>
      <c r="F37" s="100">
        <f>ROUND((SUM(BI85:BI134)),2)</f>
        <v>0</v>
      </c>
      <c r="I37" s="101">
        <v>0</v>
      </c>
      <c r="J37" s="100">
        <f>0</f>
        <v>0</v>
      </c>
      <c r="L37" s="32"/>
    </row>
    <row r="38" spans="2:12" s="1" customFormat="1" ht="6.95" customHeight="1">
      <c r="B38" s="32"/>
      <c r="I38" s="93"/>
      <c r="L38" s="32"/>
    </row>
    <row r="39" spans="2:12" s="1" customFormat="1" ht="25.35" customHeight="1">
      <c r="B39" s="32"/>
      <c r="C39" s="102"/>
      <c r="D39" s="103" t="s">
        <v>50</v>
      </c>
      <c r="E39" s="53"/>
      <c r="F39" s="53"/>
      <c r="G39" s="104" t="s">
        <v>51</v>
      </c>
      <c r="H39" s="105" t="s">
        <v>52</v>
      </c>
      <c r="I39" s="106"/>
      <c r="J39" s="107">
        <f>SUM(J30:J37)</f>
        <v>0</v>
      </c>
      <c r="K39" s="108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109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110"/>
      <c r="J44" s="44"/>
      <c r="K44" s="44"/>
      <c r="L44" s="32"/>
    </row>
    <row r="45" spans="2:12" s="1" customFormat="1" ht="24.95" customHeight="1">
      <c r="B45" s="32"/>
      <c r="C45" s="22" t="s">
        <v>146</v>
      </c>
      <c r="I45" s="93"/>
      <c r="L45" s="32"/>
    </row>
    <row r="46" spans="2:12" s="1" customFormat="1" ht="6.95" customHeight="1">
      <c r="B46" s="32"/>
      <c r="I46" s="93"/>
      <c r="L46" s="32"/>
    </row>
    <row r="47" spans="2:12" s="1" customFormat="1" ht="12" customHeight="1">
      <c r="B47" s="32"/>
      <c r="C47" s="27" t="s">
        <v>17</v>
      </c>
      <c r="I47" s="93"/>
      <c r="L47" s="32"/>
    </row>
    <row r="48" spans="2:12" s="1" customFormat="1" ht="16.5" customHeight="1">
      <c r="B48" s="32"/>
      <c r="E48" s="334" t="str">
        <f>E7</f>
        <v>Rozšíření výrobních kapacit společnosti ZELENKA s.r.o.</v>
      </c>
      <c r="F48" s="335"/>
      <c r="G48" s="335"/>
      <c r="H48" s="335"/>
      <c r="I48" s="93"/>
      <c r="L48" s="32"/>
    </row>
    <row r="49" spans="2:12" s="1" customFormat="1" ht="12" customHeight="1">
      <c r="B49" s="32"/>
      <c r="C49" s="27" t="s">
        <v>144</v>
      </c>
      <c r="I49" s="93"/>
      <c r="L49" s="32"/>
    </row>
    <row r="50" spans="2:12" s="1" customFormat="1" ht="16.5" customHeight="1">
      <c r="B50" s="32"/>
      <c r="E50" s="318" t="str">
        <f>E9</f>
        <v>SO 00 - Bourací práce na hale a prodejně</v>
      </c>
      <c r="F50" s="317"/>
      <c r="G50" s="317"/>
      <c r="H50" s="317"/>
      <c r="I50" s="93"/>
      <c r="L50" s="32"/>
    </row>
    <row r="51" spans="2:12" s="1" customFormat="1" ht="6.95" customHeight="1">
      <c r="B51" s="32"/>
      <c r="I51" s="93"/>
      <c r="L51" s="32"/>
    </row>
    <row r="52" spans="2:12" s="1" customFormat="1" ht="12" customHeight="1">
      <c r="B52" s="32"/>
      <c r="C52" s="27" t="s">
        <v>21</v>
      </c>
      <c r="F52" s="18" t="str">
        <f>F12</f>
        <v>Židlochovice, Topolová 910, PSČ 667 01</v>
      </c>
      <c r="I52" s="94" t="s">
        <v>23</v>
      </c>
      <c r="J52" s="48" t="str">
        <f>IF(J12="","",J12)</f>
        <v>9. 1. 2019</v>
      </c>
      <c r="L52" s="32"/>
    </row>
    <row r="53" spans="2:12" s="1" customFormat="1" ht="6.95" customHeight="1">
      <c r="B53" s="32"/>
      <c r="I53" s="93"/>
      <c r="L53" s="32"/>
    </row>
    <row r="54" spans="2:12" s="1" customFormat="1" ht="24.95" customHeight="1">
      <c r="B54" s="32"/>
      <c r="C54" s="27" t="s">
        <v>25</v>
      </c>
      <c r="F54" s="18" t="str">
        <f>E15</f>
        <v>A77 architektonický ateliér Brno, s.r.o.</v>
      </c>
      <c r="I54" s="94" t="s">
        <v>33</v>
      </c>
      <c r="J54" s="30" t="str">
        <f>E21</f>
        <v>A77 architektonický ateliér Brno, s.r.o.</v>
      </c>
      <c r="L54" s="32"/>
    </row>
    <row r="55" spans="2:12" s="1" customFormat="1" ht="13.7" customHeight="1">
      <c r="B55" s="32"/>
      <c r="C55" s="27" t="s">
        <v>31</v>
      </c>
      <c r="F55" s="18" t="str">
        <f>IF(E18="","",E18)</f>
        <v>Vyplň údaj</v>
      </c>
      <c r="I55" s="94" t="s">
        <v>35</v>
      </c>
      <c r="J55" s="30" t="str">
        <f>E24</f>
        <v>HAVO Consult s.r.o.</v>
      </c>
      <c r="L55" s="32"/>
    </row>
    <row r="56" spans="2:12" s="1" customFormat="1" ht="10.35" customHeight="1">
      <c r="B56" s="32"/>
      <c r="I56" s="93"/>
      <c r="L56" s="32"/>
    </row>
    <row r="57" spans="2:12" s="1" customFormat="1" ht="29.25" customHeight="1">
      <c r="B57" s="32"/>
      <c r="C57" s="111" t="s">
        <v>147</v>
      </c>
      <c r="D57" s="102"/>
      <c r="E57" s="102"/>
      <c r="F57" s="102"/>
      <c r="G57" s="102"/>
      <c r="H57" s="102"/>
      <c r="I57" s="112"/>
      <c r="J57" s="113" t="s">
        <v>148</v>
      </c>
      <c r="K57" s="102"/>
      <c r="L57" s="32"/>
    </row>
    <row r="58" spans="2:12" s="1" customFormat="1" ht="10.35" customHeight="1">
      <c r="B58" s="32"/>
      <c r="I58" s="93"/>
      <c r="L58" s="32"/>
    </row>
    <row r="59" spans="2:47" s="1" customFormat="1" ht="22.9" customHeight="1">
      <c r="B59" s="32"/>
      <c r="C59" s="114" t="s">
        <v>72</v>
      </c>
      <c r="I59" s="93"/>
      <c r="J59" s="62">
        <f>J85</f>
        <v>0</v>
      </c>
      <c r="L59" s="32"/>
      <c r="AU59" s="18" t="s">
        <v>149</v>
      </c>
    </row>
    <row r="60" spans="2:12" s="8" customFormat="1" ht="24.95" customHeight="1">
      <c r="B60" s="115"/>
      <c r="D60" s="116" t="s">
        <v>150</v>
      </c>
      <c r="E60" s="117"/>
      <c r="F60" s="117"/>
      <c r="G60" s="117"/>
      <c r="H60" s="117"/>
      <c r="I60" s="118"/>
      <c r="J60" s="119">
        <f>J86</f>
        <v>0</v>
      </c>
      <c r="L60" s="115"/>
    </row>
    <row r="61" spans="2:12" s="9" customFormat="1" ht="19.9" customHeight="1">
      <c r="B61" s="120"/>
      <c r="D61" s="121" t="s">
        <v>151</v>
      </c>
      <c r="E61" s="122"/>
      <c r="F61" s="122"/>
      <c r="G61" s="122"/>
      <c r="H61" s="122"/>
      <c r="I61" s="123"/>
      <c r="J61" s="124">
        <f>J87</f>
        <v>0</v>
      </c>
      <c r="L61" s="120"/>
    </row>
    <row r="62" spans="2:12" s="9" customFormat="1" ht="19.9" customHeight="1">
      <c r="B62" s="120"/>
      <c r="D62" s="121" t="s">
        <v>152</v>
      </c>
      <c r="E62" s="122"/>
      <c r="F62" s="122"/>
      <c r="G62" s="122"/>
      <c r="H62" s="122"/>
      <c r="I62" s="123"/>
      <c r="J62" s="124">
        <f>J91</f>
        <v>0</v>
      </c>
      <c r="L62" s="120"/>
    </row>
    <row r="63" spans="2:12" s="9" customFormat="1" ht="19.9" customHeight="1">
      <c r="B63" s="120"/>
      <c r="D63" s="121" t="s">
        <v>153</v>
      </c>
      <c r="E63" s="122"/>
      <c r="F63" s="122"/>
      <c r="G63" s="122"/>
      <c r="H63" s="122"/>
      <c r="I63" s="123"/>
      <c r="J63" s="124">
        <f>J94</f>
        <v>0</v>
      </c>
      <c r="L63" s="120"/>
    </row>
    <row r="64" spans="2:12" s="9" customFormat="1" ht="19.9" customHeight="1">
      <c r="B64" s="120"/>
      <c r="D64" s="121" t="s">
        <v>154</v>
      </c>
      <c r="E64" s="122"/>
      <c r="F64" s="122"/>
      <c r="G64" s="122"/>
      <c r="H64" s="122"/>
      <c r="I64" s="123"/>
      <c r="J64" s="124">
        <f>J107</f>
        <v>0</v>
      </c>
      <c r="L64" s="120"/>
    </row>
    <row r="65" spans="2:12" s="9" customFormat="1" ht="19.9" customHeight="1">
      <c r="B65" s="120"/>
      <c r="D65" s="121" t="s">
        <v>155</v>
      </c>
      <c r="E65" s="122"/>
      <c r="F65" s="122"/>
      <c r="G65" s="122"/>
      <c r="H65" s="122"/>
      <c r="I65" s="123"/>
      <c r="J65" s="124">
        <f>J123</f>
        <v>0</v>
      </c>
      <c r="L65" s="120"/>
    </row>
    <row r="66" spans="2:12" s="1" customFormat="1" ht="21.75" customHeight="1">
      <c r="B66" s="32"/>
      <c r="I66" s="93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109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110"/>
      <c r="J71" s="44"/>
      <c r="K71" s="44"/>
      <c r="L71" s="32"/>
    </row>
    <row r="72" spans="2:12" s="1" customFormat="1" ht="24.95" customHeight="1">
      <c r="B72" s="32"/>
      <c r="C72" s="22" t="s">
        <v>156</v>
      </c>
      <c r="I72" s="93"/>
      <c r="L72" s="32"/>
    </row>
    <row r="73" spans="2:12" s="1" customFormat="1" ht="6.95" customHeight="1">
      <c r="B73" s="32"/>
      <c r="I73" s="93"/>
      <c r="L73" s="32"/>
    </row>
    <row r="74" spans="2:12" s="1" customFormat="1" ht="12" customHeight="1">
      <c r="B74" s="32"/>
      <c r="C74" s="27" t="s">
        <v>17</v>
      </c>
      <c r="I74" s="93"/>
      <c r="L74" s="32"/>
    </row>
    <row r="75" spans="2:12" s="1" customFormat="1" ht="16.5" customHeight="1">
      <c r="B75" s="32"/>
      <c r="E75" s="334" t="str">
        <f>E7</f>
        <v>Rozšíření výrobních kapacit společnosti ZELENKA s.r.o.</v>
      </c>
      <c r="F75" s="335"/>
      <c r="G75" s="335"/>
      <c r="H75" s="335"/>
      <c r="I75" s="93"/>
      <c r="L75" s="32"/>
    </row>
    <row r="76" spans="2:12" s="1" customFormat="1" ht="12" customHeight="1">
      <c r="B76" s="32"/>
      <c r="C76" s="27" t="s">
        <v>144</v>
      </c>
      <c r="I76" s="93"/>
      <c r="L76" s="32"/>
    </row>
    <row r="77" spans="2:12" s="1" customFormat="1" ht="16.5" customHeight="1">
      <c r="B77" s="32"/>
      <c r="E77" s="318" t="str">
        <f>E9</f>
        <v>SO 00 - Bourací práce na hale a prodejně</v>
      </c>
      <c r="F77" s="317"/>
      <c r="G77" s="317"/>
      <c r="H77" s="317"/>
      <c r="I77" s="93"/>
      <c r="L77" s="32"/>
    </row>
    <row r="78" spans="2:12" s="1" customFormat="1" ht="6.95" customHeight="1">
      <c r="B78" s="32"/>
      <c r="I78" s="93"/>
      <c r="L78" s="32"/>
    </row>
    <row r="79" spans="2:12" s="1" customFormat="1" ht="12" customHeight="1">
      <c r="B79" s="32"/>
      <c r="C79" s="27" t="s">
        <v>21</v>
      </c>
      <c r="F79" s="18" t="str">
        <f>F12</f>
        <v>Židlochovice, Topolová 910, PSČ 667 01</v>
      </c>
      <c r="I79" s="94" t="s">
        <v>23</v>
      </c>
      <c r="J79" s="48" t="str">
        <f>IF(J12="","",J12)</f>
        <v>9. 1. 2019</v>
      </c>
      <c r="L79" s="32"/>
    </row>
    <row r="80" spans="2:12" s="1" customFormat="1" ht="6.95" customHeight="1">
      <c r="B80" s="32"/>
      <c r="I80" s="93"/>
      <c r="L80" s="32"/>
    </row>
    <row r="81" spans="2:12" s="1" customFormat="1" ht="24.95" customHeight="1">
      <c r="B81" s="32"/>
      <c r="C81" s="27" t="s">
        <v>25</v>
      </c>
      <c r="F81" s="18" t="str">
        <f>E15</f>
        <v>A77 architektonický ateliér Brno, s.r.o.</v>
      </c>
      <c r="I81" s="94" t="s">
        <v>33</v>
      </c>
      <c r="J81" s="30" t="str">
        <f>E21</f>
        <v>A77 architektonický ateliér Brno, s.r.o.</v>
      </c>
      <c r="L81" s="32"/>
    </row>
    <row r="82" spans="2:12" s="1" customFormat="1" ht="13.7" customHeight="1">
      <c r="B82" s="32"/>
      <c r="C82" s="27" t="s">
        <v>31</v>
      </c>
      <c r="F82" s="18" t="str">
        <f>IF(E18="","",E18)</f>
        <v>Vyplň údaj</v>
      </c>
      <c r="I82" s="94" t="s">
        <v>35</v>
      </c>
      <c r="J82" s="30" t="str">
        <f>E24</f>
        <v>HAVO Consult s.r.o.</v>
      </c>
      <c r="L82" s="32"/>
    </row>
    <row r="83" spans="2:12" s="1" customFormat="1" ht="10.35" customHeight="1">
      <c r="B83" s="32"/>
      <c r="I83" s="93"/>
      <c r="L83" s="32"/>
    </row>
    <row r="84" spans="2:20" s="10" customFormat="1" ht="29.25" customHeight="1">
      <c r="B84" s="125"/>
      <c r="C84" s="126" t="s">
        <v>157</v>
      </c>
      <c r="D84" s="127" t="s">
        <v>59</v>
      </c>
      <c r="E84" s="127" t="s">
        <v>55</v>
      </c>
      <c r="F84" s="127" t="s">
        <v>56</v>
      </c>
      <c r="G84" s="127" t="s">
        <v>158</v>
      </c>
      <c r="H84" s="127" t="s">
        <v>159</v>
      </c>
      <c r="I84" s="128" t="s">
        <v>160</v>
      </c>
      <c r="J84" s="127" t="s">
        <v>148</v>
      </c>
      <c r="K84" s="129" t="s">
        <v>161</v>
      </c>
      <c r="L84" s="125"/>
      <c r="M84" s="55" t="s">
        <v>3</v>
      </c>
      <c r="N84" s="56" t="s">
        <v>44</v>
      </c>
      <c r="O84" s="56" t="s">
        <v>162</v>
      </c>
      <c r="P84" s="56" t="s">
        <v>163</v>
      </c>
      <c r="Q84" s="56" t="s">
        <v>164</v>
      </c>
      <c r="R84" s="56" t="s">
        <v>165</v>
      </c>
      <c r="S84" s="56" t="s">
        <v>166</v>
      </c>
      <c r="T84" s="57" t="s">
        <v>167</v>
      </c>
    </row>
    <row r="85" spans="2:63" s="1" customFormat="1" ht="22.9" customHeight="1">
      <c r="B85" s="32"/>
      <c r="C85" s="60" t="s">
        <v>168</v>
      </c>
      <c r="I85" s="93"/>
      <c r="J85" s="130">
        <f>BK85</f>
        <v>0</v>
      </c>
      <c r="L85" s="32"/>
      <c r="M85" s="58"/>
      <c r="N85" s="49"/>
      <c r="O85" s="49"/>
      <c r="P85" s="131">
        <f>P86</f>
        <v>0</v>
      </c>
      <c r="Q85" s="49"/>
      <c r="R85" s="131">
        <f>R86</f>
        <v>27.92580007</v>
      </c>
      <c r="S85" s="49"/>
      <c r="T85" s="132">
        <f>T86</f>
        <v>26.370535000000004</v>
      </c>
      <c r="AT85" s="18" t="s">
        <v>73</v>
      </c>
      <c r="AU85" s="18" t="s">
        <v>149</v>
      </c>
      <c r="BK85" s="133">
        <f>BK86</f>
        <v>0</v>
      </c>
    </row>
    <row r="86" spans="2:63" s="11" customFormat="1" ht="25.9" customHeight="1">
      <c r="B86" s="134"/>
      <c r="D86" s="135" t="s">
        <v>73</v>
      </c>
      <c r="E86" s="136" t="s">
        <v>169</v>
      </c>
      <c r="F86" s="136" t="s">
        <v>170</v>
      </c>
      <c r="I86" s="137"/>
      <c r="J86" s="138">
        <f>BK86</f>
        <v>0</v>
      </c>
      <c r="L86" s="134"/>
      <c r="M86" s="139"/>
      <c r="N86" s="140"/>
      <c r="O86" s="140"/>
      <c r="P86" s="141">
        <f>P87+P91+P94+P107+P123</f>
        <v>0</v>
      </c>
      <c r="Q86" s="140"/>
      <c r="R86" s="141">
        <f>R87+R91+R94+R107+R123</f>
        <v>27.92580007</v>
      </c>
      <c r="S86" s="140"/>
      <c r="T86" s="142">
        <f>T87+T91+T94+T107+T123</f>
        <v>26.370535000000004</v>
      </c>
      <c r="AR86" s="135" t="s">
        <v>82</v>
      </c>
      <c r="AT86" s="143" t="s">
        <v>73</v>
      </c>
      <c r="AU86" s="143" t="s">
        <v>74</v>
      </c>
      <c r="AY86" s="135" t="s">
        <v>171</v>
      </c>
      <c r="BK86" s="144">
        <f>BK87+BK91+BK94+BK107+BK123</f>
        <v>0</v>
      </c>
    </row>
    <row r="87" spans="2:63" s="11" customFormat="1" ht="22.9" customHeight="1">
      <c r="B87" s="134"/>
      <c r="D87" s="135" t="s">
        <v>73</v>
      </c>
      <c r="E87" s="145" t="s">
        <v>82</v>
      </c>
      <c r="F87" s="145" t="s">
        <v>172</v>
      </c>
      <c r="I87" s="137"/>
      <c r="J87" s="146">
        <f>BK87</f>
        <v>0</v>
      </c>
      <c r="L87" s="134"/>
      <c r="M87" s="139"/>
      <c r="N87" s="140"/>
      <c r="O87" s="140"/>
      <c r="P87" s="141">
        <f>SUM(P88:P90)</f>
        <v>0</v>
      </c>
      <c r="Q87" s="140"/>
      <c r="R87" s="141">
        <f>SUM(R88:R90)</f>
        <v>0</v>
      </c>
      <c r="S87" s="140"/>
      <c r="T87" s="142">
        <f>SUM(T88:T90)</f>
        <v>21.820500000000003</v>
      </c>
      <c r="AR87" s="135" t="s">
        <v>82</v>
      </c>
      <c r="AT87" s="143" t="s">
        <v>73</v>
      </c>
      <c r="AU87" s="143" t="s">
        <v>82</v>
      </c>
      <c r="AY87" s="135" t="s">
        <v>171</v>
      </c>
      <c r="BK87" s="144">
        <f>SUM(BK88:BK90)</f>
        <v>0</v>
      </c>
    </row>
    <row r="88" spans="2:65" s="1" customFormat="1" ht="16.5" customHeight="1">
      <c r="B88" s="147"/>
      <c r="C88" s="148" t="s">
        <v>82</v>
      </c>
      <c r="D88" s="148" t="s">
        <v>173</v>
      </c>
      <c r="E88" s="149" t="s">
        <v>174</v>
      </c>
      <c r="F88" s="150" t="s">
        <v>175</v>
      </c>
      <c r="G88" s="151" t="s">
        <v>176</v>
      </c>
      <c r="H88" s="152">
        <v>48.49</v>
      </c>
      <c r="I88" s="153"/>
      <c r="J88" s="154">
        <f>ROUND(I88*H88,2)</f>
        <v>0</v>
      </c>
      <c r="K88" s="150" t="s">
        <v>177</v>
      </c>
      <c r="L88" s="32"/>
      <c r="M88" s="155" t="s">
        <v>3</v>
      </c>
      <c r="N88" s="156" t="s">
        <v>45</v>
      </c>
      <c r="O88" s="51"/>
      <c r="P88" s="157">
        <f>O88*H88</f>
        <v>0</v>
      </c>
      <c r="Q88" s="157">
        <v>0</v>
      </c>
      <c r="R88" s="157">
        <f>Q88*H88</f>
        <v>0</v>
      </c>
      <c r="S88" s="157">
        <v>0.45</v>
      </c>
      <c r="T88" s="158">
        <f>S88*H88</f>
        <v>21.820500000000003</v>
      </c>
      <c r="AR88" s="18" t="s">
        <v>178</v>
      </c>
      <c r="AT88" s="18" t="s">
        <v>173</v>
      </c>
      <c r="AU88" s="18" t="s">
        <v>84</v>
      </c>
      <c r="AY88" s="18" t="s">
        <v>171</v>
      </c>
      <c r="BE88" s="159">
        <f>IF(N88="základní",J88,0)</f>
        <v>0</v>
      </c>
      <c r="BF88" s="159">
        <f>IF(N88="snížená",J88,0)</f>
        <v>0</v>
      </c>
      <c r="BG88" s="159">
        <f>IF(N88="zákl. přenesená",J88,0)</f>
        <v>0</v>
      </c>
      <c r="BH88" s="159">
        <f>IF(N88="sníž. přenesená",J88,0)</f>
        <v>0</v>
      </c>
      <c r="BI88" s="159">
        <f>IF(N88="nulová",J88,0)</f>
        <v>0</v>
      </c>
      <c r="BJ88" s="18" t="s">
        <v>82</v>
      </c>
      <c r="BK88" s="159">
        <f>ROUND(I88*H88,2)</f>
        <v>0</v>
      </c>
      <c r="BL88" s="18" t="s">
        <v>178</v>
      </c>
      <c r="BM88" s="18" t="s">
        <v>179</v>
      </c>
    </row>
    <row r="89" spans="2:47" s="1" customFormat="1" ht="19.5">
      <c r="B89" s="32"/>
      <c r="D89" s="160" t="s">
        <v>180</v>
      </c>
      <c r="F89" s="161" t="s">
        <v>181</v>
      </c>
      <c r="I89" s="93"/>
      <c r="L89" s="32"/>
      <c r="M89" s="162"/>
      <c r="N89" s="51"/>
      <c r="O89" s="51"/>
      <c r="P89" s="51"/>
      <c r="Q89" s="51"/>
      <c r="R89" s="51"/>
      <c r="S89" s="51"/>
      <c r="T89" s="52"/>
      <c r="AT89" s="18" t="s">
        <v>180</v>
      </c>
      <c r="AU89" s="18" t="s">
        <v>84</v>
      </c>
    </row>
    <row r="90" spans="2:51" s="12" customFormat="1" ht="12">
      <c r="B90" s="163"/>
      <c r="D90" s="160" t="s">
        <v>182</v>
      </c>
      <c r="E90" s="164" t="s">
        <v>3</v>
      </c>
      <c r="F90" s="165" t="s">
        <v>183</v>
      </c>
      <c r="H90" s="166">
        <v>48.49</v>
      </c>
      <c r="I90" s="167"/>
      <c r="L90" s="163"/>
      <c r="M90" s="168"/>
      <c r="N90" s="169"/>
      <c r="O90" s="169"/>
      <c r="P90" s="169"/>
      <c r="Q90" s="169"/>
      <c r="R90" s="169"/>
      <c r="S90" s="169"/>
      <c r="T90" s="170"/>
      <c r="AT90" s="164" t="s">
        <v>182</v>
      </c>
      <c r="AU90" s="164" t="s">
        <v>84</v>
      </c>
      <c r="AV90" s="12" t="s">
        <v>84</v>
      </c>
      <c r="AW90" s="12" t="s">
        <v>34</v>
      </c>
      <c r="AX90" s="12" t="s">
        <v>82</v>
      </c>
      <c r="AY90" s="164" t="s">
        <v>171</v>
      </c>
    </row>
    <row r="91" spans="2:63" s="11" customFormat="1" ht="22.9" customHeight="1">
      <c r="B91" s="134"/>
      <c r="D91" s="135" t="s">
        <v>73</v>
      </c>
      <c r="E91" s="145" t="s">
        <v>107</v>
      </c>
      <c r="F91" s="145" t="s">
        <v>184</v>
      </c>
      <c r="I91" s="137"/>
      <c r="J91" s="146">
        <f>BK91</f>
        <v>0</v>
      </c>
      <c r="L91" s="134"/>
      <c r="M91" s="139"/>
      <c r="N91" s="140"/>
      <c r="O91" s="140"/>
      <c r="P91" s="141">
        <f>SUM(P92:P93)</f>
        <v>0</v>
      </c>
      <c r="Q91" s="140"/>
      <c r="R91" s="141">
        <f>SUM(R92:R93)</f>
        <v>0</v>
      </c>
      <c r="S91" s="140"/>
      <c r="T91" s="142">
        <f>SUM(T92:T93)</f>
        <v>0</v>
      </c>
      <c r="AR91" s="135" t="s">
        <v>82</v>
      </c>
      <c r="AT91" s="143" t="s">
        <v>73</v>
      </c>
      <c r="AU91" s="143" t="s">
        <v>82</v>
      </c>
      <c r="AY91" s="135" t="s">
        <v>171</v>
      </c>
      <c r="BK91" s="144">
        <f>SUM(BK92:BK93)</f>
        <v>0</v>
      </c>
    </row>
    <row r="92" spans="2:65" s="1" customFormat="1" ht="16.5" customHeight="1">
      <c r="B92" s="147"/>
      <c r="C92" s="148" t="s">
        <v>84</v>
      </c>
      <c r="D92" s="148" t="s">
        <v>173</v>
      </c>
      <c r="E92" s="149" t="s">
        <v>185</v>
      </c>
      <c r="F92" s="150" t="s">
        <v>186</v>
      </c>
      <c r="G92" s="151" t="s">
        <v>187</v>
      </c>
      <c r="H92" s="152">
        <v>3</v>
      </c>
      <c r="I92" s="153"/>
      <c r="J92" s="154">
        <f>ROUND(I92*H92,2)</f>
        <v>0</v>
      </c>
      <c r="K92" s="150" t="s">
        <v>3</v>
      </c>
      <c r="L92" s="32"/>
      <c r="M92" s="155" t="s">
        <v>3</v>
      </c>
      <c r="N92" s="156" t="s">
        <v>45</v>
      </c>
      <c r="O92" s="51"/>
      <c r="P92" s="157">
        <f>O92*H92</f>
        <v>0</v>
      </c>
      <c r="Q92" s="157">
        <v>0</v>
      </c>
      <c r="R92" s="157">
        <f>Q92*H92</f>
        <v>0</v>
      </c>
      <c r="S92" s="157">
        <v>0</v>
      </c>
      <c r="T92" s="158">
        <f>S92*H92</f>
        <v>0</v>
      </c>
      <c r="AR92" s="18" t="s">
        <v>178</v>
      </c>
      <c r="AT92" s="18" t="s">
        <v>173</v>
      </c>
      <c r="AU92" s="18" t="s">
        <v>84</v>
      </c>
      <c r="AY92" s="18" t="s">
        <v>171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18" t="s">
        <v>82</v>
      </c>
      <c r="BK92" s="159">
        <f>ROUND(I92*H92,2)</f>
        <v>0</v>
      </c>
      <c r="BL92" s="18" t="s">
        <v>178</v>
      </c>
      <c r="BM92" s="18" t="s">
        <v>188</v>
      </c>
    </row>
    <row r="93" spans="2:47" s="1" customFormat="1" ht="19.5">
      <c r="B93" s="32"/>
      <c r="D93" s="160" t="s">
        <v>180</v>
      </c>
      <c r="F93" s="161" t="s">
        <v>189</v>
      </c>
      <c r="I93" s="93"/>
      <c r="L93" s="32"/>
      <c r="M93" s="162"/>
      <c r="N93" s="51"/>
      <c r="O93" s="51"/>
      <c r="P93" s="51"/>
      <c r="Q93" s="51"/>
      <c r="R93" s="51"/>
      <c r="S93" s="51"/>
      <c r="T93" s="52"/>
      <c r="AT93" s="18" t="s">
        <v>180</v>
      </c>
      <c r="AU93" s="18" t="s">
        <v>84</v>
      </c>
    </row>
    <row r="94" spans="2:63" s="11" customFormat="1" ht="22.9" customHeight="1">
      <c r="B94" s="134"/>
      <c r="D94" s="135" t="s">
        <v>73</v>
      </c>
      <c r="E94" s="145" t="s">
        <v>190</v>
      </c>
      <c r="F94" s="145" t="s">
        <v>191</v>
      </c>
      <c r="I94" s="137"/>
      <c r="J94" s="146">
        <f>BK94</f>
        <v>0</v>
      </c>
      <c r="L94" s="134"/>
      <c r="M94" s="139"/>
      <c r="N94" s="140"/>
      <c r="O94" s="140"/>
      <c r="P94" s="141">
        <f>SUM(P95:P106)</f>
        <v>0</v>
      </c>
      <c r="Q94" s="140"/>
      <c r="R94" s="141">
        <f>SUM(R95:R106)</f>
        <v>27.92580007</v>
      </c>
      <c r="S94" s="140"/>
      <c r="T94" s="142">
        <f>SUM(T95:T106)</f>
        <v>0</v>
      </c>
      <c r="AR94" s="135" t="s">
        <v>82</v>
      </c>
      <c r="AT94" s="143" t="s">
        <v>73</v>
      </c>
      <c r="AU94" s="143" t="s">
        <v>82</v>
      </c>
      <c r="AY94" s="135" t="s">
        <v>171</v>
      </c>
      <c r="BK94" s="144">
        <f>SUM(BK95:BK106)</f>
        <v>0</v>
      </c>
    </row>
    <row r="95" spans="2:65" s="1" customFormat="1" ht="16.5" customHeight="1">
      <c r="B95" s="147"/>
      <c r="C95" s="148" t="s">
        <v>107</v>
      </c>
      <c r="D95" s="148" t="s">
        <v>173</v>
      </c>
      <c r="E95" s="149" t="s">
        <v>192</v>
      </c>
      <c r="F95" s="150" t="s">
        <v>193</v>
      </c>
      <c r="G95" s="151" t="s">
        <v>176</v>
      </c>
      <c r="H95" s="152">
        <v>9.453</v>
      </c>
      <c r="I95" s="153"/>
      <c r="J95" s="154">
        <f>ROUND(I95*H95,2)</f>
        <v>0</v>
      </c>
      <c r="K95" s="150" t="s">
        <v>3</v>
      </c>
      <c r="L95" s="32"/>
      <c r="M95" s="155" t="s">
        <v>3</v>
      </c>
      <c r="N95" s="156" t="s">
        <v>45</v>
      </c>
      <c r="O95" s="51"/>
      <c r="P95" s="157">
        <f>O95*H95</f>
        <v>0</v>
      </c>
      <c r="Q95" s="157">
        <v>2.45329</v>
      </c>
      <c r="R95" s="157">
        <f>Q95*H95</f>
        <v>23.19095037</v>
      </c>
      <c r="S95" s="157">
        <v>0</v>
      </c>
      <c r="T95" s="158">
        <f>S95*H95</f>
        <v>0</v>
      </c>
      <c r="AR95" s="18" t="s">
        <v>178</v>
      </c>
      <c r="AT95" s="18" t="s">
        <v>173</v>
      </c>
      <c r="AU95" s="18" t="s">
        <v>84</v>
      </c>
      <c r="AY95" s="18" t="s">
        <v>171</v>
      </c>
      <c r="BE95" s="159">
        <f>IF(N95="základní",J95,0)</f>
        <v>0</v>
      </c>
      <c r="BF95" s="159">
        <f>IF(N95="snížená",J95,0)</f>
        <v>0</v>
      </c>
      <c r="BG95" s="159">
        <f>IF(N95="zákl. přenesená",J95,0)</f>
        <v>0</v>
      </c>
      <c r="BH95" s="159">
        <f>IF(N95="sníž. přenesená",J95,0)</f>
        <v>0</v>
      </c>
      <c r="BI95" s="159">
        <f>IF(N95="nulová",J95,0)</f>
        <v>0</v>
      </c>
      <c r="BJ95" s="18" t="s">
        <v>82</v>
      </c>
      <c r="BK95" s="159">
        <f>ROUND(I95*H95,2)</f>
        <v>0</v>
      </c>
      <c r="BL95" s="18" t="s">
        <v>178</v>
      </c>
      <c r="BM95" s="18" t="s">
        <v>194</v>
      </c>
    </row>
    <row r="96" spans="2:47" s="1" customFormat="1" ht="12">
      <c r="B96" s="32"/>
      <c r="D96" s="160" t="s">
        <v>180</v>
      </c>
      <c r="F96" s="161" t="s">
        <v>195</v>
      </c>
      <c r="I96" s="93"/>
      <c r="L96" s="32"/>
      <c r="M96" s="162"/>
      <c r="N96" s="51"/>
      <c r="O96" s="51"/>
      <c r="P96" s="51"/>
      <c r="Q96" s="51"/>
      <c r="R96" s="51"/>
      <c r="S96" s="51"/>
      <c r="T96" s="52"/>
      <c r="AT96" s="18" t="s">
        <v>180</v>
      </c>
      <c r="AU96" s="18" t="s">
        <v>84</v>
      </c>
    </row>
    <row r="97" spans="2:51" s="12" customFormat="1" ht="12">
      <c r="B97" s="163"/>
      <c r="D97" s="160" t="s">
        <v>182</v>
      </c>
      <c r="E97" s="164" t="s">
        <v>3</v>
      </c>
      <c r="F97" s="165" t="s">
        <v>196</v>
      </c>
      <c r="H97" s="166">
        <v>0.34</v>
      </c>
      <c r="I97" s="167"/>
      <c r="L97" s="163"/>
      <c r="M97" s="168"/>
      <c r="N97" s="169"/>
      <c r="O97" s="169"/>
      <c r="P97" s="169"/>
      <c r="Q97" s="169"/>
      <c r="R97" s="169"/>
      <c r="S97" s="169"/>
      <c r="T97" s="170"/>
      <c r="AT97" s="164" t="s">
        <v>182</v>
      </c>
      <c r="AU97" s="164" t="s">
        <v>84</v>
      </c>
      <c r="AV97" s="12" t="s">
        <v>84</v>
      </c>
      <c r="AW97" s="12" t="s">
        <v>34</v>
      </c>
      <c r="AX97" s="12" t="s">
        <v>74</v>
      </c>
      <c r="AY97" s="164" t="s">
        <v>171</v>
      </c>
    </row>
    <row r="98" spans="2:51" s="12" customFormat="1" ht="12">
      <c r="B98" s="163"/>
      <c r="D98" s="160" t="s">
        <v>182</v>
      </c>
      <c r="E98" s="164" t="s">
        <v>3</v>
      </c>
      <c r="F98" s="165" t="s">
        <v>197</v>
      </c>
      <c r="H98" s="166">
        <v>1.9</v>
      </c>
      <c r="I98" s="167"/>
      <c r="L98" s="163"/>
      <c r="M98" s="168"/>
      <c r="N98" s="169"/>
      <c r="O98" s="169"/>
      <c r="P98" s="169"/>
      <c r="Q98" s="169"/>
      <c r="R98" s="169"/>
      <c r="S98" s="169"/>
      <c r="T98" s="170"/>
      <c r="AT98" s="164" t="s">
        <v>182</v>
      </c>
      <c r="AU98" s="164" t="s">
        <v>84</v>
      </c>
      <c r="AV98" s="12" t="s">
        <v>84</v>
      </c>
      <c r="AW98" s="12" t="s">
        <v>34</v>
      </c>
      <c r="AX98" s="12" t="s">
        <v>74</v>
      </c>
      <c r="AY98" s="164" t="s">
        <v>171</v>
      </c>
    </row>
    <row r="99" spans="2:51" s="12" customFormat="1" ht="12">
      <c r="B99" s="163"/>
      <c r="D99" s="160" t="s">
        <v>182</v>
      </c>
      <c r="E99" s="164" t="s">
        <v>3</v>
      </c>
      <c r="F99" s="165" t="s">
        <v>198</v>
      </c>
      <c r="H99" s="166">
        <v>0.756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4" t="s">
        <v>182</v>
      </c>
      <c r="AU99" s="164" t="s">
        <v>84</v>
      </c>
      <c r="AV99" s="12" t="s">
        <v>84</v>
      </c>
      <c r="AW99" s="12" t="s">
        <v>34</v>
      </c>
      <c r="AX99" s="12" t="s">
        <v>74</v>
      </c>
      <c r="AY99" s="164" t="s">
        <v>171</v>
      </c>
    </row>
    <row r="100" spans="2:51" s="12" customFormat="1" ht="12">
      <c r="B100" s="163"/>
      <c r="D100" s="160" t="s">
        <v>182</v>
      </c>
      <c r="E100" s="164" t="s">
        <v>3</v>
      </c>
      <c r="F100" s="165" t="s">
        <v>199</v>
      </c>
      <c r="H100" s="166">
        <v>3.679</v>
      </c>
      <c r="I100" s="167"/>
      <c r="L100" s="163"/>
      <c r="M100" s="168"/>
      <c r="N100" s="169"/>
      <c r="O100" s="169"/>
      <c r="P100" s="169"/>
      <c r="Q100" s="169"/>
      <c r="R100" s="169"/>
      <c r="S100" s="169"/>
      <c r="T100" s="170"/>
      <c r="AT100" s="164" t="s">
        <v>182</v>
      </c>
      <c r="AU100" s="164" t="s">
        <v>84</v>
      </c>
      <c r="AV100" s="12" t="s">
        <v>84</v>
      </c>
      <c r="AW100" s="12" t="s">
        <v>34</v>
      </c>
      <c r="AX100" s="12" t="s">
        <v>74</v>
      </c>
      <c r="AY100" s="164" t="s">
        <v>171</v>
      </c>
    </row>
    <row r="101" spans="2:51" s="12" customFormat="1" ht="12">
      <c r="B101" s="163"/>
      <c r="D101" s="160" t="s">
        <v>182</v>
      </c>
      <c r="E101" s="164" t="s">
        <v>3</v>
      </c>
      <c r="F101" s="165" t="s">
        <v>200</v>
      </c>
      <c r="H101" s="166">
        <v>2.778</v>
      </c>
      <c r="I101" s="167"/>
      <c r="L101" s="163"/>
      <c r="M101" s="168"/>
      <c r="N101" s="169"/>
      <c r="O101" s="169"/>
      <c r="P101" s="169"/>
      <c r="Q101" s="169"/>
      <c r="R101" s="169"/>
      <c r="S101" s="169"/>
      <c r="T101" s="170"/>
      <c r="AT101" s="164" t="s">
        <v>182</v>
      </c>
      <c r="AU101" s="164" t="s">
        <v>84</v>
      </c>
      <c r="AV101" s="12" t="s">
        <v>84</v>
      </c>
      <c r="AW101" s="12" t="s">
        <v>34</v>
      </c>
      <c r="AX101" s="12" t="s">
        <v>74</v>
      </c>
      <c r="AY101" s="164" t="s">
        <v>171</v>
      </c>
    </row>
    <row r="102" spans="2:51" s="13" customFormat="1" ht="12">
      <c r="B102" s="171"/>
      <c r="D102" s="160" t="s">
        <v>182</v>
      </c>
      <c r="E102" s="172" t="s">
        <v>3</v>
      </c>
      <c r="F102" s="173" t="s">
        <v>201</v>
      </c>
      <c r="H102" s="174">
        <v>9.453</v>
      </c>
      <c r="I102" s="175"/>
      <c r="L102" s="171"/>
      <c r="M102" s="176"/>
      <c r="N102" s="177"/>
      <c r="O102" s="177"/>
      <c r="P102" s="177"/>
      <c r="Q102" s="177"/>
      <c r="R102" s="177"/>
      <c r="S102" s="177"/>
      <c r="T102" s="178"/>
      <c r="AT102" s="172" t="s">
        <v>182</v>
      </c>
      <c r="AU102" s="172" t="s">
        <v>84</v>
      </c>
      <c r="AV102" s="13" t="s">
        <v>178</v>
      </c>
      <c r="AW102" s="13" t="s">
        <v>34</v>
      </c>
      <c r="AX102" s="13" t="s">
        <v>82</v>
      </c>
      <c r="AY102" s="172" t="s">
        <v>171</v>
      </c>
    </row>
    <row r="103" spans="2:65" s="1" customFormat="1" ht="16.5" customHeight="1">
      <c r="B103" s="147"/>
      <c r="C103" s="148" t="s">
        <v>178</v>
      </c>
      <c r="D103" s="148" t="s">
        <v>173</v>
      </c>
      <c r="E103" s="149" t="s">
        <v>202</v>
      </c>
      <c r="F103" s="150" t="s">
        <v>193</v>
      </c>
      <c r="G103" s="151" t="s">
        <v>176</v>
      </c>
      <c r="H103" s="152">
        <v>1.93</v>
      </c>
      <c r="I103" s="153"/>
      <c r="J103" s="154">
        <f>ROUND(I103*H103,2)</f>
        <v>0</v>
      </c>
      <c r="K103" s="150" t="s">
        <v>3</v>
      </c>
      <c r="L103" s="32"/>
      <c r="M103" s="155" t="s">
        <v>3</v>
      </c>
      <c r="N103" s="156" t="s">
        <v>45</v>
      </c>
      <c r="O103" s="51"/>
      <c r="P103" s="157">
        <f>O103*H103</f>
        <v>0</v>
      </c>
      <c r="Q103" s="157">
        <v>2.45329</v>
      </c>
      <c r="R103" s="157">
        <f>Q103*H103</f>
        <v>4.7348497</v>
      </c>
      <c r="S103" s="157">
        <v>0</v>
      </c>
      <c r="T103" s="158">
        <f>S103*H103</f>
        <v>0</v>
      </c>
      <c r="AR103" s="18" t="s">
        <v>178</v>
      </c>
      <c r="AT103" s="18" t="s">
        <v>173</v>
      </c>
      <c r="AU103" s="18" t="s">
        <v>84</v>
      </c>
      <c r="AY103" s="18" t="s">
        <v>171</v>
      </c>
      <c r="BE103" s="159">
        <f>IF(N103="základní",J103,0)</f>
        <v>0</v>
      </c>
      <c r="BF103" s="159">
        <f>IF(N103="snížená",J103,0)</f>
        <v>0</v>
      </c>
      <c r="BG103" s="159">
        <f>IF(N103="zákl. přenesená",J103,0)</f>
        <v>0</v>
      </c>
      <c r="BH103" s="159">
        <f>IF(N103="sníž. přenesená",J103,0)</f>
        <v>0</v>
      </c>
      <c r="BI103" s="159">
        <f>IF(N103="nulová",J103,0)</f>
        <v>0</v>
      </c>
      <c r="BJ103" s="18" t="s">
        <v>82</v>
      </c>
      <c r="BK103" s="159">
        <f>ROUND(I103*H103,2)</f>
        <v>0</v>
      </c>
      <c r="BL103" s="18" t="s">
        <v>178</v>
      </c>
      <c r="BM103" s="18" t="s">
        <v>203</v>
      </c>
    </row>
    <row r="104" spans="2:47" s="1" customFormat="1" ht="12">
      <c r="B104" s="32"/>
      <c r="D104" s="160" t="s">
        <v>180</v>
      </c>
      <c r="F104" s="161" t="s">
        <v>204</v>
      </c>
      <c r="I104" s="93"/>
      <c r="L104" s="32"/>
      <c r="M104" s="162"/>
      <c r="N104" s="51"/>
      <c r="O104" s="51"/>
      <c r="P104" s="51"/>
      <c r="Q104" s="51"/>
      <c r="R104" s="51"/>
      <c r="S104" s="51"/>
      <c r="T104" s="52"/>
      <c r="AT104" s="18" t="s">
        <v>180</v>
      </c>
      <c r="AU104" s="18" t="s">
        <v>84</v>
      </c>
    </row>
    <row r="105" spans="2:51" s="12" customFormat="1" ht="12">
      <c r="B105" s="163"/>
      <c r="D105" s="160" t="s">
        <v>182</v>
      </c>
      <c r="E105" s="164" t="s">
        <v>3</v>
      </c>
      <c r="F105" s="165" t="s">
        <v>205</v>
      </c>
      <c r="H105" s="166">
        <v>1.93</v>
      </c>
      <c r="I105" s="167"/>
      <c r="L105" s="163"/>
      <c r="M105" s="168"/>
      <c r="N105" s="169"/>
      <c r="O105" s="169"/>
      <c r="P105" s="169"/>
      <c r="Q105" s="169"/>
      <c r="R105" s="169"/>
      <c r="S105" s="169"/>
      <c r="T105" s="170"/>
      <c r="AT105" s="164" t="s">
        <v>182</v>
      </c>
      <c r="AU105" s="164" t="s">
        <v>84</v>
      </c>
      <c r="AV105" s="12" t="s">
        <v>84</v>
      </c>
      <c r="AW105" s="12" t="s">
        <v>34</v>
      </c>
      <c r="AX105" s="12" t="s">
        <v>74</v>
      </c>
      <c r="AY105" s="164" t="s">
        <v>171</v>
      </c>
    </row>
    <row r="106" spans="2:51" s="13" customFormat="1" ht="12">
      <c r="B106" s="171"/>
      <c r="D106" s="160" t="s">
        <v>182</v>
      </c>
      <c r="E106" s="172" t="s">
        <v>3</v>
      </c>
      <c r="F106" s="173" t="s">
        <v>201</v>
      </c>
      <c r="H106" s="174">
        <v>1.93</v>
      </c>
      <c r="I106" s="175"/>
      <c r="L106" s="171"/>
      <c r="M106" s="176"/>
      <c r="N106" s="177"/>
      <c r="O106" s="177"/>
      <c r="P106" s="177"/>
      <c r="Q106" s="177"/>
      <c r="R106" s="177"/>
      <c r="S106" s="177"/>
      <c r="T106" s="178"/>
      <c r="AT106" s="172" t="s">
        <v>182</v>
      </c>
      <c r="AU106" s="172" t="s">
        <v>84</v>
      </c>
      <c r="AV106" s="13" t="s">
        <v>178</v>
      </c>
      <c r="AW106" s="13" t="s">
        <v>34</v>
      </c>
      <c r="AX106" s="13" t="s">
        <v>82</v>
      </c>
      <c r="AY106" s="172" t="s">
        <v>171</v>
      </c>
    </row>
    <row r="107" spans="2:63" s="11" customFormat="1" ht="22.9" customHeight="1">
      <c r="B107" s="134"/>
      <c r="D107" s="135" t="s">
        <v>73</v>
      </c>
      <c r="E107" s="145" t="s">
        <v>206</v>
      </c>
      <c r="F107" s="145" t="s">
        <v>207</v>
      </c>
      <c r="I107" s="137"/>
      <c r="J107" s="146">
        <f>BK107</f>
        <v>0</v>
      </c>
      <c r="L107" s="134"/>
      <c r="M107" s="139"/>
      <c r="N107" s="140"/>
      <c r="O107" s="140"/>
      <c r="P107" s="141">
        <f>SUM(P108:P122)</f>
        <v>0</v>
      </c>
      <c r="Q107" s="140"/>
      <c r="R107" s="141">
        <f>SUM(R108:R122)</f>
        <v>0</v>
      </c>
      <c r="S107" s="140"/>
      <c r="T107" s="142">
        <f>SUM(T108:T122)</f>
        <v>4.550034999999999</v>
      </c>
      <c r="AR107" s="135" t="s">
        <v>82</v>
      </c>
      <c r="AT107" s="143" t="s">
        <v>73</v>
      </c>
      <c r="AU107" s="143" t="s">
        <v>82</v>
      </c>
      <c r="AY107" s="135" t="s">
        <v>171</v>
      </c>
      <c r="BK107" s="144">
        <f>SUM(BK108:BK122)</f>
        <v>0</v>
      </c>
    </row>
    <row r="108" spans="2:65" s="1" customFormat="1" ht="16.5" customHeight="1">
      <c r="B108" s="147"/>
      <c r="C108" s="148" t="s">
        <v>208</v>
      </c>
      <c r="D108" s="148" t="s">
        <v>173</v>
      </c>
      <c r="E108" s="149" t="s">
        <v>209</v>
      </c>
      <c r="F108" s="150" t="s">
        <v>210</v>
      </c>
      <c r="G108" s="151" t="s">
        <v>187</v>
      </c>
      <c r="H108" s="152">
        <v>27</v>
      </c>
      <c r="I108" s="153"/>
      <c r="J108" s="154">
        <f>ROUND(I108*H108,2)</f>
        <v>0</v>
      </c>
      <c r="K108" s="150" t="s">
        <v>177</v>
      </c>
      <c r="L108" s="32"/>
      <c r="M108" s="155" t="s">
        <v>3</v>
      </c>
      <c r="N108" s="156" t="s">
        <v>45</v>
      </c>
      <c r="O108" s="51"/>
      <c r="P108" s="157">
        <f>O108*H108</f>
        <v>0</v>
      </c>
      <c r="Q108" s="157">
        <v>0</v>
      </c>
      <c r="R108" s="157">
        <f>Q108*H108</f>
        <v>0</v>
      </c>
      <c r="S108" s="157">
        <v>0.00248</v>
      </c>
      <c r="T108" s="158">
        <f>S108*H108</f>
        <v>0.06696</v>
      </c>
      <c r="AR108" s="18" t="s">
        <v>178</v>
      </c>
      <c r="AT108" s="18" t="s">
        <v>173</v>
      </c>
      <c r="AU108" s="18" t="s">
        <v>84</v>
      </c>
      <c r="AY108" s="18" t="s">
        <v>171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18" t="s">
        <v>82</v>
      </c>
      <c r="BK108" s="159">
        <f>ROUND(I108*H108,2)</f>
        <v>0</v>
      </c>
      <c r="BL108" s="18" t="s">
        <v>178</v>
      </c>
      <c r="BM108" s="18" t="s">
        <v>211</v>
      </c>
    </row>
    <row r="109" spans="2:47" s="1" customFormat="1" ht="12">
      <c r="B109" s="32"/>
      <c r="D109" s="160" t="s">
        <v>180</v>
      </c>
      <c r="F109" s="161" t="s">
        <v>212</v>
      </c>
      <c r="I109" s="93"/>
      <c r="L109" s="32"/>
      <c r="M109" s="162"/>
      <c r="N109" s="51"/>
      <c r="O109" s="51"/>
      <c r="P109" s="51"/>
      <c r="Q109" s="51"/>
      <c r="R109" s="51"/>
      <c r="S109" s="51"/>
      <c r="T109" s="52"/>
      <c r="AT109" s="18" t="s">
        <v>180</v>
      </c>
      <c r="AU109" s="18" t="s">
        <v>84</v>
      </c>
    </row>
    <row r="110" spans="2:51" s="14" customFormat="1" ht="12">
      <c r="B110" s="179"/>
      <c r="D110" s="160" t="s">
        <v>182</v>
      </c>
      <c r="E110" s="180" t="s">
        <v>3</v>
      </c>
      <c r="F110" s="181" t="s">
        <v>213</v>
      </c>
      <c r="H110" s="180" t="s">
        <v>3</v>
      </c>
      <c r="I110" s="182"/>
      <c r="L110" s="179"/>
      <c r="M110" s="183"/>
      <c r="N110" s="184"/>
      <c r="O110" s="184"/>
      <c r="P110" s="184"/>
      <c r="Q110" s="184"/>
      <c r="R110" s="184"/>
      <c r="S110" s="184"/>
      <c r="T110" s="185"/>
      <c r="AT110" s="180" t="s">
        <v>182</v>
      </c>
      <c r="AU110" s="180" t="s">
        <v>84</v>
      </c>
      <c r="AV110" s="14" t="s">
        <v>82</v>
      </c>
      <c r="AW110" s="14" t="s">
        <v>34</v>
      </c>
      <c r="AX110" s="14" t="s">
        <v>74</v>
      </c>
      <c r="AY110" s="180" t="s">
        <v>171</v>
      </c>
    </row>
    <row r="111" spans="2:51" s="12" customFormat="1" ht="12">
      <c r="B111" s="163"/>
      <c r="D111" s="160" t="s">
        <v>182</v>
      </c>
      <c r="E111" s="164" t="s">
        <v>3</v>
      </c>
      <c r="F111" s="165" t="s">
        <v>214</v>
      </c>
      <c r="H111" s="166">
        <v>27</v>
      </c>
      <c r="I111" s="167"/>
      <c r="L111" s="163"/>
      <c r="M111" s="168"/>
      <c r="N111" s="169"/>
      <c r="O111" s="169"/>
      <c r="P111" s="169"/>
      <c r="Q111" s="169"/>
      <c r="R111" s="169"/>
      <c r="S111" s="169"/>
      <c r="T111" s="170"/>
      <c r="AT111" s="164" t="s">
        <v>182</v>
      </c>
      <c r="AU111" s="164" t="s">
        <v>84</v>
      </c>
      <c r="AV111" s="12" t="s">
        <v>84</v>
      </c>
      <c r="AW111" s="12" t="s">
        <v>34</v>
      </c>
      <c r="AX111" s="12" t="s">
        <v>82</v>
      </c>
      <c r="AY111" s="164" t="s">
        <v>171</v>
      </c>
    </row>
    <row r="112" spans="2:65" s="1" customFormat="1" ht="16.5" customHeight="1">
      <c r="B112" s="147"/>
      <c r="C112" s="148" t="s">
        <v>190</v>
      </c>
      <c r="D112" s="148" t="s">
        <v>173</v>
      </c>
      <c r="E112" s="149" t="s">
        <v>215</v>
      </c>
      <c r="F112" s="150" t="s">
        <v>216</v>
      </c>
      <c r="G112" s="151" t="s">
        <v>176</v>
      </c>
      <c r="H112" s="152">
        <v>171.819</v>
      </c>
      <c r="I112" s="153"/>
      <c r="J112" s="154">
        <f>ROUND(I112*H112,2)</f>
        <v>0</v>
      </c>
      <c r="K112" s="150" t="s">
        <v>177</v>
      </c>
      <c r="L112" s="32"/>
      <c r="M112" s="155" t="s">
        <v>3</v>
      </c>
      <c r="N112" s="156" t="s">
        <v>45</v>
      </c>
      <c r="O112" s="51"/>
      <c r="P112" s="157">
        <f>O112*H112</f>
        <v>0</v>
      </c>
      <c r="Q112" s="157">
        <v>0</v>
      </c>
      <c r="R112" s="157">
        <f>Q112*H112</f>
        <v>0</v>
      </c>
      <c r="S112" s="157">
        <v>0.025</v>
      </c>
      <c r="T112" s="158">
        <f>S112*H112</f>
        <v>4.295475</v>
      </c>
      <c r="AR112" s="18" t="s">
        <v>178</v>
      </c>
      <c r="AT112" s="18" t="s">
        <v>173</v>
      </c>
      <c r="AU112" s="18" t="s">
        <v>84</v>
      </c>
      <c r="AY112" s="18" t="s">
        <v>171</v>
      </c>
      <c r="BE112" s="159">
        <f>IF(N112="základní",J112,0)</f>
        <v>0</v>
      </c>
      <c r="BF112" s="159">
        <f>IF(N112="snížená",J112,0)</f>
        <v>0</v>
      </c>
      <c r="BG112" s="159">
        <f>IF(N112="zákl. přenesená",J112,0)</f>
        <v>0</v>
      </c>
      <c r="BH112" s="159">
        <f>IF(N112="sníž. přenesená",J112,0)</f>
        <v>0</v>
      </c>
      <c r="BI112" s="159">
        <f>IF(N112="nulová",J112,0)</f>
        <v>0</v>
      </c>
      <c r="BJ112" s="18" t="s">
        <v>82</v>
      </c>
      <c r="BK112" s="159">
        <f>ROUND(I112*H112,2)</f>
        <v>0</v>
      </c>
      <c r="BL112" s="18" t="s">
        <v>178</v>
      </c>
      <c r="BM112" s="18" t="s">
        <v>217</v>
      </c>
    </row>
    <row r="113" spans="2:47" s="1" customFormat="1" ht="12">
      <c r="B113" s="32"/>
      <c r="D113" s="160" t="s">
        <v>180</v>
      </c>
      <c r="F113" s="161" t="s">
        <v>218</v>
      </c>
      <c r="I113" s="93"/>
      <c r="L113" s="32"/>
      <c r="M113" s="162"/>
      <c r="N113" s="51"/>
      <c r="O113" s="51"/>
      <c r="P113" s="51"/>
      <c r="Q113" s="51"/>
      <c r="R113" s="51"/>
      <c r="S113" s="51"/>
      <c r="T113" s="52"/>
      <c r="AT113" s="18" t="s">
        <v>180</v>
      </c>
      <c r="AU113" s="18" t="s">
        <v>84</v>
      </c>
    </row>
    <row r="114" spans="2:51" s="12" customFormat="1" ht="12">
      <c r="B114" s="163"/>
      <c r="D114" s="160" t="s">
        <v>182</v>
      </c>
      <c r="E114" s="164" t="s">
        <v>3</v>
      </c>
      <c r="F114" s="165" t="s">
        <v>219</v>
      </c>
      <c r="H114" s="166">
        <v>7.48</v>
      </c>
      <c r="I114" s="167"/>
      <c r="L114" s="163"/>
      <c r="M114" s="168"/>
      <c r="N114" s="169"/>
      <c r="O114" s="169"/>
      <c r="P114" s="169"/>
      <c r="Q114" s="169"/>
      <c r="R114" s="169"/>
      <c r="S114" s="169"/>
      <c r="T114" s="170"/>
      <c r="AT114" s="164" t="s">
        <v>182</v>
      </c>
      <c r="AU114" s="164" t="s">
        <v>84</v>
      </c>
      <c r="AV114" s="12" t="s">
        <v>84</v>
      </c>
      <c r="AW114" s="12" t="s">
        <v>34</v>
      </c>
      <c r="AX114" s="12" t="s">
        <v>74</v>
      </c>
      <c r="AY114" s="164" t="s">
        <v>171</v>
      </c>
    </row>
    <row r="115" spans="2:51" s="12" customFormat="1" ht="12">
      <c r="B115" s="163"/>
      <c r="D115" s="160" t="s">
        <v>182</v>
      </c>
      <c r="E115" s="164" t="s">
        <v>3</v>
      </c>
      <c r="F115" s="165" t="s">
        <v>220</v>
      </c>
      <c r="H115" s="166">
        <v>43.7</v>
      </c>
      <c r="I115" s="167"/>
      <c r="L115" s="163"/>
      <c r="M115" s="168"/>
      <c r="N115" s="169"/>
      <c r="O115" s="169"/>
      <c r="P115" s="169"/>
      <c r="Q115" s="169"/>
      <c r="R115" s="169"/>
      <c r="S115" s="169"/>
      <c r="T115" s="170"/>
      <c r="AT115" s="164" t="s">
        <v>182</v>
      </c>
      <c r="AU115" s="164" t="s">
        <v>84</v>
      </c>
      <c r="AV115" s="12" t="s">
        <v>84</v>
      </c>
      <c r="AW115" s="12" t="s">
        <v>34</v>
      </c>
      <c r="AX115" s="12" t="s">
        <v>74</v>
      </c>
      <c r="AY115" s="164" t="s">
        <v>171</v>
      </c>
    </row>
    <row r="116" spans="2:51" s="12" customFormat="1" ht="12">
      <c r="B116" s="163"/>
      <c r="D116" s="160" t="s">
        <v>182</v>
      </c>
      <c r="E116" s="164" t="s">
        <v>3</v>
      </c>
      <c r="F116" s="165" t="s">
        <v>221</v>
      </c>
      <c r="H116" s="166">
        <v>13.532</v>
      </c>
      <c r="I116" s="167"/>
      <c r="L116" s="163"/>
      <c r="M116" s="168"/>
      <c r="N116" s="169"/>
      <c r="O116" s="169"/>
      <c r="P116" s="169"/>
      <c r="Q116" s="169"/>
      <c r="R116" s="169"/>
      <c r="S116" s="169"/>
      <c r="T116" s="170"/>
      <c r="AT116" s="164" t="s">
        <v>182</v>
      </c>
      <c r="AU116" s="164" t="s">
        <v>84</v>
      </c>
      <c r="AV116" s="12" t="s">
        <v>84</v>
      </c>
      <c r="AW116" s="12" t="s">
        <v>34</v>
      </c>
      <c r="AX116" s="12" t="s">
        <v>74</v>
      </c>
      <c r="AY116" s="164" t="s">
        <v>171</v>
      </c>
    </row>
    <row r="117" spans="2:51" s="12" customFormat="1" ht="12">
      <c r="B117" s="163"/>
      <c r="D117" s="160" t="s">
        <v>182</v>
      </c>
      <c r="E117" s="164" t="s">
        <v>3</v>
      </c>
      <c r="F117" s="165" t="s">
        <v>222</v>
      </c>
      <c r="H117" s="166">
        <v>65.854</v>
      </c>
      <c r="I117" s="167"/>
      <c r="L117" s="163"/>
      <c r="M117" s="168"/>
      <c r="N117" s="169"/>
      <c r="O117" s="169"/>
      <c r="P117" s="169"/>
      <c r="Q117" s="169"/>
      <c r="R117" s="169"/>
      <c r="S117" s="169"/>
      <c r="T117" s="170"/>
      <c r="AT117" s="164" t="s">
        <v>182</v>
      </c>
      <c r="AU117" s="164" t="s">
        <v>84</v>
      </c>
      <c r="AV117" s="12" t="s">
        <v>84</v>
      </c>
      <c r="AW117" s="12" t="s">
        <v>34</v>
      </c>
      <c r="AX117" s="12" t="s">
        <v>74</v>
      </c>
      <c r="AY117" s="164" t="s">
        <v>171</v>
      </c>
    </row>
    <row r="118" spans="2:51" s="12" customFormat="1" ht="12">
      <c r="B118" s="163"/>
      <c r="D118" s="160" t="s">
        <v>182</v>
      </c>
      <c r="E118" s="164" t="s">
        <v>3</v>
      </c>
      <c r="F118" s="165" t="s">
        <v>223</v>
      </c>
      <c r="H118" s="166">
        <v>41.253</v>
      </c>
      <c r="I118" s="167"/>
      <c r="L118" s="163"/>
      <c r="M118" s="168"/>
      <c r="N118" s="169"/>
      <c r="O118" s="169"/>
      <c r="P118" s="169"/>
      <c r="Q118" s="169"/>
      <c r="R118" s="169"/>
      <c r="S118" s="169"/>
      <c r="T118" s="170"/>
      <c r="AT118" s="164" t="s">
        <v>182</v>
      </c>
      <c r="AU118" s="164" t="s">
        <v>84</v>
      </c>
      <c r="AV118" s="12" t="s">
        <v>84</v>
      </c>
      <c r="AW118" s="12" t="s">
        <v>34</v>
      </c>
      <c r="AX118" s="12" t="s">
        <v>74</v>
      </c>
      <c r="AY118" s="164" t="s">
        <v>171</v>
      </c>
    </row>
    <row r="119" spans="2:51" s="13" customFormat="1" ht="12">
      <c r="B119" s="171"/>
      <c r="D119" s="160" t="s">
        <v>182</v>
      </c>
      <c r="E119" s="172" t="s">
        <v>3</v>
      </c>
      <c r="F119" s="173" t="s">
        <v>201</v>
      </c>
      <c r="H119" s="174">
        <v>171.81900000000002</v>
      </c>
      <c r="I119" s="175"/>
      <c r="L119" s="171"/>
      <c r="M119" s="176"/>
      <c r="N119" s="177"/>
      <c r="O119" s="177"/>
      <c r="P119" s="177"/>
      <c r="Q119" s="177"/>
      <c r="R119" s="177"/>
      <c r="S119" s="177"/>
      <c r="T119" s="178"/>
      <c r="AT119" s="172" t="s">
        <v>182</v>
      </c>
      <c r="AU119" s="172" t="s">
        <v>84</v>
      </c>
      <c r="AV119" s="13" t="s">
        <v>178</v>
      </c>
      <c r="AW119" s="13" t="s">
        <v>34</v>
      </c>
      <c r="AX119" s="13" t="s">
        <v>82</v>
      </c>
      <c r="AY119" s="172" t="s">
        <v>171</v>
      </c>
    </row>
    <row r="120" spans="2:65" s="1" customFormat="1" ht="16.5" customHeight="1">
      <c r="B120" s="147"/>
      <c r="C120" s="148" t="s">
        <v>224</v>
      </c>
      <c r="D120" s="148" t="s">
        <v>173</v>
      </c>
      <c r="E120" s="149" t="s">
        <v>225</v>
      </c>
      <c r="F120" s="150" t="s">
        <v>226</v>
      </c>
      <c r="G120" s="151" t="s">
        <v>176</v>
      </c>
      <c r="H120" s="152">
        <v>2.8</v>
      </c>
      <c r="I120" s="153"/>
      <c r="J120" s="154">
        <f>ROUND(I120*H120,2)</f>
        <v>0</v>
      </c>
      <c r="K120" s="150" t="s">
        <v>177</v>
      </c>
      <c r="L120" s="32"/>
      <c r="M120" s="155" t="s">
        <v>3</v>
      </c>
      <c r="N120" s="156" t="s">
        <v>45</v>
      </c>
      <c r="O120" s="51"/>
      <c r="P120" s="157">
        <f>O120*H120</f>
        <v>0</v>
      </c>
      <c r="Q120" s="157">
        <v>0</v>
      </c>
      <c r="R120" s="157">
        <f>Q120*H120</f>
        <v>0</v>
      </c>
      <c r="S120" s="157">
        <v>0.067</v>
      </c>
      <c r="T120" s="158">
        <f>S120*H120</f>
        <v>0.1876</v>
      </c>
      <c r="AR120" s="18" t="s">
        <v>178</v>
      </c>
      <c r="AT120" s="18" t="s">
        <v>173</v>
      </c>
      <c r="AU120" s="18" t="s">
        <v>84</v>
      </c>
      <c r="AY120" s="18" t="s">
        <v>171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8" t="s">
        <v>82</v>
      </c>
      <c r="BK120" s="159">
        <f>ROUND(I120*H120,2)</f>
        <v>0</v>
      </c>
      <c r="BL120" s="18" t="s">
        <v>178</v>
      </c>
      <c r="BM120" s="18" t="s">
        <v>227</v>
      </c>
    </row>
    <row r="121" spans="2:47" s="1" customFormat="1" ht="12">
      <c r="B121" s="32"/>
      <c r="D121" s="160" t="s">
        <v>180</v>
      </c>
      <c r="F121" s="161" t="s">
        <v>228</v>
      </c>
      <c r="I121" s="93"/>
      <c r="L121" s="32"/>
      <c r="M121" s="162"/>
      <c r="N121" s="51"/>
      <c r="O121" s="51"/>
      <c r="P121" s="51"/>
      <c r="Q121" s="51"/>
      <c r="R121" s="51"/>
      <c r="S121" s="51"/>
      <c r="T121" s="52"/>
      <c r="AT121" s="18" t="s">
        <v>180</v>
      </c>
      <c r="AU121" s="18" t="s">
        <v>84</v>
      </c>
    </row>
    <row r="122" spans="2:51" s="12" customFormat="1" ht="12">
      <c r="B122" s="163"/>
      <c r="D122" s="160" t="s">
        <v>182</v>
      </c>
      <c r="E122" s="164" t="s">
        <v>3</v>
      </c>
      <c r="F122" s="165" t="s">
        <v>229</v>
      </c>
      <c r="H122" s="166">
        <v>2.8</v>
      </c>
      <c r="I122" s="167"/>
      <c r="L122" s="163"/>
      <c r="M122" s="168"/>
      <c r="N122" s="169"/>
      <c r="O122" s="169"/>
      <c r="P122" s="169"/>
      <c r="Q122" s="169"/>
      <c r="R122" s="169"/>
      <c r="S122" s="169"/>
      <c r="T122" s="170"/>
      <c r="AT122" s="164" t="s">
        <v>182</v>
      </c>
      <c r="AU122" s="164" t="s">
        <v>84</v>
      </c>
      <c r="AV122" s="12" t="s">
        <v>84</v>
      </c>
      <c r="AW122" s="12" t="s">
        <v>34</v>
      </c>
      <c r="AX122" s="12" t="s">
        <v>82</v>
      </c>
      <c r="AY122" s="164" t="s">
        <v>171</v>
      </c>
    </row>
    <row r="123" spans="2:63" s="11" customFormat="1" ht="22.9" customHeight="1">
      <c r="B123" s="134"/>
      <c r="D123" s="135" t="s">
        <v>73</v>
      </c>
      <c r="E123" s="145" t="s">
        <v>230</v>
      </c>
      <c r="F123" s="145" t="s">
        <v>231</v>
      </c>
      <c r="I123" s="137"/>
      <c r="J123" s="146">
        <f>BK123</f>
        <v>0</v>
      </c>
      <c r="L123" s="134"/>
      <c r="M123" s="139"/>
      <c r="N123" s="140"/>
      <c r="O123" s="140"/>
      <c r="P123" s="141">
        <f>SUM(P124:P134)</f>
        <v>0</v>
      </c>
      <c r="Q123" s="140"/>
      <c r="R123" s="141">
        <f>SUM(R124:R134)</f>
        <v>0</v>
      </c>
      <c r="S123" s="140"/>
      <c r="T123" s="142">
        <f>SUM(T124:T134)</f>
        <v>0</v>
      </c>
      <c r="AR123" s="135" t="s">
        <v>82</v>
      </c>
      <c r="AT123" s="143" t="s">
        <v>73</v>
      </c>
      <c r="AU123" s="143" t="s">
        <v>82</v>
      </c>
      <c r="AY123" s="135" t="s">
        <v>171</v>
      </c>
      <c r="BK123" s="144">
        <f>SUM(BK124:BK134)</f>
        <v>0</v>
      </c>
    </row>
    <row r="124" spans="2:65" s="1" customFormat="1" ht="16.5" customHeight="1">
      <c r="B124" s="147"/>
      <c r="C124" s="148" t="s">
        <v>232</v>
      </c>
      <c r="D124" s="148" t="s">
        <v>173</v>
      </c>
      <c r="E124" s="149" t="s">
        <v>233</v>
      </c>
      <c r="F124" s="150" t="s">
        <v>234</v>
      </c>
      <c r="G124" s="151" t="s">
        <v>235</v>
      </c>
      <c r="H124" s="152">
        <v>26.371</v>
      </c>
      <c r="I124" s="153"/>
      <c r="J124" s="154">
        <f>ROUND(I124*H124,2)</f>
        <v>0</v>
      </c>
      <c r="K124" s="150" t="s">
        <v>177</v>
      </c>
      <c r="L124" s="32"/>
      <c r="M124" s="155" t="s">
        <v>3</v>
      </c>
      <c r="N124" s="156" t="s">
        <v>45</v>
      </c>
      <c r="O124" s="51"/>
      <c r="P124" s="157">
        <f>O124*H124</f>
        <v>0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AR124" s="18" t="s">
        <v>178</v>
      </c>
      <c r="AT124" s="18" t="s">
        <v>173</v>
      </c>
      <c r="AU124" s="18" t="s">
        <v>84</v>
      </c>
      <c r="AY124" s="18" t="s">
        <v>171</v>
      </c>
      <c r="BE124" s="159">
        <f>IF(N124="základní",J124,0)</f>
        <v>0</v>
      </c>
      <c r="BF124" s="159">
        <f>IF(N124="snížená",J124,0)</f>
        <v>0</v>
      </c>
      <c r="BG124" s="159">
        <f>IF(N124="zákl. přenesená",J124,0)</f>
        <v>0</v>
      </c>
      <c r="BH124" s="159">
        <f>IF(N124="sníž. přenesená",J124,0)</f>
        <v>0</v>
      </c>
      <c r="BI124" s="159">
        <f>IF(N124="nulová",J124,0)</f>
        <v>0</v>
      </c>
      <c r="BJ124" s="18" t="s">
        <v>82</v>
      </c>
      <c r="BK124" s="159">
        <f>ROUND(I124*H124,2)</f>
        <v>0</v>
      </c>
      <c r="BL124" s="18" t="s">
        <v>178</v>
      </c>
      <c r="BM124" s="18" t="s">
        <v>236</v>
      </c>
    </row>
    <row r="125" spans="2:47" s="1" customFormat="1" ht="12">
      <c r="B125" s="32"/>
      <c r="D125" s="160" t="s">
        <v>180</v>
      </c>
      <c r="F125" s="161" t="s">
        <v>237</v>
      </c>
      <c r="I125" s="93"/>
      <c r="L125" s="32"/>
      <c r="M125" s="162"/>
      <c r="N125" s="51"/>
      <c r="O125" s="51"/>
      <c r="P125" s="51"/>
      <c r="Q125" s="51"/>
      <c r="R125" s="51"/>
      <c r="S125" s="51"/>
      <c r="T125" s="52"/>
      <c r="AT125" s="18" t="s">
        <v>180</v>
      </c>
      <c r="AU125" s="18" t="s">
        <v>84</v>
      </c>
    </row>
    <row r="126" spans="2:65" s="1" customFormat="1" ht="16.5" customHeight="1">
      <c r="B126" s="147"/>
      <c r="C126" s="148" t="s">
        <v>206</v>
      </c>
      <c r="D126" s="148" t="s">
        <v>173</v>
      </c>
      <c r="E126" s="149" t="s">
        <v>238</v>
      </c>
      <c r="F126" s="150" t="s">
        <v>239</v>
      </c>
      <c r="G126" s="151" t="s">
        <v>235</v>
      </c>
      <c r="H126" s="152">
        <v>26.371</v>
      </c>
      <c r="I126" s="153"/>
      <c r="J126" s="154">
        <f>ROUND(I126*H126,2)</f>
        <v>0</v>
      </c>
      <c r="K126" s="150" t="s">
        <v>177</v>
      </c>
      <c r="L126" s="32"/>
      <c r="M126" s="155" t="s">
        <v>3</v>
      </c>
      <c r="N126" s="156" t="s">
        <v>45</v>
      </c>
      <c r="O126" s="51"/>
      <c r="P126" s="157">
        <f>O126*H126</f>
        <v>0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AR126" s="18" t="s">
        <v>178</v>
      </c>
      <c r="AT126" s="18" t="s">
        <v>173</v>
      </c>
      <c r="AU126" s="18" t="s">
        <v>84</v>
      </c>
      <c r="AY126" s="18" t="s">
        <v>171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18" t="s">
        <v>82</v>
      </c>
      <c r="BK126" s="159">
        <f>ROUND(I126*H126,2)</f>
        <v>0</v>
      </c>
      <c r="BL126" s="18" t="s">
        <v>178</v>
      </c>
      <c r="BM126" s="18" t="s">
        <v>240</v>
      </c>
    </row>
    <row r="127" spans="2:47" s="1" customFormat="1" ht="12">
      <c r="B127" s="32"/>
      <c r="D127" s="160" t="s">
        <v>180</v>
      </c>
      <c r="F127" s="161" t="s">
        <v>241</v>
      </c>
      <c r="I127" s="93"/>
      <c r="L127" s="32"/>
      <c r="M127" s="162"/>
      <c r="N127" s="51"/>
      <c r="O127" s="51"/>
      <c r="P127" s="51"/>
      <c r="Q127" s="51"/>
      <c r="R127" s="51"/>
      <c r="S127" s="51"/>
      <c r="T127" s="52"/>
      <c r="AT127" s="18" t="s">
        <v>180</v>
      </c>
      <c r="AU127" s="18" t="s">
        <v>84</v>
      </c>
    </row>
    <row r="128" spans="2:65" s="1" customFormat="1" ht="16.5" customHeight="1">
      <c r="B128" s="147"/>
      <c r="C128" s="148" t="s">
        <v>242</v>
      </c>
      <c r="D128" s="148" t="s">
        <v>173</v>
      </c>
      <c r="E128" s="149" t="s">
        <v>243</v>
      </c>
      <c r="F128" s="150" t="s">
        <v>244</v>
      </c>
      <c r="G128" s="151" t="s">
        <v>235</v>
      </c>
      <c r="H128" s="152">
        <v>261.83</v>
      </c>
      <c r="I128" s="153"/>
      <c r="J128" s="154">
        <f>ROUND(I128*H128,2)</f>
        <v>0</v>
      </c>
      <c r="K128" s="150" t="s">
        <v>177</v>
      </c>
      <c r="L128" s="32"/>
      <c r="M128" s="155" t="s">
        <v>3</v>
      </c>
      <c r="N128" s="156" t="s">
        <v>45</v>
      </c>
      <c r="O128" s="51"/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18" t="s">
        <v>178</v>
      </c>
      <c r="AT128" s="18" t="s">
        <v>173</v>
      </c>
      <c r="AU128" s="18" t="s">
        <v>84</v>
      </c>
      <c r="AY128" s="18" t="s">
        <v>171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8" t="s">
        <v>82</v>
      </c>
      <c r="BK128" s="159">
        <f>ROUND(I128*H128,2)</f>
        <v>0</v>
      </c>
      <c r="BL128" s="18" t="s">
        <v>178</v>
      </c>
      <c r="BM128" s="18" t="s">
        <v>245</v>
      </c>
    </row>
    <row r="129" spans="2:47" s="1" customFormat="1" ht="19.5">
      <c r="B129" s="32"/>
      <c r="D129" s="160" t="s">
        <v>180</v>
      </c>
      <c r="F129" s="161" t="s">
        <v>246</v>
      </c>
      <c r="I129" s="93"/>
      <c r="L129" s="32"/>
      <c r="M129" s="162"/>
      <c r="N129" s="51"/>
      <c r="O129" s="51"/>
      <c r="P129" s="51"/>
      <c r="Q129" s="51"/>
      <c r="R129" s="51"/>
      <c r="S129" s="51"/>
      <c r="T129" s="52"/>
      <c r="AT129" s="18" t="s">
        <v>180</v>
      </c>
      <c r="AU129" s="18" t="s">
        <v>84</v>
      </c>
    </row>
    <row r="130" spans="2:51" s="12" customFormat="1" ht="12">
      <c r="B130" s="163"/>
      <c r="D130" s="160" t="s">
        <v>182</v>
      </c>
      <c r="E130" s="164" t="s">
        <v>3</v>
      </c>
      <c r="F130" s="165" t="s">
        <v>247</v>
      </c>
      <c r="H130" s="166">
        <v>261.83</v>
      </c>
      <c r="I130" s="167"/>
      <c r="L130" s="163"/>
      <c r="M130" s="168"/>
      <c r="N130" s="169"/>
      <c r="O130" s="169"/>
      <c r="P130" s="169"/>
      <c r="Q130" s="169"/>
      <c r="R130" s="169"/>
      <c r="S130" s="169"/>
      <c r="T130" s="170"/>
      <c r="AT130" s="164" t="s">
        <v>182</v>
      </c>
      <c r="AU130" s="164" t="s">
        <v>84</v>
      </c>
      <c r="AV130" s="12" t="s">
        <v>84</v>
      </c>
      <c r="AW130" s="12" t="s">
        <v>34</v>
      </c>
      <c r="AX130" s="12" t="s">
        <v>82</v>
      </c>
      <c r="AY130" s="164" t="s">
        <v>171</v>
      </c>
    </row>
    <row r="131" spans="2:65" s="1" customFormat="1" ht="16.5" customHeight="1">
      <c r="B131" s="147"/>
      <c r="C131" s="148" t="s">
        <v>248</v>
      </c>
      <c r="D131" s="148" t="s">
        <v>173</v>
      </c>
      <c r="E131" s="149" t="s">
        <v>249</v>
      </c>
      <c r="F131" s="150" t="s">
        <v>250</v>
      </c>
      <c r="G131" s="151" t="s">
        <v>235</v>
      </c>
      <c r="H131" s="152">
        <v>4.295</v>
      </c>
      <c r="I131" s="153"/>
      <c r="J131" s="154">
        <f>ROUND(I131*H131,2)</f>
        <v>0</v>
      </c>
      <c r="K131" s="150" t="s">
        <v>177</v>
      </c>
      <c r="L131" s="32"/>
      <c r="M131" s="155" t="s">
        <v>3</v>
      </c>
      <c r="N131" s="156" t="s">
        <v>45</v>
      </c>
      <c r="O131" s="51"/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AR131" s="18" t="s">
        <v>178</v>
      </c>
      <c r="AT131" s="18" t="s">
        <v>173</v>
      </c>
      <c r="AU131" s="18" t="s">
        <v>84</v>
      </c>
      <c r="AY131" s="18" t="s">
        <v>171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82</v>
      </c>
      <c r="BK131" s="159">
        <f>ROUND(I131*H131,2)</f>
        <v>0</v>
      </c>
      <c r="BL131" s="18" t="s">
        <v>178</v>
      </c>
      <c r="BM131" s="18" t="s">
        <v>251</v>
      </c>
    </row>
    <row r="132" spans="2:47" s="1" customFormat="1" ht="19.5">
      <c r="B132" s="32"/>
      <c r="D132" s="160" t="s">
        <v>180</v>
      </c>
      <c r="F132" s="161" t="s">
        <v>252</v>
      </c>
      <c r="I132" s="93"/>
      <c r="L132" s="32"/>
      <c r="M132" s="162"/>
      <c r="N132" s="51"/>
      <c r="O132" s="51"/>
      <c r="P132" s="51"/>
      <c r="Q132" s="51"/>
      <c r="R132" s="51"/>
      <c r="S132" s="51"/>
      <c r="T132" s="52"/>
      <c r="AT132" s="18" t="s">
        <v>180</v>
      </c>
      <c r="AU132" s="18" t="s">
        <v>84</v>
      </c>
    </row>
    <row r="133" spans="2:65" s="1" customFormat="1" ht="16.5" customHeight="1">
      <c r="B133" s="147"/>
      <c r="C133" s="148" t="s">
        <v>253</v>
      </c>
      <c r="D133" s="148" t="s">
        <v>173</v>
      </c>
      <c r="E133" s="149" t="s">
        <v>254</v>
      </c>
      <c r="F133" s="150" t="s">
        <v>255</v>
      </c>
      <c r="G133" s="151" t="s">
        <v>235</v>
      </c>
      <c r="H133" s="152">
        <v>21.821</v>
      </c>
      <c r="I133" s="153"/>
      <c r="J133" s="154">
        <f>ROUND(I133*H133,2)</f>
        <v>0</v>
      </c>
      <c r="K133" s="150" t="s">
        <v>177</v>
      </c>
      <c r="L133" s="32"/>
      <c r="M133" s="155" t="s">
        <v>3</v>
      </c>
      <c r="N133" s="156" t="s">
        <v>45</v>
      </c>
      <c r="O133" s="51"/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AR133" s="18" t="s">
        <v>178</v>
      </c>
      <c r="AT133" s="18" t="s">
        <v>173</v>
      </c>
      <c r="AU133" s="18" t="s">
        <v>84</v>
      </c>
      <c r="AY133" s="18" t="s">
        <v>171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82</v>
      </c>
      <c r="BK133" s="159">
        <f>ROUND(I133*H133,2)</f>
        <v>0</v>
      </c>
      <c r="BL133" s="18" t="s">
        <v>178</v>
      </c>
      <c r="BM133" s="18" t="s">
        <v>256</v>
      </c>
    </row>
    <row r="134" spans="2:47" s="1" customFormat="1" ht="19.5">
      <c r="B134" s="32"/>
      <c r="D134" s="160" t="s">
        <v>180</v>
      </c>
      <c r="F134" s="161" t="s">
        <v>257</v>
      </c>
      <c r="I134" s="93"/>
      <c r="L134" s="32"/>
      <c r="M134" s="186"/>
      <c r="N134" s="187"/>
      <c r="O134" s="187"/>
      <c r="P134" s="187"/>
      <c r="Q134" s="187"/>
      <c r="R134" s="187"/>
      <c r="S134" s="187"/>
      <c r="T134" s="188"/>
      <c r="AT134" s="18" t="s">
        <v>180</v>
      </c>
      <c r="AU134" s="18" t="s">
        <v>84</v>
      </c>
    </row>
    <row r="135" spans="2:12" s="1" customFormat="1" ht="6.95" customHeight="1">
      <c r="B135" s="41"/>
      <c r="C135" s="42"/>
      <c r="D135" s="42"/>
      <c r="E135" s="42"/>
      <c r="F135" s="42"/>
      <c r="G135" s="42"/>
      <c r="H135" s="42"/>
      <c r="I135" s="109"/>
      <c r="J135" s="42"/>
      <c r="K135" s="42"/>
      <c r="L135" s="32"/>
    </row>
  </sheetData>
  <autoFilter ref="C84:K13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32"/>
  <sheetViews>
    <sheetView showGridLines="0" zoomScale="115" zoomScaleNormal="115" workbookViewId="0" topLeftCell="A1651">
      <selection activeCell="F1681" sqref="F168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91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258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260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ROUND(J106,2)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ROUND((SUM(BE106:BE1831)),2)</f>
        <v>0</v>
      </c>
      <c r="I35" s="101">
        <v>0.21</v>
      </c>
      <c r="J35" s="100">
        <f>ROUND(((SUM(BE106:BE1831))*I35),2)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ROUND((SUM(BF106:BF1831)),2)</f>
        <v>0</v>
      </c>
      <c r="I36" s="101">
        <v>0.15</v>
      </c>
      <c r="J36" s="100">
        <f>ROUND(((SUM(BF106:BF1831))*I36),2)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ROUND((SUM(BG106:BG1831)),2)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ROUND((SUM(BH106:BH1831)),2)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ROUND((SUM(BI106:BI1831)),2)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258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01 - Stavební část rozšíření haly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J106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150</v>
      </c>
      <c r="E64" s="117"/>
      <c r="F64" s="117"/>
      <c r="G64" s="117"/>
      <c r="H64" s="117"/>
      <c r="I64" s="118"/>
      <c r="J64" s="119">
        <f>J107</f>
        <v>0</v>
      </c>
      <c r="L64" s="115"/>
    </row>
    <row r="65" spans="2:12" s="9" customFormat="1" ht="19.9" customHeight="1">
      <c r="B65" s="120"/>
      <c r="D65" s="121" t="s">
        <v>151</v>
      </c>
      <c r="E65" s="122"/>
      <c r="F65" s="122"/>
      <c r="G65" s="122"/>
      <c r="H65" s="122"/>
      <c r="I65" s="123"/>
      <c r="J65" s="124">
        <f>J108</f>
        <v>0</v>
      </c>
      <c r="L65" s="120"/>
    </row>
    <row r="66" spans="2:12" s="9" customFormat="1" ht="19.9" customHeight="1">
      <c r="B66" s="120"/>
      <c r="D66" s="121" t="s">
        <v>261</v>
      </c>
      <c r="E66" s="122"/>
      <c r="F66" s="122"/>
      <c r="G66" s="122"/>
      <c r="H66" s="122"/>
      <c r="I66" s="123"/>
      <c r="J66" s="124">
        <f>J159</f>
        <v>0</v>
      </c>
      <c r="L66" s="120"/>
    </row>
    <row r="67" spans="2:12" s="9" customFormat="1" ht="19.9" customHeight="1">
      <c r="B67" s="120"/>
      <c r="D67" s="121" t="s">
        <v>152</v>
      </c>
      <c r="E67" s="122"/>
      <c r="F67" s="122"/>
      <c r="G67" s="122"/>
      <c r="H67" s="122"/>
      <c r="I67" s="123"/>
      <c r="J67" s="124">
        <f>J312</f>
        <v>0</v>
      </c>
      <c r="L67" s="120"/>
    </row>
    <row r="68" spans="2:12" s="9" customFormat="1" ht="19.9" customHeight="1">
      <c r="B68" s="120"/>
      <c r="D68" s="121" t="s">
        <v>262</v>
      </c>
      <c r="E68" s="122"/>
      <c r="F68" s="122"/>
      <c r="G68" s="122"/>
      <c r="H68" s="122"/>
      <c r="I68" s="123"/>
      <c r="J68" s="124">
        <f>J515</f>
        <v>0</v>
      </c>
      <c r="L68" s="120"/>
    </row>
    <row r="69" spans="2:12" s="9" customFormat="1" ht="19.9" customHeight="1">
      <c r="B69" s="120"/>
      <c r="D69" s="121" t="s">
        <v>153</v>
      </c>
      <c r="E69" s="122"/>
      <c r="F69" s="122"/>
      <c r="G69" s="122"/>
      <c r="H69" s="122"/>
      <c r="I69" s="123"/>
      <c r="J69" s="124">
        <f>J595</f>
        <v>0</v>
      </c>
      <c r="L69" s="120"/>
    </row>
    <row r="70" spans="2:12" s="9" customFormat="1" ht="19.9" customHeight="1">
      <c r="B70" s="120"/>
      <c r="D70" s="121" t="s">
        <v>154</v>
      </c>
      <c r="E70" s="122"/>
      <c r="F70" s="122"/>
      <c r="G70" s="122"/>
      <c r="H70" s="122"/>
      <c r="I70" s="123"/>
      <c r="J70" s="124">
        <f>J746</f>
        <v>0</v>
      </c>
      <c r="L70" s="120"/>
    </row>
    <row r="71" spans="2:12" s="9" customFormat="1" ht="19.9" customHeight="1">
      <c r="B71" s="120"/>
      <c r="D71" s="121" t="s">
        <v>263</v>
      </c>
      <c r="E71" s="122"/>
      <c r="F71" s="122"/>
      <c r="G71" s="122"/>
      <c r="H71" s="122"/>
      <c r="I71" s="123"/>
      <c r="J71" s="124">
        <f>J797</f>
        <v>0</v>
      </c>
      <c r="L71" s="120"/>
    </row>
    <row r="72" spans="2:12" s="8" customFormat="1" ht="24.95" customHeight="1">
      <c r="B72" s="115"/>
      <c r="D72" s="116" t="s">
        <v>264</v>
      </c>
      <c r="E72" s="117"/>
      <c r="F72" s="117"/>
      <c r="G72" s="117"/>
      <c r="H72" s="117"/>
      <c r="I72" s="118"/>
      <c r="J72" s="119">
        <f>J800</f>
        <v>0</v>
      </c>
      <c r="L72" s="115"/>
    </row>
    <row r="73" spans="2:12" s="9" customFormat="1" ht="19.9" customHeight="1">
      <c r="B73" s="120"/>
      <c r="D73" s="121" t="s">
        <v>265</v>
      </c>
      <c r="E73" s="122"/>
      <c r="F73" s="122"/>
      <c r="G73" s="122"/>
      <c r="H73" s="122"/>
      <c r="I73" s="123"/>
      <c r="J73" s="124">
        <f>J801</f>
        <v>0</v>
      </c>
      <c r="L73" s="120"/>
    </row>
    <row r="74" spans="2:12" s="9" customFormat="1" ht="19.9" customHeight="1">
      <c r="B74" s="120"/>
      <c r="D74" s="121" t="s">
        <v>266</v>
      </c>
      <c r="E74" s="122"/>
      <c r="F74" s="122"/>
      <c r="G74" s="122"/>
      <c r="H74" s="122"/>
      <c r="I74" s="123"/>
      <c r="J74" s="124">
        <f>J880</f>
        <v>0</v>
      </c>
      <c r="L74" s="120"/>
    </row>
    <row r="75" spans="2:12" s="9" customFormat="1" ht="19.9" customHeight="1">
      <c r="B75" s="120"/>
      <c r="D75" s="121" t="s">
        <v>267</v>
      </c>
      <c r="E75" s="122"/>
      <c r="F75" s="122"/>
      <c r="G75" s="122"/>
      <c r="H75" s="122"/>
      <c r="I75" s="123"/>
      <c r="J75" s="124">
        <f>J929</f>
        <v>0</v>
      </c>
      <c r="L75" s="120"/>
    </row>
    <row r="76" spans="2:12" s="9" customFormat="1" ht="19.9" customHeight="1">
      <c r="B76" s="120"/>
      <c r="D76" s="121" t="s">
        <v>268</v>
      </c>
      <c r="E76" s="122"/>
      <c r="F76" s="122"/>
      <c r="G76" s="122"/>
      <c r="H76" s="122"/>
      <c r="I76" s="123"/>
      <c r="J76" s="124">
        <f>J944</f>
        <v>0</v>
      </c>
      <c r="L76" s="120"/>
    </row>
    <row r="77" spans="2:12" s="9" customFormat="1" ht="19.9" customHeight="1">
      <c r="B77" s="120"/>
      <c r="D77" s="121" t="s">
        <v>269</v>
      </c>
      <c r="E77" s="122"/>
      <c r="F77" s="122"/>
      <c r="G77" s="122"/>
      <c r="H77" s="122"/>
      <c r="I77" s="123"/>
      <c r="J77" s="124">
        <f>J1163</f>
        <v>0</v>
      </c>
      <c r="L77" s="120"/>
    </row>
    <row r="78" spans="2:12" s="9" customFormat="1" ht="19.9" customHeight="1">
      <c r="B78" s="120"/>
      <c r="D78" s="121" t="s">
        <v>270</v>
      </c>
      <c r="E78" s="122"/>
      <c r="F78" s="122"/>
      <c r="G78" s="122"/>
      <c r="H78" s="122"/>
      <c r="I78" s="123"/>
      <c r="J78" s="124">
        <f>J1289</f>
        <v>0</v>
      </c>
      <c r="L78" s="120"/>
    </row>
    <row r="79" spans="2:12" s="9" customFormat="1" ht="19.9" customHeight="1">
      <c r="B79" s="120"/>
      <c r="D79" s="121" t="s">
        <v>271</v>
      </c>
      <c r="E79" s="122"/>
      <c r="F79" s="122"/>
      <c r="G79" s="122"/>
      <c r="H79" s="122"/>
      <c r="I79" s="123"/>
      <c r="J79" s="124">
        <f>J1413</f>
        <v>0</v>
      </c>
      <c r="L79" s="120"/>
    </row>
    <row r="80" spans="2:12" s="9" customFormat="1" ht="19.9" customHeight="1">
      <c r="B80" s="120"/>
      <c r="D80" s="121" t="s">
        <v>272</v>
      </c>
      <c r="E80" s="122"/>
      <c r="F80" s="122"/>
      <c r="G80" s="122"/>
      <c r="H80" s="122"/>
      <c r="I80" s="123"/>
      <c r="J80" s="124">
        <f>J1553</f>
        <v>0</v>
      </c>
      <c r="L80" s="120"/>
    </row>
    <row r="81" spans="2:12" s="9" customFormat="1" ht="19.9" customHeight="1">
      <c r="B81" s="120"/>
      <c r="D81" s="121" t="s">
        <v>273</v>
      </c>
      <c r="E81" s="122"/>
      <c r="F81" s="122"/>
      <c r="G81" s="122"/>
      <c r="H81" s="122"/>
      <c r="I81" s="123"/>
      <c r="J81" s="124">
        <f>J1577</f>
        <v>0</v>
      </c>
      <c r="L81" s="120"/>
    </row>
    <row r="82" spans="2:12" s="9" customFormat="1" ht="19.9" customHeight="1">
      <c r="B82" s="120"/>
      <c r="D82" s="121" t="s">
        <v>274</v>
      </c>
      <c r="E82" s="122"/>
      <c r="F82" s="122"/>
      <c r="G82" s="122"/>
      <c r="H82" s="122"/>
      <c r="I82" s="123"/>
      <c r="J82" s="124">
        <f>J1608</f>
        <v>0</v>
      </c>
      <c r="L82" s="120"/>
    </row>
    <row r="83" spans="2:12" s="9" customFormat="1" ht="19.9" customHeight="1">
      <c r="B83" s="120"/>
      <c r="D83" s="121" t="s">
        <v>275</v>
      </c>
      <c r="E83" s="122"/>
      <c r="F83" s="122"/>
      <c r="G83" s="122"/>
      <c r="H83" s="122"/>
      <c r="I83" s="123"/>
      <c r="J83" s="124">
        <f>J1733</f>
        <v>0</v>
      </c>
      <c r="L83" s="120"/>
    </row>
    <row r="84" spans="2:12" s="9" customFormat="1" ht="19.9" customHeight="1">
      <c r="B84" s="120"/>
      <c r="D84" s="121" t="s">
        <v>276</v>
      </c>
      <c r="E84" s="122"/>
      <c r="F84" s="122"/>
      <c r="G84" s="122"/>
      <c r="H84" s="122"/>
      <c r="I84" s="123"/>
      <c r="J84" s="124">
        <f>J1772</f>
        <v>0</v>
      </c>
      <c r="L84" s="120"/>
    </row>
    <row r="85" spans="2:12" s="1" customFormat="1" ht="21.75" customHeight="1">
      <c r="B85" s="32"/>
      <c r="I85" s="93"/>
      <c r="L85" s="32"/>
    </row>
    <row r="86" spans="2:12" s="1" customFormat="1" ht="6.95" customHeight="1">
      <c r="B86" s="41"/>
      <c r="C86" s="42"/>
      <c r="D86" s="42"/>
      <c r="E86" s="42"/>
      <c r="F86" s="42"/>
      <c r="G86" s="42"/>
      <c r="H86" s="42"/>
      <c r="I86" s="109"/>
      <c r="J86" s="42"/>
      <c r="K86" s="42"/>
      <c r="L86" s="32"/>
    </row>
    <row r="90" spans="2:12" s="1" customFormat="1" ht="6.95" customHeight="1">
      <c r="B90" s="43"/>
      <c r="C90" s="44"/>
      <c r="D90" s="44"/>
      <c r="E90" s="44"/>
      <c r="F90" s="44"/>
      <c r="G90" s="44"/>
      <c r="H90" s="44"/>
      <c r="I90" s="110"/>
      <c r="J90" s="44"/>
      <c r="K90" s="44"/>
      <c r="L90" s="32"/>
    </row>
    <row r="91" spans="2:12" s="1" customFormat="1" ht="24.95" customHeight="1">
      <c r="B91" s="32"/>
      <c r="C91" s="22" t="s">
        <v>156</v>
      </c>
      <c r="I91" s="93"/>
      <c r="L91" s="32"/>
    </row>
    <row r="92" spans="2:12" s="1" customFormat="1" ht="6.95" customHeight="1">
      <c r="B92" s="32"/>
      <c r="I92" s="93"/>
      <c r="L92" s="32"/>
    </row>
    <row r="93" spans="2:12" s="1" customFormat="1" ht="12" customHeight="1">
      <c r="B93" s="32"/>
      <c r="C93" s="27" t="s">
        <v>17</v>
      </c>
      <c r="I93" s="93"/>
      <c r="L93" s="32"/>
    </row>
    <row r="94" spans="2:12" s="1" customFormat="1" ht="16.5" customHeight="1">
      <c r="B94" s="32"/>
      <c r="E94" s="334" t="str">
        <f>E7</f>
        <v>Rozšíření výrobních kapacit společnosti ZELENKA s.r.o.</v>
      </c>
      <c r="F94" s="335"/>
      <c r="G94" s="335"/>
      <c r="H94" s="335"/>
      <c r="I94" s="93"/>
      <c r="L94" s="32"/>
    </row>
    <row r="95" spans="2:12" ht="12" customHeight="1">
      <c r="B95" s="21"/>
      <c r="C95" s="27" t="s">
        <v>144</v>
      </c>
      <c r="L95" s="21"/>
    </row>
    <row r="96" spans="2:12" s="1" customFormat="1" ht="16.5" customHeight="1">
      <c r="B96" s="32"/>
      <c r="E96" s="334" t="s">
        <v>258</v>
      </c>
      <c r="F96" s="317"/>
      <c r="G96" s="317"/>
      <c r="H96" s="317"/>
      <c r="I96" s="93"/>
      <c r="L96" s="32"/>
    </row>
    <row r="97" spans="2:12" s="1" customFormat="1" ht="12" customHeight="1">
      <c r="B97" s="32"/>
      <c r="C97" s="27" t="s">
        <v>259</v>
      </c>
      <c r="I97" s="93"/>
      <c r="L97" s="32"/>
    </row>
    <row r="98" spans="2:12" s="1" customFormat="1" ht="16.5" customHeight="1">
      <c r="B98" s="32"/>
      <c r="E98" s="318" t="str">
        <f>E11</f>
        <v>01 - Stavební část rozšíření haly</v>
      </c>
      <c r="F98" s="317"/>
      <c r="G98" s="317"/>
      <c r="H98" s="317"/>
      <c r="I98" s="93"/>
      <c r="L98" s="32"/>
    </row>
    <row r="99" spans="2:12" s="1" customFormat="1" ht="6.95" customHeight="1">
      <c r="B99" s="32"/>
      <c r="I99" s="93"/>
      <c r="L99" s="32"/>
    </row>
    <row r="100" spans="2:12" s="1" customFormat="1" ht="12" customHeight="1">
      <c r="B100" s="32"/>
      <c r="C100" s="27" t="s">
        <v>21</v>
      </c>
      <c r="F100" s="18" t="str">
        <f>F14</f>
        <v>Židlochovice, Topolová 910, PSČ 667 01</v>
      </c>
      <c r="I100" s="94" t="s">
        <v>23</v>
      </c>
      <c r="J100" s="48" t="str">
        <f>IF(J14="","",J14)</f>
        <v>9. 1. 2019</v>
      </c>
      <c r="L100" s="32"/>
    </row>
    <row r="101" spans="2:12" s="1" customFormat="1" ht="6.95" customHeight="1">
      <c r="B101" s="32"/>
      <c r="I101" s="93"/>
      <c r="L101" s="32"/>
    </row>
    <row r="102" spans="2:12" s="1" customFormat="1" ht="24.95" customHeight="1">
      <c r="B102" s="32"/>
      <c r="C102" s="27" t="s">
        <v>25</v>
      </c>
      <c r="F102" s="18" t="str">
        <f>E17</f>
        <v>A77 architektonický ateliér Brno, s.r.o.</v>
      </c>
      <c r="I102" s="94" t="s">
        <v>33</v>
      </c>
      <c r="J102" s="30" t="str">
        <f>E23</f>
        <v>A77 architektonický ateliér Brno, s.r.o.</v>
      </c>
      <c r="L102" s="32"/>
    </row>
    <row r="103" spans="2:12" s="1" customFormat="1" ht="13.7" customHeight="1">
      <c r="B103" s="32"/>
      <c r="C103" s="27" t="s">
        <v>31</v>
      </c>
      <c r="F103" s="18" t="str">
        <f>IF(E20="","",E20)</f>
        <v>Vyplň údaj</v>
      </c>
      <c r="I103" s="94" t="s">
        <v>35</v>
      </c>
      <c r="J103" s="30" t="str">
        <f>E26</f>
        <v>HAVO Consult s.r.o.</v>
      </c>
      <c r="L103" s="32"/>
    </row>
    <row r="104" spans="2:12" s="1" customFormat="1" ht="10.35" customHeight="1">
      <c r="B104" s="32"/>
      <c r="I104" s="93"/>
      <c r="L104" s="32"/>
    </row>
    <row r="105" spans="2:20" s="10" customFormat="1" ht="29.25" customHeight="1">
      <c r="B105" s="125"/>
      <c r="C105" s="126" t="s">
        <v>157</v>
      </c>
      <c r="D105" s="127" t="s">
        <v>59</v>
      </c>
      <c r="E105" s="127" t="s">
        <v>55</v>
      </c>
      <c r="F105" s="127" t="s">
        <v>56</v>
      </c>
      <c r="G105" s="127" t="s">
        <v>158</v>
      </c>
      <c r="H105" s="127" t="s">
        <v>159</v>
      </c>
      <c r="I105" s="128" t="s">
        <v>160</v>
      </c>
      <c r="J105" s="127" t="s">
        <v>148</v>
      </c>
      <c r="K105" s="129" t="s">
        <v>161</v>
      </c>
      <c r="L105" s="125"/>
      <c r="M105" s="55" t="s">
        <v>3</v>
      </c>
      <c r="N105" s="56" t="s">
        <v>44</v>
      </c>
      <c r="O105" s="56" t="s">
        <v>162</v>
      </c>
      <c r="P105" s="56" t="s">
        <v>163</v>
      </c>
      <c r="Q105" s="56" t="s">
        <v>164</v>
      </c>
      <c r="R105" s="56" t="s">
        <v>165</v>
      </c>
      <c r="S105" s="56" t="s">
        <v>166</v>
      </c>
      <c r="T105" s="57" t="s">
        <v>167</v>
      </c>
    </row>
    <row r="106" spans="2:63" s="1" customFormat="1" ht="22.9" customHeight="1">
      <c r="B106" s="32"/>
      <c r="C106" s="60" t="s">
        <v>168</v>
      </c>
      <c r="I106" s="93"/>
      <c r="J106" s="130">
        <f>BK106</f>
        <v>0</v>
      </c>
      <c r="L106" s="32"/>
      <c r="M106" s="58"/>
      <c r="N106" s="49"/>
      <c r="O106" s="49"/>
      <c r="P106" s="131">
        <f>P107+P800</f>
        <v>0</v>
      </c>
      <c r="Q106" s="49"/>
      <c r="R106" s="131">
        <f>R107+R800</f>
        <v>4655.786050590001</v>
      </c>
      <c r="S106" s="49"/>
      <c r="T106" s="132">
        <f>T107+T800</f>
        <v>0</v>
      </c>
      <c r="AT106" s="18" t="s">
        <v>73</v>
      </c>
      <c r="AU106" s="18" t="s">
        <v>149</v>
      </c>
      <c r="BK106" s="133">
        <f>BK107+BK800</f>
        <v>0</v>
      </c>
    </row>
    <row r="107" spans="2:63" s="11" customFormat="1" ht="25.9" customHeight="1">
      <c r="B107" s="134"/>
      <c r="D107" s="135" t="s">
        <v>73</v>
      </c>
      <c r="E107" s="136" t="s">
        <v>169</v>
      </c>
      <c r="F107" s="136" t="s">
        <v>170</v>
      </c>
      <c r="I107" s="137"/>
      <c r="J107" s="138">
        <f>BK107</f>
        <v>0</v>
      </c>
      <c r="L107" s="134"/>
      <c r="M107" s="139"/>
      <c r="N107" s="140"/>
      <c r="O107" s="140"/>
      <c r="P107" s="141">
        <f>P108+P159+P312+P515+P595+P746+P797</f>
        <v>0</v>
      </c>
      <c r="Q107" s="140"/>
      <c r="R107" s="141">
        <f>R108+R159+R312+R515+R595+R746+R797</f>
        <v>4602.498760230001</v>
      </c>
      <c r="S107" s="140"/>
      <c r="T107" s="142">
        <f>T108+T159+T312+T515+T595+T746+T797</f>
        <v>0</v>
      </c>
      <c r="AR107" s="135" t="s">
        <v>82</v>
      </c>
      <c r="AT107" s="143" t="s">
        <v>73</v>
      </c>
      <c r="AU107" s="143" t="s">
        <v>74</v>
      </c>
      <c r="AY107" s="135" t="s">
        <v>171</v>
      </c>
      <c r="BK107" s="144">
        <f>BK108+BK159+BK312+BK515+BK595+BK746+BK797</f>
        <v>0</v>
      </c>
    </row>
    <row r="108" spans="2:63" s="11" customFormat="1" ht="22.9" customHeight="1">
      <c r="B108" s="134"/>
      <c r="D108" s="135" t="s">
        <v>73</v>
      </c>
      <c r="E108" s="145" t="s">
        <v>82</v>
      </c>
      <c r="F108" s="145" t="s">
        <v>172</v>
      </c>
      <c r="I108" s="137"/>
      <c r="J108" s="146">
        <f>BK108</f>
        <v>0</v>
      </c>
      <c r="L108" s="134"/>
      <c r="M108" s="139"/>
      <c r="N108" s="140"/>
      <c r="O108" s="140"/>
      <c r="P108" s="141">
        <f>SUM(P109:P158)</f>
        <v>0</v>
      </c>
      <c r="Q108" s="140"/>
      <c r="R108" s="141">
        <f>SUM(R109:R158)</f>
        <v>0</v>
      </c>
      <c r="S108" s="140"/>
      <c r="T108" s="142">
        <f>SUM(T109:T158)</f>
        <v>0</v>
      </c>
      <c r="AR108" s="135" t="s">
        <v>82</v>
      </c>
      <c r="AT108" s="143" t="s">
        <v>73</v>
      </c>
      <c r="AU108" s="143" t="s">
        <v>82</v>
      </c>
      <c r="AY108" s="135" t="s">
        <v>171</v>
      </c>
      <c r="BK108" s="144">
        <f>SUM(BK109:BK158)</f>
        <v>0</v>
      </c>
    </row>
    <row r="109" spans="2:65" s="1" customFormat="1" ht="16.5" customHeight="1">
      <c r="B109" s="147"/>
      <c r="C109" s="148" t="s">
        <v>82</v>
      </c>
      <c r="D109" s="148" t="s">
        <v>173</v>
      </c>
      <c r="E109" s="149" t="s">
        <v>277</v>
      </c>
      <c r="F109" s="150" t="s">
        <v>278</v>
      </c>
      <c r="G109" s="151" t="s">
        <v>279</v>
      </c>
      <c r="H109" s="152">
        <v>297.92</v>
      </c>
      <c r="I109" s="153"/>
      <c r="J109" s="154">
        <f>ROUND(I109*H109,2)</f>
        <v>0</v>
      </c>
      <c r="K109" s="150" t="s">
        <v>177</v>
      </c>
      <c r="L109" s="32"/>
      <c r="M109" s="155" t="s">
        <v>3</v>
      </c>
      <c r="N109" s="156" t="s">
        <v>45</v>
      </c>
      <c r="O109" s="51"/>
      <c r="P109" s="157">
        <f>O109*H109</f>
        <v>0</v>
      </c>
      <c r="Q109" s="157">
        <v>0</v>
      </c>
      <c r="R109" s="157">
        <f>Q109*H109</f>
        <v>0</v>
      </c>
      <c r="S109" s="157">
        <v>0</v>
      </c>
      <c r="T109" s="158">
        <f>S109*H109</f>
        <v>0</v>
      </c>
      <c r="AR109" s="18" t="s">
        <v>178</v>
      </c>
      <c r="AT109" s="18" t="s">
        <v>173</v>
      </c>
      <c r="AU109" s="18" t="s">
        <v>84</v>
      </c>
      <c r="AY109" s="18" t="s">
        <v>171</v>
      </c>
      <c r="BE109" s="159">
        <f>IF(N109="základní",J109,0)</f>
        <v>0</v>
      </c>
      <c r="BF109" s="159">
        <f>IF(N109="snížená",J109,0)</f>
        <v>0</v>
      </c>
      <c r="BG109" s="159">
        <f>IF(N109="zákl. přenesená",J109,0)</f>
        <v>0</v>
      </c>
      <c r="BH109" s="159">
        <f>IF(N109="sníž. přenesená",J109,0)</f>
        <v>0</v>
      </c>
      <c r="BI109" s="159">
        <f>IF(N109="nulová",J109,0)</f>
        <v>0</v>
      </c>
      <c r="BJ109" s="18" t="s">
        <v>82</v>
      </c>
      <c r="BK109" s="159">
        <f>ROUND(I109*H109,2)</f>
        <v>0</v>
      </c>
      <c r="BL109" s="18" t="s">
        <v>178</v>
      </c>
      <c r="BM109" s="18" t="s">
        <v>280</v>
      </c>
    </row>
    <row r="110" spans="2:47" s="1" customFormat="1" ht="19.5">
      <c r="B110" s="32"/>
      <c r="D110" s="160" t="s">
        <v>180</v>
      </c>
      <c r="F110" s="161" t="s">
        <v>281</v>
      </c>
      <c r="I110" s="93"/>
      <c r="L110" s="32"/>
      <c r="M110" s="162"/>
      <c r="N110" s="51"/>
      <c r="O110" s="51"/>
      <c r="P110" s="51"/>
      <c r="Q110" s="51"/>
      <c r="R110" s="51"/>
      <c r="S110" s="51"/>
      <c r="T110" s="52"/>
      <c r="AT110" s="18" t="s">
        <v>180</v>
      </c>
      <c r="AU110" s="18" t="s">
        <v>84</v>
      </c>
    </row>
    <row r="111" spans="2:51" s="12" customFormat="1" ht="12">
      <c r="B111" s="163"/>
      <c r="D111" s="160" t="s">
        <v>182</v>
      </c>
      <c r="E111" s="164" t="s">
        <v>3</v>
      </c>
      <c r="F111" s="165" t="s">
        <v>282</v>
      </c>
      <c r="H111" s="166">
        <v>297.92</v>
      </c>
      <c r="I111" s="167"/>
      <c r="L111" s="163"/>
      <c r="M111" s="168"/>
      <c r="N111" s="169"/>
      <c r="O111" s="169"/>
      <c r="P111" s="169"/>
      <c r="Q111" s="169"/>
      <c r="R111" s="169"/>
      <c r="S111" s="169"/>
      <c r="T111" s="170"/>
      <c r="AT111" s="164" t="s">
        <v>182</v>
      </c>
      <c r="AU111" s="164" t="s">
        <v>84</v>
      </c>
      <c r="AV111" s="12" t="s">
        <v>84</v>
      </c>
      <c r="AW111" s="12" t="s">
        <v>34</v>
      </c>
      <c r="AX111" s="12" t="s">
        <v>82</v>
      </c>
      <c r="AY111" s="164" t="s">
        <v>171</v>
      </c>
    </row>
    <row r="112" spans="2:65" s="1" customFormat="1" ht="16.5" customHeight="1">
      <c r="B112" s="147"/>
      <c r="C112" s="148" t="s">
        <v>84</v>
      </c>
      <c r="D112" s="148" t="s">
        <v>173</v>
      </c>
      <c r="E112" s="149" t="s">
        <v>283</v>
      </c>
      <c r="F112" s="150" t="s">
        <v>284</v>
      </c>
      <c r="G112" s="151" t="s">
        <v>279</v>
      </c>
      <c r="H112" s="152">
        <v>524.374</v>
      </c>
      <c r="I112" s="153"/>
      <c r="J112" s="154">
        <f>ROUND(I112*H112,2)</f>
        <v>0</v>
      </c>
      <c r="K112" s="150" t="s">
        <v>177</v>
      </c>
      <c r="L112" s="32"/>
      <c r="M112" s="155" t="s">
        <v>3</v>
      </c>
      <c r="N112" s="156" t="s">
        <v>45</v>
      </c>
      <c r="O112" s="51"/>
      <c r="P112" s="157">
        <f>O112*H112</f>
        <v>0</v>
      </c>
      <c r="Q112" s="157">
        <v>0</v>
      </c>
      <c r="R112" s="157">
        <f>Q112*H112</f>
        <v>0</v>
      </c>
      <c r="S112" s="157">
        <v>0</v>
      </c>
      <c r="T112" s="158">
        <f>S112*H112</f>
        <v>0</v>
      </c>
      <c r="AR112" s="18" t="s">
        <v>178</v>
      </c>
      <c r="AT112" s="18" t="s">
        <v>173</v>
      </c>
      <c r="AU112" s="18" t="s">
        <v>84</v>
      </c>
      <c r="AY112" s="18" t="s">
        <v>171</v>
      </c>
      <c r="BE112" s="159">
        <f>IF(N112="základní",J112,0)</f>
        <v>0</v>
      </c>
      <c r="BF112" s="159">
        <f>IF(N112="snížená",J112,0)</f>
        <v>0</v>
      </c>
      <c r="BG112" s="159">
        <f>IF(N112="zákl. přenesená",J112,0)</f>
        <v>0</v>
      </c>
      <c r="BH112" s="159">
        <f>IF(N112="sníž. přenesená",J112,0)</f>
        <v>0</v>
      </c>
      <c r="BI112" s="159">
        <f>IF(N112="nulová",J112,0)</f>
        <v>0</v>
      </c>
      <c r="BJ112" s="18" t="s">
        <v>82</v>
      </c>
      <c r="BK112" s="159">
        <f>ROUND(I112*H112,2)</f>
        <v>0</v>
      </c>
      <c r="BL112" s="18" t="s">
        <v>178</v>
      </c>
      <c r="BM112" s="18" t="s">
        <v>285</v>
      </c>
    </row>
    <row r="113" spans="2:47" s="1" customFormat="1" ht="12">
      <c r="B113" s="32"/>
      <c r="D113" s="160" t="s">
        <v>180</v>
      </c>
      <c r="F113" s="161" t="s">
        <v>286</v>
      </c>
      <c r="I113" s="93"/>
      <c r="L113" s="32"/>
      <c r="M113" s="162"/>
      <c r="N113" s="51"/>
      <c r="O113" s="51"/>
      <c r="P113" s="51"/>
      <c r="Q113" s="51"/>
      <c r="R113" s="51"/>
      <c r="S113" s="51"/>
      <c r="T113" s="52"/>
      <c r="AT113" s="18" t="s">
        <v>180</v>
      </c>
      <c r="AU113" s="18" t="s">
        <v>84</v>
      </c>
    </row>
    <row r="114" spans="2:51" s="14" customFormat="1" ht="12">
      <c r="B114" s="179"/>
      <c r="D114" s="160" t="s">
        <v>182</v>
      </c>
      <c r="E114" s="180" t="s">
        <v>3</v>
      </c>
      <c r="F114" s="181" t="s">
        <v>287</v>
      </c>
      <c r="H114" s="180" t="s">
        <v>3</v>
      </c>
      <c r="I114" s="182"/>
      <c r="L114" s="179"/>
      <c r="M114" s="183"/>
      <c r="N114" s="184"/>
      <c r="O114" s="184"/>
      <c r="P114" s="184"/>
      <c r="Q114" s="184"/>
      <c r="R114" s="184"/>
      <c r="S114" s="184"/>
      <c r="T114" s="185"/>
      <c r="AT114" s="180" t="s">
        <v>182</v>
      </c>
      <c r="AU114" s="180" t="s">
        <v>84</v>
      </c>
      <c r="AV114" s="14" t="s">
        <v>82</v>
      </c>
      <c r="AW114" s="14" t="s">
        <v>34</v>
      </c>
      <c r="AX114" s="14" t="s">
        <v>74</v>
      </c>
      <c r="AY114" s="180" t="s">
        <v>171</v>
      </c>
    </row>
    <row r="115" spans="2:51" s="12" customFormat="1" ht="12">
      <c r="B115" s="163"/>
      <c r="D115" s="160" t="s">
        <v>182</v>
      </c>
      <c r="E115" s="164" t="s">
        <v>3</v>
      </c>
      <c r="F115" s="165" t="s">
        <v>288</v>
      </c>
      <c r="H115" s="166">
        <v>148.96</v>
      </c>
      <c r="I115" s="167"/>
      <c r="L115" s="163"/>
      <c r="M115" s="168"/>
      <c r="N115" s="169"/>
      <c r="O115" s="169"/>
      <c r="P115" s="169"/>
      <c r="Q115" s="169"/>
      <c r="R115" s="169"/>
      <c r="S115" s="169"/>
      <c r="T115" s="170"/>
      <c r="AT115" s="164" t="s">
        <v>182</v>
      </c>
      <c r="AU115" s="164" t="s">
        <v>84</v>
      </c>
      <c r="AV115" s="12" t="s">
        <v>84</v>
      </c>
      <c r="AW115" s="12" t="s">
        <v>34</v>
      </c>
      <c r="AX115" s="12" t="s">
        <v>74</v>
      </c>
      <c r="AY115" s="164" t="s">
        <v>171</v>
      </c>
    </row>
    <row r="116" spans="2:51" s="12" customFormat="1" ht="12">
      <c r="B116" s="163"/>
      <c r="D116" s="160" t="s">
        <v>182</v>
      </c>
      <c r="E116" s="164" t="s">
        <v>3</v>
      </c>
      <c r="F116" s="165" t="s">
        <v>289</v>
      </c>
      <c r="H116" s="166">
        <v>26.921</v>
      </c>
      <c r="I116" s="167"/>
      <c r="L116" s="163"/>
      <c r="M116" s="168"/>
      <c r="N116" s="169"/>
      <c r="O116" s="169"/>
      <c r="P116" s="169"/>
      <c r="Q116" s="169"/>
      <c r="R116" s="169"/>
      <c r="S116" s="169"/>
      <c r="T116" s="170"/>
      <c r="AT116" s="164" t="s">
        <v>182</v>
      </c>
      <c r="AU116" s="164" t="s">
        <v>84</v>
      </c>
      <c r="AV116" s="12" t="s">
        <v>84</v>
      </c>
      <c r="AW116" s="12" t="s">
        <v>34</v>
      </c>
      <c r="AX116" s="12" t="s">
        <v>74</v>
      </c>
      <c r="AY116" s="164" t="s">
        <v>171</v>
      </c>
    </row>
    <row r="117" spans="2:51" s="14" customFormat="1" ht="12">
      <c r="B117" s="179"/>
      <c r="D117" s="160" t="s">
        <v>182</v>
      </c>
      <c r="E117" s="180" t="s">
        <v>3</v>
      </c>
      <c r="F117" s="181" t="s">
        <v>290</v>
      </c>
      <c r="H117" s="180" t="s">
        <v>3</v>
      </c>
      <c r="I117" s="182"/>
      <c r="L117" s="179"/>
      <c r="M117" s="183"/>
      <c r="N117" s="184"/>
      <c r="O117" s="184"/>
      <c r="P117" s="184"/>
      <c r="Q117" s="184"/>
      <c r="R117" s="184"/>
      <c r="S117" s="184"/>
      <c r="T117" s="185"/>
      <c r="AT117" s="180" t="s">
        <v>182</v>
      </c>
      <c r="AU117" s="180" t="s">
        <v>84</v>
      </c>
      <c r="AV117" s="14" t="s">
        <v>82</v>
      </c>
      <c r="AW117" s="14" t="s">
        <v>34</v>
      </c>
      <c r="AX117" s="14" t="s">
        <v>74</v>
      </c>
      <c r="AY117" s="180" t="s">
        <v>171</v>
      </c>
    </row>
    <row r="118" spans="2:51" s="12" customFormat="1" ht="12">
      <c r="B118" s="163"/>
      <c r="D118" s="160" t="s">
        <v>182</v>
      </c>
      <c r="E118" s="164" t="s">
        <v>3</v>
      </c>
      <c r="F118" s="165" t="s">
        <v>291</v>
      </c>
      <c r="H118" s="166">
        <v>348.493</v>
      </c>
      <c r="I118" s="167"/>
      <c r="L118" s="163"/>
      <c r="M118" s="168"/>
      <c r="N118" s="169"/>
      <c r="O118" s="169"/>
      <c r="P118" s="169"/>
      <c r="Q118" s="169"/>
      <c r="R118" s="169"/>
      <c r="S118" s="169"/>
      <c r="T118" s="170"/>
      <c r="AT118" s="164" t="s">
        <v>182</v>
      </c>
      <c r="AU118" s="164" t="s">
        <v>84</v>
      </c>
      <c r="AV118" s="12" t="s">
        <v>84</v>
      </c>
      <c r="AW118" s="12" t="s">
        <v>34</v>
      </c>
      <c r="AX118" s="12" t="s">
        <v>74</v>
      </c>
      <c r="AY118" s="164" t="s">
        <v>171</v>
      </c>
    </row>
    <row r="119" spans="2:51" s="13" customFormat="1" ht="12">
      <c r="B119" s="171"/>
      <c r="D119" s="160" t="s">
        <v>182</v>
      </c>
      <c r="E119" s="172" t="s">
        <v>3</v>
      </c>
      <c r="F119" s="173" t="s">
        <v>201</v>
      </c>
      <c r="H119" s="174">
        <v>524.374</v>
      </c>
      <c r="I119" s="175"/>
      <c r="L119" s="171"/>
      <c r="M119" s="176"/>
      <c r="N119" s="177"/>
      <c r="O119" s="177"/>
      <c r="P119" s="177"/>
      <c r="Q119" s="177"/>
      <c r="R119" s="177"/>
      <c r="S119" s="177"/>
      <c r="T119" s="178"/>
      <c r="AT119" s="172" t="s">
        <v>182</v>
      </c>
      <c r="AU119" s="172" t="s">
        <v>84</v>
      </c>
      <c r="AV119" s="13" t="s">
        <v>178</v>
      </c>
      <c r="AW119" s="13" t="s">
        <v>34</v>
      </c>
      <c r="AX119" s="13" t="s">
        <v>82</v>
      </c>
      <c r="AY119" s="172" t="s">
        <v>171</v>
      </c>
    </row>
    <row r="120" spans="2:65" s="1" customFormat="1" ht="16.5" customHeight="1">
      <c r="B120" s="147"/>
      <c r="C120" s="148" t="s">
        <v>107</v>
      </c>
      <c r="D120" s="148" t="s">
        <v>173</v>
      </c>
      <c r="E120" s="149" t="s">
        <v>292</v>
      </c>
      <c r="F120" s="150" t="s">
        <v>293</v>
      </c>
      <c r="G120" s="151" t="s">
        <v>279</v>
      </c>
      <c r="H120" s="152">
        <v>262.187</v>
      </c>
      <c r="I120" s="153"/>
      <c r="J120" s="154">
        <f>ROUND(I120*H120,2)</f>
        <v>0</v>
      </c>
      <c r="K120" s="150" t="s">
        <v>177</v>
      </c>
      <c r="L120" s="32"/>
      <c r="M120" s="155" t="s">
        <v>3</v>
      </c>
      <c r="N120" s="156" t="s">
        <v>45</v>
      </c>
      <c r="O120" s="51"/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18" t="s">
        <v>178</v>
      </c>
      <c r="AT120" s="18" t="s">
        <v>173</v>
      </c>
      <c r="AU120" s="18" t="s">
        <v>84</v>
      </c>
      <c r="AY120" s="18" t="s">
        <v>171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8" t="s">
        <v>82</v>
      </c>
      <c r="BK120" s="159">
        <f>ROUND(I120*H120,2)</f>
        <v>0</v>
      </c>
      <c r="BL120" s="18" t="s">
        <v>178</v>
      </c>
      <c r="BM120" s="18" t="s">
        <v>294</v>
      </c>
    </row>
    <row r="121" spans="2:47" s="1" customFormat="1" ht="12">
      <c r="B121" s="32"/>
      <c r="D121" s="160" t="s">
        <v>180</v>
      </c>
      <c r="F121" s="161" t="s">
        <v>295</v>
      </c>
      <c r="I121" s="93"/>
      <c r="L121" s="32"/>
      <c r="M121" s="162"/>
      <c r="N121" s="51"/>
      <c r="O121" s="51"/>
      <c r="P121" s="51"/>
      <c r="Q121" s="51"/>
      <c r="R121" s="51"/>
      <c r="S121" s="51"/>
      <c r="T121" s="52"/>
      <c r="AT121" s="18" t="s">
        <v>180</v>
      </c>
      <c r="AU121" s="18" t="s">
        <v>84</v>
      </c>
    </row>
    <row r="122" spans="2:51" s="14" customFormat="1" ht="12">
      <c r="B122" s="179"/>
      <c r="D122" s="160" t="s">
        <v>182</v>
      </c>
      <c r="E122" s="180" t="s">
        <v>3</v>
      </c>
      <c r="F122" s="181" t="s">
        <v>296</v>
      </c>
      <c r="H122" s="180" t="s">
        <v>3</v>
      </c>
      <c r="I122" s="182"/>
      <c r="L122" s="179"/>
      <c r="M122" s="183"/>
      <c r="N122" s="184"/>
      <c r="O122" s="184"/>
      <c r="P122" s="184"/>
      <c r="Q122" s="184"/>
      <c r="R122" s="184"/>
      <c r="S122" s="184"/>
      <c r="T122" s="185"/>
      <c r="AT122" s="180" t="s">
        <v>182</v>
      </c>
      <c r="AU122" s="180" t="s">
        <v>84</v>
      </c>
      <c r="AV122" s="14" t="s">
        <v>82</v>
      </c>
      <c r="AW122" s="14" t="s">
        <v>34</v>
      </c>
      <c r="AX122" s="14" t="s">
        <v>74</v>
      </c>
      <c r="AY122" s="180" t="s">
        <v>171</v>
      </c>
    </row>
    <row r="123" spans="2:51" s="12" customFormat="1" ht="12">
      <c r="B123" s="163"/>
      <c r="D123" s="160" t="s">
        <v>182</v>
      </c>
      <c r="E123" s="164" t="s">
        <v>3</v>
      </c>
      <c r="F123" s="165" t="s">
        <v>297</v>
      </c>
      <c r="H123" s="166">
        <v>262.187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4" t="s">
        <v>182</v>
      </c>
      <c r="AU123" s="164" t="s">
        <v>84</v>
      </c>
      <c r="AV123" s="12" t="s">
        <v>84</v>
      </c>
      <c r="AW123" s="12" t="s">
        <v>34</v>
      </c>
      <c r="AX123" s="12" t="s">
        <v>82</v>
      </c>
      <c r="AY123" s="164" t="s">
        <v>171</v>
      </c>
    </row>
    <row r="124" spans="2:65" s="1" customFormat="1" ht="16.5" customHeight="1">
      <c r="B124" s="147"/>
      <c r="C124" s="148" t="s">
        <v>178</v>
      </c>
      <c r="D124" s="148" t="s">
        <v>173</v>
      </c>
      <c r="E124" s="149" t="s">
        <v>298</v>
      </c>
      <c r="F124" s="150" t="s">
        <v>299</v>
      </c>
      <c r="G124" s="151" t="s">
        <v>279</v>
      </c>
      <c r="H124" s="152">
        <v>1049.292</v>
      </c>
      <c r="I124" s="153"/>
      <c r="J124" s="154">
        <f>ROUND(I124*H124,2)</f>
        <v>0</v>
      </c>
      <c r="K124" s="150" t="s">
        <v>177</v>
      </c>
      <c r="L124" s="32"/>
      <c r="M124" s="155" t="s">
        <v>3</v>
      </c>
      <c r="N124" s="156" t="s">
        <v>45</v>
      </c>
      <c r="O124" s="51"/>
      <c r="P124" s="157">
        <f>O124*H124</f>
        <v>0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AR124" s="18" t="s">
        <v>178</v>
      </c>
      <c r="AT124" s="18" t="s">
        <v>173</v>
      </c>
      <c r="AU124" s="18" t="s">
        <v>84</v>
      </c>
      <c r="AY124" s="18" t="s">
        <v>171</v>
      </c>
      <c r="BE124" s="159">
        <f>IF(N124="základní",J124,0)</f>
        <v>0</v>
      </c>
      <c r="BF124" s="159">
        <f>IF(N124="snížená",J124,0)</f>
        <v>0</v>
      </c>
      <c r="BG124" s="159">
        <f>IF(N124="zákl. přenesená",J124,0)</f>
        <v>0</v>
      </c>
      <c r="BH124" s="159">
        <f>IF(N124="sníž. přenesená",J124,0)</f>
        <v>0</v>
      </c>
      <c r="BI124" s="159">
        <f>IF(N124="nulová",J124,0)</f>
        <v>0</v>
      </c>
      <c r="BJ124" s="18" t="s">
        <v>82</v>
      </c>
      <c r="BK124" s="159">
        <f>ROUND(I124*H124,2)</f>
        <v>0</v>
      </c>
      <c r="BL124" s="18" t="s">
        <v>178</v>
      </c>
      <c r="BM124" s="18" t="s">
        <v>300</v>
      </c>
    </row>
    <row r="125" spans="2:47" s="1" customFormat="1" ht="19.5">
      <c r="B125" s="32"/>
      <c r="D125" s="160" t="s">
        <v>180</v>
      </c>
      <c r="F125" s="161" t="s">
        <v>301</v>
      </c>
      <c r="I125" s="93"/>
      <c r="L125" s="32"/>
      <c r="M125" s="162"/>
      <c r="N125" s="51"/>
      <c r="O125" s="51"/>
      <c r="P125" s="51"/>
      <c r="Q125" s="51"/>
      <c r="R125" s="51"/>
      <c r="S125" s="51"/>
      <c r="T125" s="52"/>
      <c r="AT125" s="18" t="s">
        <v>180</v>
      </c>
      <c r="AU125" s="18" t="s">
        <v>84</v>
      </c>
    </row>
    <row r="126" spans="2:51" s="14" customFormat="1" ht="12">
      <c r="B126" s="179"/>
      <c r="D126" s="160" t="s">
        <v>182</v>
      </c>
      <c r="E126" s="180" t="s">
        <v>3</v>
      </c>
      <c r="F126" s="181" t="s">
        <v>302</v>
      </c>
      <c r="H126" s="180" t="s">
        <v>3</v>
      </c>
      <c r="I126" s="182"/>
      <c r="L126" s="179"/>
      <c r="M126" s="183"/>
      <c r="N126" s="184"/>
      <c r="O126" s="184"/>
      <c r="P126" s="184"/>
      <c r="Q126" s="184"/>
      <c r="R126" s="184"/>
      <c r="S126" s="184"/>
      <c r="T126" s="185"/>
      <c r="AT126" s="180" t="s">
        <v>182</v>
      </c>
      <c r="AU126" s="180" t="s">
        <v>84</v>
      </c>
      <c r="AV126" s="14" t="s">
        <v>82</v>
      </c>
      <c r="AW126" s="14" t="s">
        <v>34</v>
      </c>
      <c r="AX126" s="14" t="s">
        <v>74</v>
      </c>
      <c r="AY126" s="180" t="s">
        <v>171</v>
      </c>
    </row>
    <row r="127" spans="2:51" s="14" customFormat="1" ht="12">
      <c r="B127" s="179"/>
      <c r="D127" s="160" t="s">
        <v>182</v>
      </c>
      <c r="E127" s="180" t="s">
        <v>3</v>
      </c>
      <c r="F127" s="181" t="s">
        <v>287</v>
      </c>
      <c r="H127" s="180" t="s">
        <v>3</v>
      </c>
      <c r="I127" s="182"/>
      <c r="L127" s="179"/>
      <c r="M127" s="183"/>
      <c r="N127" s="184"/>
      <c r="O127" s="184"/>
      <c r="P127" s="184"/>
      <c r="Q127" s="184"/>
      <c r="R127" s="184"/>
      <c r="S127" s="184"/>
      <c r="T127" s="185"/>
      <c r="AT127" s="180" t="s">
        <v>182</v>
      </c>
      <c r="AU127" s="180" t="s">
        <v>84</v>
      </c>
      <c r="AV127" s="14" t="s">
        <v>82</v>
      </c>
      <c r="AW127" s="14" t="s">
        <v>34</v>
      </c>
      <c r="AX127" s="14" t="s">
        <v>74</v>
      </c>
      <c r="AY127" s="180" t="s">
        <v>171</v>
      </c>
    </row>
    <row r="128" spans="2:51" s="12" customFormat="1" ht="12">
      <c r="B128" s="163"/>
      <c r="D128" s="160" t="s">
        <v>182</v>
      </c>
      <c r="E128" s="164" t="s">
        <v>3</v>
      </c>
      <c r="F128" s="165" t="s">
        <v>303</v>
      </c>
      <c r="H128" s="166">
        <v>595.84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4" t="s">
        <v>182</v>
      </c>
      <c r="AU128" s="164" t="s">
        <v>84</v>
      </c>
      <c r="AV128" s="12" t="s">
        <v>84</v>
      </c>
      <c r="AW128" s="12" t="s">
        <v>34</v>
      </c>
      <c r="AX128" s="12" t="s">
        <v>74</v>
      </c>
      <c r="AY128" s="164" t="s">
        <v>171</v>
      </c>
    </row>
    <row r="129" spans="2:51" s="12" customFormat="1" ht="12">
      <c r="B129" s="163"/>
      <c r="D129" s="160" t="s">
        <v>182</v>
      </c>
      <c r="E129" s="164" t="s">
        <v>3</v>
      </c>
      <c r="F129" s="165" t="s">
        <v>304</v>
      </c>
      <c r="H129" s="166">
        <v>107.682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4" t="s">
        <v>182</v>
      </c>
      <c r="AU129" s="164" t="s">
        <v>84</v>
      </c>
      <c r="AV129" s="12" t="s">
        <v>84</v>
      </c>
      <c r="AW129" s="12" t="s">
        <v>34</v>
      </c>
      <c r="AX129" s="12" t="s">
        <v>74</v>
      </c>
      <c r="AY129" s="164" t="s">
        <v>171</v>
      </c>
    </row>
    <row r="130" spans="2:51" s="14" customFormat="1" ht="12">
      <c r="B130" s="179"/>
      <c r="D130" s="160" t="s">
        <v>182</v>
      </c>
      <c r="E130" s="180" t="s">
        <v>3</v>
      </c>
      <c r="F130" s="181" t="s">
        <v>290</v>
      </c>
      <c r="H130" s="180" t="s">
        <v>3</v>
      </c>
      <c r="I130" s="182"/>
      <c r="L130" s="179"/>
      <c r="M130" s="183"/>
      <c r="N130" s="184"/>
      <c r="O130" s="184"/>
      <c r="P130" s="184"/>
      <c r="Q130" s="184"/>
      <c r="R130" s="184"/>
      <c r="S130" s="184"/>
      <c r="T130" s="185"/>
      <c r="AT130" s="180" t="s">
        <v>182</v>
      </c>
      <c r="AU130" s="180" t="s">
        <v>84</v>
      </c>
      <c r="AV130" s="14" t="s">
        <v>82</v>
      </c>
      <c r="AW130" s="14" t="s">
        <v>34</v>
      </c>
      <c r="AX130" s="14" t="s">
        <v>74</v>
      </c>
      <c r="AY130" s="180" t="s">
        <v>171</v>
      </c>
    </row>
    <row r="131" spans="2:51" s="12" customFormat="1" ht="12">
      <c r="B131" s="163"/>
      <c r="D131" s="160" t="s">
        <v>182</v>
      </c>
      <c r="E131" s="164" t="s">
        <v>3</v>
      </c>
      <c r="F131" s="165" t="s">
        <v>305</v>
      </c>
      <c r="H131" s="166">
        <v>345.77</v>
      </c>
      <c r="I131" s="167"/>
      <c r="L131" s="163"/>
      <c r="M131" s="168"/>
      <c r="N131" s="169"/>
      <c r="O131" s="169"/>
      <c r="P131" s="169"/>
      <c r="Q131" s="169"/>
      <c r="R131" s="169"/>
      <c r="S131" s="169"/>
      <c r="T131" s="170"/>
      <c r="AT131" s="164" t="s">
        <v>182</v>
      </c>
      <c r="AU131" s="164" t="s">
        <v>84</v>
      </c>
      <c r="AV131" s="12" t="s">
        <v>84</v>
      </c>
      <c r="AW131" s="12" t="s">
        <v>34</v>
      </c>
      <c r="AX131" s="12" t="s">
        <v>74</v>
      </c>
      <c r="AY131" s="164" t="s">
        <v>171</v>
      </c>
    </row>
    <row r="132" spans="2:51" s="13" customFormat="1" ht="12">
      <c r="B132" s="171"/>
      <c r="D132" s="160" t="s">
        <v>182</v>
      </c>
      <c r="E132" s="172" t="s">
        <v>3</v>
      </c>
      <c r="F132" s="173" t="s">
        <v>201</v>
      </c>
      <c r="H132" s="174">
        <v>1049.292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182</v>
      </c>
      <c r="AU132" s="172" t="s">
        <v>84</v>
      </c>
      <c r="AV132" s="13" t="s">
        <v>178</v>
      </c>
      <c r="AW132" s="13" t="s">
        <v>34</v>
      </c>
      <c r="AX132" s="13" t="s">
        <v>82</v>
      </c>
      <c r="AY132" s="172" t="s">
        <v>171</v>
      </c>
    </row>
    <row r="133" spans="2:65" s="1" customFormat="1" ht="16.5" customHeight="1">
      <c r="B133" s="147"/>
      <c r="C133" s="148" t="s">
        <v>208</v>
      </c>
      <c r="D133" s="148" t="s">
        <v>173</v>
      </c>
      <c r="E133" s="149" t="s">
        <v>306</v>
      </c>
      <c r="F133" s="150" t="s">
        <v>307</v>
      </c>
      <c r="G133" s="151" t="s">
        <v>279</v>
      </c>
      <c r="H133" s="152">
        <v>524.646</v>
      </c>
      <c r="I133" s="153"/>
      <c r="J133" s="154">
        <f>ROUND(I133*H133,2)</f>
        <v>0</v>
      </c>
      <c r="K133" s="150" t="s">
        <v>177</v>
      </c>
      <c r="L133" s="32"/>
      <c r="M133" s="155" t="s">
        <v>3</v>
      </c>
      <c r="N133" s="156" t="s">
        <v>45</v>
      </c>
      <c r="O133" s="51"/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AR133" s="18" t="s">
        <v>178</v>
      </c>
      <c r="AT133" s="18" t="s">
        <v>173</v>
      </c>
      <c r="AU133" s="18" t="s">
        <v>84</v>
      </c>
      <c r="AY133" s="18" t="s">
        <v>171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82</v>
      </c>
      <c r="BK133" s="159">
        <f>ROUND(I133*H133,2)</f>
        <v>0</v>
      </c>
      <c r="BL133" s="18" t="s">
        <v>178</v>
      </c>
      <c r="BM133" s="18" t="s">
        <v>308</v>
      </c>
    </row>
    <row r="134" spans="2:47" s="1" customFormat="1" ht="12">
      <c r="B134" s="32"/>
      <c r="D134" s="160" t="s">
        <v>180</v>
      </c>
      <c r="F134" s="161" t="s">
        <v>309</v>
      </c>
      <c r="I134" s="93"/>
      <c r="L134" s="32"/>
      <c r="M134" s="162"/>
      <c r="N134" s="51"/>
      <c r="O134" s="51"/>
      <c r="P134" s="51"/>
      <c r="Q134" s="51"/>
      <c r="R134" s="51"/>
      <c r="S134" s="51"/>
      <c r="T134" s="52"/>
      <c r="AT134" s="18" t="s">
        <v>180</v>
      </c>
      <c r="AU134" s="18" t="s">
        <v>84</v>
      </c>
    </row>
    <row r="135" spans="2:51" s="14" customFormat="1" ht="12">
      <c r="B135" s="179"/>
      <c r="D135" s="160" t="s">
        <v>182</v>
      </c>
      <c r="E135" s="180" t="s">
        <v>3</v>
      </c>
      <c r="F135" s="181" t="s">
        <v>287</v>
      </c>
      <c r="H135" s="180" t="s">
        <v>3</v>
      </c>
      <c r="I135" s="182"/>
      <c r="L135" s="179"/>
      <c r="M135" s="183"/>
      <c r="N135" s="184"/>
      <c r="O135" s="184"/>
      <c r="P135" s="184"/>
      <c r="Q135" s="184"/>
      <c r="R135" s="184"/>
      <c r="S135" s="184"/>
      <c r="T135" s="185"/>
      <c r="AT135" s="180" t="s">
        <v>182</v>
      </c>
      <c r="AU135" s="180" t="s">
        <v>84</v>
      </c>
      <c r="AV135" s="14" t="s">
        <v>82</v>
      </c>
      <c r="AW135" s="14" t="s">
        <v>34</v>
      </c>
      <c r="AX135" s="14" t="s">
        <v>74</v>
      </c>
      <c r="AY135" s="180" t="s">
        <v>171</v>
      </c>
    </row>
    <row r="136" spans="2:51" s="12" customFormat="1" ht="12">
      <c r="B136" s="163"/>
      <c r="D136" s="160" t="s">
        <v>182</v>
      </c>
      <c r="E136" s="164" t="s">
        <v>3</v>
      </c>
      <c r="F136" s="165" t="s">
        <v>282</v>
      </c>
      <c r="H136" s="166">
        <v>297.92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4" t="s">
        <v>182</v>
      </c>
      <c r="AU136" s="164" t="s">
        <v>84</v>
      </c>
      <c r="AV136" s="12" t="s">
        <v>84</v>
      </c>
      <c r="AW136" s="12" t="s">
        <v>34</v>
      </c>
      <c r="AX136" s="12" t="s">
        <v>74</v>
      </c>
      <c r="AY136" s="164" t="s">
        <v>171</v>
      </c>
    </row>
    <row r="137" spans="2:51" s="12" customFormat="1" ht="12">
      <c r="B137" s="163"/>
      <c r="D137" s="160" t="s">
        <v>182</v>
      </c>
      <c r="E137" s="164" t="s">
        <v>3</v>
      </c>
      <c r="F137" s="165" t="s">
        <v>310</v>
      </c>
      <c r="H137" s="166">
        <v>53.841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4" t="s">
        <v>182</v>
      </c>
      <c r="AU137" s="164" t="s">
        <v>84</v>
      </c>
      <c r="AV137" s="12" t="s">
        <v>84</v>
      </c>
      <c r="AW137" s="12" t="s">
        <v>34</v>
      </c>
      <c r="AX137" s="12" t="s">
        <v>74</v>
      </c>
      <c r="AY137" s="164" t="s">
        <v>171</v>
      </c>
    </row>
    <row r="138" spans="2:51" s="14" customFormat="1" ht="12">
      <c r="B138" s="179"/>
      <c r="D138" s="160" t="s">
        <v>182</v>
      </c>
      <c r="E138" s="180" t="s">
        <v>3</v>
      </c>
      <c r="F138" s="181" t="s">
        <v>290</v>
      </c>
      <c r="H138" s="180" t="s">
        <v>3</v>
      </c>
      <c r="I138" s="182"/>
      <c r="L138" s="179"/>
      <c r="M138" s="183"/>
      <c r="N138" s="184"/>
      <c r="O138" s="184"/>
      <c r="P138" s="184"/>
      <c r="Q138" s="184"/>
      <c r="R138" s="184"/>
      <c r="S138" s="184"/>
      <c r="T138" s="185"/>
      <c r="AT138" s="180" t="s">
        <v>182</v>
      </c>
      <c r="AU138" s="180" t="s">
        <v>84</v>
      </c>
      <c r="AV138" s="14" t="s">
        <v>82</v>
      </c>
      <c r="AW138" s="14" t="s">
        <v>34</v>
      </c>
      <c r="AX138" s="14" t="s">
        <v>74</v>
      </c>
      <c r="AY138" s="180" t="s">
        <v>171</v>
      </c>
    </row>
    <row r="139" spans="2:51" s="12" customFormat="1" ht="12">
      <c r="B139" s="163"/>
      <c r="D139" s="160" t="s">
        <v>182</v>
      </c>
      <c r="E139" s="164" t="s">
        <v>3</v>
      </c>
      <c r="F139" s="165" t="s">
        <v>311</v>
      </c>
      <c r="H139" s="166">
        <v>172.885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4" t="s">
        <v>182</v>
      </c>
      <c r="AU139" s="164" t="s">
        <v>84</v>
      </c>
      <c r="AV139" s="12" t="s">
        <v>84</v>
      </c>
      <c r="AW139" s="12" t="s">
        <v>34</v>
      </c>
      <c r="AX139" s="12" t="s">
        <v>74</v>
      </c>
      <c r="AY139" s="164" t="s">
        <v>171</v>
      </c>
    </row>
    <row r="140" spans="2:51" s="13" customFormat="1" ht="12">
      <c r="B140" s="171"/>
      <c r="D140" s="160" t="s">
        <v>182</v>
      </c>
      <c r="E140" s="172" t="s">
        <v>3</v>
      </c>
      <c r="F140" s="173" t="s">
        <v>201</v>
      </c>
      <c r="H140" s="174">
        <v>524.646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182</v>
      </c>
      <c r="AU140" s="172" t="s">
        <v>84</v>
      </c>
      <c r="AV140" s="13" t="s">
        <v>178</v>
      </c>
      <c r="AW140" s="13" t="s">
        <v>34</v>
      </c>
      <c r="AX140" s="13" t="s">
        <v>82</v>
      </c>
      <c r="AY140" s="172" t="s">
        <v>171</v>
      </c>
    </row>
    <row r="141" spans="2:65" s="1" customFormat="1" ht="16.5" customHeight="1">
      <c r="B141" s="147"/>
      <c r="C141" s="148" t="s">
        <v>190</v>
      </c>
      <c r="D141" s="148" t="s">
        <v>173</v>
      </c>
      <c r="E141" s="149" t="s">
        <v>312</v>
      </c>
      <c r="F141" s="150" t="s">
        <v>313</v>
      </c>
      <c r="G141" s="151" t="s">
        <v>279</v>
      </c>
      <c r="H141" s="152">
        <v>524.646</v>
      </c>
      <c r="I141" s="153"/>
      <c r="J141" s="154">
        <f>ROUND(I141*H141,2)</f>
        <v>0</v>
      </c>
      <c r="K141" s="150" t="s">
        <v>177</v>
      </c>
      <c r="L141" s="32"/>
      <c r="M141" s="155" t="s">
        <v>3</v>
      </c>
      <c r="N141" s="156" t="s">
        <v>45</v>
      </c>
      <c r="O141" s="51"/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AR141" s="18" t="s">
        <v>178</v>
      </c>
      <c r="AT141" s="18" t="s">
        <v>173</v>
      </c>
      <c r="AU141" s="18" t="s">
        <v>84</v>
      </c>
      <c r="AY141" s="18" t="s">
        <v>171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18" t="s">
        <v>82</v>
      </c>
      <c r="BK141" s="159">
        <f>ROUND(I141*H141,2)</f>
        <v>0</v>
      </c>
      <c r="BL141" s="18" t="s">
        <v>178</v>
      </c>
      <c r="BM141" s="18" t="s">
        <v>314</v>
      </c>
    </row>
    <row r="142" spans="2:47" s="1" customFormat="1" ht="12">
      <c r="B142" s="32"/>
      <c r="D142" s="160" t="s">
        <v>180</v>
      </c>
      <c r="F142" s="161" t="s">
        <v>313</v>
      </c>
      <c r="I142" s="93"/>
      <c r="L142" s="32"/>
      <c r="M142" s="162"/>
      <c r="N142" s="51"/>
      <c r="O142" s="51"/>
      <c r="P142" s="51"/>
      <c r="Q142" s="51"/>
      <c r="R142" s="51"/>
      <c r="S142" s="51"/>
      <c r="T142" s="52"/>
      <c r="AT142" s="18" t="s">
        <v>180</v>
      </c>
      <c r="AU142" s="18" t="s">
        <v>84</v>
      </c>
    </row>
    <row r="143" spans="2:51" s="14" customFormat="1" ht="12">
      <c r="B143" s="179"/>
      <c r="D143" s="160" t="s">
        <v>182</v>
      </c>
      <c r="E143" s="180" t="s">
        <v>3</v>
      </c>
      <c r="F143" s="181" t="s">
        <v>287</v>
      </c>
      <c r="H143" s="180" t="s">
        <v>3</v>
      </c>
      <c r="I143" s="182"/>
      <c r="L143" s="179"/>
      <c r="M143" s="183"/>
      <c r="N143" s="184"/>
      <c r="O143" s="184"/>
      <c r="P143" s="184"/>
      <c r="Q143" s="184"/>
      <c r="R143" s="184"/>
      <c r="S143" s="184"/>
      <c r="T143" s="185"/>
      <c r="AT143" s="180" t="s">
        <v>182</v>
      </c>
      <c r="AU143" s="180" t="s">
        <v>84</v>
      </c>
      <c r="AV143" s="14" t="s">
        <v>82</v>
      </c>
      <c r="AW143" s="14" t="s">
        <v>34</v>
      </c>
      <c r="AX143" s="14" t="s">
        <v>74</v>
      </c>
      <c r="AY143" s="180" t="s">
        <v>171</v>
      </c>
    </row>
    <row r="144" spans="2:51" s="12" customFormat="1" ht="12">
      <c r="B144" s="163"/>
      <c r="D144" s="160" t="s">
        <v>182</v>
      </c>
      <c r="E144" s="164" t="s">
        <v>3</v>
      </c>
      <c r="F144" s="165" t="s">
        <v>282</v>
      </c>
      <c r="H144" s="166">
        <v>297.92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4" t="s">
        <v>182</v>
      </c>
      <c r="AU144" s="164" t="s">
        <v>84</v>
      </c>
      <c r="AV144" s="12" t="s">
        <v>84</v>
      </c>
      <c r="AW144" s="12" t="s">
        <v>34</v>
      </c>
      <c r="AX144" s="12" t="s">
        <v>74</v>
      </c>
      <c r="AY144" s="164" t="s">
        <v>171</v>
      </c>
    </row>
    <row r="145" spans="2:51" s="12" customFormat="1" ht="12">
      <c r="B145" s="163"/>
      <c r="D145" s="160" t="s">
        <v>182</v>
      </c>
      <c r="E145" s="164" t="s">
        <v>3</v>
      </c>
      <c r="F145" s="165" t="s">
        <v>310</v>
      </c>
      <c r="H145" s="166">
        <v>53.841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4" t="s">
        <v>182</v>
      </c>
      <c r="AU145" s="164" t="s">
        <v>84</v>
      </c>
      <c r="AV145" s="12" t="s">
        <v>84</v>
      </c>
      <c r="AW145" s="12" t="s">
        <v>34</v>
      </c>
      <c r="AX145" s="12" t="s">
        <v>74</v>
      </c>
      <c r="AY145" s="164" t="s">
        <v>171</v>
      </c>
    </row>
    <row r="146" spans="2:51" s="14" customFormat="1" ht="12">
      <c r="B146" s="179"/>
      <c r="D146" s="160" t="s">
        <v>182</v>
      </c>
      <c r="E146" s="180" t="s">
        <v>3</v>
      </c>
      <c r="F146" s="181" t="s">
        <v>290</v>
      </c>
      <c r="H146" s="180" t="s">
        <v>3</v>
      </c>
      <c r="I146" s="182"/>
      <c r="L146" s="179"/>
      <c r="M146" s="183"/>
      <c r="N146" s="184"/>
      <c r="O146" s="184"/>
      <c r="P146" s="184"/>
      <c r="Q146" s="184"/>
      <c r="R146" s="184"/>
      <c r="S146" s="184"/>
      <c r="T146" s="185"/>
      <c r="AT146" s="180" t="s">
        <v>182</v>
      </c>
      <c r="AU146" s="180" t="s">
        <v>84</v>
      </c>
      <c r="AV146" s="14" t="s">
        <v>82</v>
      </c>
      <c r="AW146" s="14" t="s">
        <v>34</v>
      </c>
      <c r="AX146" s="14" t="s">
        <v>74</v>
      </c>
      <c r="AY146" s="180" t="s">
        <v>171</v>
      </c>
    </row>
    <row r="147" spans="2:51" s="12" customFormat="1" ht="12">
      <c r="B147" s="163"/>
      <c r="D147" s="160" t="s">
        <v>182</v>
      </c>
      <c r="E147" s="164" t="s">
        <v>3</v>
      </c>
      <c r="F147" s="165" t="s">
        <v>311</v>
      </c>
      <c r="H147" s="166">
        <v>172.885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4" t="s">
        <v>182</v>
      </c>
      <c r="AU147" s="164" t="s">
        <v>84</v>
      </c>
      <c r="AV147" s="12" t="s">
        <v>84</v>
      </c>
      <c r="AW147" s="12" t="s">
        <v>34</v>
      </c>
      <c r="AX147" s="12" t="s">
        <v>74</v>
      </c>
      <c r="AY147" s="164" t="s">
        <v>171</v>
      </c>
    </row>
    <row r="148" spans="2:51" s="13" customFormat="1" ht="12">
      <c r="B148" s="171"/>
      <c r="D148" s="160" t="s">
        <v>182</v>
      </c>
      <c r="E148" s="172" t="s">
        <v>3</v>
      </c>
      <c r="F148" s="173" t="s">
        <v>201</v>
      </c>
      <c r="H148" s="174">
        <v>524.646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182</v>
      </c>
      <c r="AU148" s="172" t="s">
        <v>84</v>
      </c>
      <c r="AV148" s="13" t="s">
        <v>178</v>
      </c>
      <c r="AW148" s="13" t="s">
        <v>34</v>
      </c>
      <c r="AX148" s="13" t="s">
        <v>82</v>
      </c>
      <c r="AY148" s="172" t="s">
        <v>171</v>
      </c>
    </row>
    <row r="149" spans="2:65" s="1" customFormat="1" ht="16.5" customHeight="1">
      <c r="B149" s="147"/>
      <c r="C149" s="148" t="s">
        <v>224</v>
      </c>
      <c r="D149" s="148" t="s">
        <v>173</v>
      </c>
      <c r="E149" s="149" t="s">
        <v>315</v>
      </c>
      <c r="F149" s="150" t="s">
        <v>316</v>
      </c>
      <c r="G149" s="151" t="s">
        <v>279</v>
      </c>
      <c r="H149" s="152">
        <v>524.646</v>
      </c>
      <c r="I149" s="153"/>
      <c r="J149" s="154">
        <f>ROUND(I149*H149,2)</f>
        <v>0</v>
      </c>
      <c r="K149" s="150" t="s">
        <v>177</v>
      </c>
      <c r="L149" s="32"/>
      <c r="M149" s="155" t="s">
        <v>3</v>
      </c>
      <c r="N149" s="156" t="s">
        <v>45</v>
      </c>
      <c r="O149" s="51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8" t="s">
        <v>178</v>
      </c>
      <c r="AT149" s="18" t="s">
        <v>173</v>
      </c>
      <c r="AU149" s="18" t="s">
        <v>84</v>
      </c>
      <c r="AY149" s="18" t="s">
        <v>171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8" t="s">
        <v>82</v>
      </c>
      <c r="BK149" s="159">
        <f>ROUND(I149*H149,2)</f>
        <v>0</v>
      </c>
      <c r="BL149" s="18" t="s">
        <v>178</v>
      </c>
      <c r="BM149" s="18" t="s">
        <v>317</v>
      </c>
    </row>
    <row r="150" spans="2:47" s="1" customFormat="1" ht="19.5">
      <c r="B150" s="32"/>
      <c r="D150" s="160" t="s">
        <v>180</v>
      </c>
      <c r="F150" s="161" t="s">
        <v>318</v>
      </c>
      <c r="I150" s="93"/>
      <c r="L150" s="32"/>
      <c r="M150" s="162"/>
      <c r="N150" s="51"/>
      <c r="O150" s="51"/>
      <c r="P150" s="51"/>
      <c r="Q150" s="51"/>
      <c r="R150" s="51"/>
      <c r="S150" s="51"/>
      <c r="T150" s="52"/>
      <c r="AT150" s="18" t="s">
        <v>180</v>
      </c>
      <c r="AU150" s="18" t="s">
        <v>84</v>
      </c>
    </row>
    <row r="151" spans="2:65" s="1" customFormat="1" ht="16.5" customHeight="1">
      <c r="B151" s="147"/>
      <c r="C151" s="148" t="s">
        <v>232</v>
      </c>
      <c r="D151" s="148" t="s">
        <v>173</v>
      </c>
      <c r="E151" s="149" t="s">
        <v>319</v>
      </c>
      <c r="F151" s="150" t="s">
        <v>320</v>
      </c>
      <c r="G151" s="151" t="s">
        <v>176</v>
      </c>
      <c r="H151" s="152">
        <v>1781.205</v>
      </c>
      <c r="I151" s="153"/>
      <c r="J151" s="154">
        <f>ROUND(I151*H151,2)</f>
        <v>0</v>
      </c>
      <c r="K151" s="150" t="s">
        <v>177</v>
      </c>
      <c r="L151" s="32"/>
      <c r="M151" s="155" t="s">
        <v>3</v>
      </c>
      <c r="N151" s="156" t="s">
        <v>45</v>
      </c>
      <c r="O151" s="51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8" t="s">
        <v>178</v>
      </c>
      <c r="AT151" s="18" t="s">
        <v>173</v>
      </c>
      <c r="AU151" s="18" t="s">
        <v>84</v>
      </c>
      <c r="AY151" s="18" t="s">
        <v>171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82</v>
      </c>
      <c r="BK151" s="159">
        <f>ROUND(I151*H151,2)</f>
        <v>0</v>
      </c>
      <c r="BL151" s="18" t="s">
        <v>178</v>
      </c>
      <c r="BM151" s="18" t="s">
        <v>321</v>
      </c>
    </row>
    <row r="152" spans="2:47" s="1" customFormat="1" ht="12">
      <c r="B152" s="32"/>
      <c r="D152" s="160" t="s">
        <v>180</v>
      </c>
      <c r="F152" s="161" t="s">
        <v>322</v>
      </c>
      <c r="I152" s="93"/>
      <c r="L152" s="32"/>
      <c r="M152" s="162"/>
      <c r="N152" s="51"/>
      <c r="O152" s="51"/>
      <c r="P152" s="51"/>
      <c r="Q152" s="51"/>
      <c r="R152" s="51"/>
      <c r="S152" s="51"/>
      <c r="T152" s="52"/>
      <c r="AT152" s="18" t="s">
        <v>180</v>
      </c>
      <c r="AU152" s="18" t="s">
        <v>84</v>
      </c>
    </row>
    <row r="153" spans="2:51" s="12" customFormat="1" ht="12">
      <c r="B153" s="163"/>
      <c r="D153" s="160" t="s">
        <v>182</v>
      </c>
      <c r="E153" s="164" t="s">
        <v>3</v>
      </c>
      <c r="F153" s="165" t="s">
        <v>323</v>
      </c>
      <c r="H153" s="166">
        <v>1512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4" t="s">
        <v>182</v>
      </c>
      <c r="AU153" s="164" t="s">
        <v>84</v>
      </c>
      <c r="AV153" s="12" t="s">
        <v>84</v>
      </c>
      <c r="AW153" s="12" t="s">
        <v>34</v>
      </c>
      <c r="AX153" s="12" t="s">
        <v>74</v>
      </c>
      <c r="AY153" s="164" t="s">
        <v>171</v>
      </c>
    </row>
    <row r="154" spans="2:51" s="12" customFormat="1" ht="12">
      <c r="B154" s="163"/>
      <c r="D154" s="160" t="s">
        <v>182</v>
      </c>
      <c r="E154" s="164" t="s">
        <v>3</v>
      </c>
      <c r="F154" s="165" t="s">
        <v>324</v>
      </c>
      <c r="H154" s="166">
        <v>269.205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4" t="s">
        <v>182</v>
      </c>
      <c r="AU154" s="164" t="s">
        <v>84</v>
      </c>
      <c r="AV154" s="12" t="s">
        <v>84</v>
      </c>
      <c r="AW154" s="12" t="s">
        <v>34</v>
      </c>
      <c r="AX154" s="12" t="s">
        <v>74</v>
      </c>
      <c r="AY154" s="164" t="s">
        <v>171</v>
      </c>
    </row>
    <row r="155" spans="2:51" s="13" customFormat="1" ht="12">
      <c r="B155" s="171"/>
      <c r="D155" s="160" t="s">
        <v>182</v>
      </c>
      <c r="E155" s="172" t="s">
        <v>3</v>
      </c>
      <c r="F155" s="173" t="s">
        <v>201</v>
      </c>
      <c r="H155" s="174">
        <v>1781.205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182</v>
      </c>
      <c r="AU155" s="172" t="s">
        <v>84</v>
      </c>
      <c r="AV155" s="13" t="s">
        <v>178</v>
      </c>
      <c r="AW155" s="13" t="s">
        <v>34</v>
      </c>
      <c r="AX155" s="13" t="s">
        <v>82</v>
      </c>
      <c r="AY155" s="172" t="s">
        <v>171</v>
      </c>
    </row>
    <row r="156" spans="2:65" s="1" customFormat="1" ht="16.5" customHeight="1">
      <c r="B156" s="147"/>
      <c r="C156" s="148" t="s">
        <v>206</v>
      </c>
      <c r="D156" s="148" t="s">
        <v>173</v>
      </c>
      <c r="E156" s="149" t="s">
        <v>325</v>
      </c>
      <c r="F156" s="150" t="s">
        <v>326</v>
      </c>
      <c r="G156" s="151" t="s">
        <v>176</v>
      </c>
      <c r="H156" s="152">
        <v>744.8</v>
      </c>
      <c r="I156" s="153"/>
      <c r="J156" s="154">
        <f>ROUND(I156*H156,2)</f>
        <v>0</v>
      </c>
      <c r="K156" s="150" t="s">
        <v>177</v>
      </c>
      <c r="L156" s="32"/>
      <c r="M156" s="155" t="s">
        <v>3</v>
      </c>
      <c r="N156" s="156" t="s">
        <v>45</v>
      </c>
      <c r="O156" s="51"/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AR156" s="18" t="s">
        <v>178</v>
      </c>
      <c r="AT156" s="18" t="s">
        <v>173</v>
      </c>
      <c r="AU156" s="18" t="s">
        <v>84</v>
      </c>
      <c r="AY156" s="18" t="s">
        <v>171</v>
      </c>
      <c r="BE156" s="159">
        <f>IF(N156="základní",J156,0)</f>
        <v>0</v>
      </c>
      <c r="BF156" s="159">
        <f>IF(N156="snížená",J156,0)</f>
        <v>0</v>
      </c>
      <c r="BG156" s="159">
        <f>IF(N156="zákl. přenesená",J156,0)</f>
        <v>0</v>
      </c>
      <c r="BH156" s="159">
        <f>IF(N156="sníž. přenesená",J156,0)</f>
        <v>0</v>
      </c>
      <c r="BI156" s="159">
        <f>IF(N156="nulová",J156,0)</f>
        <v>0</v>
      </c>
      <c r="BJ156" s="18" t="s">
        <v>82</v>
      </c>
      <c r="BK156" s="159">
        <f>ROUND(I156*H156,2)</f>
        <v>0</v>
      </c>
      <c r="BL156" s="18" t="s">
        <v>178</v>
      </c>
      <c r="BM156" s="18" t="s">
        <v>327</v>
      </c>
    </row>
    <row r="157" spans="2:47" s="1" customFormat="1" ht="12">
      <c r="B157" s="32"/>
      <c r="D157" s="160" t="s">
        <v>180</v>
      </c>
      <c r="F157" s="161" t="s">
        <v>328</v>
      </c>
      <c r="I157" s="93"/>
      <c r="L157" s="32"/>
      <c r="M157" s="162"/>
      <c r="N157" s="51"/>
      <c r="O157" s="51"/>
      <c r="P157" s="51"/>
      <c r="Q157" s="51"/>
      <c r="R157" s="51"/>
      <c r="S157" s="51"/>
      <c r="T157" s="52"/>
      <c r="AT157" s="18" t="s">
        <v>180</v>
      </c>
      <c r="AU157" s="18" t="s">
        <v>84</v>
      </c>
    </row>
    <row r="158" spans="2:51" s="12" customFormat="1" ht="12">
      <c r="B158" s="163"/>
      <c r="D158" s="160" t="s">
        <v>182</v>
      </c>
      <c r="E158" s="164" t="s">
        <v>3</v>
      </c>
      <c r="F158" s="165" t="s">
        <v>329</v>
      </c>
      <c r="H158" s="166">
        <v>744.8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4" t="s">
        <v>182</v>
      </c>
      <c r="AU158" s="164" t="s">
        <v>84</v>
      </c>
      <c r="AV158" s="12" t="s">
        <v>84</v>
      </c>
      <c r="AW158" s="12" t="s">
        <v>34</v>
      </c>
      <c r="AX158" s="12" t="s">
        <v>82</v>
      </c>
      <c r="AY158" s="164" t="s">
        <v>171</v>
      </c>
    </row>
    <row r="159" spans="2:63" s="11" customFormat="1" ht="22.9" customHeight="1">
      <c r="B159" s="134"/>
      <c r="D159" s="135" t="s">
        <v>73</v>
      </c>
      <c r="E159" s="145" t="s">
        <v>84</v>
      </c>
      <c r="F159" s="145" t="s">
        <v>330</v>
      </c>
      <c r="I159" s="137"/>
      <c r="J159" s="146">
        <f>BK159</f>
        <v>0</v>
      </c>
      <c r="L159" s="134"/>
      <c r="M159" s="139"/>
      <c r="N159" s="140"/>
      <c r="O159" s="140"/>
      <c r="P159" s="141">
        <f>SUM(P160:P311)</f>
        <v>0</v>
      </c>
      <c r="Q159" s="140"/>
      <c r="R159" s="141">
        <f>SUM(R160:R311)</f>
        <v>3503.1338798300003</v>
      </c>
      <c r="S159" s="140"/>
      <c r="T159" s="142">
        <f>SUM(T160:T311)</f>
        <v>0</v>
      </c>
      <c r="AR159" s="135" t="s">
        <v>82</v>
      </c>
      <c r="AT159" s="143" t="s">
        <v>73</v>
      </c>
      <c r="AU159" s="143" t="s">
        <v>82</v>
      </c>
      <c r="AY159" s="135" t="s">
        <v>171</v>
      </c>
      <c r="BK159" s="144">
        <f>SUM(BK160:BK311)</f>
        <v>0</v>
      </c>
    </row>
    <row r="160" spans="2:65" s="1" customFormat="1" ht="16.5" customHeight="1">
      <c r="B160" s="147"/>
      <c r="C160" s="148" t="s">
        <v>242</v>
      </c>
      <c r="D160" s="148" t="s">
        <v>173</v>
      </c>
      <c r="E160" s="149" t="s">
        <v>331</v>
      </c>
      <c r="F160" s="150" t="s">
        <v>332</v>
      </c>
      <c r="G160" s="151" t="s">
        <v>279</v>
      </c>
      <c r="H160" s="152">
        <v>284.205</v>
      </c>
      <c r="I160" s="153"/>
      <c r="J160" s="154">
        <f>ROUND(I160*H160,2)</f>
        <v>0</v>
      </c>
      <c r="K160" s="150" t="s">
        <v>177</v>
      </c>
      <c r="L160" s="32"/>
      <c r="M160" s="155" t="s">
        <v>3</v>
      </c>
      <c r="N160" s="156" t="s">
        <v>45</v>
      </c>
      <c r="O160" s="51"/>
      <c r="P160" s="157">
        <f>O160*H160</f>
        <v>0</v>
      </c>
      <c r="Q160" s="157">
        <v>2.16</v>
      </c>
      <c r="R160" s="157">
        <f>Q160*H160</f>
        <v>613.8828</v>
      </c>
      <c r="S160" s="157">
        <v>0</v>
      </c>
      <c r="T160" s="158">
        <f>S160*H160</f>
        <v>0</v>
      </c>
      <c r="AR160" s="18" t="s">
        <v>178</v>
      </c>
      <c r="AT160" s="18" t="s">
        <v>173</v>
      </c>
      <c r="AU160" s="18" t="s">
        <v>84</v>
      </c>
      <c r="AY160" s="18" t="s">
        <v>171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8" t="s">
        <v>82</v>
      </c>
      <c r="BK160" s="159">
        <f>ROUND(I160*H160,2)</f>
        <v>0</v>
      </c>
      <c r="BL160" s="18" t="s">
        <v>178</v>
      </c>
      <c r="BM160" s="18" t="s">
        <v>333</v>
      </c>
    </row>
    <row r="161" spans="2:47" s="1" customFormat="1" ht="12">
      <c r="B161" s="32"/>
      <c r="D161" s="160" t="s">
        <v>180</v>
      </c>
      <c r="F161" s="161" t="s">
        <v>334</v>
      </c>
      <c r="I161" s="93"/>
      <c r="L161" s="32"/>
      <c r="M161" s="162"/>
      <c r="N161" s="51"/>
      <c r="O161" s="51"/>
      <c r="P161" s="51"/>
      <c r="Q161" s="51"/>
      <c r="R161" s="51"/>
      <c r="S161" s="51"/>
      <c r="T161" s="52"/>
      <c r="AT161" s="18" t="s">
        <v>180</v>
      </c>
      <c r="AU161" s="18" t="s">
        <v>84</v>
      </c>
    </row>
    <row r="162" spans="2:51" s="14" customFormat="1" ht="12">
      <c r="B162" s="179"/>
      <c r="D162" s="160" t="s">
        <v>182</v>
      </c>
      <c r="E162" s="180" t="s">
        <v>3</v>
      </c>
      <c r="F162" s="181" t="s">
        <v>335</v>
      </c>
      <c r="H162" s="180" t="s">
        <v>3</v>
      </c>
      <c r="I162" s="182"/>
      <c r="L162" s="179"/>
      <c r="M162" s="183"/>
      <c r="N162" s="184"/>
      <c r="O162" s="184"/>
      <c r="P162" s="184"/>
      <c r="Q162" s="184"/>
      <c r="R162" s="184"/>
      <c r="S162" s="184"/>
      <c r="T162" s="185"/>
      <c r="AT162" s="180" t="s">
        <v>182</v>
      </c>
      <c r="AU162" s="180" t="s">
        <v>84</v>
      </c>
      <c r="AV162" s="14" t="s">
        <v>82</v>
      </c>
      <c r="AW162" s="14" t="s">
        <v>34</v>
      </c>
      <c r="AX162" s="14" t="s">
        <v>74</v>
      </c>
      <c r="AY162" s="180" t="s">
        <v>171</v>
      </c>
    </row>
    <row r="163" spans="2:51" s="12" customFormat="1" ht="12">
      <c r="B163" s="163"/>
      <c r="D163" s="160" t="s">
        <v>182</v>
      </c>
      <c r="E163" s="164" t="s">
        <v>3</v>
      </c>
      <c r="F163" s="165" t="s">
        <v>336</v>
      </c>
      <c r="H163" s="166">
        <v>56.841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4" t="s">
        <v>182</v>
      </c>
      <c r="AU163" s="164" t="s">
        <v>84</v>
      </c>
      <c r="AV163" s="12" t="s">
        <v>84</v>
      </c>
      <c r="AW163" s="12" t="s">
        <v>34</v>
      </c>
      <c r="AX163" s="12" t="s">
        <v>74</v>
      </c>
      <c r="AY163" s="164" t="s">
        <v>171</v>
      </c>
    </row>
    <row r="164" spans="2:51" s="12" customFormat="1" ht="12">
      <c r="B164" s="163"/>
      <c r="D164" s="160" t="s">
        <v>182</v>
      </c>
      <c r="E164" s="164" t="s">
        <v>3</v>
      </c>
      <c r="F164" s="165" t="s">
        <v>337</v>
      </c>
      <c r="H164" s="166">
        <v>75.788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4" t="s">
        <v>182</v>
      </c>
      <c r="AU164" s="164" t="s">
        <v>84</v>
      </c>
      <c r="AV164" s="12" t="s">
        <v>84</v>
      </c>
      <c r="AW164" s="12" t="s">
        <v>34</v>
      </c>
      <c r="AX164" s="12" t="s">
        <v>74</v>
      </c>
      <c r="AY164" s="164" t="s">
        <v>171</v>
      </c>
    </row>
    <row r="165" spans="2:51" s="12" customFormat="1" ht="12">
      <c r="B165" s="163"/>
      <c r="D165" s="160" t="s">
        <v>182</v>
      </c>
      <c r="E165" s="164" t="s">
        <v>3</v>
      </c>
      <c r="F165" s="165" t="s">
        <v>337</v>
      </c>
      <c r="H165" s="166">
        <v>75.788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4" t="s">
        <v>182</v>
      </c>
      <c r="AU165" s="164" t="s">
        <v>84</v>
      </c>
      <c r="AV165" s="12" t="s">
        <v>84</v>
      </c>
      <c r="AW165" s="12" t="s">
        <v>34</v>
      </c>
      <c r="AX165" s="12" t="s">
        <v>74</v>
      </c>
      <c r="AY165" s="164" t="s">
        <v>171</v>
      </c>
    </row>
    <row r="166" spans="2:51" s="12" customFormat="1" ht="12">
      <c r="B166" s="163"/>
      <c r="D166" s="160" t="s">
        <v>182</v>
      </c>
      <c r="E166" s="164" t="s">
        <v>3</v>
      </c>
      <c r="F166" s="165" t="s">
        <v>337</v>
      </c>
      <c r="H166" s="166">
        <v>75.788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4" t="s">
        <v>182</v>
      </c>
      <c r="AU166" s="164" t="s">
        <v>84</v>
      </c>
      <c r="AV166" s="12" t="s">
        <v>84</v>
      </c>
      <c r="AW166" s="12" t="s">
        <v>34</v>
      </c>
      <c r="AX166" s="12" t="s">
        <v>74</v>
      </c>
      <c r="AY166" s="164" t="s">
        <v>171</v>
      </c>
    </row>
    <row r="167" spans="2:51" s="13" customFormat="1" ht="12">
      <c r="B167" s="171"/>
      <c r="D167" s="160" t="s">
        <v>182</v>
      </c>
      <c r="E167" s="172" t="s">
        <v>3</v>
      </c>
      <c r="F167" s="173" t="s">
        <v>201</v>
      </c>
      <c r="H167" s="174">
        <v>284.205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182</v>
      </c>
      <c r="AU167" s="172" t="s">
        <v>84</v>
      </c>
      <c r="AV167" s="13" t="s">
        <v>178</v>
      </c>
      <c r="AW167" s="13" t="s">
        <v>34</v>
      </c>
      <c r="AX167" s="13" t="s">
        <v>82</v>
      </c>
      <c r="AY167" s="172" t="s">
        <v>171</v>
      </c>
    </row>
    <row r="168" spans="2:65" s="1" customFormat="1" ht="16.5" customHeight="1">
      <c r="B168" s="147"/>
      <c r="C168" s="148" t="s">
        <v>248</v>
      </c>
      <c r="D168" s="148" t="s">
        <v>173</v>
      </c>
      <c r="E168" s="149" t="s">
        <v>338</v>
      </c>
      <c r="F168" s="150" t="s">
        <v>339</v>
      </c>
      <c r="G168" s="151" t="s">
        <v>279</v>
      </c>
      <c r="H168" s="152">
        <v>176.35</v>
      </c>
      <c r="I168" s="153"/>
      <c r="J168" s="154">
        <f>ROUND(I168*H168,2)</f>
        <v>0</v>
      </c>
      <c r="K168" s="150" t="s">
        <v>177</v>
      </c>
      <c r="L168" s="32"/>
      <c r="M168" s="155" t="s">
        <v>3</v>
      </c>
      <c r="N168" s="156" t="s">
        <v>45</v>
      </c>
      <c r="O168" s="51"/>
      <c r="P168" s="157">
        <f>O168*H168</f>
        <v>0</v>
      </c>
      <c r="Q168" s="157">
        <v>1.98</v>
      </c>
      <c r="R168" s="157">
        <f>Q168*H168</f>
        <v>349.173</v>
      </c>
      <c r="S168" s="157">
        <v>0</v>
      </c>
      <c r="T168" s="158">
        <f>S168*H168</f>
        <v>0</v>
      </c>
      <c r="AR168" s="18" t="s">
        <v>178</v>
      </c>
      <c r="AT168" s="18" t="s">
        <v>173</v>
      </c>
      <c r="AU168" s="18" t="s">
        <v>84</v>
      </c>
      <c r="AY168" s="18" t="s">
        <v>171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8" t="s">
        <v>82</v>
      </c>
      <c r="BK168" s="159">
        <f>ROUND(I168*H168,2)</f>
        <v>0</v>
      </c>
      <c r="BL168" s="18" t="s">
        <v>178</v>
      </c>
      <c r="BM168" s="18" t="s">
        <v>340</v>
      </c>
    </row>
    <row r="169" spans="2:47" s="1" customFormat="1" ht="12">
      <c r="B169" s="32"/>
      <c r="D169" s="160" t="s">
        <v>180</v>
      </c>
      <c r="F169" s="161" t="s">
        <v>341</v>
      </c>
      <c r="I169" s="93"/>
      <c r="L169" s="32"/>
      <c r="M169" s="162"/>
      <c r="N169" s="51"/>
      <c r="O169" s="51"/>
      <c r="P169" s="51"/>
      <c r="Q169" s="51"/>
      <c r="R169" s="51"/>
      <c r="S169" s="51"/>
      <c r="T169" s="52"/>
      <c r="AT169" s="18" t="s">
        <v>180</v>
      </c>
      <c r="AU169" s="18" t="s">
        <v>84</v>
      </c>
    </row>
    <row r="170" spans="2:51" s="14" customFormat="1" ht="12">
      <c r="B170" s="179"/>
      <c r="D170" s="160" t="s">
        <v>182</v>
      </c>
      <c r="E170" s="180" t="s">
        <v>3</v>
      </c>
      <c r="F170" s="181" t="s">
        <v>342</v>
      </c>
      <c r="H170" s="180" t="s">
        <v>3</v>
      </c>
      <c r="I170" s="182"/>
      <c r="L170" s="179"/>
      <c r="M170" s="183"/>
      <c r="N170" s="184"/>
      <c r="O170" s="184"/>
      <c r="P170" s="184"/>
      <c r="Q170" s="184"/>
      <c r="R170" s="184"/>
      <c r="S170" s="184"/>
      <c r="T170" s="185"/>
      <c r="AT170" s="180" t="s">
        <v>182</v>
      </c>
      <c r="AU170" s="180" t="s">
        <v>84</v>
      </c>
      <c r="AV170" s="14" t="s">
        <v>82</v>
      </c>
      <c r="AW170" s="14" t="s">
        <v>34</v>
      </c>
      <c r="AX170" s="14" t="s">
        <v>74</v>
      </c>
      <c r="AY170" s="180" t="s">
        <v>171</v>
      </c>
    </row>
    <row r="171" spans="2:51" s="12" customFormat="1" ht="12">
      <c r="B171" s="163"/>
      <c r="D171" s="160" t="s">
        <v>182</v>
      </c>
      <c r="E171" s="164" t="s">
        <v>3</v>
      </c>
      <c r="F171" s="165" t="s">
        <v>343</v>
      </c>
      <c r="H171" s="166">
        <v>56.841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4" t="s">
        <v>182</v>
      </c>
      <c r="AU171" s="164" t="s">
        <v>84</v>
      </c>
      <c r="AV171" s="12" t="s">
        <v>84</v>
      </c>
      <c r="AW171" s="12" t="s">
        <v>34</v>
      </c>
      <c r="AX171" s="12" t="s">
        <v>74</v>
      </c>
      <c r="AY171" s="164" t="s">
        <v>171</v>
      </c>
    </row>
    <row r="172" spans="2:51" s="14" customFormat="1" ht="12">
      <c r="B172" s="179"/>
      <c r="D172" s="160" t="s">
        <v>182</v>
      </c>
      <c r="E172" s="180" t="s">
        <v>3</v>
      </c>
      <c r="F172" s="181" t="s">
        <v>344</v>
      </c>
      <c r="H172" s="180" t="s">
        <v>3</v>
      </c>
      <c r="I172" s="182"/>
      <c r="L172" s="179"/>
      <c r="M172" s="183"/>
      <c r="N172" s="184"/>
      <c r="O172" s="184"/>
      <c r="P172" s="184"/>
      <c r="Q172" s="184"/>
      <c r="R172" s="184"/>
      <c r="S172" s="184"/>
      <c r="T172" s="185"/>
      <c r="AT172" s="180" t="s">
        <v>182</v>
      </c>
      <c r="AU172" s="180" t="s">
        <v>84</v>
      </c>
      <c r="AV172" s="14" t="s">
        <v>82</v>
      </c>
      <c r="AW172" s="14" t="s">
        <v>34</v>
      </c>
      <c r="AX172" s="14" t="s">
        <v>74</v>
      </c>
      <c r="AY172" s="180" t="s">
        <v>171</v>
      </c>
    </row>
    <row r="173" spans="2:51" s="12" customFormat="1" ht="12">
      <c r="B173" s="163"/>
      <c r="D173" s="160" t="s">
        <v>182</v>
      </c>
      <c r="E173" s="164" t="s">
        <v>3</v>
      </c>
      <c r="F173" s="165" t="s">
        <v>345</v>
      </c>
      <c r="H173" s="166">
        <v>57.87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4" t="s">
        <v>182</v>
      </c>
      <c r="AU173" s="164" t="s">
        <v>84</v>
      </c>
      <c r="AV173" s="12" t="s">
        <v>84</v>
      </c>
      <c r="AW173" s="12" t="s">
        <v>34</v>
      </c>
      <c r="AX173" s="12" t="s">
        <v>74</v>
      </c>
      <c r="AY173" s="164" t="s">
        <v>171</v>
      </c>
    </row>
    <row r="174" spans="2:51" s="14" customFormat="1" ht="12">
      <c r="B174" s="179"/>
      <c r="D174" s="160" t="s">
        <v>182</v>
      </c>
      <c r="E174" s="180" t="s">
        <v>3</v>
      </c>
      <c r="F174" s="181" t="s">
        <v>346</v>
      </c>
      <c r="H174" s="180" t="s">
        <v>3</v>
      </c>
      <c r="I174" s="182"/>
      <c r="L174" s="179"/>
      <c r="M174" s="183"/>
      <c r="N174" s="184"/>
      <c r="O174" s="184"/>
      <c r="P174" s="184"/>
      <c r="Q174" s="184"/>
      <c r="R174" s="184"/>
      <c r="S174" s="184"/>
      <c r="T174" s="185"/>
      <c r="AT174" s="180" t="s">
        <v>182</v>
      </c>
      <c r="AU174" s="180" t="s">
        <v>84</v>
      </c>
      <c r="AV174" s="14" t="s">
        <v>82</v>
      </c>
      <c r="AW174" s="14" t="s">
        <v>34</v>
      </c>
      <c r="AX174" s="14" t="s">
        <v>74</v>
      </c>
      <c r="AY174" s="180" t="s">
        <v>171</v>
      </c>
    </row>
    <row r="175" spans="2:51" s="12" customFormat="1" ht="12">
      <c r="B175" s="163"/>
      <c r="D175" s="160" t="s">
        <v>182</v>
      </c>
      <c r="E175" s="164" t="s">
        <v>3</v>
      </c>
      <c r="F175" s="165" t="s">
        <v>347</v>
      </c>
      <c r="H175" s="166">
        <v>45.024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4" t="s">
        <v>182</v>
      </c>
      <c r="AU175" s="164" t="s">
        <v>84</v>
      </c>
      <c r="AV175" s="12" t="s">
        <v>84</v>
      </c>
      <c r="AW175" s="12" t="s">
        <v>34</v>
      </c>
      <c r="AX175" s="12" t="s">
        <v>74</v>
      </c>
      <c r="AY175" s="164" t="s">
        <v>171</v>
      </c>
    </row>
    <row r="176" spans="2:51" s="14" customFormat="1" ht="12">
      <c r="B176" s="179"/>
      <c r="D176" s="160" t="s">
        <v>182</v>
      </c>
      <c r="E176" s="180" t="s">
        <v>3</v>
      </c>
      <c r="F176" s="181" t="s">
        <v>348</v>
      </c>
      <c r="H176" s="180" t="s">
        <v>3</v>
      </c>
      <c r="I176" s="182"/>
      <c r="L176" s="179"/>
      <c r="M176" s="183"/>
      <c r="N176" s="184"/>
      <c r="O176" s="184"/>
      <c r="P176" s="184"/>
      <c r="Q176" s="184"/>
      <c r="R176" s="184"/>
      <c r="S176" s="184"/>
      <c r="T176" s="185"/>
      <c r="AT176" s="180" t="s">
        <v>182</v>
      </c>
      <c r="AU176" s="180" t="s">
        <v>84</v>
      </c>
      <c r="AV176" s="14" t="s">
        <v>82</v>
      </c>
      <c r="AW176" s="14" t="s">
        <v>34</v>
      </c>
      <c r="AX176" s="14" t="s">
        <v>74</v>
      </c>
      <c r="AY176" s="180" t="s">
        <v>171</v>
      </c>
    </row>
    <row r="177" spans="2:51" s="12" customFormat="1" ht="12">
      <c r="B177" s="163"/>
      <c r="D177" s="160" t="s">
        <v>182</v>
      </c>
      <c r="E177" s="164" t="s">
        <v>3</v>
      </c>
      <c r="F177" s="165" t="s">
        <v>349</v>
      </c>
      <c r="H177" s="166">
        <v>2.31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4" t="s">
        <v>182</v>
      </c>
      <c r="AU177" s="164" t="s">
        <v>84</v>
      </c>
      <c r="AV177" s="12" t="s">
        <v>84</v>
      </c>
      <c r="AW177" s="12" t="s">
        <v>34</v>
      </c>
      <c r="AX177" s="12" t="s">
        <v>74</v>
      </c>
      <c r="AY177" s="164" t="s">
        <v>171</v>
      </c>
    </row>
    <row r="178" spans="2:51" s="14" customFormat="1" ht="12">
      <c r="B178" s="179"/>
      <c r="D178" s="160" t="s">
        <v>182</v>
      </c>
      <c r="E178" s="180" t="s">
        <v>3</v>
      </c>
      <c r="F178" s="181" t="s">
        <v>350</v>
      </c>
      <c r="H178" s="180" t="s">
        <v>3</v>
      </c>
      <c r="I178" s="182"/>
      <c r="L178" s="179"/>
      <c r="M178" s="183"/>
      <c r="N178" s="184"/>
      <c r="O178" s="184"/>
      <c r="P178" s="184"/>
      <c r="Q178" s="184"/>
      <c r="R178" s="184"/>
      <c r="S178" s="184"/>
      <c r="T178" s="185"/>
      <c r="AT178" s="180" t="s">
        <v>182</v>
      </c>
      <c r="AU178" s="180" t="s">
        <v>84</v>
      </c>
      <c r="AV178" s="14" t="s">
        <v>82</v>
      </c>
      <c r="AW178" s="14" t="s">
        <v>34</v>
      </c>
      <c r="AX178" s="14" t="s">
        <v>74</v>
      </c>
      <c r="AY178" s="180" t="s">
        <v>171</v>
      </c>
    </row>
    <row r="179" spans="2:51" s="12" customFormat="1" ht="12">
      <c r="B179" s="163"/>
      <c r="D179" s="160" t="s">
        <v>182</v>
      </c>
      <c r="E179" s="164" t="s">
        <v>3</v>
      </c>
      <c r="F179" s="165" t="s">
        <v>351</v>
      </c>
      <c r="H179" s="166">
        <v>14.305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4" t="s">
        <v>182</v>
      </c>
      <c r="AU179" s="164" t="s">
        <v>84</v>
      </c>
      <c r="AV179" s="12" t="s">
        <v>84</v>
      </c>
      <c r="AW179" s="12" t="s">
        <v>34</v>
      </c>
      <c r="AX179" s="12" t="s">
        <v>74</v>
      </c>
      <c r="AY179" s="164" t="s">
        <v>171</v>
      </c>
    </row>
    <row r="180" spans="2:51" s="13" customFormat="1" ht="12">
      <c r="B180" s="171"/>
      <c r="D180" s="160" t="s">
        <v>182</v>
      </c>
      <c r="E180" s="172" t="s">
        <v>3</v>
      </c>
      <c r="F180" s="173" t="s">
        <v>201</v>
      </c>
      <c r="H180" s="174">
        <v>176.35000000000002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182</v>
      </c>
      <c r="AU180" s="172" t="s">
        <v>84</v>
      </c>
      <c r="AV180" s="13" t="s">
        <v>178</v>
      </c>
      <c r="AW180" s="13" t="s">
        <v>34</v>
      </c>
      <c r="AX180" s="13" t="s">
        <v>82</v>
      </c>
      <c r="AY180" s="172" t="s">
        <v>171</v>
      </c>
    </row>
    <row r="181" spans="2:65" s="1" customFormat="1" ht="16.5" customHeight="1">
      <c r="B181" s="147"/>
      <c r="C181" s="148" t="s">
        <v>253</v>
      </c>
      <c r="D181" s="148" t="s">
        <v>173</v>
      </c>
      <c r="E181" s="149" t="s">
        <v>352</v>
      </c>
      <c r="F181" s="150" t="s">
        <v>353</v>
      </c>
      <c r="G181" s="151" t="s">
        <v>279</v>
      </c>
      <c r="H181" s="152">
        <v>778.048</v>
      </c>
      <c r="I181" s="153"/>
      <c r="J181" s="154">
        <f>ROUND(I181*H181,2)</f>
        <v>0</v>
      </c>
      <c r="K181" s="150" t="s">
        <v>3</v>
      </c>
      <c r="L181" s="32"/>
      <c r="M181" s="155" t="s">
        <v>3</v>
      </c>
      <c r="N181" s="156" t="s">
        <v>45</v>
      </c>
      <c r="O181" s="51"/>
      <c r="P181" s="157">
        <f>O181*H181</f>
        <v>0</v>
      </c>
      <c r="Q181" s="157">
        <v>2.16</v>
      </c>
      <c r="R181" s="157">
        <f>Q181*H181</f>
        <v>1680.5836800000002</v>
      </c>
      <c r="S181" s="157">
        <v>0</v>
      </c>
      <c r="T181" s="158">
        <f>S181*H181</f>
        <v>0</v>
      </c>
      <c r="AR181" s="18" t="s">
        <v>178</v>
      </c>
      <c r="AT181" s="18" t="s">
        <v>173</v>
      </c>
      <c r="AU181" s="18" t="s">
        <v>84</v>
      </c>
      <c r="AY181" s="18" t="s">
        <v>171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8" t="s">
        <v>82</v>
      </c>
      <c r="BK181" s="159">
        <f>ROUND(I181*H181,2)</f>
        <v>0</v>
      </c>
      <c r="BL181" s="18" t="s">
        <v>178</v>
      </c>
      <c r="BM181" s="18" t="s">
        <v>354</v>
      </c>
    </row>
    <row r="182" spans="2:47" s="1" customFormat="1" ht="12">
      <c r="B182" s="32"/>
      <c r="D182" s="160" t="s">
        <v>180</v>
      </c>
      <c r="F182" s="161" t="s">
        <v>353</v>
      </c>
      <c r="I182" s="93"/>
      <c r="L182" s="32"/>
      <c r="M182" s="162"/>
      <c r="N182" s="51"/>
      <c r="O182" s="51"/>
      <c r="P182" s="51"/>
      <c r="Q182" s="51"/>
      <c r="R182" s="51"/>
      <c r="S182" s="51"/>
      <c r="T182" s="52"/>
      <c r="AT182" s="18" t="s">
        <v>180</v>
      </c>
      <c r="AU182" s="18" t="s">
        <v>84</v>
      </c>
    </row>
    <row r="183" spans="2:51" s="14" customFormat="1" ht="12">
      <c r="B183" s="179"/>
      <c r="D183" s="160" t="s">
        <v>182</v>
      </c>
      <c r="E183" s="180" t="s">
        <v>3</v>
      </c>
      <c r="F183" s="181" t="s">
        <v>355</v>
      </c>
      <c r="H183" s="180" t="s">
        <v>3</v>
      </c>
      <c r="I183" s="182"/>
      <c r="L183" s="179"/>
      <c r="M183" s="183"/>
      <c r="N183" s="184"/>
      <c r="O183" s="184"/>
      <c r="P183" s="184"/>
      <c r="Q183" s="184"/>
      <c r="R183" s="184"/>
      <c r="S183" s="184"/>
      <c r="T183" s="185"/>
      <c r="AT183" s="180" t="s">
        <v>182</v>
      </c>
      <c r="AU183" s="180" t="s">
        <v>84</v>
      </c>
      <c r="AV183" s="14" t="s">
        <v>82</v>
      </c>
      <c r="AW183" s="14" t="s">
        <v>34</v>
      </c>
      <c r="AX183" s="14" t="s">
        <v>74</v>
      </c>
      <c r="AY183" s="180" t="s">
        <v>171</v>
      </c>
    </row>
    <row r="184" spans="2:51" s="12" customFormat="1" ht="12">
      <c r="B184" s="163"/>
      <c r="D184" s="160" t="s">
        <v>182</v>
      </c>
      <c r="E184" s="164" t="s">
        <v>3</v>
      </c>
      <c r="F184" s="165" t="s">
        <v>356</v>
      </c>
      <c r="H184" s="166">
        <v>179.705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4" t="s">
        <v>182</v>
      </c>
      <c r="AU184" s="164" t="s">
        <v>84</v>
      </c>
      <c r="AV184" s="12" t="s">
        <v>84</v>
      </c>
      <c r="AW184" s="12" t="s">
        <v>34</v>
      </c>
      <c r="AX184" s="12" t="s">
        <v>74</v>
      </c>
      <c r="AY184" s="164" t="s">
        <v>171</v>
      </c>
    </row>
    <row r="185" spans="2:51" s="14" customFormat="1" ht="12">
      <c r="B185" s="179"/>
      <c r="D185" s="160" t="s">
        <v>182</v>
      </c>
      <c r="E185" s="180" t="s">
        <v>3</v>
      </c>
      <c r="F185" s="181" t="s">
        <v>357</v>
      </c>
      <c r="H185" s="180" t="s">
        <v>3</v>
      </c>
      <c r="I185" s="182"/>
      <c r="L185" s="179"/>
      <c r="M185" s="183"/>
      <c r="N185" s="184"/>
      <c r="O185" s="184"/>
      <c r="P185" s="184"/>
      <c r="Q185" s="184"/>
      <c r="R185" s="184"/>
      <c r="S185" s="184"/>
      <c r="T185" s="185"/>
      <c r="AT185" s="180" t="s">
        <v>182</v>
      </c>
      <c r="AU185" s="180" t="s">
        <v>84</v>
      </c>
      <c r="AV185" s="14" t="s">
        <v>82</v>
      </c>
      <c r="AW185" s="14" t="s">
        <v>34</v>
      </c>
      <c r="AX185" s="14" t="s">
        <v>74</v>
      </c>
      <c r="AY185" s="180" t="s">
        <v>171</v>
      </c>
    </row>
    <row r="186" spans="2:51" s="12" customFormat="1" ht="12">
      <c r="B186" s="163"/>
      <c r="D186" s="160" t="s">
        <v>182</v>
      </c>
      <c r="E186" s="164" t="s">
        <v>3</v>
      </c>
      <c r="F186" s="165" t="s">
        <v>358</v>
      </c>
      <c r="H186" s="166">
        <v>531.289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4" t="s">
        <v>182</v>
      </c>
      <c r="AU186" s="164" t="s">
        <v>84</v>
      </c>
      <c r="AV186" s="12" t="s">
        <v>84</v>
      </c>
      <c r="AW186" s="12" t="s">
        <v>34</v>
      </c>
      <c r="AX186" s="12" t="s">
        <v>74</v>
      </c>
      <c r="AY186" s="164" t="s">
        <v>171</v>
      </c>
    </row>
    <row r="187" spans="2:51" s="14" customFormat="1" ht="12">
      <c r="B187" s="179"/>
      <c r="D187" s="160" t="s">
        <v>182</v>
      </c>
      <c r="E187" s="180" t="s">
        <v>3</v>
      </c>
      <c r="F187" s="181" t="s">
        <v>359</v>
      </c>
      <c r="H187" s="180" t="s">
        <v>3</v>
      </c>
      <c r="I187" s="182"/>
      <c r="L187" s="179"/>
      <c r="M187" s="183"/>
      <c r="N187" s="184"/>
      <c r="O187" s="184"/>
      <c r="P187" s="184"/>
      <c r="Q187" s="184"/>
      <c r="R187" s="184"/>
      <c r="S187" s="184"/>
      <c r="T187" s="185"/>
      <c r="AT187" s="180" t="s">
        <v>182</v>
      </c>
      <c r="AU187" s="180" t="s">
        <v>84</v>
      </c>
      <c r="AV187" s="14" t="s">
        <v>82</v>
      </c>
      <c r="AW187" s="14" t="s">
        <v>34</v>
      </c>
      <c r="AX187" s="14" t="s">
        <v>74</v>
      </c>
      <c r="AY187" s="180" t="s">
        <v>171</v>
      </c>
    </row>
    <row r="188" spans="2:51" s="12" customFormat="1" ht="12">
      <c r="B188" s="163"/>
      <c r="D188" s="160" t="s">
        <v>182</v>
      </c>
      <c r="E188" s="164" t="s">
        <v>3</v>
      </c>
      <c r="F188" s="165" t="s">
        <v>360</v>
      </c>
      <c r="H188" s="166">
        <v>22.633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4" t="s">
        <v>182</v>
      </c>
      <c r="AU188" s="164" t="s">
        <v>84</v>
      </c>
      <c r="AV188" s="12" t="s">
        <v>84</v>
      </c>
      <c r="AW188" s="12" t="s">
        <v>34</v>
      </c>
      <c r="AX188" s="12" t="s">
        <v>74</v>
      </c>
      <c r="AY188" s="164" t="s">
        <v>171</v>
      </c>
    </row>
    <row r="189" spans="2:51" s="14" customFormat="1" ht="12">
      <c r="B189" s="179"/>
      <c r="D189" s="160" t="s">
        <v>182</v>
      </c>
      <c r="E189" s="180" t="s">
        <v>3</v>
      </c>
      <c r="F189" s="181" t="s">
        <v>361</v>
      </c>
      <c r="H189" s="180" t="s">
        <v>3</v>
      </c>
      <c r="I189" s="182"/>
      <c r="L189" s="179"/>
      <c r="M189" s="183"/>
      <c r="N189" s="184"/>
      <c r="O189" s="184"/>
      <c r="P189" s="184"/>
      <c r="Q189" s="184"/>
      <c r="R189" s="184"/>
      <c r="S189" s="184"/>
      <c r="T189" s="185"/>
      <c r="AT189" s="180" t="s">
        <v>182</v>
      </c>
      <c r="AU189" s="180" t="s">
        <v>84</v>
      </c>
      <c r="AV189" s="14" t="s">
        <v>82</v>
      </c>
      <c r="AW189" s="14" t="s">
        <v>34</v>
      </c>
      <c r="AX189" s="14" t="s">
        <v>74</v>
      </c>
      <c r="AY189" s="180" t="s">
        <v>171</v>
      </c>
    </row>
    <row r="190" spans="2:51" s="12" customFormat="1" ht="12">
      <c r="B190" s="163"/>
      <c r="D190" s="160" t="s">
        <v>182</v>
      </c>
      <c r="E190" s="164" t="s">
        <v>3</v>
      </c>
      <c r="F190" s="165" t="s">
        <v>362</v>
      </c>
      <c r="H190" s="166">
        <v>44.421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4" t="s">
        <v>182</v>
      </c>
      <c r="AU190" s="164" t="s">
        <v>84</v>
      </c>
      <c r="AV190" s="12" t="s">
        <v>84</v>
      </c>
      <c r="AW190" s="12" t="s">
        <v>34</v>
      </c>
      <c r="AX190" s="12" t="s">
        <v>74</v>
      </c>
      <c r="AY190" s="164" t="s">
        <v>171</v>
      </c>
    </row>
    <row r="191" spans="2:51" s="13" customFormat="1" ht="12">
      <c r="B191" s="171"/>
      <c r="D191" s="160" t="s">
        <v>182</v>
      </c>
      <c r="E191" s="172" t="s">
        <v>3</v>
      </c>
      <c r="F191" s="173" t="s">
        <v>201</v>
      </c>
      <c r="H191" s="174">
        <v>778.0480000000001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182</v>
      </c>
      <c r="AU191" s="172" t="s">
        <v>84</v>
      </c>
      <c r="AV191" s="13" t="s">
        <v>178</v>
      </c>
      <c r="AW191" s="13" t="s">
        <v>34</v>
      </c>
      <c r="AX191" s="13" t="s">
        <v>82</v>
      </c>
      <c r="AY191" s="172" t="s">
        <v>171</v>
      </c>
    </row>
    <row r="192" spans="2:65" s="1" customFormat="1" ht="16.5" customHeight="1">
      <c r="B192" s="147"/>
      <c r="C192" s="148" t="s">
        <v>363</v>
      </c>
      <c r="D192" s="148" t="s">
        <v>173</v>
      </c>
      <c r="E192" s="149" t="s">
        <v>364</v>
      </c>
      <c r="F192" s="150" t="s">
        <v>365</v>
      </c>
      <c r="G192" s="151" t="s">
        <v>279</v>
      </c>
      <c r="H192" s="152">
        <v>258.801</v>
      </c>
      <c r="I192" s="153"/>
      <c r="J192" s="154">
        <f>ROUND(I192*H192,2)</f>
        <v>0</v>
      </c>
      <c r="K192" s="150" t="s">
        <v>177</v>
      </c>
      <c r="L192" s="32"/>
      <c r="M192" s="155" t="s">
        <v>3</v>
      </c>
      <c r="N192" s="156" t="s">
        <v>45</v>
      </c>
      <c r="O192" s="51"/>
      <c r="P192" s="157">
        <f>O192*H192</f>
        <v>0</v>
      </c>
      <c r="Q192" s="157">
        <v>2.45329</v>
      </c>
      <c r="R192" s="157">
        <f>Q192*H192</f>
        <v>634.91390529</v>
      </c>
      <c r="S192" s="157">
        <v>0</v>
      </c>
      <c r="T192" s="158">
        <f>S192*H192</f>
        <v>0</v>
      </c>
      <c r="AR192" s="18" t="s">
        <v>178</v>
      </c>
      <c r="AT192" s="18" t="s">
        <v>173</v>
      </c>
      <c r="AU192" s="18" t="s">
        <v>84</v>
      </c>
      <c r="AY192" s="18" t="s">
        <v>171</v>
      </c>
      <c r="BE192" s="159">
        <f>IF(N192="základní",J192,0)</f>
        <v>0</v>
      </c>
      <c r="BF192" s="159">
        <f>IF(N192="snížená",J192,0)</f>
        <v>0</v>
      </c>
      <c r="BG192" s="159">
        <f>IF(N192="zákl. přenesená",J192,0)</f>
        <v>0</v>
      </c>
      <c r="BH192" s="159">
        <f>IF(N192="sníž. přenesená",J192,0)</f>
        <v>0</v>
      </c>
      <c r="BI192" s="159">
        <f>IF(N192="nulová",J192,0)</f>
        <v>0</v>
      </c>
      <c r="BJ192" s="18" t="s">
        <v>82</v>
      </c>
      <c r="BK192" s="159">
        <f>ROUND(I192*H192,2)</f>
        <v>0</v>
      </c>
      <c r="BL192" s="18" t="s">
        <v>178</v>
      </c>
      <c r="BM192" s="18" t="s">
        <v>366</v>
      </c>
    </row>
    <row r="193" spans="2:47" s="1" customFormat="1" ht="12">
      <c r="B193" s="32"/>
      <c r="D193" s="160" t="s">
        <v>180</v>
      </c>
      <c r="F193" s="161" t="s">
        <v>367</v>
      </c>
      <c r="I193" s="93"/>
      <c r="L193" s="32"/>
      <c r="M193" s="162"/>
      <c r="N193" s="51"/>
      <c r="O193" s="51"/>
      <c r="P193" s="51"/>
      <c r="Q193" s="51"/>
      <c r="R193" s="51"/>
      <c r="S193" s="51"/>
      <c r="T193" s="52"/>
      <c r="AT193" s="18" t="s">
        <v>180</v>
      </c>
      <c r="AU193" s="18" t="s">
        <v>84</v>
      </c>
    </row>
    <row r="194" spans="2:51" s="14" customFormat="1" ht="12">
      <c r="B194" s="179"/>
      <c r="D194" s="160" t="s">
        <v>182</v>
      </c>
      <c r="E194" s="180" t="s">
        <v>3</v>
      </c>
      <c r="F194" s="181" t="s">
        <v>368</v>
      </c>
      <c r="H194" s="180" t="s">
        <v>3</v>
      </c>
      <c r="I194" s="182"/>
      <c r="L194" s="179"/>
      <c r="M194" s="183"/>
      <c r="N194" s="184"/>
      <c r="O194" s="184"/>
      <c r="P194" s="184"/>
      <c r="Q194" s="184"/>
      <c r="R194" s="184"/>
      <c r="S194" s="184"/>
      <c r="T194" s="185"/>
      <c r="AT194" s="180" t="s">
        <v>182</v>
      </c>
      <c r="AU194" s="180" t="s">
        <v>84</v>
      </c>
      <c r="AV194" s="14" t="s">
        <v>82</v>
      </c>
      <c r="AW194" s="14" t="s">
        <v>34</v>
      </c>
      <c r="AX194" s="14" t="s">
        <v>74</v>
      </c>
      <c r="AY194" s="180" t="s">
        <v>171</v>
      </c>
    </row>
    <row r="195" spans="2:51" s="12" customFormat="1" ht="12">
      <c r="B195" s="163"/>
      <c r="D195" s="160" t="s">
        <v>182</v>
      </c>
      <c r="E195" s="164" t="s">
        <v>3</v>
      </c>
      <c r="F195" s="165" t="s">
        <v>369</v>
      </c>
      <c r="H195" s="166">
        <v>54.266</v>
      </c>
      <c r="I195" s="167"/>
      <c r="L195" s="163"/>
      <c r="M195" s="168"/>
      <c r="N195" s="169"/>
      <c r="O195" s="169"/>
      <c r="P195" s="169"/>
      <c r="Q195" s="169"/>
      <c r="R195" s="169"/>
      <c r="S195" s="169"/>
      <c r="T195" s="170"/>
      <c r="AT195" s="164" t="s">
        <v>182</v>
      </c>
      <c r="AU195" s="164" t="s">
        <v>84</v>
      </c>
      <c r="AV195" s="12" t="s">
        <v>84</v>
      </c>
      <c r="AW195" s="12" t="s">
        <v>34</v>
      </c>
      <c r="AX195" s="12" t="s">
        <v>74</v>
      </c>
      <c r="AY195" s="164" t="s">
        <v>171</v>
      </c>
    </row>
    <row r="196" spans="2:51" s="14" customFormat="1" ht="12">
      <c r="B196" s="179"/>
      <c r="D196" s="160" t="s">
        <v>182</v>
      </c>
      <c r="E196" s="180" t="s">
        <v>3</v>
      </c>
      <c r="F196" s="181" t="s">
        <v>370</v>
      </c>
      <c r="H196" s="180" t="s">
        <v>3</v>
      </c>
      <c r="I196" s="182"/>
      <c r="L196" s="179"/>
      <c r="M196" s="183"/>
      <c r="N196" s="184"/>
      <c r="O196" s="184"/>
      <c r="P196" s="184"/>
      <c r="Q196" s="184"/>
      <c r="R196" s="184"/>
      <c r="S196" s="184"/>
      <c r="T196" s="185"/>
      <c r="AT196" s="180" t="s">
        <v>182</v>
      </c>
      <c r="AU196" s="180" t="s">
        <v>84</v>
      </c>
      <c r="AV196" s="14" t="s">
        <v>82</v>
      </c>
      <c r="AW196" s="14" t="s">
        <v>34</v>
      </c>
      <c r="AX196" s="14" t="s">
        <v>74</v>
      </c>
      <c r="AY196" s="180" t="s">
        <v>171</v>
      </c>
    </row>
    <row r="197" spans="2:51" s="12" customFormat="1" ht="12">
      <c r="B197" s="163"/>
      <c r="D197" s="160" t="s">
        <v>182</v>
      </c>
      <c r="E197" s="164" t="s">
        <v>3</v>
      </c>
      <c r="F197" s="165" t="s">
        <v>371</v>
      </c>
      <c r="H197" s="166">
        <v>180.098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4" t="s">
        <v>182</v>
      </c>
      <c r="AU197" s="164" t="s">
        <v>84</v>
      </c>
      <c r="AV197" s="12" t="s">
        <v>84</v>
      </c>
      <c r="AW197" s="12" t="s">
        <v>34</v>
      </c>
      <c r="AX197" s="12" t="s">
        <v>74</v>
      </c>
      <c r="AY197" s="164" t="s">
        <v>171</v>
      </c>
    </row>
    <row r="198" spans="2:51" s="14" customFormat="1" ht="12">
      <c r="B198" s="179"/>
      <c r="D198" s="160" t="s">
        <v>182</v>
      </c>
      <c r="E198" s="180" t="s">
        <v>3</v>
      </c>
      <c r="F198" s="181" t="s">
        <v>372</v>
      </c>
      <c r="H198" s="180" t="s">
        <v>3</v>
      </c>
      <c r="I198" s="182"/>
      <c r="L198" s="179"/>
      <c r="M198" s="183"/>
      <c r="N198" s="184"/>
      <c r="O198" s="184"/>
      <c r="P198" s="184"/>
      <c r="Q198" s="184"/>
      <c r="R198" s="184"/>
      <c r="S198" s="184"/>
      <c r="T198" s="185"/>
      <c r="AT198" s="180" t="s">
        <v>182</v>
      </c>
      <c r="AU198" s="180" t="s">
        <v>84</v>
      </c>
      <c r="AV198" s="14" t="s">
        <v>82</v>
      </c>
      <c r="AW198" s="14" t="s">
        <v>34</v>
      </c>
      <c r="AX198" s="14" t="s">
        <v>74</v>
      </c>
      <c r="AY198" s="180" t="s">
        <v>171</v>
      </c>
    </row>
    <row r="199" spans="2:51" s="12" customFormat="1" ht="12">
      <c r="B199" s="163"/>
      <c r="D199" s="160" t="s">
        <v>182</v>
      </c>
      <c r="E199" s="164" t="s">
        <v>3</v>
      </c>
      <c r="F199" s="165" t="s">
        <v>373</v>
      </c>
      <c r="H199" s="166">
        <v>9.237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4" t="s">
        <v>182</v>
      </c>
      <c r="AU199" s="164" t="s">
        <v>84</v>
      </c>
      <c r="AV199" s="12" t="s">
        <v>84</v>
      </c>
      <c r="AW199" s="12" t="s">
        <v>34</v>
      </c>
      <c r="AX199" s="12" t="s">
        <v>74</v>
      </c>
      <c r="AY199" s="164" t="s">
        <v>171</v>
      </c>
    </row>
    <row r="200" spans="2:51" s="14" customFormat="1" ht="12">
      <c r="B200" s="179"/>
      <c r="D200" s="160" t="s">
        <v>182</v>
      </c>
      <c r="E200" s="180" t="s">
        <v>3</v>
      </c>
      <c r="F200" s="181" t="s">
        <v>374</v>
      </c>
      <c r="H200" s="180" t="s">
        <v>3</v>
      </c>
      <c r="I200" s="182"/>
      <c r="L200" s="179"/>
      <c r="M200" s="183"/>
      <c r="N200" s="184"/>
      <c r="O200" s="184"/>
      <c r="P200" s="184"/>
      <c r="Q200" s="184"/>
      <c r="R200" s="184"/>
      <c r="S200" s="184"/>
      <c r="T200" s="185"/>
      <c r="AT200" s="180" t="s">
        <v>182</v>
      </c>
      <c r="AU200" s="180" t="s">
        <v>84</v>
      </c>
      <c r="AV200" s="14" t="s">
        <v>82</v>
      </c>
      <c r="AW200" s="14" t="s">
        <v>34</v>
      </c>
      <c r="AX200" s="14" t="s">
        <v>74</v>
      </c>
      <c r="AY200" s="180" t="s">
        <v>171</v>
      </c>
    </row>
    <row r="201" spans="2:51" s="12" customFormat="1" ht="12">
      <c r="B201" s="163"/>
      <c r="D201" s="160" t="s">
        <v>182</v>
      </c>
      <c r="E201" s="164" t="s">
        <v>3</v>
      </c>
      <c r="F201" s="165" t="s">
        <v>375</v>
      </c>
      <c r="H201" s="166">
        <v>15.2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4" t="s">
        <v>182</v>
      </c>
      <c r="AU201" s="164" t="s">
        <v>84</v>
      </c>
      <c r="AV201" s="12" t="s">
        <v>84</v>
      </c>
      <c r="AW201" s="12" t="s">
        <v>34</v>
      </c>
      <c r="AX201" s="12" t="s">
        <v>74</v>
      </c>
      <c r="AY201" s="164" t="s">
        <v>171</v>
      </c>
    </row>
    <row r="202" spans="2:51" s="13" customFormat="1" ht="12">
      <c r="B202" s="171"/>
      <c r="D202" s="160" t="s">
        <v>182</v>
      </c>
      <c r="E202" s="172" t="s">
        <v>3</v>
      </c>
      <c r="F202" s="173" t="s">
        <v>201</v>
      </c>
      <c r="H202" s="174">
        <v>258.801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182</v>
      </c>
      <c r="AU202" s="172" t="s">
        <v>84</v>
      </c>
      <c r="AV202" s="13" t="s">
        <v>178</v>
      </c>
      <c r="AW202" s="13" t="s">
        <v>34</v>
      </c>
      <c r="AX202" s="13" t="s">
        <v>82</v>
      </c>
      <c r="AY202" s="172" t="s">
        <v>171</v>
      </c>
    </row>
    <row r="203" spans="2:65" s="1" customFormat="1" ht="16.5" customHeight="1">
      <c r="B203" s="147"/>
      <c r="C203" s="148" t="s">
        <v>376</v>
      </c>
      <c r="D203" s="148" t="s">
        <v>173</v>
      </c>
      <c r="E203" s="149" t="s">
        <v>377</v>
      </c>
      <c r="F203" s="150" t="s">
        <v>378</v>
      </c>
      <c r="G203" s="151" t="s">
        <v>176</v>
      </c>
      <c r="H203" s="152">
        <v>97.056</v>
      </c>
      <c r="I203" s="153"/>
      <c r="J203" s="154">
        <f>ROUND(I203*H203,2)</f>
        <v>0</v>
      </c>
      <c r="K203" s="150" t="s">
        <v>177</v>
      </c>
      <c r="L203" s="32"/>
      <c r="M203" s="155" t="s">
        <v>3</v>
      </c>
      <c r="N203" s="156" t="s">
        <v>45</v>
      </c>
      <c r="O203" s="51"/>
      <c r="P203" s="157">
        <f>O203*H203</f>
        <v>0</v>
      </c>
      <c r="Q203" s="157">
        <v>0.00247</v>
      </c>
      <c r="R203" s="157">
        <f>Q203*H203</f>
        <v>0.23972832</v>
      </c>
      <c r="S203" s="157">
        <v>0</v>
      </c>
      <c r="T203" s="158">
        <f>S203*H203</f>
        <v>0</v>
      </c>
      <c r="AR203" s="18" t="s">
        <v>178</v>
      </c>
      <c r="AT203" s="18" t="s">
        <v>173</v>
      </c>
      <c r="AU203" s="18" t="s">
        <v>84</v>
      </c>
      <c r="AY203" s="18" t="s">
        <v>171</v>
      </c>
      <c r="BE203" s="159">
        <f>IF(N203="základní",J203,0)</f>
        <v>0</v>
      </c>
      <c r="BF203" s="159">
        <f>IF(N203="snížená",J203,0)</f>
        <v>0</v>
      </c>
      <c r="BG203" s="159">
        <f>IF(N203="zákl. přenesená",J203,0)</f>
        <v>0</v>
      </c>
      <c r="BH203" s="159">
        <f>IF(N203="sníž. přenesená",J203,0)</f>
        <v>0</v>
      </c>
      <c r="BI203" s="159">
        <f>IF(N203="nulová",J203,0)</f>
        <v>0</v>
      </c>
      <c r="BJ203" s="18" t="s">
        <v>82</v>
      </c>
      <c r="BK203" s="159">
        <f>ROUND(I203*H203,2)</f>
        <v>0</v>
      </c>
      <c r="BL203" s="18" t="s">
        <v>178</v>
      </c>
      <c r="BM203" s="18" t="s">
        <v>379</v>
      </c>
    </row>
    <row r="204" spans="2:47" s="1" customFormat="1" ht="12">
      <c r="B204" s="32"/>
      <c r="D204" s="160" t="s">
        <v>180</v>
      </c>
      <c r="F204" s="161" t="s">
        <v>380</v>
      </c>
      <c r="I204" s="93"/>
      <c r="L204" s="32"/>
      <c r="M204" s="162"/>
      <c r="N204" s="51"/>
      <c r="O204" s="51"/>
      <c r="P204" s="51"/>
      <c r="Q204" s="51"/>
      <c r="R204" s="51"/>
      <c r="S204" s="51"/>
      <c r="T204" s="52"/>
      <c r="AT204" s="18" t="s">
        <v>180</v>
      </c>
      <c r="AU204" s="18" t="s">
        <v>84</v>
      </c>
    </row>
    <row r="205" spans="2:51" s="12" customFormat="1" ht="12">
      <c r="B205" s="163"/>
      <c r="D205" s="160" t="s">
        <v>182</v>
      </c>
      <c r="E205" s="164" t="s">
        <v>3</v>
      </c>
      <c r="F205" s="165" t="s">
        <v>381</v>
      </c>
      <c r="H205" s="166">
        <v>97.056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4" t="s">
        <v>182</v>
      </c>
      <c r="AU205" s="164" t="s">
        <v>84</v>
      </c>
      <c r="AV205" s="12" t="s">
        <v>84</v>
      </c>
      <c r="AW205" s="12" t="s">
        <v>34</v>
      </c>
      <c r="AX205" s="12" t="s">
        <v>82</v>
      </c>
      <c r="AY205" s="164" t="s">
        <v>171</v>
      </c>
    </row>
    <row r="206" spans="2:65" s="1" customFormat="1" ht="16.5" customHeight="1">
      <c r="B206" s="147"/>
      <c r="C206" s="148" t="s">
        <v>9</v>
      </c>
      <c r="D206" s="148" t="s">
        <v>173</v>
      </c>
      <c r="E206" s="149" t="s">
        <v>382</v>
      </c>
      <c r="F206" s="150" t="s">
        <v>383</v>
      </c>
      <c r="G206" s="151" t="s">
        <v>176</v>
      </c>
      <c r="H206" s="152">
        <v>97.056</v>
      </c>
      <c r="I206" s="153"/>
      <c r="J206" s="154">
        <f>ROUND(I206*H206,2)</f>
        <v>0</v>
      </c>
      <c r="K206" s="150" t="s">
        <v>177</v>
      </c>
      <c r="L206" s="32"/>
      <c r="M206" s="155" t="s">
        <v>3</v>
      </c>
      <c r="N206" s="156" t="s">
        <v>45</v>
      </c>
      <c r="O206" s="51"/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AR206" s="18" t="s">
        <v>178</v>
      </c>
      <c r="AT206" s="18" t="s">
        <v>173</v>
      </c>
      <c r="AU206" s="18" t="s">
        <v>84</v>
      </c>
      <c r="AY206" s="18" t="s">
        <v>171</v>
      </c>
      <c r="BE206" s="159">
        <f>IF(N206="základní",J206,0)</f>
        <v>0</v>
      </c>
      <c r="BF206" s="159">
        <f>IF(N206="snížená",J206,0)</f>
        <v>0</v>
      </c>
      <c r="BG206" s="159">
        <f>IF(N206="zákl. přenesená",J206,0)</f>
        <v>0</v>
      </c>
      <c r="BH206" s="159">
        <f>IF(N206="sníž. přenesená",J206,0)</f>
        <v>0</v>
      </c>
      <c r="BI206" s="159">
        <f>IF(N206="nulová",J206,0)</f>
        <v>0</v>
      </c>
      <c r="BJ206" s="18" t="s">
        <v>82</v>
      </c>
      <c r="BK206" s="159">
        <f>ROUND(I206*H206,2)</f>
        <v>0</v>
      </c>
      <c r="BL206" s="18" t="s">
        <v>178</v>
      </c>
      <c r="BM206" s="18" t="s">
        <v>384</v>
      </c>
    </row>
    <row r="207" spans="2:47" s="1" customFormat="1" ht="12">
      <c r="B207" s="32"/>
      <c r="D207" s="160" t="s">
        <v>180</v>
      </c>
      <c r="F207" s="161" t="s">
        <v>385</v>
      </c>
      <c r="I207" s="93"/>
      <c r="L207" s="32"/>
      <c r="M207" s="162"/>
      <c r="N207" s="51"/>
      <c r="O207" s="51"/>
      <c r="P207" s="51"/>
      <c r="Q207" s="51"/>
      <c r="R207" s="51"/>
      <c r="S207" s="51"/>
      <c r="T207" s="52"/>
      <c r="AT207" s="18" t="s">
        <v>180</v>
      </c>
      <c r="AU207" s="18" t="s">
        <v>84</v>
      </c>
    </row>
    <row r="208" spans="2:65" s="1" customFormat="1" ht="16.5" customHeight="1">
      <c r="B208" s="147"/>
      <c r="C208" s="148" t="s">
        <v>386</v>
      </c>
      <c r="D208" s="148" t="s">
        <v>173</v>
      </c>
      <c r="E208" s="149" t="s">
        <v>387</v>
      </c>
      <c r="F208" s="150" t="s">
        <v>388</v>
      </c>
      <c r="G208" s="151" t="s">
        <v>235</v>
      </c>
      <c r="H208" s="152">
        <v>27.6</v>
      </c>
      <c r="I208" s="153"/>
      <c r="J208" s="154">
        <f>ROUND(I208*H208,2)</f>
        <v>0</v>
      </c>
      <c r="K208" s="150" t="s">
        <v>177</v>
      </c>
      <c r="L208" s="32"/>
      <c r="M208" s="155" t="s">
        <v>3</v>
      </c>
      <c r="N208" s="156" t="s">
        <v>45</v>
      </c>
      <c r="O208" s="51"/>
      <c r="P208" s="157">
        <f>O208*H208</f>
        <v>0</v>
      </c>
      <c r="Q208" s="157">
        <v>1.06277</v>
      </c>
      <c r="R208" s="157">
        <f>Q208*H208</f>
        <v>29.332452</v>
      </c>
      <c r="S208" s="157">
        <v>0</v>
      </c>
      <c r="T208" s="158">
        <f>S208*H208</f>
        <v>0</v>
      </c>
      <c r="AR208" s="18" t="s">
        <v>178</v>
      </c>
      <c r="AT208" s="18" t="s">
        <v>173</v>
      </c>
      <c r="AU208" s="18" t="s">
        <v>84</v>
      </c>
      <c r="AY208" s="18" t="s">
        <v>171</v>
      </c>
      <c r="BE208" s="159">
        <f>IF(N208="základní",J208,0)</f>
        <v>0</v>
      </c>
      <c r="BF208" s="159">
        <f>IF(N208="snížená",J208,0)</f>
        <v>0</v>
      </c>
      <c r="BG208" s="159">
        <f>IF(N208="zákl. přenesená",J208,0)</f>
        <v>0</v>
      </c>
      <c r="BH208" s="159">
        <f>IF(N208="sníž. přenesená",J208,0)</f>
        <v>0</v>
      </c>
      <c r="BI208" s="159">
        <f>IF(N208="nulová",J208,0)</f>
        <v>0</v>
      </c>
      <c r="BJ208" s="18" t="s">
        <v>82</v>
      </c>
      <c r="BK208" s="159">
        <f>ROUND(I208*H208,2)</f>
        <v>0</v>
      </c>
      <c r="BL208" s="18" t="s">
        <v>178</v>
      </c>
      <c r="BM208" s="18" t="s">
        <v>389</v>
      </c>
    </row>
    <row r="209" spans="2:47" s="1" customFormat="1" ht="12">
      <c r="B209" s="32"/>
      <c r="D209" s="160" t="s">
        <v>180</v>
      </c>
      <c r="F209" s="161" t="s">
        <v>390</v>
      </c>
      <c r="I209" s="93"/>
      <c r="L209" s="32"/>
      <c r="M209" s="162"/>
      <c r="N209" s="51"/>
      <c r="O209" s="51"/>
      <c r="P209" s="51"/>
      <c r="Q209" s="51"/>
      <c r="R209" s="51"/>
      <c r="S209" s="51"/>
      <c r="T209" s="52"/>
      <c r="AT209" s="18" t="s">
        <v>180</v>
      </c>
      <c r="AU209" s="18" t="s">
        <v>84</v>
      </c>
    </row>
    <row r="210" spans="2:51" s="14" customFormat="1" ht="12">
      <c r="B210" s="179"/>
      <c r="D210" s="160" t="s">
        <v>182</v>
      </c>
      <c r="E210" s="180" t="s">
        <v>3</v>
      </c>
      <c r="F210" s="181" t="s">
        <v>391</v>
      </c>
      <c r="H210" s="180" t="s">
        <v>3</v>
      </c>
      <c r="I210" s="182"/>
      <c r="L210" s="179"/>
      <c r="M210" s="183"/>
      <c r="N210" s="184"/>
      <c r="O210" s="184"/>
      <c r="P210" s="184"/>
      <c r="Q210" s="184"/>
      <c r="R210" s="184"/>
      <c r="S210" s="184"/>
      <c r="T210" s="185"/>
      <c r="AT210" s="180" t="s">
        <v>182</v>
      </c>
      <c r="AU210" s="180" t="s">
        <v>84</v>
      </c>
      <c r="AV210" s="14" t="s">
        <v>82</v>
      </c>
      <c r="AW210" s="14" t="s">
        <v>34</v>
      </c>
      <c r="AX210" s="14" t="s">
        <v>74</v>
      </c>
      <c r="AY210" s="180" t="s">
        <v>171</v>
      </c>
    </row>
    <row r="211" spans="2:51" s="14" customFormat="1" ht="12">
      <c r="B211" s="179"/>
      <c r="D211" s="160" t="s">
        <v>182</v>
      </c>
      <c r="E211" s="180" t="s">
        <v>3</v>
      </c>
      <c r="F211" s="181" t="s">
        <v>368</v>
      </c>
      <c r="H211" s="180" t="s">
        <v>3</v>
      </c>
      <c r="I211" s="182"/>
      <c r="L211" s="179"/>
      <c r="M211" s="183"/>
      <c r="N211" s="184"/>
      <c r="O211" s="184"/>
      <c r="P211" s="184"/>
      <c r="Q211" s="184"/>
      <c r="R211" s="184"/>
      <c r="S211" s="184"/>
      <c r="T211" s="185"/>
      <c r="AT211" s="180" t="s">
        <v>182</v>
      </c>
      <c r="AU211" s="180" t="s">
        <v>84</v>
      </c>
      <c r="AV211" s="14" t="s">
        <v>82</v>
      </c>
      <c r="AW211" s="14" t="s">
        <v>34</v>
      </c>
      <c r="AX211" s="14" t="s">
        <v>74</v>
      </c>
      <c r="AY211" s="180" t="s">
        <v>171</v>
      </c>
    </row>
    <row r="212" spans="2:51" s="12" customFormat="1" ht="12">
      <c r="B212" s="163"/>
      <c r="D212" s="160" t="s">
        <v>182</v>
      </c>
      <c r="E212" s="164" t="s">
        <v>3</v>
      </c>
      <c r="F212" s="165" t="s">
        <v>392</v>
      </c>
      <c r="H212" s="166">
        <v>5.787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4" t="s">
        <v>182</v>
      </c>
      <c r="AU212" s="164" t="s">
        <v>84</v>
      </c>
      <c r="AV212" s="12" t="s">
        <v>84</v>
      </c>
      <c r="AW212" s="12" t="s">
        <v>34</v>
      </c>
      <c r="AX212" s="12" t="s">
        <v>74</v>
      </c>
      <c r="AY212" s="164" t="s">
        <v>171</v>
      </c>
    </row>
    <row r="213" spans="2:51" s="14" customFormat="1" ht="12">
      <c r="B213" s="179"/>
      <c r="D213" s="160" t="s">
        <v>182</v>
      </c>
      <c r="E213" s="180" t="s">
        <v>3</v>
      </c>
      <c r="F213" s="181" t="s">
        <v>370</v>
      </c>
      <c r="H213" s="180" t="s">
        <v>3</v>
      </c>
      <c r="I213" s="182"/>
      <c r="L213" s="179"/>
      <c r="M213" s="183"/>
      <c r="N213" s="184"/>
      <c r="O213" s="184"/>
      <c r="P213" s="184"/>
      <c r="Q213" s="184"/>
      <c r="R213" s="184"/>
      <c r="S213" s="184"/>
      <c r="T213" s="185"/>
      <c r="AT213" s="180" t="s">
        <v>182</v>
      </c>
      <c r="AU213" s="180" t="s">
        <v>84</v>
      </c>
      <c r="AV213" s="14" t="s">
        <v>82</v>
      </c>
      <c r="AW213" s="14" t="s">
        <v>34</v>
      </c>
      <c r="AX213" s="14" t="s">
        <v>74</v>
      </c>
      <c r="AY213" s="180" t="s">
        <v>171</v>
      </c>
    </row>
    <row r="214" spans="2:51" s="12" customFormat="1" ht="12">
      <c r="B214" s="163"/>
      <c r="D214" s="160" t="s">
        <v>182</v>
      </c>
      <c r="E214" s="164" t="s">
        <v>3</v>
      </c>
      <c r="F214" s="165" t="s">
        <v>393</v>
      </c>
      <c r="H214" s="166">
        <v>19.207</v>
      </c>
      <c r="I214" s="167"/>
      <c r="L214" s="163"/>
      <c r="M214" s="168"/>
      <c r="N214" s="169"/>
      <c r="O214" s="169"/>
      <c r="P214" s="169"/>
      <c r="Q214" s="169"/>
      <c r="R214" s="169"/>
      <c r="S214" s="169"/>
      <c r="T214" s="170"/>
      <c r="AT214" s="164" t="s">
        <v>182</v>
      </c>
      <c r="AU214" s="164" t="s">
        <v>84</v>
      </c>
      <c r="AV214" s="12" t="s">
        <v>84</v>
      </c>
      <c r="AW214" s="12" t="s">
        <v>34</v>
      </c>
      <c r="AX214" s="12" t="s">
        <v>74</v>
      </c>
      <c r="AY214" s="164" t="s">
        <v>171</v>
      </c>
    </row>
    <row r="215" spans="2:51" s="14" customFormat="1" ht="12">
      <c r="B215" s="179"/>
      <c r="D215" s="160" t="s">
        <v>182</v>
      </c>
      <c r="E215" s="180" t="s">
        <v>3</v>
      </c>
      <c r="F215" s="181" t="s">
        <v>372</v>
      </c>
      <c r="H215" s="180" t="s">
        <v>3</v>
      </c>
      <c r="I215" s="182"/>
      <c r="L215" s="179"/>
      <c r="M215" s="183"/>
      <c r="N215" s="184"/>
      <c r="O215" s="184"/>
      <c r="P215" s="184"/>
      <c r="Q215" s="184"/>
      <c r="R215" s="184"/>
      <c r="S215" s="184"/>
      <c r="T215" s="185"/>
      <c r="AT215" s="180" t="s">
        <v>182</v>
      </c>
      <c r="AU215" s="180" t="s">
        <v>84</v>
      </c>
      <c r="AV215" s="14" t="s">
        <v>82</v>
      </c>
      <c r="AW215" s="14" t="s">
        <v>34</v>
      </c>
      <c r="AX215" s="14" t="s">
        <v>74</v>
      </c>
      <c r="AY215" s="180" t="s">
        <v>171</v>
      </c>
    </row>
    <row r="216" spans="2:51" s="12" customFormat="1" ht="12">
      <c r="B216" s="163"/>
      <c r="D216" s="160" t="s">
        <v>182</v>
      </c>
      <c r="E216" s="164" t="s">
        <v>3</v>
      </c>
      <c r="F216" s="165" t="s">
        <v>394</v>
      </c>
      <c r="H216" s="166">
        <v>0.985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4" t="s">
        <v>182</v>
      </c>
      <c r="AU216" s="164" t="s">
        <v>84</v>
      </c>
      <c r="AV216" s="12" t="s">
        <v>84</v>
      </c>
      <c r="AW216" s="12" t="s">
        <v>34</v>
      </c>
      <c r="AX216" s="12" t="s">
        <v>74</v>
      </c>
      <c r="AY216" s="164" t="s">
        <v>171</v>
      </c>
    </row>
    <row r="217" spans="2:51" s="14" customFormat="1" ht="12">
      <c r="B217" s="179"/>
      <c r="D217" s="160" t="s">
        <v>182</v>
      </c>
      <c r="E217" s="180" t="s">
        <v>3</v>
      </c>
      <c r="F217" s="181" t="s">
        <v>374</v>
      </c>
      <c r="H217" s="180" t="s">
        <v>3</v>
      </c>
      <c r="I217" s="182"/>
      <c r="L217" s="179"/>
      <c r="M217" s="183"/>
      <c r="N217" s="184"/>
      <c r="O217" s="184"/>
      <c r="P217" s="184"/>
      <c r="Q217" s="184"/>
      <c r="R217" s="184"/>
      <c r="S217" s="184"/>
      <c r="T217" s="185"/>
      <c r="AT217" s="180" t="s">
        <v>182</v>
      </c>
      <c r="AU217" s="180" t="s">
        <v>84</v>
      </c>
      <c r="AV217" s="14" t="s">
        <v>82</v>
      </c>
      <c r="AW217" s="14" t="s">
        <v>34</v>
      </c>
      <c r="AX217" s="14" t="s">
        <v>74</v>
      </c>
      <c r="AY217" s="180" t="s">
        <v>171</v>
      </c>
    </row>
    <row r="218" spans="2:51" s="12" customFormat="1" ht="12">
      <c r="B218" s="163"/>
      <c r="D218" s="160" t="s">
        <v>182</v>
      </c>
      <c r="E218" s="164" t="s">
        <v>3</v>
      </c>
      <c r="F218" s="165" t="s">
        <v>395</v>
      </c>
      <c r="H218" s="166">
        <v>1.621</v>
      </c>
      <c r="I218" s="167"/>
      <c r="L218" s="163"/>
      <c r="M218" s="168"/>
      <c r="N218" s="169"/>
      <c r="O218" s="169"/>
      <c r="P218" s="169"/>
      <c r="Q218" s="169"/>
      <c r="R218" s="169"/>
      <c r="S218" s="169"/>
      <c r="T218" s="170"/>
      <c r="AT218" s="164" t="s">
        <v>182</v>
      </c>
      <c r="AU218" s="164" t="s">
        <v>84</v>
      </c>
      <c r="AV218" s="12" t="s">
        <v>84</v>
      </c>
      <c r="AW218" s="12" t="s">
        <v>34</v>
      </c>
      <c r="AX218" s="12" t="s">
        <v>74</v>
      </c>
      <c r="AY218" s="164" t="s">
        <v>171</v>
      </c>
    </row>
    <row r="219" spans="2:51" s="13" customFormat="1" ht="12">
      <c r="B219" s="171"/>
      <c r="D219" s="160" t="s">
        <v>182</v>
      </c>
      <c r="E219" s="172" t="s">
        <v>3</v>
      </c>
      <c r="F219" s="173" t="s">
        <v>201</v>
      </c>
      <c r="H219" s="174">
        <v>27.599999999999998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182</v>
      </c>
      <c r="AU219" s="172" t="s">
        <v>84</v>
      </c>
      <c r="AV219" s="13" t="s">
        <v>178</v>
      </c>
      <c r="AW219" s="13" t="s">
        <v>34</v>
      </c>
      <c r="AX219" s="13" t="s">
        <v>82</v>
      </c>
      <c r="AY219" s="172" t="s">
        <v>171</v>
      </c>
    </row>
    <row r="220" spans="2:65" s="1" customFormat="1" ht="16.5" customHeight="1">
      <c r="B220" s="147"/>
      <c r="C220" s="148" t="s">
        <v>396</v>
      </c>
      <c r="D220" s="148" t="s">
        <v>173</v>
      </c>
      <c r="E220" s="149" t="s">
        <v>397</v>
      </c>
      <c r="F220" s="150" t="s">
        <v>398</v>
      </c>
      <c r="G220" s="151" t="s">
        <v>176</v>
      </c>
      <c r="H220" s="152">
        <v>2055.247</v>
      </c>
      <c r="I220" s="153"/>
      <c r="J220" s="154">
        <f>ROUND(I220*H220,2)</f>
        <v>0</v>
      </c>
      <c r="K220" s="150" t="s">
        <v>177</v>
      </c>
      <c r="L220" s="32"/>
      <c r="M220" s="155" t="s">
        <v>3</v>
      </c>
      <c r="N220" s="156" t="s">
        <v>45</v>
      </c>
      <c r="O220" s="51"/>
      <c r="P220" s="157">
        <f>O220*H220</f>
        <v>0</v>
      </c>
      <c r="Q220" s="157">
        <v>0</v>
      </c>
      <c r="R220" s="157">
        <f>Q220*H220</f>
        <v>0</v>
      </c>
      <c r="S220" s="157">
        <v>0</v>
      </c>
      <c r="T220" s="158">
        <f>S220*H220</f>
        <v>0</v>
      </c>
      <c r="AR220" s="18" t="s">
        <v>178</v>
      </c>
      <c r="AT220" s="18" t="s">
        <v>173</v>
      </c>
      <c r="AU220" s="18" t="s">
        <v>84</v>
      </c>
      <c r="AY220" s="18" t="s">
        <v>171</v>
      </c>
      <c r="BE220" s="159">
        <f>IF(N220="základní",J220,0)</f>
        <v>0</v>
      </c>
      <c r="BF220" s="159">
        <f>IF(N220="snížená",J220,0)</f>
        <v>0</v>
      </c>
      <c r="BG220" s="159">
        <f>IF(N220="zákl. přenesená",J220,0)</f>
        <v>0</v>
      </c>
      <c r="BH220" s="159">
        <f>IF(N220="sníž. přenesená",J220,0)</f>
        <v>0</v>
      </c>
      <c r="BI220" s="159">
        <f>IF(N220="nulová",J220,0)</f>
        <v>0</v>
      </c>
      <c r="BJ220" s="18" t="s">
        <v>82</v>
      </c>
      <c r="BK220" s="159">
        <f>ROUND(I220*H220,2)</f>
        <v>0</v>
      </c>
      <c r="BL220" s="18" t="s">
        <v>178</v>
      </c>
      <c r="BM220" s="18" t="s">
        <v>399</v>
      </c>
    </row>
    <row r="221" spans="2:47" s="1" customFormat="1" ht="12">
      <c r="B221" s="32"/>
      <c r="D221" s="160" t="s">
        <v>180</v>
      </c>
      <c r="F221" s="161" t="s">
        <v>400</v>
      </c>
      <c r="I221" s="93"/>
      <c r="L221" s="32"/>
      <c r="M221" s="162"/>
      <c r="N221" s="51"/>
      <c r="O221" s="51"/>
      <c r="P221" s="51"/>
      <c r="Q221" s="51"/>
      <c r="R221" s="51"/>
      <c r="S221" s="51"/>
      <c r="T221" s="52"/>
      <c r="AT221" s="18" t="s">
        <v>180</v>
      </c>
      <c r="AU221" s="18" t="s">
        <v>84</v>
      </c>
    </row>
    <row r="222" spans="2:51" s="14" customFormat="1" ht="12">
      <c r="B222" s="179"/>
      <c r="D222" s="160" t="s">
        <v>182</v>
      </c>
      <c r="E222" s="180" t="s">
        <v>3</v>
      </c>
      <c r="F222" s="181" t="s">
        <v>401</v>
      </c>
      <c r="H222" s="180" t="s">
        <v>3</v>
      </c>
      <c r="I222" s="182"/>
      <c r="L222" s="179"/>
      <c r="M222" s="183"/>
      <c r="N222" s="184"/>
      <c r="O222" s="184"/>
      <c r="P222" s="184"/>
      <c r="Q222" s="184"/>
      <c r="R222" s="184"/>
      <c r="S222" s="184"/>
      <c r="T222" s="185"/>
      <c r="AT222" s="180" t="s">
        <v>182</v>
      </c>
      <c r="AU222" s="180" t="s">
        <v>84</v>
      </c>
      <c r="AV222" s="14" t="s">
        <v>82</v>
      </c>
      <c r="AW222" s="14" t="s">
        <v>34</v>
      </c>
      <c r="AX222" s="14" t="s">
        <v>74</v>
      </c>
      <c r="AY222" s="180" t="s">
        <v>171</v>
      </c>
    </row>
    <row r="223" spans="2:51" s="12" customFormat="1" ht="12">
      <c r="B223" s="163"/>
      <c r="D223" s="160" t="s">
        <v>182</v>
      </c>
      <c r="E223" s="164" t="s">
        <v>3</v>
      </c>
      <c r="F223" s="165" t="s">
        <v>402</v>
      </c>
      <c r="H223" s="166">
        <v>761.241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4" t="s">
        <v>182</v>
      </c>
      <c r="AU223" s="164" t="s">
        <v>84</v>
      </c>
      <c r="AV223" s="12" t="s">
        <v>84</v>
      </c>
      <c r="AW223" s="12" t="s">
        <v>34</v>
      </c>
      <c r="AX223" s="12" t="s">
        <v>74</v>
      </c>
      <c r="AY223" s="164" t="s">
        <v>171</v>
      </c>
    </row>
    <row r="224" spans="2:51" s="14" customFormat="1" ht="12">
      <c r="B224" s="179"/>
      <c r="D224" s="160" t="s">
        <v>182</v>
      </c>
      <c r="E224" s="180" t="s">
        <v>3</v>
      </c>
      <c r="F224" s="181" t="s">
        <v>368</v>
      </c>
      <c r="H224" s="180" t="s">
        <v>3</v>
      </c>
      <c r="I224" s="182"/>
      <c r="L224" s="179"/>
      <c r="M224" s="183"/>
      <c r="N224" s="184"/>
      <c r="O224" s="184"/>
      <c r="P224" s="184"/>
      <c r="Q224" s="184"/>
      <c r="R224" s="184"/>
      <c r="S224" s="184"/>
      <c r="T224" s="185"/>
      <c r="AT224" s="180" t="s">
        <v>182</v>
      </c>
      <c r="AU224" s="180" t="s">
        <v>84</v>
      </c>
      <c r="AV224" s="14" t="s">
        <v>82</v>
      </c>
      <c r="AW224" s="14" t="s">
        <v>34</v>
      </c>
      <c r="AX224" s="14" t="s">
        <v>74</v>
      </c>
      <c r="AY224" s="180" t="s">
        <v>171</v>
      </c>
    </row>
    <row r="225" spans="2:51" s="12" customFormat="1" ht="12">
      <c r="B225" s="163"/>
      <c r="D225" s="160" t="s">
        <v>182</v>
      </c>
      <c r="E225" s="164" t="s">
        <v>3</v>
      </c>
      <c r="F225" s="165" t="s">
        <v>403</v>
      </c>
      <c r="H225" s="166">
        <v>271.33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4" t="s">
        <v>182</v>
      </c>
      <c r="AU225" s="164" t="s">
        <v>84</v>
      </c>
      <c r="AV225" s="12" t="s">
        <v>84</v>
      </c>
      <c r="AW225" s="12" t="s">
        <v>34</v>
      </c>
      <c r="AX225" s="12" t="s">
        <v>74</v>
      </c>
      <c r="AY225" s="164" t="s">
        <v>171</v>
      </c>
    </row>
    <row r="226" spans="2:51" s="14" customFormat="1" ht="12">
      <c r="B226" s="179"/>
      <c r="D226" s="160" t="s">
        <v>182</v>
      </c>
      <c r="E226" s="180" t="s">
        <v>3</v>
      </c>
      <c r="F226" s="181" t="s">
        <v>370</v>
      </c>
      <c r="H226" s="180" t="s">
        <v>3</v>
      </c>
      <c r="I226" s="182"/>
      <c r="L226" s="179"/>
      <c r="M226" s="183"/>
      <c r="N226" s="184"/>
      <c r="O226" s="184"/>
      <c r="P226" s="184"/>
      <c r="Q226" s="184"/>
      <c r="R226" s="184"/>
      <c r="S226" s="184"/>
      <c r="T226" s="185"/>
      <c r="AT226" s="180" t="s">
        <v>182</v>
      </c>
      <c r="AU226" s="180" t="s">
        <v>84</v>
      </c>
      <c r="AV226" s="14" t="s">
        <v>82</v>
      </c>
      <c r="AW226" s="14" t="s">
        <v>34</v>
      </c>
      <c r="AX226" s="14" t="s">
        <v>74</v>
      </c>
      <c r="AY226" s="180" t="s">
        <v>171</v>
      </c>
    </row>
    <row r="227" spans="2:51" s="12" customFormat="1" ht="12">
      <c r="B227" s="163"/>
      <c r="D227" s="160" t="s">
        <v>182</v>
      </c>
      <c r="E227" s="164" t="s">
        <v>3</v>
      </c>
      <c r="F227" s="165" t="s">
        <v>404</v>
      </c>
      <c r="H227" s="166">
        <v>900.49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4" t="s">
        <v>182</v>
      </c>
      <c r="AU227" s="164" t="s">
        <v>84</v>
      </c>
      <c r="AV227" s="12" t="s">
        <v>84</v>
      </c>
      <c r="AW227" s="12" t="s">
        <v>34</v>
      </c>
      <c r="AX227" s="12" t="s">
        <v>74</v>
      </c>
      <c r="AY227" s="164" t="s">
        <v>171</v>
      </c>
    </row>
    <row r="228" spans="2:51" s="14" customFormat="1" ht="12">
      <c r="B228" s="179"/>
      <c r="D228" s="160" t="s">
        <v>182</v>
      </c>
      <c r="E228" s="180" t="s">
        <v>3</v>
      </c>
      <c r="F228" s="181" t="s">
        <v>372</v>
      </c>
      <c r="H228" s="180" t="s">
        <v>3</v>
      </c>
      <c r="I228" s="182"/>
      <c r="L228" s="179"/>
      <c r="M228" s="183"/>
      <c r="N228" s="184"/>
      <c r="O228" s="184"/>
      <c r="P228" s="184"/>
      <c r="Q228" s="184"/>
      <c r="R228" s="184"/>
      <c r="S228" s="184"/>
      <c r="T228" s="185"/>
      <c r="AT228" s="180" t="s">
        <v>182</v>
      </c>
      <c r="AU228" s="180" t="s">
        <v>84</v>
      </c>
      <c r="AV228" s="14" t="s">
        <v>82</v>
      </c>
      <c r="AW228" s="14" t="s">
        <v>34</v>
      </c>
      <c r="AX228" s="14" t="s">
        <v>74</v>
      </c>
      <c r="AY228" s="180" t="s">
        <v>171</v>
      </c>
    </row>
    <row r="229" spans="2:51" s="12" customFormat="1" ht="12">
      <c r="B229" s="163"/>
      <c r="D229" s="160" t="s">
        <v>182</v>
      </c>
      <c r="E229" s="164" t="s">
        <v>3</v>
      </c>
      <c r="F229" s="165" t="s">
        <v>405</v>
      </c>
      <c r="H229" s="166">
        <v>46.186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4" t="s">
        <v>182</v>
      </c>
      <c r="AU229" s="164" t="s">
        <v>84</v>
      </c>
      <c r="AV229" s="12" t="s">
        <v>84</v>
      </c>
      <c r="AW229" s="12" t="s">
        <v>34</v>
      </c>
      <c r="AX229" s="12" t="s">
        <v>74</v>
      </c>
      <c r="AY229" s="164" t="s">
        <v>171</v>
      </c>
    </row>
    <row r="230" spans="2:51" s="14" customFormat="1" ht="12">
      <c r="B230" s="179"/>
      <c r="D230" s="160" t="s">
        <v>182</v>
      </c>
      <c r="E230" s="180" t="s">
        <v>3</v>
      </c>
      <c r="F230" s="181" t="s">
        <v>374</v>
      </c>
      <c r="H230" s="180" t="s">
        <v>3</v>
      </c>
      <c r="I230" s="182"/>
      <c r="L230" s="179"/>
      <c r="M230" s="183"/>
      <c r="N230" s="184"/>
      <c r="O230" s="184"/>
      <c r="P230" s="184"/>
      <c r="Q230" s="184"/>
      <c r="R230" s="184"/>
      <c r="S230" s="184"/>
      <c r="T230" s="185"/>
      <c r="AT230" s="180" t="s">
        <v>182</v>
      </c>
      <c r="AU230" s="180" t="s">
        <v>84</v>
      </c>
      <c r="AV230" s="14" t="s">
        <v>82</v>
      </c>
      <c r="AW230" s="14" t="s">
        <v>34</v>
      </c>
      <c r="AX230" s="14" t="s">
        <v>74</v>
      </c>
      <c r="AY230" s="180" t="s">
        <v>171</v>
      </c>
    </row>
    <row r="231" spans="2:51" s="12" customFormat="1" ht="12">
      <c r="B231" s="163"/>
      <c r="D231" s="160" t="s">
        <v>182</v>
      </c>
      <c r="E231" s="164" t="s">
        <v>3</v>
      </c>
      <c r="F231" s="165" t="s">
        <v>406</v>
      </c>
      <c r="H231" s="166">
        <v>76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4" t="s">
        <v>182</v>
      </c>
      <c r="AU231" s="164" t="s">
        <v>84</v>
      </c>
      <c r="AV231" s="12" t="s">
        <v>84</v>
      </c>
      <c r="AW231" s="12" t="s">
        <v>34</v>
      </c>
      <c r="AX231" s="12" t="s">
        <v>74</v>
      </c>
      <c r="AY231" s="164" t="s">
        <v>171</v>
      </c>
    </row>
    <row r="232" spans="2:51" s="13" customFormat="1" ht="12">
      <c r="B232" s="171"/>
      <c r="D232" s="160" t="s">
        <v>182</v>
      </c>
      <c r="E232" s="172" t="s">
        <v>3</v>
      </c>
      <c r="F232" s="173" t="s">
        <v>201</v>
      </c>
      <c r="H232" s="174">
        <v>2055.247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182</v>
      </c>
      <c r="AU232" s="172" t="s">
        <v>84</v>
      </c>
      <c r="AV232" s="13" t="s">
        <v>178</v>
      </c>
      <c r="AW232" s="13" t="s">
        <v>34</v>
      </c>
      <c r="AX232" s="13" t="s">
        <v>82</v>
      </c>
      <c r="AY232" s="172" t="s">
        <v>171</v>
      </c>
    </row>
    <row r="233" spans="2:65" s="1" customFormat="1" ht="16.5" customHeight="1">
      <c r="B233" s="147"/>
      <c r="C233" s="189" t="s">
        <v>407</v>
      </c>
      <c r="D233" s="189" t="s">
        <v>408</v>
      </c>
      <c r="E233" s="190" t="s">
        <v>409</v>
      </c>
      <c r="F233" s="191" t="s">
        <v>410</v>
      </c>
      <c r="G233" s="192" t="s">
        <v>176</v>
      </c>
      <c r="H233" s="193">
        <v>875.427</v>
      </c>
      <c r="I233" s="194"/>
      <c r="J233" s="195">
        <f>ROUND(I233*H233,2)</f>
        <v>0</v>
      </c>
      <c r="K233" s="191" t="s">
        <v>177</v>
      </c>
      <c r="L233" s="196"/>
      <c r="M233" s="197" t="s">
        <v>3</v>
      </c>
      <c r="N233" s="198" t="s">
        <v>45</v>
      </c>
      <c r="O233" s="51"/>
      <c r="P233" s="157">
        <f>O233*H233</f>
        <v>0</v>
      </c>
      <c r="Q233" s="157">
        <v>0.0002</v>
      </c>
      <c r="R233" s="157">
        <f>Q233*H233</f>
        <v>0.1750854</v>
      </c>
      <c r="S233" s="157">
        <v>0</v>
      </c>
      <c r="T233" s="158">
        <f>S233*H233</f>
        <v>0</v>
      </c>
      <c r="AR233" s="18" t="s">
        <v>232</v>
      </c>
      <c r="AT233" s="18" t="s">
        <v>408</v>
      </c>
      <c r="AU233" s="18" t="s">
        <v>84</v>
      </c>
      <c r="AY233" s="18" t="s">
        <v>171</v>
      </c>
      <c r="BE233" s="159">
        <f>IF(N233="základní",J233,0)</f>
        <v>0</v>
      </c>
      <c r="BF233" s="159">
        <f>IF(N233="snížená",J233,0)</f>
        <v>0</v>
      </c>
      <c r="BG233" s="159">
        <f>IF(N233="zákl. přenesená",J233,0)</f>
        <v>0</v>
      </c>
      <c r="BH233" s="159">
        <f>IF(N233="sníž. přenesená",J233,0)</f>
        <v>0</v>
      </c>
      <c r="BI233" s="159">
        <f>IF(N233="nulová",J233,0)</f>
        <v>0</v>
      </c>
      <c r="BJ233" s="18" t="s">
        <v>82</v>
      </c>
      <c r="BK233" s="159">
        <f>ROUND(I233*H233,2)</f>
        <v>0</v>
      </c>
      <c r="BL233" s="18" t="s">
        <v>178</v>
      </c>
      <c r="BM233" s="18" t="s">
        <v>411</v>
      </c>
    </row>
    <row r="234" spans="2:47" s="1" customFormat="1" ht="12">
      <c r="B234" s="32"/>
      <c r="D234" s="160" t="s">
        <v>180</v>
      </c>
      <c r="F234" s="161" t="s">
        <v>410</v>
      </c>
      <c r="I234" s="93"/>
      <c r="L234" s="32"/>
      <c r="M234" s="162"/>
      <c r="N234" s="51"/>
      <c r="O234" s="51"/>
      <c r="P234" s="51"/>
      <c r="Q234" s="51"/>
      <c r="R234" s="51"/>
      <c r="S234" s="51"/>
      <c r="T234" s="52"/>
      <c r="AT234" s="18" t="s">
        <v>180</v>
      </c>
      <c r="AU234" s="18" t="s">
        <v>84</v>
      </c>
    </row>
    <row r="235" spans="2:51" s="14" customFormat="1" ht="12">
      <c r="B235" s="179"/>
      <c r="D235" s="160" t="s">
        <v>182</v>
      </c>
      <c r="E235" s="180" t="s">
        <v>3</v>
      </c>
      <c r="F235" s="181" t="s">
        <v>401</v>
      </c>
      <c r="H235" s="180" t="s">
        <v>3</v>
      </c>
      <c r="I235" s="182"/>
      <c r="L235" s="179"/>
      <c r="M235" s="183"/>
      <c r="N235" s="184"/>
      <c r="O235" s="184"/>
      <c r="P235" s="184"/>
      <c r="Q235" s="184"/>
      <c r="R235" s="184"/>
      <c r="S235" s="184"/>
      <c r="T235" s="185"/>
      <c r="AT235" s="180" t="s">
        <v>182</v>
      </c>
      <c r="AU235" s="180" t="s">
        <v>84</v>
      </c>
      <c r="AV235" s="14" t="s">
        <v>82</v>
      </c>
      <c r="AW235" s="14" t="s">
        <v>34</v>
      </c>
      <c r="AX235" s="14" t="s">
        <v>74</v>
      </c>
      <c r="AY235" s="180" t="s">
        <v>171</v>
      </c>
    </row>
    <row r="236" spans="2:51" s="12" customFormat="1" ht="12">
      <c r="B236" s="163"/>
      <c r="D236" s="160" t="s">
        <v>182</v>
      </c>
      <c r="E236" s="164" t="s">
        <v>3</v>
      </c>
      <c r="F236" s="165" t="s">
        <v>402</v>
      </c>
      <c r="H236" s="166">
        <v>761.241</v>
      </c>
      <c r="I236" s="167"/>
      <c r="L236" s="163"/>
      <c r="M236" s="168"/>
      <c r="N236" s="169"/>
      <c r="O236" s="169"/>
      <c r="P236" s="169"/>
      <c r="Q236" s="169"/>
      <c r="R236" s="169"/>
      <c r="S236" s="169"/>
      <c r="T236" s="170"/>
      <c r="AT236" s="164" t="s">
        <v>182</v>
      </c>
      <c r="AU236" s="164" t="s">
        <v>84</v>
      </c>
      <c r="AV236" s="12" t="s">
        <v>84</v>
      </c>
      <c r="AW236" s="12" t="s">
        <v>34</v>
      </c>
      <c r="AX236" s="12" t="s">
        <v>82</v>
      </c>
      <c r="AY236" s="164" t="s">
        <v>171</v>
      </c>
    </row>
    <row r="237" spans="2:51" s="12" customFormat="1" ht="12">
      <c r="B237" s="163"/>
      <c r="D237" s="160" t="s">
        <v>182</v>
      </c>
      <c r="F237" s="165" t="s">
        <v>412</v>
      </c>
      <c r="H237" s="166">
        <v>875.427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4" t="s">
        <v>182</v>
      </c>
      <c r="AU237" s="164" t="s">
        <v>84</v>
      </c>
      <c r="AV237" s="12" t="s">
        <v>84</v>
      </c>
      <c r="AW237" s="12" t="s">
        <v>4</v>
      </c>
      <c r="AX237" s="12" t="s">
        <v>82</v>
      </c>
      <c r="AY237" s="164" t="s">
        <v>171</v>
      </c>
    </row>
    <row r="238" spans="2:65" s="1" customFormat="1" ht="16.5" customHeight="1">
      <c r="B238" s="147"/>
      <c r="C238" s="189" t="s">
        <v>413</v>
      </c>
      <c r="D238" s="189" t="s">
        <v>408</v>
      </c>
      <c r="E238" s="190" t="s">
        <v>414</v>
      </c>
      <c r="F238" s="191" t="s">
        <v>415</v>
      </c>
      <c r="G238" s="192" t="s">
        <v>176</v>
      </c>
      <c r="H238" s="193">
        <v>1488.107</v>
      </c>
      <c r="I238" s="194"/>
      <c r="J238" s="195">
        <f>ROUND(I238*H238,2)</f>
        <v>0</v>
      </c>
      <c r="K238" s="191" t="s">
        <v>177</v>
      </c>
      <c r="L238" s="196"/>
      <c r="M238" s="197" t="s">
        <v>3</v>
      </c>
      <c r="N238" s="198" t="s">
        <v>45</v>
      </c>
      <c r="O238" s="51"/>
      <c r="P238" s="157">
        <f>O238*H238</f>
        <v>0</v>
      </c>
      <c r="Q238" s="157">
        <v>0.0004</v>
      </c>
      <c r="R238" s="157">
        <f>Q238*H238</f>
        <v>0.5952428000000001</v>
      </c>
      <c r="S238" s="157">
        <v>0</v>
      </c>
      <c r="T238" s="158">
        <f>S238*H238</f>
        <v>0</v>
      </c>
      <c r="AR238" s="18" t="s">
        <v>232</v>
      </c>
      <c r="AT238" s="18" t="s">
        <v>408</v>
      </c>
      <c r="AU238" s="18" t="s">
        <v>84</v>
      </c>
      <c r="AY238" s="18" t="s">
        <v>171</v>
      </c>
      <c r="BE238" s="159">
        <f>IF(N238="základní",J238,0)</f>
        <v>0</v>
      </c>
      <c r="BF238" s="159">
        <f>IF(N238="snížená",J238,0)</f>
        <v>0</v>
      </c>
      <c r="BG238" s="159">
        <f>IF(N238="zákl. přenesená",J238,0)</f>
        <v>0</v>
      </c>
      <c r="BH238" s="159">
        <f>IF(N238="sníž. přenesená",J238,0)</f>
        <v>0</v>
      </c>
      <c r="BI238" s="159">
        <f>IF(N238="nulová",J238,0)</f>
        <v>0</v>
      </c>
      <c r="BJ238" s="18" t="s">
        <v>82</v>
      </c>
      <c r="BK238" s="159">
        <f>ROUND(I238*H238,2)</f>
        <v>0</v>
      </c>
      <c r="BL238" s="18" t="s">
        <v>178</v>
      </c>
      <c r="BM238" s="18" t="s">
        <v>416</v>
      </c>
    </row>
    <row r="239" spans="2:47" s="1" customFormat="1" ht="12">
      <c r="B239" s="32"/>
      <c r="D239" s="160" t="s">
        <v>180</v>
      </c>
      <c r="F239" s="161" t="s">
        <v>415</v>
      </c>
      <c r="I239" s="93"/>
      <c r="L239" s="32"/>
      <c r="M239" s="162"/>
      <c r="N239" s="51"/>
      <c r="O239" s="51"/>
      <c r="P239" s="51"/>
      <c r="Q239" s="51"/>
      <c r="R239" s="51"/>
      <c r="S239" s="51"/>
      <c r="T239" s="52"/>
      <c r="AT239" s="18" t="s">
        <v>180</v>
      </c>
      <c r="AU239" s="18" t="s">
        <v>84</v>
      </c>
    </row>
    <row r="240" spans="2:51" s="14" customFormat="1" ht="12">
      <c r="B240" s="179"/>
      <c r="D240" s="160" t="s">
        <v>182</v>
      </c>
      <c r="E240" s="180" t="s">
        <v>3</v>
      </c>
      <c r="F240" s="181" t="s">
        <v>368</v>
      </c>
      <c r="H240" s="180" t="s">
        <v>3</v>
      </c>
      <c r="I240" s="182"/>
      <c r="L240" s="179"/>
      <c r="M240" s="183"/>
      <c r="N240" s="184"/>
      <c r="O240" s="184"/>
      <c r="P240" s="184"/>
      <c r="Q240" s="184"/>
      <c r="R240" s="184"/>
      <c r="S240" s="184"/>
      <c r="T240" s="185"/>
      <c r="AT240" s="180" t="s">
        <v>182</v>
      </c>
      <c r="AU240" s="180" t="s">
        <v>84</v>
      </c>
      <c r="AV240" s="14" t="s">
        <v>82</v>
      </c>
      <c r="AW240" s="14" t="s">
        <v>34</v>
      </c>
      <c r="AX240" s="14" t="s">
        <v>74</v>
      </c>
      <c r="AY240" s="180" t="s">
        <v>171</v>
      </c>
    </row>
    <row r="241" spans="2:51" s="12" customFormat="1" ht="12">
      <c r="B241" s="163"/>
      <c r="D241" s="160" t="s">
        <v>182</v>
      </c>
      <c r="E241" s="164" t="s">
        <v>3</v>
      </c>
      <c r="F241" s="165" t="s">
        <v>403</v>
      </c>
      <c r="H241" s="166">
        <v>271.33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4" t="s">
        <v>182</v>
      </c>
      <c r="AU241" s="164" t="s">
        <v>84</v>
      </c>
      <c r="AV241" s="12" t="s">
        <v>84</v>
      </c>
      <c r="AW241" s="12" t="s">
        <v>34</v>
      </c>
      <c r="AX241" s="12" t="s">
        <v>74</v>
      </c>
      <c r="AY241" s="164" t="s">
        <v>171</v>
      </c>
    </row>
    <row r="242" spans="2:51" s="14" customFormat="1" ht="12">
      <c r="B242" s="179"/>
      <c r="D242" s="160" t="s">
        <v>182</v>
      </c>
      <c r="E242" s="180" t="s">
        <v>3</v>
      </c>
      <c r="F242" s="181" t="s">
        <v>370</v>
      </c>
      <c r="H242" s="180" t="s">
        <v>3</v>
      </c>
      <c r="I242" s="182"/>
      <c r="L242" s="179"/>
      <c r="M242" s="183"/>
      <c r="N242" s="184"/>
      <c r="O242" s="184"/>
      <c r="P242" s="184"/>
      <c r="Q242" s="184"/>
      <c r="R242" s="184"/>
      <c r="S242" s="184"/>
      <c r="T242" s="185"/>
      <c r="AT242" s="180" t="s">
        <v>182</v>
      </c>
      <c r="AU242" s="180" t="s">
        <v>84</v>
      </c>
      <c r="AV242" s="14" t="s">
        <v>82</v>
      </c>
      <c r="AW242" s="14" t="s">
        <v>34</v>
      </c>
      <c r="AX242" s="14" t="s">
        <v>74</v>
      </c>
      <c r="AY242" s="180" t="s">
        <v>171</v>
      </c>
    </row>
    <row r="243" spans="2:51" s="12" customFormat="1" ht="12">
      <c r="B243" s="163"/>
      <c r="D243" s="160" t="s">
        <v>182</v>
      </c>
      <c r="E243" s="164" t="s">
        <v>3</v>
      </c>
      <c r="F243" s="165" t="s">
        <v>404</v>
      </c>
      <c r="H243" s="166">
        <v>900.49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4" t="s">
        <v>182</v>
      </c>
      <c r="AU243" s="164" t="s">
        <v>84</v>
      </c>
      <c r="AV243" s="12" t="s">
        <v>84</v>
      </c>
      <c r="AW243" s="12" t="s">
        <v>34</v>
      </c>
      <c r="AX243" s="12" t="s">
        <v>74</v>
      </c>
      <c r="AY243" s="164" t="s">
        <v>171</v>
      </c>
    </row>
    <row r="244" spans="2:51" s="14" customFormat="1" ht="12">
      <c r="B244" s="179"/>
      <c r="D244" s="160" t="s">
        <v>182</v>
      </c>
      <c r="E244" s="180" t="s">
        <v>3</v>
      </c>
      <c r="F244" s="181" t="s">
        <v>372</v>
      </c>
      <c r="H244" s="180" t="s">
        <v>3</v>
      </c>
      <c r="I244" s="182"/>
      <c r="L244" s="179"/>
      <c r="M244" s="183"/>
      <c r="N244" s="184"/>
      <c r="O244" s="184"/>
      <c r="P244" s="184"/>
      <c r="Q244" s="184"/>
      <c r="R244" s="184"/>
      <c r="S244" s="184"/>
      <c r="T244" s="185"/>
      <c r="AT244" s="180" t="s">
        <v>182</v>
      </c>
      <c r="AU244" s="180" t="s">
        <v>84</v>
      </c>
      <c r="AV244" s="14" t="s">
        <v>82</v>
      </c>
      <c r="AW244" s="14" t="s">
        <v>34</v>
      </c>
      <c r="AX244" s="14" t="s">
        <v>74</v>
      </c>
      <c r="AY244" s="180" t="s">
        <v>171</v>
      </c>
    </row>
    <row r="245" spans="2:51" s="12" customFormat="1" ht="12">
      <c r="B245" s="163"/>
      <c r="D245" s="160" t="s">
        <v>182</v>
      </c>
      <c r="E245" s="164" t="s">
        <v>3</v>
      </c>
      <c r="F245" s="165" t="s">
        <v>405</v>
      </c>
      <c r="H245" s="166">
        <v>46.186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4" t="s">
        <v>182</v>
      </c>
      <c r="AU245" s="164" t="s">
        <v>84</v>
      </c>
      <c r="AV245" s="12" t="s">
        <v>84</v>
      </c>
      <c r="AW245" s="12" t="s">
        <v>34</v>
      </c>
      <c r="AX245" s="12" t="s">
        <v>74</v>
      </c>
      <c r="AY245" s="164" t="s">
        <v>171</v>
      </c>
    </row>
    <row r="246" spans="2:51" s="14" customFormat="1" ht="12">
      <c r="B246" s="179"/>
      <c r="D246" s="160" t="s">
        <v>182</v>
      </c>
      <c r="E246" s="180" t="s">
        <v>3</v>
      </c>
      <c r="F246" s="181" t="s">
        <v>374</v>
      </c>
      <c r="H246" s="180" t="s">
        <v>3</v>
      </c>
      <c r="I246" s="182"/>
      <c r="L246" s="179"/>
      <c r="M246" s="183"/>
      <c r="N246" s="184"/>
      <c r="O246" s="184"/>
      <c r="P246" s="184"/>
      <c r="Q246" s="184"/>
      <c r="R246" s="184"/>
      <c r="S246" s="184"/>
      <c r="T246" s="185"/>
      <c r="AT246" s="180" t="s">
        <v>182</v>
      </c>
      <c r="AU246" s="180" t="s">
        <v>84</v>
      </c>
      <c r="AV246" s="14" t="s">
        <v>82</v>
      </c>
      <c r="AW246" s="14" t="s">
        <v>34</v>
      </c>
      <c r="AX246" s="14" t="s">
        <v>74</v>
      </c>
      <c r="AY246" s="180" t="s">
        <v>171</v>
      </c>
    </row>
    <row r="247" spans="2:51" s="12" customFormat="1" ht="12">
      <c r="B247" s="163"/>
      <c r="D247" s="160" t="s">
        <v>182</v>
      </c>
      <c r="E247" s="164" t="s">
        <v>3</v>
      </c>
      <c r="F247" s="165" t="s">
        <v>406</v>
      </c>
      <c r="H247" s="166">
        <v>76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4" t="s">
        <v>182</v>
      </c>
      <c r="AU247" s="164" t="s">
        <v>84</v>
      </c>
      <c r="AV247" s="12" t="s">
        <v>84</v>
      </c>
      <c r="AW247" s="12" t="s">
        <v>34</v>
      </c>
      <c r="AX247" s="12" t="s">
        <v>74</v>
      </c>
      <c r="AY247" s="164" t="s">
        <v>171</v>
      </c>
    </row>
    <row r="248" spans="2:51" s="13" customFormat="1" ht="12">
      <c r="B248" s="171"/>
      <c r="D248" s="160" t="s">
        <v>182</v>
      </c>
      <c r="E248" s="172" t="s">
        <v>3</v>
      </c>
      <c r="F248" s="173" t="s">
        <v>201</v>
      </c>
      <c r="H248" s="174">
        <v>1294.0059999999999</v>
      </c>
      <c r="I248" s="175"/>
      <c r="L248" s="171"/>
      <c r="M248" s="176"/>
      <c r="N248" s="177"/>
      <c r="O248" s="177"/>
      <c r="P248" s="177"/>
      <c r="Q248" s="177"/>
      <c r="R248" s="177"/>
      <c r="S248" s="177"/>
      <c r="T248" s="178"/>
      <c r="AT248" s="172" t="s">
        <v>182</v>
      </c>
      <c r="AU248" s="172" t="s">
        <v>84</v>
      </c>
      <c r="AV248" s="13" t="s">
        <v>178</v>
      </c>
      <c r="AW248" s="13" t="s">
        <v>34</v>
      </c>
      <c r="AX248" s="13" t="s">
        <v>82</v>
      </c>
      <c r="AY248" s="172" t="s">
        <v>171</v>
      </c>
    </row>
    <row r="249" spans="2:51" s="12" customFormat="1" ht="12">
      <c r="B249" s="163"/>
      <c r="D249" s="160" t="s">
        <v>182</v>
      </c>
      <c r="F249" s="165" t="s">
        <v>417</v>
      </c>
      <c r="H249" s="166">
        <v>1488.107</v>
      </c>
      <c r="I249" s="167"/>
      <c r="L249" s="163"/>
      <c r="M249" s="168"/>
      <c r="N249" s="169"/>
      <c r="O249" s="169"/>
      <c r="P249" s="169"/>
      <c r="Q249" s="169"/>
      <c r="R249" s="169"/>
      <c r="S249" s="169"/>
      <c r="T249" s="170"/>
      <c r="AT249" s="164" t="s">
        <v>182</v>
      </c>
      <c r="AU249" s="164" t="s">
        <v>84</v>
      </c>
      <c r="AV249" s="12" t="s">
        <v>84</v>
      </c>
      <c r="AW249" s="12" t="s">
        <v>4</v>
      </c>
      <c r="AX249" s="12" t="s">
        <v>82</v>
      </c>
      <c r="AY249" s="164" t="s">
        <v>171</v>
      </c>
    </row>
    <row r="250" spans="2:65" s="1" customFormat="1" ht="16.5" customHeight="1">
      <c r="B250" s="147"/>
      <c r="C250" s="148" t="s">
        <v>418</v>
      </c>
      <c r="D250" s="148" t="s">
        <v>173</v>
      </c>
      <c r="E250" s="149" t="s">
        <v>419</v>
      </c>
      <c r="F250" s="150" t="s">
        <v>420</v>
      </c>
      <c r="G250" s="151" t="s">
        <v>187</v>
      </c>
      <c r="H250" s="152">
        <v>162.2</v>
      </c>
      <c r="I250" s="153"/>
      <c r="J250" s="154">
        <f>ROUND(I250*H250,2)</f>
        <v>0</v>
      </c>
      <c r="K250" s="150" t="s">
        <v>177</v>
      </c>
      <c r="L250" s="32"/>
      <c r="M250" s="155" t="s">
        <v>3</v>
      </c>
      <c r="N250" s="156" t="s">
        <v>45</v>
      </c>
      <c r="O250" s="51"/>
      <c r="P250" s="157">
        <f>O250*H250</f>
        <v>0</v>
      </c>
      <c r="Q250" s="157">
        <v>4E-05</v>
      </c>
      <c r="R250" s="157">
        <f>Q250*H250</f>
        <v>0.006488</v>
      </c>
      <c r="S250" s="157">
        <v>0</v>
      </c>
      <c r="T250" s="158">
        <f>S250*H250</f>
        <v>0</v>
      </c>
      <c r="AR250" s="18" t="s">
        <v>178</v>
      </c>
      <c r="AT250" s="18" t="s">
        <v>173</v>
      </c>
      <c r="AU250" s="18" t="s">
        <v>84</v>
      </c>
      <c r="AY250" s="18" t="s">
        <v>171</v>
      </c>
      <c r="BE250" s="159">
        <f>IF(N250="základní",J250,0)</f>
        <v>0</v>
      </c>
      <c r="BF250" s="159">
        <f>IF(N250="snížená",J250,0)</f>
        <v>0</v>
      </c>
      <c r="BG250" s="159">
        <f>IF(N250="zákl. přenesená",J250,0)</f>
        <v>0</v>
      </c>
      <c r="BH250" s="159">
        <f>IF(N250="sníž. přenesená",J250,0)</f>
        <v>0</v>
      </c>
      <c r="BI250" s="159">
        <f>IF(N250="nulová",J250,0)</f>
        <v>0</v>
      </c>
      <c r="BJ250" s="18" t="s">
        <v>82</v>
      </c>
      <c r="BK250" s="159">
        <f>ROUND(I250*H250,2)</f>
        <v>0</v>
      </c>
      <c r="BL250" s="18" t="s">
        <v>178</v>
      </c>
      <c r="BM250" s="18" t="s">
        <v>421</v>
      </c>
    </row>
    <row r="251" spans="2:47" s="1" customFormat="1" ht="12">
      <c r="B251" s="32"/>
      <c r="D251" s="160" t="s">
        <v>180</v>
      </c>
      <c r="F251" s="161" t="s">
        <v>422</v>
      </c>
      <c r="I251" s="93"/>
      <c r="L251" s="32"/>
      <c r="M251" s="162"/>
      <c r="N251" s="51"/>
      <c r="O251" s="51"/>
      <c r="P251" s="51"/>
      <c r="Q251" s="51"/>
      <c r="R251" s="51"/>
      <c r="S251" s="51"/>
      <c r="T251" s="52"/>
      <c r="AT251" s="18" t="s">
        <v>180</v>
      </c>
      <c r="AU251" s="18" t="s">
        <v>84</v>
      </c>
    </row>
    <row r="252" spans="2:51" s="14" customFormat="1" ht="12">
      <c r="B252" s="179"/>
      <c r="D252" s="160" t="s">
        <v>182</v>
      </c>
      <c r="E252" s="180" t="s">
        <v>3</v>
      </c>
      <c r="F252" s="181" t="s">
        <v>423</v>
      </c>
      <c r="H252" s="180" t="s">
        <v>3</v>
      </c>
      <c r="I252" s="182"/>
      <c r="L252" s="179"/>
      <c r="M252" s="183"/>
      <c r="N252" s="184"/>
      <c r="O252" s="184"/>
      <c r="P252" s="184"/>
      <c r="Q252" s="184"/>
      <c r="R252" s="184"/>
      <c r="S252" s="184"/>
      <c r="T252" s="185"/>
      <c r="AT252" s="180" t="s">
        <v>182</v>
      </c>
      <c r="AU252" s="180" t="s">
        <v>84</v>
      </c>
      <c r="AV252" s="14" t="s">
        <v>82</v>
      </c>
      <c r="AW252" s="14" t="s">
        <v>34</v>
      </c>
      <c r="AX252" s="14" t="s">
        <v>74</v>
      </c>
      <c r="AY252" s="180" t="s">
        <v>171</v>
      </c>
    </row>
    <row r="253" spans="2:51" s="12" customFormat="1" ht="12">
      <c r="B253" s="163"/>
      <c r="D253" s="160" t="s">
        <v>182</v>
      </c>
      <c r="E253" s="164" t="s">
        <v>3</v>
      </c>
      <c r="F253" s="165" t="s">
        <v>424</v>
      </c>
      <c r="H253" s="166">
        <v>162.2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4" t="s">
        <v>182</v>
      </c>
      <c r="AU253" s="164" t="s">
        <v>84</v>
      </c>
      <c r="AV253" s="12" t="s">
        <v>84</v>
      </c>
      <c r="AW253" s="12" t="s">
        <v>34</v>
      </c>
      <c r="AX253" s="12" t="s">
        <v>82</v>
      </c>
      <c r="AY253" s="164" t="s">
        <v>171</v>
      </c>
    </row>
    <row r="254" spans="2:65" s="1" customFormat="1" ht="16.5" customHeight="1">
      <c r="B254" s="147"/>
      <c r="C254" s="148" t="s">
        <v>8</v>
      </c>
      <c r="D254" s="148" t="s">
        <v>173</v>
      </c>
      <c r="E254" s="149" t="s">
        <v>425</v>
      </c>
      <c r="F254" s="150" t="s">
        <v>426</v>
      </c>
      <c r="G254" s="151" t="s">
        <v>187</v>
      </c>
      <c r="H254" s="152">
        <v>162.2</v>
      </c>
      <c r="I254" s="153"/>
      <c r="J254" s="154">
        <f>ROUND(I254*H254,2)</f>
        <v>0</v>
      </c>
      <c r="K254" s="150" t="s">
        <v>177</v>
      </c>
      <c r="L254" s="32"/>
      <c r="M254" s="155" t="s">
        <v>3</v>
      </c>
      <c r="N254" s="156" t="s">
        <v>45</v>
      </c>
      <c r="O254" s="51"/>
      <c r="P254" s="157">
        <f>O254*H254</f>
        <v>0</v>
      </c>
      <c r="Q254" s="157">
        <v>0</v>
      </c>
      <c r="R254" s="157">
        <f>Q254*H254</f>
        <v>0</v>
      </c>
      <c r="S254" s="157">
        <v>0</v>
      </c>
      <c r="T254" s="158">
        <f>S254*H254</f>
        <v>0</v>
      </c>
      <c r="AR254" s="18" t="s">
        <v>178</v>
      </c>
      <c r="AT254" s="18" t="s">
        <v>173</v>
      </c>
      <c r="AU254" s="18" t="s">
        <v>84</v>
      </c>
      <c r="AY254" s="18" t="s">
        <v>171</v>
      </c>
      <c r="BE254" s="159">
        <f>IF(N254="základní",J254,0)</f>
        <v>0</v>
      </c>
      <c r="BF254" s="159">
        <f>IF(N254="snížená",J254,0)</f>
        <v>0</v>
      </c>
      <c r="BG254" s="159">
        <f>IF(N254="zákl. přenesená",J254,0)</f>
        <v>0</v>
      </c>
      <c r="BH254" s="159">
        <f>IF(N254="sníž. přenesená",J254,0)</f>
        <v>0</v>
      </c>
      <c r="BI254" s="159">
        <f>IF(N254="nulová",J254,0)</f>
        <v>0</v>
      </c>
      <c r="BJ254" s="18" t="s">
        <v>82</v>
      </c>
      <c r="BK254" s="159">
        <f>ROUND(I254*H254,2)</f>
        <v>0</v>
      </c>
      <c r="BL254" s="18" t="s">
        <v>178</v>
      </c>
      <c r="BM254" s="18" t="s">
        <v>427</v>
      </c>
    </row>
    <row r="255" spans="2:47" s="1" customFormat="1" ht="19.5">
      <c r="B255" s="32"/>
      <c r="D255" s="160" t="s">
        <v>180</v>
      </c>
      <c r="F255" s="161" t="s">
        <v>428</v>
      </c>
      <c r="I255" s="93"/>
      <c r="L255" s="32"/>
      <c r="M255" s="162"/>
      <c r="N255" s="51"/>
      <c r="O255" s="51"/>
      <c r="P255" s="51"/>
      <c r="Q255" s="51"/>
      <c r="R255" s="51"/>
      <c r="S255" s="51"/>
      <c r="T255" s="52"/>
      <c r="AT255" s="18" t="s">
        <v>180</v>
      </c>
      <c r="AU255" s="18" t="s">
        <v>84</v>
      </c>
    </row>
    <row r="256" spans="2:65" s="1" customFormat="1" ht="16.5" customHeight="1">
      <c r="B256" s="147"/>
      <c r="C256" s="189" t="s">
        <v>429</v>
      </c>
      <c r="D256" s="189" t="s">
        <v>408</v>
      </c>
      <c r="E256" s="190" t="s">
        <v>430</v>
      </c>
      <c r="F256" s="191" t="s">
        <v>431</v>
      </c>
      <c r="G256" s="192" t="s">
        <v>279</v>
      </c>
      <c r="H256" s="193">
        <v>48.944</v>
      </c>
      <c r="I256" s="194"/>
      <c r="J256" s="195">
        <f>ROUND(I256*H256,2)</f>
        <v>0</v>
      </c>
      <c r="K256" s="191" t="s">
        <v>177</v>
      </c>
      <c r="L256" s="196"/>
      <c r="M256" s="197" t="s">
        <v>3</v>
      </c>
      <c r="N256" s="198" t="s">
        <v>45</v>
      </c>
      <c r="O256" s="51"/>
      <c r="P256" s="157">
        <f>O256*H256</f>
        <v>0</v>
      </c>
      <c r="Q256" s="157">
        <v>2.429</v>
      </c>
      <c r="R256" s="157">
        <f>Q256*H256</f>
        <v>118.884976</v>
      </c>
      <c r="S256" s="157">
        <v>0</v>
      </c>
      <c r="T256" s="158">
        <f>S256*H256</f>
        <v>0</v>
      </c>
      <c r="AR256" s="18" t="s">
        <v>232</v>
      </c>
      <c r="AT256" s="18" t="s">
        <v>408</v>
      </c>
      <c r="AU256" s="18" t="s">
        <v>84</v>
      </c>
      <c r="AY256" s="18" t="s">
        <v>171</v>
      </c>
      <c r="BE256" s="159">
        <f>IF(N256="základní",J256,0)</f>
        <v>0</v>
      </c>
      <c r="BF256" s="159">
        <f>IF(N256="snížená",J256,0)</f>
        <v>0</v>
      </c>
      <c r="BG256" s="159">
        <f>IF(N256="zákl. přenesená",J256,0)</f>
        <v>0</v>
      </c>
      <c r="BH256" s="159">
        <f>IF(N256="sníž. přenesená",J256,0)</f>
        <v>0</v>
      </c>
      <c r="BI256" s="159">
        <f>IF(N256="nulová",J256,0)</f>
        <v>0</v>
      </c>
      <c r="BJ256" s="18" t="s">
        <v>82</v>
      </c>
      <c r="BK256" s="159">
        <f>ROUND(I256*H256,2)</f>
        <v>0</v>
      </c>
      <c r="BL256" s="18" t="s">
        <v>178</v>
      </c>
      <c r="BM256" s="18" t="s">
        <v>432</v>
      </c>
    </row>
    <row r="257" spans="2:47" s="1" customFormat="1" ht="12">
      <c r="B257" s="32"/>
      <c r="D257" s="160" t="s">
        <v>180</v>
      </c>
      <c r="F257" s="161" t="s">
        <v>431</v>
      </c>
      <c r="I257" s="93"/>
      <c r="L257" s="32"/>
      <c r="M257" s="162"/>
      <c r="N257" s="51"/>
      <c r="O257" s="51"/>
      <c r="P257" s="51"/>
      <c r="Q257" s="51"/>
      <c r="R257" s="51"/>
      <c r="S257" s="51"/>
      <c r="T257" s="52"/>
      <c r="AT257" s="18" t="s">
        <v>180</v>
      </c>
      <c r="AU257" s="18" t="s">
        <v>84</v>
      </c>
    </row>
    <row r="258" spans="2:51" s="12" customFormat="1" ht="12">
      <c r="B258" s="163"/>
      <c r="D258" s="160" t="s">
        <v>182</v>
      </c>
      <c r="E258" s="164" t="s">
        <v>3</v>
      </c>
      <c r="F258" s="165" t="s">
        <v>433</v>
      </c>
      <c r="H258" s="166">
        <v>48.944</v>
      </c>
      <c r="I258" s="167"/>
      <c r="L258" s="163"/>
      <c r="M258" s="168"/>
      <c r="N258" s="169"/>
      <c r="O258" s="169"/>
      <c r="P258" s="169"/>
      <c r="Q258" s="169"/>
      <c r="R258" s="169"/>
      <c r="S258" s="169"/>
      <c r="T258" s="170"/>
      <c r="AT258" s="164" t="s">
        <v>182</v>
      </c>
      <c r="AU258" s="164" t="s">
        <v>84</v>
      </c>
      <c r="AV258" s="12" t="s">
        <v>84</v>
      </c>
      <c r="AW258" s="12" t="s">
        <v>34</v>
      </c>
      <c r="AX258" s="12" t="s">
        <v>82</v>
      </c>
      <c r="AY258" s="164" t="s">
        <v>171</v>
      </c>
    </row>
    <row r="259" spans="2:65" s="1" customFormat="1" ht="16.5" customHeight="1">
      <c r="B259" s="147"/>
      <c r="C259" s="148" t="s">
        <v>434</v>
      </c>
      <c r="D259" s="148" t="s">
        <v>173</v>
      </c>
      <c r="E259" s="149" t="s">
        <v>435</v>
      </c>
      <c r="F259" s="150" t="s">
        <v>436</v>
      </c>
      <c r="G259" s="151" t="s">
        <v>235</v>
      </c>
      <c r="H259" s="152">
        <v>2.978</v>
      </c>
      <c r="I259" s="153"/>
      <c r="J259" s="154">
        <f>ROUND(I259*H259,2)</f>
        <v>0</v>
      </c>
      <c r="K259" s="150" t="s">
        <v>177</v>
      </c>
      <c r="L259" s="32"/>
      <c r="M259" s="155" t="s">
        <v>3</v>
      </c>
      <c r="N259" s="156" t="s">
        <v>45</v>
      </c>
      <c r="O259" s="51"/>
      <c r="P259" s="157">
        <f>O259*H259</f>
        <v>0</v>
      </c>
      <c r="Q259" s="157">
        <v>1.11332</v>
      </c>
      <c r="R259" s="157">
        <f>Q259*H259</f>
        <v>3.3154669600000006</v>
      </c>
      <c r="S259" s="157">
        <v>0</v>
      </c>
      <c r="T259" s="158">
        <f>S259*H259</f>
        <v>0</v>
      </c>
      <c r="AR259" s="18" t="s">
        <v>178</v>
      </c>
      <c r="AT259" s="18" t="s">
        <v>173</v>
      </c>
      <c r="AU259" s="18" t="s">
        <v>84</v>
      </c>
      <c r="AY259" s="18" t="s">
        <v>171</v>
      </c>
      <c r="BE259" s="159">
        <f>IF(N259="základní",J259,0)</f>
        <v>0</v>
      </c>
      <c r="BF259" s="159">
        <f>IF(N259="snížená",J259,0)</f>
        <v>0</v>
      </c>
      <c r="BG259" s="159">
        <f>IF(N259="zákl. přenesená",J259,0)</f>
        <v>0</v>
      </c>
      <c r="BH259" s="159">
        <f>IF(N259="sníž. přenesená",J259,0)</f>
        <v>0</v>
      </c>
      <c r="BI259" s="159">
        <f>IF(N259="nulová",J259,0)</f>
        <v>0</v>
      </c>
      <c r="BJ259" s="18" t="s">
        <v>82</v>
      </c>
      <c r="BK259" s="159">
        <f>ROUND(I259*H259,2)</f>
        <v>0</v>
      </c>
      <c r="BL259" s="18" t="s">
        <v>178</v>
      </c>
      <c r="BM259" s="18" t="s">
        <v>437</v>
      </c>
    </row>
    <row r="260" spans="2:47" s="1" customFormat="1" ht="12">
      <c r="B260" s="32"/>
      <c r="D260" s="160" t="s">
        <v>180</v>
      </c>
      <c r="F260" s="161" t="s">
        <v>438</v>
      </c>
      <c r="I260" s="93"/>
      <c r="L260" s="32"/>
      <c r="M260" s="162"/>
      <c r="N260" s="51"/>
      <c r="O260" s="51"/>
      <c r="P260" s="51"/>
      <c r="Q260" s="51"/>
      <c r="R260" s="51"/>
      <c r="S260" s="51"/>
      <c r="T260" s="52"/>
      <c r="AT260" s="18" t="s">
        <v>180</v>
      </c>
      <c r="AU260" s="18" t="s">
        <v>84</v>
      </c>
    </row>
    <row r="261" spans="2:51" s="14" customFormat="1" ht="12">
      <c r="B261" s="179"/>
      <c r="D261" s="160" t="s">
        <v>182</v>
      </c>
      <c r="E261" s="180" t="s">
        <v>3</v>
      </c>
      <c r="F261" s="181" t="s">
        <v>423</v>
      </c>
      <c r="H261" s="180" t="s">
        <v>3</v>
      </c>
      <c r="I261" s="182"/>
      <c r="L261" s="179"/>
      <c r="M261" s="183"/>
      <c r="N261" s="184"/>
      <c r="O261" s="184"/>
      <c r="P261" s="184"/>
      <c r="Q261" s="184"/>
      <c r="R261" s="184"/>
      <c r="S261" s="184"/>
      <c r="T261" s="185"/>
      <c r="AT261" s="180" t="s">
        <v>182</v>
      </c>
      <c r="AU261" s="180" t="s">
        <v>84</v>
      </c>
      <c r="AV261" s="14" t="s">
        <v>82</v>
      </c>
      <c r="AW261" s="14" t="s">
        <v>34</v>
      </c>
      <c r="AX261" s="14" t="s">
        <v>74</v>
      </c>
      <c r="AY261" s="180" t="s">
        <v>171</v>
      </c>
    </row>
    <row r="262" spans="2:51" s="12" customFormat="1" ht="12">
      <c r="B262" s="163"/>
      <c r="D262" s="160" t="s">
        <v>182</v>
      </c>
      <c r="E262" s="164" t="s">
        <v>3</v>
      </c>
      <c r="F262" s="165" t="s">
        <v>439</v>
      </c>
      <c r="H262" s="166">
        <v>2.978</v>
      </c>
      <c r="I262" s="167"/>
      <c r="L262" s="163"/>
      <c r="M262" s="168"/>
      <c r="N262" s="169"/>
      <c r="O262" s="169"/>
      <c r="P262" s="169"/>
      <c r="Q262" s="169"/>
      <c r="R262" s="169"/>
      <c r="S262" s="169"/>
      <c r="T262" s="170"/>
      <c r="AT262" s="164" t="s">
        <v>182</v>
      </c>
      <c r="AU262" s="164" t="s">
        <v>84</v>
      </c>
      <c r="AV262" s="12" t="s">
        <v>84</v>
      </c>
      <c r="AW262" s="12" t="s">
        <v>34</v>
      </c>
      <c r="AX262" s="12" t="s">
        <v>82</v>
      </c>
      <c r="AY262" s="164" t="s">
        <v>171</v>
      </c>
    </row>
    <row r="263" spans="2:65" s="1" customFormat="1" ht="16.5" customHeight="1">
      <c r="B263" s="147"/>
      <c r="C263" s="148" t="s">
        <v>440</v>
      </c>
      <c r="D263" s="148" t="s">
        <v>173</v>
      </c>
      <c r="E263" s="149" t="s">
        <v>441</v>
      </c>
      <c r="F263" s="150" t="s">
        <v>442</v>
      </c>
      <c r="G263" s="151" t="s">
        <v>279</v>
      </c>
      <c r="H263" s="152">
        <v>19.423</v>
      </c>
      <c r="I263" s="153"/>
      <c r="J263" s="154">
        <f>ROUND(I263*H263,2)</f>
        <v>0</v>
      </c>
      <c r="K263" s="150" t="s">
        <v>177</v>
      </c>
      <c r="L263" s="32"/>
      <c r="M263" s="155" t="s">
        <v>3</v>
      </c>
      <c r="N263" s="156" t="s">
        <v>45</v>
      </c>
      <c r="O263" s="51"/>
      <c r="P263" s="157">
        <f>O263*H263</f>
        <v>0</v>
      </c>
      <c r="Q263" s="157">
        <v>2.45329</v>
      </c>
      <c r="R263" s="157">
        <f>Q263*H263</f>
        <v>47.650251669999996</v>
      </c>
      <c r="S263" s="157">
        <v>0</v>
      </c>
      <c r="T263" s="158">
        <f>S263*H263</f>
        <v>0</v>
      </c>
      <c r="AR263" s="18" t="s">
        <v>178</v>
      </c>
      <c r="AT263" s="18" t="s">
        <v>173</v>
      </c>
      <c r="AU263" s="18" t="s">
        <v>84</v>
      </c>
      <c r="AY263" s="18" t="s">
        <v>171</v>
      </c>
      <c r="BE263" s="159">
        <f>IF(N263="základní",J263,0)</f>
        <v>0</v>
      </c>
      <c r="BF263" s="159">
        <f>IF(N263="snížená",J263,0)</f>
        <v>0</v>
      </c>
      <c r="BG263" s="159">
        <f>IF(N263="zákl. přenesená",J263,0)</f>
        <v>0</v>
      </c>
      <c r="BH263" s="159">
        <f>IF(N263="sníž. přenesená",J263,0)</f>
        <v>0</v>
      </c>
      <c r="BI263" s="159">
        <f>IF(N263="nulová",J263,0)</f>
        <v>0</v>
      </c>
      <c r="BJ263" s="18" t="s">
        <v>82</v>
      </c>
      <c r="BK263" s="159">
        <f>ROUND(I263*H263,2)</f>
        <v>0</v>
      </c>
      <c r="BL263" s="18" t="s">
        <v>178</v>
      </c>
      <c r="BM263" s="18" t="s">
        <v>443</v>
      </c>
    </row>
    <row r="264" spans="2:47" s="1" customFormat="1" ht="12">
      <c r="B264" s="32"/>
      <c r="D264" s="160" t="s">
        <v>180</v>
      </c>
      <c r="F264" s="161" t="s">
        <v>444</v>
      </c>
      <c r="I264" s="93"/>
      <c r="L264" s="32"/>
      <c r="M264" s="162"/>
      <c r="N264" s="51"/>
      <c r="O264" s="51"/>
      <c r="P264" s="51"/>
      <c r="Q264" s="51"/>
      <c r="R264" s="51"/>
      <c r="S264" s="51"/>
      <c r="T264" s="52"/>
      <c r="AT264" s="18" t="s">
        <v>180</v>
      </c>
      <c r="AU264" s="18" t="s">
        <v>84</v>
      </c>
    </row>
    <row r="265" spans="2:51" s="14" customFormat="1" ht="12">
      <c r="B265" s="179"/>
      <c r="D265" s="160" t="s">
        <v>182</v>
      </c>
      <c r="E265" s="180" t="s">
        <v>3</v>
      </c>
      <c r="F265" s="181" t="s">
        <v>445</v>
      </c>
      <c r="H265" s="180" t="s">
        <v>3</v>
      </c>
      <c r="I265" s="182"/>
      <c r="L265" s="179"/>
      <c r="M265" s="183"/>
      <c r="N265" s="184"/>
      <c r="O265" s="184"/>
      <c r="P265" s="184"/>
      <c r="Q265" s="184"/>
      <c r="R265" s="184"/>
      <c r="S265" s="184"/>
      <c r="T265" s="185"/>
      <c r="AT265" s="180" t="s">
        <v>182</v>
      </c>
      <c r="AU265" s="180" t="s">
        <v>84</v>
      </c>
      <c r="AV265" s="14" t="s">
        <v>82</v>
      </c>
      <c r="AW265" s="14" t="s">
        <v>34</v>
      </c>
      <c r="AX265" s="14" t="s">
        <v>74</v>
      </c>
      <c r="AY265" s="180" t="s">
        <v>171</v>
      </c>
    </row>
    <row r="266" spans="2:51" s="14" customFormat="1" ht="12">
      <c r="B266" s="179"/>
      <c r="D266" s="160" t="s">
        <v>182</v>
      </c>
      <c r="E266" s="180" t="s">
        <v>3</v>
      </c>
      <c r="F266" s="181" t="s">
        <v>446</v>
      </c>
      <c r="H266" s="180" t="s">
        <v>3</v>
      </c>
      <c r="I266" s="182"/>
      <c r="L266" s="179"/>
      <c r="M266" s="183"/>
      <c r="N266" s="184"/>
      <c r="O266" s="184"/>
      <c r="P266" s="184"/>
      <c r="Q266" s="184"/>
      <c r="R266" s="184"/>
      <c r="S266" s="184"/>
      <c r="T266" s="185"/>
      <c r="AT266" s="180" t="s">
        <v>182</v>
      </c>
      <c r="AU266" s="180" t="s">
        <v>84</v>
      </c>
      <c r="AV266" s="14" t="s">
        <v>82</v>
      </c>
      <c r="AW266" s="14" t="s">
        <v>34</v>
      </c>
      <c r="AX266" s="14" t="s">
        <v>74</v>
      </c>
      <c r="AY266" s="180" t="s">
        <v>171</v>
      </c>
    </row>
    <row r="267" spans="2:51" s="12" customFormat="1" ht="12">
      <c r="B267" s="163"/>
      <c r="D267" s="160" t="s">
        <v>182</v>
      </c>
      <c r="E267" s="164" t="s">
        <v>3</v>
      </c>
      <c r="F267" s="165" t="s">
        <v>447</v>
      </c>
      <c r="H267" s="166">
        <v>7.78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4" t="s">
        <v>182</v>
      </c>
      <c r="AU267" s="164" t="s">
        <v>84</v>
      </c>
      <c r="AV267" s="12" t="s">
        <v>84</v>
      </c>
      <c r="AW267" s="12" t="s">
        <v>34</v>
      </c>
      <c r="AX267" s="12" t="s">
        <v>74</v>
      </c>
      <c r="AY267" s="164" t="s">
        <v>171</v>
      </c>
    </row>
    <row r="268" spans="2:51" s="12" customFormat="1" ht="12">
      <c r="B268" s="163"/>
      <c r="D268" s="160" t="s">
        <v>182</v>
      </c>
      <c r="E268" s="164" t="s">
        <v>3</v>
      </c>
      <c r="F268" s="165" t="s">
        <v>448</v>
      </c>
      <c r="H268" s="166">
        <v>1.478</v>
      </c>
      <c r="I268" s="167"/>
      <c r="L268" s="163"/>
      <c r="M268" s="168"/>
      <c r="N268" s="169"/>
      <c r="O268" s="169"/>
      <c r="P268" s="169"/>
      <c r="Q268" s="169"/>
      <c r="R268" s="169"/>
      <c r="S268" s="169"/>
      <c r="T268" s="170"/>
      <c r="AT268" s="164" t="s">
        <v>182</v>
      </c>
      <c r="AU268" s="164" t="s">
        <v>84</v>
      </c>
      <c r="AV268" s="12" t="s">
        <v>84</v>
      </c>
      <c r="AW268" s="12" t="s">
        <v>34</v>
      </c>
      <c r="AX268" s="12" t="s">
        <v>74</v>
      </c>
      <c r="AY268" s="164" t="s">
        <v>171</v>
      </c>
    </row>
    <row r="269" spans="2:51" s="12" customFormat="1" ht="12">
      <c r="B269" s="163"/>
      <c r="D269" s="160" t="s">
        <v>182</v>
      </c>
      <c r="E269" s="164" t="s">
        <v>3</v>
      </c>
      <c r="F269" s="165" t="s">
        <v>449</v>
      </c>
      <c r="H269" s="166">
        <v>2.56</v>
      </c>
      <c r="I269" s="167"/>
      <c r="L269" s="163"/>
      <c r="M269" s="168"/>
      <c r="N269" s="169"/>
      <c r="O269" s="169"/>
      <c r="P269" s="169"/>
      <c r="Q269" s="169"/>
      <c r="R269" s="169"/>
      <c r="S269" s="169"/>
      <c r="T269" s="170"/>
      <c r="AT269" s="164" t="s">
        <v>182</v>
      </c>
      <c r="AU269" s="164" t="s">
        <v>84</v>
      </c>
      <c r="AV269" s="12" t="s">
        <v>84</v>
      </c>
      <c r="AW269" s="12" t="s">
        <v>34</v>
      </c>
      <c r="AX269" s="12" t="s">
        <v>74</v>
      </c>
      <c r="AY269" s="164" t="s">
        <v>171</v>
      </c>
    </row>
    <row r="270" spans="2:51" s="12" customFormat="1" ht="12">
      <c r="B270" s="163"/>
      <c r="D270" s="160" t="s">
        <v>182</v>
      </c>
      <c r="E270" s="164" t="s">
        <v>3</v>
      </c>
      <c r="F270" s="165" t="s">
        <v>450</v>
      </c>
      <c r="H270" s="166">
        <v>0.486</v>
      </c>
      <c r="I270" s="167"/>
      <c r="L270" s="163"/>
      <c r="M270" s="168"/>
      <c r="N270" s="169"/>
      <c r="O270" s="169"/>
      <c r="P270" s="169"/>
      <c r="Q270" s="169"/>
      <c r="R270" s="169"/>
      <c r="S270" s="169"/>
      <c r="T270" s="170"/>
      <c r="AT270" s="164" t="s">
        <v>182</v>
      </c>
      <c r="AU270" s="164" t="s">
        <v>84</v>
      </c>
      <c r="AV270" s="12" t="s">
        <v>84</v>
      </c>
      <c r="AW270" s="12" t="s">
        <v>34</v>
      </c>
      <c r="AX270" s="12" t="s">
        <v>74</v>
      </c>
      <c r="AY270" s="164" t="s">
        <v>171</v>
      </c>
    </row>
    <row r="271" spans="2:51" s="15" customFormat="1" ht="12">
      <c r="B271" s="199"/>
      <c r="D271" s="160" t="s">
        <v>182</v>
      </c>
      <c r="E271" s="200" t="s">
        <v>3</v>
      </c>
      <c r="F271" s="201" t="s">
        <v>451</v>
      </c>
      <c r="H271" s="202">
        <v>12.304000000000002</v>
      </c>
      <c r="I271" s="203"/>
      <c r="L271" s="199"/>
      <c r="M271" s="204"/>
      <c r="N271" s="205"/>
      <c r="O271" s="205"/>
      <c r="P271" s="205"/>
      <c r="Q271" s="205"/>
      <c r="R271" s="205"/>
      <c r="S271" s="205"/>
      <c r="T271" s="206"/>
      <c r="AT271" s="200" t="s">
        <v>182</v>
      </c>
      <c r="AU271" s="200" t="s">
        <v>84</v>
      </c>
      <c r="AV271" s="15" t="s">
        <v>107</v>
      </c>
      <c r="AW271" s="15" t="s">
        <v>34</v>
      </c>
      <c r="AX271" s="15" t="s">
        <v>74</v>
      </c>
      <c r="AY271" s="200" t="s">
        <v>171</v>
      </c>
    </row>
    <row r="272" spans="2:51" s="14" customFormat="1" ht="12">
      <c r="B272" s="179"/>
      <c r="D272" s="160" t="s">
        <v>182</v>
      </c>
      <c r="E272" s="180" t="s">
        <v>3</v>
      </c>
      <c r="F272" s="181" t="s">
        <v>452</v>
      </c>
      <c r="H272" s="180" t="s">
        <v>3</v>
      </c>
      <c r="I272" s="182"/>
      <c r="L272" s="179"/>
      <c r="M272" s="183"/>
      <c r="N272" s="184"/>
      <c r="O272" s="184"/>
      <c r="P272" s="184"/>
      <c r="Q272" s="184"/>
      <c r="R272" s="184"/>
      <c r="S272" s="184"/>
      <c r="T272" s="185"/>
      <c r="AT272" s="180" t="s">
        <v>182</v>
      </c>
      <c r="AU272" s="180" t="s">
        <v>84</v>
      </c>
      <c r="AV272" s="14" t="s">
        <v>82</v>
      </c>
      <c r="AW272" s="14" t="s">
        <v>34</v>
      </c>
      <c r="AX272" s="14" t="s">
        <v>74</v>
      </c>
      <c r="AY272" s="180" t="s">
        <v>171</v>
      </c>
    </row>
    <row r="273" spans="2:51" s="12" customFormat="1" ht="12">
      <c r="B273" s="163"/>
      <c r="D273" s="160" t="s">
        <v>182</v>
      </c>
      <c r="E273" s="164" t="s">
        <v>3</v>
      </c>
      <c r="F273" s="165" t="s">
        <v>453</v>
      </c>
      <c r="H273" s="166">
        <v>3.918</v>
      </c>
      <c r="I273" s="167"/>
      <c r="L273" s="163"/>
      <c r="M273" s="168"/>
      <c r="N273" s="169"/>
      <c r="O273" s="169"/>
      <c r="P273" s="169"/>
      <c r="Q273" s="169"/>
      <c r="R273" s="169"/>
      <c r="S273" s="169"/>
      <c r="T273" s="170"/>
      <c r="AT273" s="164" t="s">
        <v>182</v>
      </c>
      <c r="AU273" s="164" t="s">
        <v>84</v>
      </c>
      <c r="AV273" s="12" t="s">
        <v>84</v>
      </c>
      <c r="AW273" s="12" t="s">
        <v>34</v>
      </c>
      <c r="AX273" s="12" t="s">
        <v>74</v>
      </c>
      <c r="AY273" s="164" t="s">
        <v>171</v>
      </c>
    </row>
    <row r="274" spans="2:51" s="12" customFormat="1" ht="12">
      <c r="B274" s="163"/>
      <c r="D274" s="160" t="s">
        <v>182</v>
      </c>
      <c r="E274" s="164" t="s">
        <v>3</v>
      </c>
      <c r="F274" s="165" t="s">
        <v>454</v>
      </c>
      <c r="H274" s="166">
        <v>0.758</v>
      </c>
      <c r="I274" s="167"/>
      <c r="L274" s="163"/>
      <c r="M274" s="168"/>
      <c r="N274" s="169"/>
      <c r="O274" s="169"/>
      <c r="P274" s="169"/>
      <c r="Q274" s="169"/>
      <c r="R274" s="169"/>
      <c r="S274" s="169"/>
      <c r="T274" s="170"/>
      <c r="AT274" s="164" t="s">
        <v>182</v>
      </c>
      <c r="AU274" s="164" t="s">
        <v>84</v>
      </c>
      <c r="AV274" s="12" t="s">
        <v>84</v>
      </c>
      <c r="AW274" s="12" t="s">
        <v>34</v>
      </c>
      <c r="AX274" s="12" t="s">
        <v>74</v>
      </c>
      <c r="AY274" s="164" t="s">
        <v>171</v>
      </c>
    </row>
    <row r="275" spans="2:51" s="12" customFormat="1" ht="12">
      <c r="B275" s="163"/>
      <c r="D275" s="160" t="s">
        <v>182</v>
      </c>
      <c r="E275" s="164" t="s">
        <v>3</v>
      </c>
      <c r="F275" s="165" t="s">
        <v>455</v>
      </c>
      <c r="H275" s="166">
        <v>1.86</v>
      </c>
      <c r="I275" s="167"/>
      <c r="L275" s="163"/>
      <c r="M275" s="168"/>
      <c r="N275" s="169"/>
      <c r="O275" s="169"/>
      <c r="P275" s="169"/>
      <c r="Q275" s="169"/>
      <c r="R275" s="169"/>
      <c r="S275" s="169"/>
      <c r="T275" s="170"/>
      <c r="AT275" s="164" t="s">
        <v>182</v>
      </c>
      <c r="AU275" s="164" t="s">
        <v>84</v>
      </c>
      <c r="AV275" s="12" t="s">
        <v>84</v>
      </c>
      <c r="AW275" s="12" t="s">
        <v>34</v>
      </c>
      <c r="AX275" s="12" t="s">
        <v>74</v>
      </c>
      <c r="AY275" s="164" t="s">
        <v>171</v>
      </c>
    </row>
    <row r="276" spans="2:51" s="12" customFormat="1" ht="12">
      <c r="B276" s="163"/>
      <c r="D276" s="160" t="s">
        <v>182</v>
      </c>
      <c r="E276" s="164" t="s">
        <v>3</v>
      </c>
      <c r="F276" s="165" t="s">
        <v>456</v>
      </c>
      <c r="H276" s="166">
        <v>0.223</v>
      </c>
      <c r="I276" s="167"/>
      <c r="L276" s="163"/>
      <c r="M276" s="168"/>
      <c r="N276" s="169"/>
      <c r="O276" s="169"/>
      <c r="P276" s="169"/>
      <c r="Q276" s="169"/>
      <c r="R276" s="169"/>
      <c r="S276" s="169"/>
      <c r="T276" s="170"/>
      <c r="AT276" s="164" t="s">
        <v>182</v>
      </c>
      <c r="AU276" s="164" t="s">
        <v>84</v>
      </c>
      <c r="AV276" s="12" t="s">
        <v>84</v>
      </c>
      <c r="AW276" s="12" t="s">
        <v>34</v>
      </c>
      <c r="AX276" s="12" t="s">
        <v>74</v>
      </c>
      <c r="AY276" s="164" t="s">
        <v>171</v>
      </c>
    </row>
    <row r="277" spans="2:51" s="15" customFormat="1" ht="12">
      <c r="B277" s="199"/>
      <c r="D277" s="160" t="s">
        <v>182</v>
      </c>
      <c r="E277" s="200" t="s">
        <v>3</v>
      </c>
      <c r="F277" s="201" t="s">
        <v>451</v>
      </c>
      <c r="H277" s="202">
        <v>6.759</v>
      </c>
      <c r="I277" s="203"/>
      <c r="L277" s="199"/>
      <c r="M277" s="204"/>
      <c r="N277" s="205"/>
      <c r="O277" s="205"/>
      <c r="P277" s="205"/>
      <c r="Q277" s="205"/>
      <c r="R277" s="205"/>
      <c r="S277" s="205"/>
      <c r="T277" s="206"/>
      <c r="AT277" s="200" t="s">
        <v>182</v>
      </c>
      <c r="AU277" s="200" t="s">
        <v>84</v>
      </c>
      <c r="AV277" s="15" t="s">
        <v>107</v>
      </c>
      <c r="AW277" s="15" t="s">
        <v>34</v>
      </c>
      <c r="AX277" s="15" t="s">
        <v>74</v>
      </c>
      <c r="AY277" s="200" t="s">
        <v>171</v>
      </c>
    </row>
    <row r="278" spans="2:51" s="14" customFormat="1" ht="12">
      <c r="B278" s="179"/>
      <c r="D278" s="160" t="s">
        <v>182</v>
      </c>
      <c r="E278" s="180" t="s">
        <v>3</v>
      </c>
      <c r="F278" s="181" t="s">
        <v>457</v>
      </c>
      <c r="H278" s="180" t="s">
        <v>3</v>
      </c>
      <c r="I278" s="182"/>
      <c r="L278" s="179"/>
      <c r="M278" s="183"/>
      <c r="N278" s="184"/>
      <c r="O278" s="184"/>
      <c r="P278" s="184"/>
      <c r="Q278" s="184"/>
      <c r="R278" s="184"/>
      <c r="S278" s="184"/>
      <c r="T278" s="185"/>
      <c r="AT278" s="180" t="s">
        <v>182</v>
      </c>
      <c r="AU278" s="180" t="s">
        <v>84</v>
      </c>
      <c r="AV278" s="14" t="s">
        <v>82</v>
      </c>
      <c r="AW278" s="14" t="s">
        <v>34</v>
      </c>
      <c r="AX278" s="14" t="s">
        <v>74</v>
      </c>
      <c r="AY278" s="180" t="s">
        <v>171</v>
      </c>
    </row>
    <row r="279" spans="2:51" s="12" customFormat="1" ht="12">
      <c r="B279" s="163"/>
      <c r="D279" s="160" t="s">
        <v>182</v>
      </c>
      <c r="E279" s="164" t="s">
        <v>3</v>
      </c>
      <c r="F279" s="165" t="s">
        <v>458</v>
      </c>
      <c r="H279" s="166">
        <v>0.36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4" t="s">
        <v>182</v>
      </c>
      <c r="AU279" s="164" t="s">
        <v>84</v>
      </c>
      <c r="AV279" s="12" t="s">
        <v>84</v>
      </c>
      <c r="AW279" s="12" t="s">
        <v>34</v>
      </c>
      <c r="AX279" s="12" t="s">
        <v>74</v>
      </c>
      <c r="AY279" s="164" t="s">
        <v>171</v>
      </c>
    </row>
    <row r="280" spans="2:51" s="13" customFormat="1" ht="12">
      <c r="B280" s="171"/>
      <c r="D280" s="160" t="s">
        <v>182</v>
      </c>
      <c r="E280" s="172" t="s">
        <v>3</v>
      </c>
      <c r="F280" s="173" t="s">
        <v>201</v>
      </c>
      <c r="H280" s="174">
        <v>19.423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182</v>
      </c>
      <c r="AU280" s="172" t="s">
        <v>84</v>
      </c>
      <c r="AV280" s="13" t="s">
        <v>178</v>
      </c>
      <c r="AW280" s="13" t="s">
        <v>34</v>
      </c>
      <c r="AX280" s="13" t="s">
        <v>82</v>
      </c>
      <c r="AY280" s="172" t="s">
        <v>171</v>
      </c>
    </row>
    <row r="281" spans="2:65" s="1" customFormat="1" ht="16.5" customHeight="1">
      <c r="B281" s="147"/>
      <c r="C281" s="148" t="s">
        <v>459</v>
      </c>
      <c r="D281" s="148" t="s">
        <v>173</v>
      </c>
      <c r="E281" s="149" t="s">
        <v>460</v>
      </c>
      <c r="F281" s="150" t="s">
        <v>461</v>
      </c>
      <c r="G281" s="151" t="s">
        <v>176</v>
      </c>
      <c r="H281" s="152">
        <v>71.184</v>
      </c>
      <c r="I281" s="153"/>
      <c r="J281" s="154">
        <f>ROUND(I281*H281,2)</f>
        <v>0</v>
      </c>
      <c r="K281" s="150" t="s">
        <v>177</v>
      </c>
      <c r="L281" s="32"/>
      <c r="M281" s="155" t="s">
        <v>3</v>
      </c>
      <c r="N281" s="156" t="s">
        <v>45</v>
      </c>
      <c r="O281" s="51"/>
      <c r="P281" s="157">
        <f>O281*H281</f>
        <v>0</v>
      </c>
      <c r="Q281" s="157">
        <v>0.00269</v>
      </c>
      <c r="R281" s="157">
        <f>Q281*H281</f>
        <v>0.19148496</v>
      </c>
      <c r="S281" s="157">
        <v>0</v>
      </c>
      <c r="T281" s="158">
        <f>S281*H281</f>
        <v>0</v>
      </c>
      <c r="AR281" s="18" t="s">
        <v>178</v>
      </c>
      <c r="AT281" s="18" t="s">
        <v>173</v>
      </c>
      <c r="AU281" s="18" t="s">
        <v>84</v>
      </c>
      <c r="AY281" s="18" t="s">
        <v>171</v>
      </c>
      <c r="BE281" s="159">
        <f>IF(N281="základní",J281,0)</f>
        <v>0</v>
      </c>
      <c r="BF281" s="159">
        <f>IF(N281="snížená",J281,0)</f>
        <v>0</v>
      </c>
      <c r="BG281" s="159">
        <f>IF(N281="zákl. přenesená",J281,0)</f>
        <v>0</v>
      </c>
      <c r="BH281" s="159">
        <f>IF(N281="sníž. přenesená",J281,0)</f>
        <v>0</v>
      </c>
      <c r="BI281" s="159">
        <f>IF(N281="nulová",J281,0)</f>
        <v>0</v>
      </c>
      <c r="BJ281" s="18" t="s">
        <v>82</v>
      </c>
      <c r="BK281" s="159">
        <f>ROUND(I281*H281,2)</f>
        <v>0</v>
      </c>
      <c r="BL281" s="18" t="s">
        <v>178</v>
      </c>
      <c r="BM281" s="18" t="s">
        <v>462</v>
      </c>
    </row>
    <row r="282" spans="2:47" s="1" customFormat="1" ht="12">
      <c r="B282" s="32"/>
      <c r="D282" s="160" t="s">
        <v>180</v>
      </c>
      <c r="F282" s="161" t="s">
        <v>463</v>
      </c>
      <c r="I282" s="93"/>
      <c r="L282" s="32"/>
      <c r="M282" s="162"/>
      <c r="N282" s="51"/>
      <c r="O282" s="51"/>
      <c r="P282" s="51"/>
      <c r="Q282" s="51"/>
      <c r="R282" s="51"/>
      <c r="S282" s="51"/>
      <c r="T282" s="52"/>
      <c r="AT282" s="18" t="s">
        <v>180</v>
      </c>
      <c r="AU282" s="18" t="s">
        <v>84</v>
      </c>
    </row>
    <row r="283" spans="2:51" s="14" customFormat="1" ht="12">
      <c r="B283" s="179"/>
      <c r="D283" s="160" t="s">
        <v>182</v>
      </c>
      <c r="E283" s="180" t="s">
        <v>3</v>
      </c>
      <c r="F283" s="181" t="s">
        <v>464</v>
      </c>
      <c r="H283" s="180" t="s">
        <v>3</v>
      </c>
      <c r="I283" s="182"/>
      <c r="L283" s="179"/>
      <c r="M283" s="183"/>
      <c r="N283" s="184"/>
      <c r="O283" s="184"/>
      <c r="P283" s="184"/>
      <c r="Q283" s="184"/>
      <c r="R283" s="184"/>
      <c r="S283" s="184"/>
      <c r="T283" s="185"/>
      <c r="AT283" s="180" t="s">
        <v>182</v>
      </c>
      <c r="AU283" s="180" t="s">
        <v>84</v>
      </c>
      <c r="AV283" s="14" t="s">
        <v>82</v>
      </c>
      <c r="AW283" s="14" t="s">
        <v>34</v>
      </c>
      <c r="AX283" s="14" t="s">
        <v>74</v>
      </c>
      <c r="AY283" s="180" t="s">
        <v>171</v>
      </c>
    </row>
    <row r="284" spans="2:51" s="12" customFormat="1" ht="12">
      <c r="B284" s="163"/>
      <c r="D284" s="160" t="s">
        <v>182</v>
      </c>
      <c r="E284" s="164" t="s">
        <v>3</v>
      </c>
      <c r="F284" s="165" t="s">
        <v>465</v>
      </c>
      <c r="H284" s="166">
        <v>33.599</v>
      </c>
      <c r="I284" s="167"/>
      <c r="L284" s="163"/>
      <c r="M284" s="168"/>
      <c r="N284" s="169"/>
      <c r="O284" s="169"/>
      <c r="P284" s="169"/>
      <c r="Q284" s="169"/>
      <c r="R284" s="169"/>
      <c r="S284" s="169"/>
      <c r="T284" s="170"/>
      <c r="AT284" s="164" t="s">
        <v>182</v>
      </c>
      <c r="AU284" s="164" t="s">
        <v>84</v>
      </c>
      <c r="AV284" s="12" t="s">
        <v>84</v>
      </c>
      <c r="AW284" s="12" t="s">
        <v>34</v>
      </c>
      <c r="AX284" s="12" t="s">
        <v>74</v>
      </c>
      <c r="AY284" s="164" t="s">
        <v>171</v>
      </c>
    </row>
    <row r="285" spans="2:51" s="14" customFormat="1" ht="12">
      <c r="B285" s="179"/>
      <c r="D285" s="160" t="s">
        <v>182</v>
      </c>
      <c r="E285" s="180" t="s">
        <v>3</v>
      </c>
      <c r="F285" s="181" t="s">
        <v>466</v>
      </c>
      <c r="H285" s="180" t="s">
        <v>3</v>
      </c>
      <c r="I285" s="182"/>
      <c r="L285" s="179"/>
      <c r="M285" s="183"/>
      <c r="N285" s="184"/>
      <c r="O285" s="184"/>
      <c r="P285" s="184"/>
      <c r="Q285" s="184"/>
      <c r="R285" s="184"/>
      <c r="S285" s="184"/>
      <c r="T285" s="185"/>
      <c r="AT285" s="180" t="s">
        <v>182</v>
      </c>
      <c r="AU285" s="180" t="s">
        <v>84</v>
      </c>
      <c r="AV285" s="14" t="s">
        <v>82</v>
      </c>
      <c r="AW285" s="14" t="s">
        <v>34</v>
      </c>
      <c r="AX285" s="14" t="s">
        <v>74</v>
      </c>
      <c r="AY285" s="180" t="s">
        <v>171</v>
      </c>
    </row>
    <row r="286" spans="2:51" s="12" customFormat="1" ht="12">
      <c r="B286" s="163"/>
      <c r="D286" s="160" t="s">
        <v>182</v>
      </c>
      <c r="E286" s="164" t="s">
        <v>3</v>
      </c>
      <c r="F286" s="165" t="s">
        <v>467</v>
      </c>
      <c r="H286" s="166">
        <v>35.785</v>
      </c>
      <c r="I286" s="167"/>
      <c r="L286" s="163"/>
      <c r="M286" s="168"/>
      <c r="N286" s="169"/>
      <c r="O286" s="169"/>
      <c r="P286" s="169"/>
      <c r="Q286" s="169"/>
      <c r="R286" s="169"/>
      <c r="S286" s="169"/>
      <c r="T286" s="170"/>
      <c r="AT286" s="164" t="s">
        <v>182</v>
      </c>
      <c r="AU286" s="164" t="s">
        <v>84</v>
      </c>
      <c r="AV286" s="12" t="s">
        <v>84</v>
      </c>
      <c r="AW286" s="12" t="s">
        <v>34</v>
      </c>
      <c r="AX286" s="12" t="s">
        <v>74</v>
      </c>
      <c r="AY286" s="164" t="s">
        <v>171</v>
      </c>
    </row>
    <row r="287" spans="2:51" s="14" customFormat="1" ht="12">
      <c r="B287" s="179"/>
      <c r="D287" s="160" t="s">
        <v>182</v>
      </c>
      <c r="E287" s="180" t="s">
        <v>3</v>
      </c>
      <c r="F287" s="181" t="s">
        <v>457</v>
      </c>
      <c r="H287" s="180" t="s">
        <v>3</v>
      </c>
      <c r="I287" s="182"/>
      <c r="L287" s="179"/>
      <c r="M287" s="183"/>
      <c r="N287" s="184"/>
      <c r="O287" s="184"/>
      <c r="P287" s="184"/>
      <c r="Q287" s="184"/>
      <c r="R287" s="184"/>
      <c r="S287" s="184"/>
      <c r="T287" s="185"/>
      <c r="AT287" s="180" t="s">
        <v>182</v>
      </c>
      <c r="AU287" s="180" t="s">
        <v>84</v>
      </c>
      <c r="AV287" s="14" t="s">
        <v>82</v>
      </c>
      <c r="AW287" s="14" t="s">
        <v>34</v>
      </c>
      <c r="AX287" s="14" t="s">
        <v>74</v>
      </c>
      <c r="AY287" s="180" t="s">
        <v>171</v>
      </c>
    </row>
    <row r="288" spans="2:51" s="12" customFormat="1" ht="12">
      <c r="B288" s="163"/>
      <c r="D288" s="160" t="s">
        <v>182</v>
      </c>
      <c r="E288" s="164" t="s">
        <v>3</v>
      </c>
      <c r="F288" s="165" t="s">
        <v>468</v>
      </c>
      <c r="H288" s="166">
        <v>1.8</v>
      </c>
      <c r="I288" s="167"/>
      <c r="L288" s="163"/>
      <c r="M288" s="168"/>
      <c r="N288" s="169"/>
      <c r="O288" s="169"/>
      <c r="P288" s="169"/>
      <c r="Q288" s="169"/>
      <c r="R288" s="169"/>
      <c r="S288" s="169"/>
      <c r="T288" s="170"/>
      <c r="AT288" s="164" t="s">
        <v>182</v>
      </c>
      <c r="AU288" s="164" t="s">
        <v>84</v>
      </c>
      <c r="AV288" s="12" t="s">
        <v>84</v>
      </c>
      <c r="AW288" s="12" t="s">
        <v>34</v>
      </c>
      <c r="AX288" s="12" t="s">
        <v>74</v>
      </c>
      <c r="AY288" s="164" t="s">
        <v>171</v>
      </c>
    </row>
    <row r="289" spans="2:51" s="13" customFormat="1" ht="12">
      <c r="B289" s="171"/>
      <c r="D289" s="160" t="s">
        <v>182</v>
      </c>
      <c r="E289" s="172" t="s">
        <v>3</v>
      </c>
      <c r="F289" s="173" t="s">
        <v>201</v>
      </c>
      <c r="H289" s="174">
        <v>71.18399999999998</v>
      </c>
      <c r="I289" s="175"/>
      <c r="L289" s="171"/>
      <c r="M289" s="176"/>
      <c r="N289" s="177"/>
      <c r="O289" s="177"/>
      <c r="P289" s="177"/>
      <c r="Q289" s="177"/>
      <c r="R289" s="177"/>
      <c r="S289" s="177"/>
      <c r="T289" s="178"/>
      <c r="AT289" s="172" t="s">
        <v>182</v>
      </c>
      <c r="AU289" s="172" t="s">
        <v>84</v>
      </c>
      <c r="AV289" s="13" t="s">
        <v>178</v>
      </c>
      <c r="AW289" s="13" t="s">
        <v>34</v>
      </c>
      <c r="AX289" s="13" t="s">
        <v>82</v>
      </c>
      <c r="AY289" s="172" t="s">
        <v>171</v>
      </c>
    </row>
    <row r="290" spans="2:65" s="1" customFormat="1" ht="16.5" customHeight="1">
      <c r="B290" s="147"/>
      <c r="C290" s="148" t="s">
        <v>469</v>
      </c>
      <c r="D290" s="148" t="s">
        <v>173</v>
      </c>
      <c r="E290" s="149" t="s">
        <v>470</v>
      </c>
      <c r="F290" s="150" t="s">
        <v>471</v>
      </c>
      <c r="G290" s="151" t="s">
        <v>176</v>
      </c>
      <c r="H290" s="152">
        <v>71.184</v>
      </c>
      <c r="I290" s="153"/>
      <c r="J290" s="154">
        <f>ROUND(I290*H290,2)</f>
        <v>0</v>
      </c>
      <c r="K290" s="150" t="s">
        <v>177</v>
      </c>
      <c r="L290" s="32"/>
      <c r="M290" s="155" t="s">
        <v>3</v>
      </c>
      <c r="N290" s="156" t="s">
        <v>45</v>
      </c>
      <c r="O290" s="51"/>
      <c r="P290" s="157">
        <f>O290*H290</f>
        <v>0</v>
      </c>
      <c r="Q290" s="157">
        <v>0</v>
      </c>
      <c r="R290" s="157">
        <f>Q290*H290</f>
        <v>0</v>
      </c>
      <c r="S290" s="157">
        <v>0</v>
      </c>
      <c r="T290" s="158">
        <f>S290*H290</f>
        <v>0</v>
      </c>
      <c r="AR290" s="18" t="s">
        <v>178</v>
      </c>
      <c r="AT290" s="18" t="s">
        <v>173</v>
      </c>
      <c r="AU290" s="18" t="s">
        <v>84</v>
      </c>
      <c r="AY290" s="18" t="s">
        <v>171</v>
      </c>
      <c r="BE290" s="159">
        <f>IF(N290="základní",J290,0)</f>
        <v>0</v>
      </c>
      <c r="BF290" s="159">
        <f>IF(N290="snížená",J290,0)</f>
        <v>0</v>
      </c>
      <c r="BG290" s="159">
        <f>IF(N290="zákl. přenesená",J290,0)</f>
        <v>0</v>
      </c>
      <c r="BH290" s="159">
        <f>IF(N290="sníž. přenesená",J290,0)</f>
        <v>0</v>
      </c>
      <c r="BI290" s="159">
        <f>IF(N290="nulová",J290,0)</f>
        <v>0</v>
      </c>
      <c r="BJ290" s="18" t="s">
        <v>82</v>
      </c>
      <c r="BK290" s="159">
        <f>ROUND(I290*H290,2)</f>
        <v>0</v>
      </c>
      <c r="BL290" s="18" t="s">
        <v>178</v>
      </c>
      <c r="BM290" s="18" t="s">
        <v>472</v>
      </c>
    </row>
    <row r="291" spans="2:47" s="1" customFormat="1" ht="12">
      <c r="B291" s="32"/>
      <c r="D291" s="160" t="s">
        <v>180</v>
      </c>
      <c r="F291" s="161" t="s">
        <v>473</v>
      </c>
      <c r="I291" s="93"/>
      <c r="L291" s="32"/>
      <c r="M291" s="162"/>
      <c r="N291" s="51"/>
      <c r="O291" s="51"/>
      <c r="P291" s="51"/>
      <c r="Q291" s="51"/>
      <c r="R291" s="51"/>
      <c r="S291" s="51"/>
      <c r="T291" s="52"/>
      <c r="AT291" s="18" t="s">
        <v>180</v>
      </c>
      <c r="AU291" s="18" t="s">
        <v>84</v>
      </c>
    </row>
    <row r="292" spans="2:65" s="1" customFormat="1" ht="16.5" customHeight="1">
      <c r="B292" s="147"/>
      <c r="C292" s="148" t="s">
        <v>214</v>
      </c>
      <c r="D292" s="148" t="s">
        <v>173</v>
      </c>
      <c r="E292" s="149" t="s">
        <v>474</v>
      </c>
      <c r="F292" s="150" t="s">
        <v>475</v>
      </c>
      <c r="G292" s="151" t="s">
        <v>235</v>
      </c>
      <c r="H292" s="152">
        <v>1.748</v>
      </c>
      <c r="I292" s="153"/>
      <c r="J292" s="154">
        <f>ROUND(I292*H292,2)</f>
        <v>0</v>
      </c>
      <c r="K292" s="150" t="s">
        <v>177</v>
      </c>
      <c r="L292" s="32"/>
      <c r="M292" s="155" t="s">
        <v>3</v>
      </c>
      <c r="N292" s="156" t="s">
        <v>45</v>
      </c>
      <c r="O292" s="51"/>
      <c r="P292" s="157">
        <f>O292*H292</f>
        <v>0</v>
      </c>
      <c r="Q292" s="157">
        <v>1.06017</v>
      </c>
      <c r="R292" s="157">
        <f>Q292*H292</f>
        <v>1.85317716</v>
      </c>
      <c r="S292" s="157">
        <v>0</v>
      </c>
      <c r="T292" s="158">
        <f>S292*H292</f>
        <v>0</v>
      </c>
      <c r="AR292" s="18" t="s">
        <v>178</v>
      </c>
      <c r="AT292" s="18" t="s">
        <v>173</v>
      </c>
      <c r="AU292" s="18" t="s">
        <v>84</v>
      </c>
      <c r="AY292" s="18" t="s">
        <v>171</v>
      </c>
      <c r="BE292" s="159">
        <f>IF(N292="základní",J292,0)</f>
        <v>0</v>
      </c>
      <c r="BF292" s="159">
        <f>IF(N292="snížená",J292,0)</f>
        <v>0</v>
      </c>
      <c r="BG292" s="159">
        <f>IF(N292="zákl. přenesená",J292,0)</f>
        <v>0</v>
      </c>
      <c r="BH292" s="159">
        <f>IF(N292="sníž. přenesená",J292,0)</f>
        <v>0</v>
      </c>
      <c r="BI292" s="159">
        <f>IF(N292="nulová",J292,0)</f>
        <v>0</v>
      </c>
      <c r="BJ292" s="18" t="s">
        <v>82</v>
      </c>
      <c r="BK292" s="159">
        <f>ROUND(I292*H292,2)</f>
        <v>0</v>
      </c>
      <c r="BL292" s="18" t="s">
        <v>178</v>
      </c>
      <c r="BM292" s="18" t="s">
        <v>476</v>
      </c>
    </row>
    <row r="293" spans="2:47" s="1" customFormat="1" ht="12">
      <c r="B293" s="32"/>
      <c r="D293" s="160" t="s">
        <v>180</v>
      </c>
      <c r="F293" s="161" t="s">
        <v>477</v>
      </c>
      <c r="I293" s="93"/>
      <c r="L293" s="32"/>
      <c r="M293" s="162"/>
      <c r="N293" s="51"/>
      <c r="O293" s="51"/>
      <c r="P293" s="51"/>
      <c r="Q293" s="51"/>
      <c r="R293" s="51"/>
      <c r="S293" s="51"/>
      <c r="T293" s="52"/>
      <c r="AT293" s="18" t="s">
        <v>180</v>
      </c>
      <c r="AU293" s="18" t="s">
        <v>84</v>
      </c>
    </row>
    <row r="294" spans="2:51" s="14" customFormat="1" ht="12">
      <c r="B294" s="179"/>
      <c r="D294" s="160" t="s">
        <v>182</v>
      </c>
      <c r="E294" s="180" t="s">
        <v>3</v>
      </c>
      <c r="F294" s="181" t="s">
        <v>478</v>
      </c>
      <c r="H294" s="180" t="s">
        <v>3</v>
      </c>
      <c r="I294" s="182"/>
      <c r="L294" s="179"/>
      <c r="M294" s="183"/>
      <c r="N294" s="184"/>
      <c r="O294" s="184"/>
      <c r="P294" s="184"/>
      <c r="Q294" s="184"/>
      <c r="R294" s="184"/>
      <c r="S294" s="184"/>
      <c r="T294" s="185"/>
      <c r="AT294" s="180" t="s">
        <v>182</v>
      </c>
      <c r="AU294" s="180" t="s">
        <v>84</v>
      </c>
      <c r="AV294" s="14" t="s">
        <v>82</v>
      </c>
      <c r="AW294" s="14" t="s">
        <v>34</v>
      </c>
      <c r="AX294" s="14" t="s">
        <v>74</v>
      </c>
      <c r="AY294" s="180" t="s">
        <v>171</v>
      </c>
    </row>
    <row r="295" spans="2:51" s="14" customFormat="1" ht="12">
      <c r="B295" s="179"/>
      <c r="D295" s="160" t="s">
        <v>182</v>
      </c>
      <c r="E295" s="180" t="s">
        <v>3</v>
      </c>
      <c r="F295" s="181" t="s">
        <v>479</v>
      </c>
      <c r="H295" s="180" t="s">
        <v>3</v>
      </c>
      <c r="I295" s="182"/>
      <c r="L295" s="179"/>
      <c r="M295" s="183"/>
      <c r="N295" s="184"/>
      <c r="O295" s="184"/>
      <c r="P295" s="184"/>
      <c r="Q295" s="184"/>
      <c r="R295" s="184"/>
      <c r="S295" s="184"/>
      <c r="T295" s="185"/>
      <c r="AT295" s="180" t="s">
        <v>182</v>
      </c>
      <c r="AU295" s="180" t="s">
        <v>84</v>
      </c>
      <c r="AV295" s="14" t="s">
        <v>82</v>
      </c>
      <c r="AW295" s="14" t="s">
        <v>34</v>
      </c>
      <c r="AX295" s="14" t="s">
        <v>74</v>
      </c>
      <c r="AY295" s="180" t="s">
        <v>171</v>
      </c>
    </row>
    <row r="296" spans="2:51" s="12" customFormat="1" ht="12">
      <c r="B296" s="163"/>
      <c r="D296" s="160" t="s">
        <v>182</v>
      </c>
      <c r="E296" s="164" t="s">
        <v>3</v>
      </c>
      <c r="F296" s="165" t="s">
        <v>480</v>
      </c>
      <c r="H296" s="166">
        <v>1.748</v>
      </c>
      <c r="I296" s="167"/>
      <c r="L296" s="163"/>
      <c r="M296" s="168"/>
      <c r="N296" s="169"/>
      <c r="O296" s="169"/>
      <c r="P296" s="169"/>
      <c r="Q296" s="169"/>
      <c r="R296" s="169"/>
      <c r="S296" s="169"/>
      <c r="T296" s="170"/>
      <c r="AT296" s="164" t="s">
        <v>182</v>
      </c>
      <c r="AU296" s="164" t="s">
        <v>84</v>
      </c>
      <c r="AV296" s="12" t="s">
        <v>84</v>
      </c>
      <c r="AW296" s="12" t="s">
        <v>34</v>
      </c>
      <c r="AX296" s="12" t="s">
        <v>82</v>
      </c>
      <c r="AY296" s="164" t="s">
        <v>171</v>
      </c>
    </row>
    <row r="297" spans="2:65" s="1" customFormat="1" ht="16.5" customHeight="1">
      <c r="B297" s="147"/>
      <c r="C297" s="148" t="s">
        <v>481</v>
      </c>
      <c r="D297" s="148" t="s">
        <v>173</v>
      </c>
      <c r="E297" s="149" t="s">
        <v>482</v>
      </c>
      <c r="F297" s="150" t="s">
        <v>483</v>
      </c>
      <c r="G297" s="151" t="s">
        <v>279</v>
      </c>
      <c r="H297" s="152">
        <v>8.704</v>
      </c>
      <c r="I297" s="153"/>
      <c r="J297" s="154">
        <f>ROUND(I297*H297,2)</f>
        <v>0</v>
      </c>
      <c r="K297" s="150" t="s">
        <v>177</v>
      </c>
      <c r="L297" s="32"/>
      <c r="M297" s="155" t="s">
        <v>3</v>
      </c>
      <c r="N297" s="156" t="s">
        <v>45</v>
      </c>
      <c r="O297" s="51"/>
      <c r="P297" s="157">
        <f>O297*H297</f>
        <v>0</v>
      </c>
      <c r="Q297" s="157">
        <v>2.45329</v>
      </c>
      <c r="R297" s="157">
        <f>Q297*H297</f>
        <v>21.35343616</v>
      </c>
      <c r="S297" s="157">
        <v>0</v>
      </c>
      <c r="T297" s="158">
        <f>S297*H297</f>
        <v>0</v>
      </c>
      <c r="AR297" s="18" t="s">
        <v>178</v>
      </c>
      <c r="AT297" s="18" t="s">
        <v>173</v>
      </c>
      <c r="AU297" s="18" t="s">
        <v>84</v>
      </c>
      <c r="AY297" s="18" t="s">
        <v>171</v>
      </c>
      <c r="BE297" s="159">
        <f>IF(N297="základní",J297,0)</f>
        <v>0</v>
      </c>
      <c r="BF297" s="159">
        <f>IF(N297="snížená",J297,0)</f>
        <v>0</v>
      </c>
      <c r="BG297" s="159">
        <f>IF(N297="zákl. přenesená",J297,0)</f>
        <v>0</v>
      </c>
      <c r="BH297" s="159">
        <f>IF(N297="sníž. přenesená",J297,0)</f>
        <v>0</v>
      </c>
      <c r="BI297" s="159">
        <f>IF(N297="nulová",J297,0)</f>
        <v>0</v>
      </c>
      <c r="BJ297" s="18" t="s">
        <v>82</v>
      </c>
      <c r="BK297" s="159">
        <f>ROUND(I297*H297,2)</f>
        <v>0</v>
      </c>
      <c r="BL297" s="18" t="s">
        <v>178</v>
      </c>
      <c r="BM297" s="18" t="s">
        <v>484</v>
      </c>
    </row>
    <row r="298" spans="2:47" s="1" customFormat="1" ht="12">
      <c r="B298" s="32"/>
      <c r="D298" s="160" t="s">
        <v>180</v>
      </c>
      <c r="F298" s="161" t="s">
        <v>485</v>
      </c>
      <c r="I298" s="93"/>
      <c r="L298" s="32"/>
      <c r="M298" s="162"/>
      <c r="N298" s="51"/>
      <c r="O298" s="51"/>
      <c r="P298" s="51"/>
      <c r="Q298" s="51"/>
      <c r="R298" s="51"/>
      <c r="S298" s="51"/>
      <c r="T298" s="52"/>
      <c r="AT298" s="18" t="s">
        <v>180</v>
      </c>
      <c r="AU298" s="18" t="s">
        <v>84</v>
      </c>
    </row>
    <row r="299" spans="2:51" s="14" customFormat="1" ht="12">
      <c r="B299" s="179"/>
      <c r="D299" s="160" t="s">
        <v>182</v>
      </c>
      <c r="E299" s="180" t="s">
        <v>3</v>
      </c>
      <c r="F299" s="181" t="s">
        <v>486</v>
      </c>
      <c r="H299" s="180" t="s">
        <v>3</v>
      </c>
      <c r="I299" s="182"/>
      <c r="L299" s="179"/>
      <c r="M299" s="183"/>
      <c r="N299" s="184"/>
      <c r="O299" s="184"/>
      <c r="P299" s="184"/>
      <c r="Q299" s="184"/>
      <c r="R299" s="184"/>
      <c r="S299" s="184"/>
      <c r="T299" s="185"/>
      <c r="AT299" s="180" t="s">
        <v>182</v>
      </c>
      <c r="AU299" s="180" t="s">
        <v>84</v>
      </c>
      <c r="AV299" s="14" t="s">
        <v>82</v>
      </c>
      <c r="AW299" s="14" t="s">
        <v>34</v>
      </c>
      <c r="AX299" s="14" t="s">
        <v>74</v>
      </c>
      <c r="AY299" s="180" t="s">
        <v>171</v>
      </c>
    </row>
    <row r="300" spans="2:51" s="14" customFormat="1" ht="12">
      <c r="B300" s="179"/>
      <c r="D300" s="160" t="s">
        <v>182</v>
      </c>
      <c r="E300" s="180" t="s">
        <v>3</v>
      </c>
      <c r="F300" s="181" t="s">
        <v>487</v>
      </c>
      <c r="H300" s="180" t="s">
        <v>3</v>
      </c>
      <c r="I300" s="182"/>
      <c r="L300" s="179"/>
      <c r="M300" s="183"/>
      <c r="N300" s="184"/>
      <c r="O300" s="184"/>
      <c r="P300" s="184"/>
      <c r="Q300" s="184"/>
      <c r="R300" s="184"/>
      <c r="S300" s="184"/>
      <c r="T300" s="185"/>
      <c r="AT300" s="180" t="s">
        <v>182</v>
      </c>
      <c r="AU300" s="180" t="s">
        <v>84</v>
      </c>
      <c r="AV300" s="14" t="s">
        <v>82</v>
      </c>
      <c r="AW300" s="14" t="s">
        <v>34</v>
      </c>
      <c r="AX300" s="14" t="s">
        <v>74</v>
      </c>
      <c r="AY300" s="180" t="s">
        <v>171</v>
      </c>
    </row>
    <row r="301" spans="2:51" s="12" customFormat="1" ht="12">
      <c r="B301" s="163"/>
      <c r="D301" s="160" t="s">
        <v>182</v>
      </c>
      <c r="E301" s="164" t="s">
        <v>3</v>
      </c>
      <c r="F301" s="165" t="s">
        <v>488</v>
      </c>
      <c r="H301" s="166">
        <v>8.704</v>
      </c>
      <c r="I301" s="167"/>
      <c r="L301" s="163"/>
      <c r="M301" s="168"/>
      <c r="N301" s="169"/>
      <c r="O301" s="169"/>
      <c r="P301" s="169"/>
      <c r="Q301" s="169"/>
      <c r="R301" s="169"/>
      <c r="S301" s="169"/>
      <c r="T301" s="170"/>
      <c r="AT301" s="164" t="s">
        <v>182</v>
      </c>
      <c r="AU301" s="164" t="s">
        <v>84</v>
      </c>
      <c r="AV301" s="12" t="s">
        <v>84</v>
      </c>
      <c r="AW301" s="12" t="s">
        <v>34</v>
      </c>
      <c r="AX301" s="12" t="s">
        <v>82</v>
      </c>
      <c r="AY301" s="164" t="s">
        <v>171</v>
      </c>
    </row>
    <row r="302" spans="2:65" s="1" customFormat="1" ht="16.5" customHeight="1">
      <c r="B302" s="147"/>
      <c r="C302" s="148" t="s">
        <v>489</v>
      </c>
      <c r="D302" s="148" t="s">
        <v>173</v>
      </c>
      <c r="E302" s="149" t="s">
        <v>490</v>
      </c>
      <c r="F302" s="150" t="s">
        <v>491</v>
      </c>
      <c r="G302" s="151" t="s">
        <v>176</v>
      </c>
      <c r="H302" s="152">
        <v>57.8</v>
      </c>
      <c r="I302" s="153"/>
      <c r="J302" s="154">
        <f>ROUND(I302*H302,2)</f>
        <v>0</v>
      </c>
      <c r="K302" s="150" t="s">
        <v>177</v>
      </c>
      <c r="L302" s="32"/>
      <c r="M302" s="155" t="s">
        <v>3</v>
      </c>
      <c r="N302" s="156" t="s">
        <v>45</v>
      </c>
      <c r="O302" s="51"/>
      <c r="P302" s="157">
        <f>O302*H302</f>
        <v>0</v>
      </c>
      <c r="Q302" s="157">
        <v>0.00264</v>
      </c>
      <c r="R302" s="157">
        <f>Q302*H302</f>
        <v>0.152592</v>
      </c>
      <c r="S302" s="157">
        <v>0</v>
      </c>
      <c r="T302" s="158">
        <f>S302*H302</f>
        <v>0</v>
      </c>
      <c r="AR302" s="18" t="s">
        <v>178</v>
      </c>
      <c r="AT302" s="18" t="s">
        <v>173</v>
      </c>
      <c r="AU302" s="18" t="s">
        <v>84</v>
      </c>
      <c r="AY302" s="18" t="s">
        <v>171</v>
      </c>
      <c r="BE302" s="159">
        <f>IF(N302="základní",J302,0)</f>
        <v>0</v>
      </c>
      <c r="BF302" s="159">
        <f>IF(N302="snížená",J302,0)</f>
        <v>0</v>
      </c>
      <c r="BG302" s="159">
        <f>IF(N302="zákl. přenesená",J302,0)</f>
        <v>0</v>
      </c>
      <c r="BH302" s="159">
        <f>IF(N302="sníž. přenesená",J302,0)</f>
        <v>0</v>
      </c>
      <c r="BI302" s="159">
        <f>IF(N302="nulová",J302,0)</f>
        <v>0</v>
      </c>
      <c r="BJ302" s="18" t="s">
        <v>82</v>
      </c>
      <c r="BK302" s="159">
        <f>ROUND(I302*H302,2)</f>
        <v>0</v>
      </c>
      <c r="BL302" s="18" t="s">
        <v>178</v>
      </c>
      <c r="BM302" s="18" t="s">
        <v>492</v>
      </c>
    </row>
    <row r="303" spans="2:47" s="1" customFormat="1" ht="12">
      <c r="B303" s="32"/>
      <c r="D303" s="160" t="s">
        <v>180</v>
      </c>
      <c r="F303" s="161" t="s">
        <v>493</v>
      </c>
      <c r="I303" s="93"/>
      <c r="L303" s="32"/>
      <c r="M303" s="162"/>
      <c r="N303" s="51"/>
      <c r="O303" s="51"/>
      <c r="P303" s="51"/>
      <c r="Q303" s="51"/>
      <c r="R303" s="51"/>
      <c r="S303" s="51"/>
      <c r="T303" s="52"/>
      <c r="AT303" s="18" t="s">
        <v>180</v>
      </c>
      <c r="AU303" s="18" t="s">
        <v>84</v>
      </c>
    </row>
    <row r="304" spans="2:51" s="12" customFormat="1" ht="12">
      <c r="B304" s="163"/>
      <c r="D304" s="160" t="s">
        <v>182</v>
      </c>
      <c r="E304" s="164" t="s">
        <v>3</v>
      </c>
      <c r="F304" s="165" t="s">
        <v>494</v>
      </c>
      <c r="H304" s="166">
        <v>57.8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4" t="s">
        <v>182</v>
      </c>
      <c r="AU304" s="164" t="s">
        <v>84</v>
      </c>
      <c r="AV304" s="12" t="s">
        <v>84</v>
      </c>
      <c r="AW304" s="12" t="s">
        <v>34</v>
      </c>
      <c r="AX304" s="12" t="s">
        <v>82</v>
      </c>
      <c r="AY304" s="164" t="s">
        <v>171</v>
      </c>
    </row>
    <row r="305" spans="2:65" s="1" customFormat="1" ht="16.5" customHeight="1">
      <c r="B305" s="147"/>
      <c r="C305" s="148" t="s">
        <v>495</v>
      </c>
      <c r="D305" s="148" t="s">
        <v>173</v>
      </c>
      <c r="E305" s="149" t="s">
        <v>496</v>
      </c>
      <c r="F305" s="150" t="s">
        <v>497</v>
      </c>
      <c r="G305" s="151" t="s">
        <v>176</v>
      </c>
      <c r="H305" s="152">
        <v>57.8</v>
      </c>
      <c r="I305" s="153"/>
      <c r="J305" s="154">
        <f>ROUND(I305*H305,2)</f>
        <v>0</v>
      </c>
      <c r="K305" s="150" t="s">
        <v>177</v>
      </c>
      <c r="L305" s="32"/>
      <c r="M305" s="155" t="s">
        <v>3</v>
      </c>
      <c r="N305" s="156" t="s">
        <v>45</v>
      </c>
      <c r="O305" s="51"/>
      <c r="P305" s="157">
        <f>O305*H305</f>
        <v>0</v>
      </c>
      <c r="Q305" s="157">
        <v>0</v>
      </c>
      <c r="R305" s="157">
        <f>Q305*H305</f>
        <v>0</v>
      </c>
      <c r="S305" s="157">
        <v>0</v>
      </c>
      <c r="T305" s="158">
        <f>S305*H305</f>
        <v>0</v>
      </c>
      <c r="AR305" s="18" t="s">
        <v>178</v>
      </c>
      <c r="AT305" s="18" t="s">
        <v>173</v>
      </c>
      <c r="AU305" s="18" t="s">
        <v>84</v>
      </c>
      <c r="AY305" s="18" t="s">
        <v>171</v>
      </c>
      <c r="BE305" s="159">
        <f>IF(N305="základní",J305,0)</f>
        <v>0</v>
      </c>
      <c r="BF305" s="159">
        <f>IF(N305="snížená",J305,0)</f>
        <v>0</v>
      </c>
      <c r="BG305" s="159">
        <f>IF(N305="zákl. přenesená",J305,0)</f>
        <v>0</v>
      </c>
      <c r="BH305" s="159">
        <f>IF(N305="sníž. přenesená",J305,0)</f>
        <v>0</v>
      </c>
      <c r="BI305" s="159">
        <f>IF(N305="nulová",J305,0)</f>
        <v>0</v>
      </c>
      <c r="BJ305" s="18" t="s">
        <v>82</v>
      </c>
      <c r="BK305" s="159">
        <f>ROUND(I305*H305,2)</f>
        <v>0</v>
      </c>
      <c r="BL305" s="18" t="s">
        <v>178</v>
      </c>
      <c r="BM305" s="18" t="s">
        <v>498</v>
      </c>
    </row>
    <row r="306" spans="2:47" s="1" customFormat="1" ht="12">
      <c r="B306" s="32"/>
      <c r="D306" s="160" t="s">
        <v>180</v>
      </c>
      <c r="F306" s="161" t="s">
        <v>499</v>
      </c>
      <c r="I306" s="93"/>
      <c r="L306" s="32"/>
      <c r="M306" s="162"/>
      <c r="N306" s="51"/>
      <c r="O306" s="51"/>
      <c r="P306" s="51"/>
      <c r="Q306" s="51"/>
      <c r="R306" s="51"/>
      <c r="S306" s="51"/>
      <c r="T306" s="52"/>
      <c r="AT306" s="18" t="s">
        <v>180</v>
      </c>
      <c r="AU306" s="18" t="s">
        <v>84</v>
      </c>
    </row>
    <row r="307" spans="2:65" s="1" customFormat="1" ht="16.5" customHeight="1">
      <c r="B307" s="147"/>
      <c r="C307" s="148" t="s">
        <v>500</v>
      </c>
      <c r="D307" s="148" t="s">
        <v>173</v>
      </c>
      <c r="E307" s="149" t="s">
        <v>501</v>
      </c>
      <c r="F307" s="150" t="s">
        <v>502</v>
      </c>
      <c r="G307" s="151" t="s">
        <v>235</v>
      </c>
      <c r="H307" s="152">
        <v>0.783</v>
      </c>
      <c r="I307" s="153"/>
      <c r="J307" s="154">
        <f>ROUND(I307*H307,2)</f>
        <v>0</v>
      </c>
      <c r="K307" s="150" t="s">
        <v>177</v>
      </c>
      <c r="L307" s="32"/>
      <c r="M307" s="155" t="s">
        <v>3</v>
      </c>
      <c r="N307" s="156" t="s">
        <v>45</v>
      </c>
      <c r="O307" s="51"/>
      <c r="P307" s="157">
        <f>O307*H307</f>
        <v>0</v>
      </c>
      <c r="Q307" s="157">
        <v>1.06017</v>
      </c>
      <c r="R307" s="157">
        <f>Q307*H307</f>
        <v>0.8301131100000001</v>
      </c>
      <c r="S307" s="157">
        <v>0</v>
      </c>
      <c r="T307" s="158">
        <f>S307*H307</f>
        <v>0</v>
      </c>
      <c r="AR307" s="18" t="s">
        <v>178</v>
      </c>
      <c r="AT307" s="18" t="s">
        <v>173</v>
      </c>
      <c r="AU307" s="18" t="s">
        <v>84</v>
      </c>
      <c r="AY307" s="18" t="s">
        <v>171</v>
      </c>
      <c r="BE307" s="159">
        <f>IF(N307="základní",J307,0)</f>
        <v>0</v>
      </c>
      <c r="BF307" s="159">
        <f>IF(N307="snížená",J307,0)</f>
        <v>0</v>
      </c>
      <c r="BG307" s="159">
        <f>IF(N307="zákl. přenesená",J307,0)</f>
        <v>0</v>
      </c>
      <c r="BH307" s="159">
        <f>IF(N307="sníž. přenesená",J307,0)</f>
        <v>0</v>
      </c>
      <c r="BI307" s="159">
        <f>IF(N307="nulová",J307,0)</f>
        <v>0</v>
      </c>
      <c r="BJ307" s="18" t="s">
        <v>82</v>
      </c>
      <c r="BK307" s="159">
        <f>ROUND(I307*H307,2)</f>
        <v>0</v>
      </c>
      <c r="BL307" s="18" t="s">
        <v>178</v>
      </c>
      <c r="BM307" s="18" t="s">
        <v>503</v>
      </c>
    </row>
    <row r="308" spans="2:47" s="1" customFormat="1" ht="12">
      <c r="B308" s="32"/>
      <c r="D308" s="160" t="s">
        <v>180</v>
      </c>
      <c r="F308" s="161" t="s">
        <v>504</v>
      </c>
      <c r="I308" s="93"/>
      <c r="L308" s="32"/>
      <c r="M308" s="162"/>
      <c r="N308" s="51"/>
      <c r="O308" s="51"/>
      <c r="P308" s="51"/>
      <c r="Q308" s="51"/>
      <c r="R308" s="51"/>
      <c r="S308" s="51"/>
      <c r="T308" s="52"/>
      <c r="AT308" s="18" t="s">
        <v>180</v>
      </c>
      <c r="AU308" s="18" t="s">
        <v>84</v>
      </c>
    </row>
    <row r="309" spans="2:51" s="14" customFormat="1" ht="12">
      <c r="B309" s="179"/>
      <c r="D309" s="160" t="s">
        <v>182</v>
      </c>
      <c r="E309" s="180" t="s">
        <v>3</v>
      </c>
      <c r="F309" s="181" t="s">
        <v>486</v>
      </c>
      <c r="H309" s="180" t="s">
        <v>3</v>
      </c>
      <c r="I309" s="182"/>
      <c r="L309" s="179"/>
      <c r="M309" s="183"/>
      <c r="N309" s="184"/>
      <c r="O309" s="184"/>
      <c r="P309" s="184"/>
      <c r="Q309" s="184"/>
      <c r="R309" s="184"/>
      <c r="S309" s="184"/>
      <c r="T309" s="185"/>
      <c r="AT309" s="180" t="s">
        <v>182</v>
      </c>
      <c r="AU309" s="180" t="s">
        <v>84</v>
      </c>
      <c r="AV309" s="14" t="s">
        <v>82</v>
      </c>
      <c r="AW309" s="14" t="s">
        <v>34</v>
      </c>
      <c r="AX309" s="14" t="s">
        <v>74</v>
      </c>
      <c r="AY309" s="180" t="s">
        <v>171</v>
      </c>
    </row>
    <row r="310" spans="2:51" s="14" customFormat="1" ht="12">
      <c r="B310" s="179"/>
      <c r="D310" s="160" t="s">
        <v>182</v>
      </c>
      <c r="E310" s="180" t="s">
        <v>3</v>
      </c>
      <c r="F310" s="181" t="s">
        <v>487</v>
      </c>
      <c r="H310" s="180" t="s">
        <v>3</v>
      </c>
      <c r="I310" s="182"/>
      <c r="L310" s="179"/>
      <c r="M310" s="183"/>
      <c r="N310" s="184"/>
      <c r="O310" s="184"/>
      <c r="P310" s="184"/>
      <c r="Q310" s="184"/>
      <c r="R310" s="184"/>
      <c r="S310" s="184"/>
      <c r="T310" s="185"/>
      <c r="AT310" s="180" t="s">
        <v>182</v>
      </c>
      <c r="AU310" s="180" t="s">
        <v>84</v>
      </c>
      <c r="AV310" s="14" t="s">
        <v>82</v>
      </c>
      <c r="AW310" s="14" t="s">
        <v>34</v>
      </c>
      <c r="AX310" s="14" t="s">
        <v>74</v>
      </c>
      <c r="AY310" s="180" t="s">
        <v>171</v>
      </c>
    </row>
    <row r="311" spans="2:51" s="12" customFormat="1" ht="12">
      <c r="B311" s="163"/>
      <c r="D311" s="160" t="s">
        <v>182</v>
      </c>
      <c r="E311" s="164" t="s">
        <v>3</v>
      </c>
      <c r="F311" s="165" t="s">
        <v>505</v>
      </c>
      <c r="H311" s="166">
        <v>0.783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4" t="s">
        <v>182</v>
      </c>
      <c r="AU311" s="164" t="s">
        <v>84</v>
      </c>
      <c r="AV311" s="12" t="s">
        <v>84</v>
      </c>
      <c r="AW311" s="12" t="s">
        <v>34</v>
      </c>
      <c r="AX311" s="12" t="s">
        <v>82</v>
      </c>
      <c r="AY311" s="164" t="s">
        <v>171</v>
      </c>
    </row>
    <row r="312" spans="2:63" s="11" customFormat="1" ht="22.9" customHeight="1">
      <c r="B312" s="134"/>
      <c r="D312" s="135" t="s">
        <v>73</v>
      </c>
      <c r="E312" s="145" t="s">
        <v>107</v>
      </c>
      <c r="F312" s="145" t="s">
        <v>184</v>
      </c>
      <c r="I312" s="137"/>
      <c r="J312" s="146">
        <f>BK312</f>
        <v>0</v>
      </c>
      <c r="L312" s="134"/>
      <c r="M312" s="139"/>
      <c r="N312" s="140"/>
      <c r="O312" s="140"/>
      <c r="P312" s="141">
        <f>SUM(P313:P514)</f>
        <v>0</v>
      </c>
      <c r="Q312" s="140"/>
      <c r="R312" s="141">
        <f>SUM(R313:R514)</f>
        <v>491.75918241999995</v>
      </c>
      <c r="S312" s="140"/>
      <c r="T312" s="142">
        <f>SUM(T313:T514)</f>
        <v>0</v>
      </c>
      <c r="AR312" s="135" t="s">
        <v>82</v>
      </c>
      <c r="AT312" s="143" t="s">
        <v>73</v>
      </c>
      <c r="AU312" s="143" t="s">
        <v>82</v>
      </c>
      <c r="AY312" s="135" t="s">
        <v>171</v>
      </c>
      <c r="BK312" s="144">
        <f>SUM(BK313:BK514)</f>
        <v>0</v>
      </c>
    </row>
    <row r="313" spans="2:65" s="1" customFormat="1" ht="16.5" customHeight="1">
      <c r="B313" s="147"/>
      <c r="C313" s="148" t="s">
        <v>506</v>
      </c>
      <c r="D313" s="148" t="s">
        <v>173</v>
      </c>
      <c r="E313" s="149" t="s">
        <v>507</v>
      </c>
      <c r="F313" s="150" t="s">
        <v>508</v>
      </c>
      <c r="G313" s="151" t="s">
        <v>279</v>
      </c>
      <c r="H313" s="152">
        <v>176.356</v>
      </c>
      <c r="I313" s="153"/>
      <c r="J313" s="154">
        <f>ROUND(I313*H313,2)</f>
        <v>0</v>
      </c>
      <c r="K313" s="150" t="s">
        <v>177</v>
      </c>
      <c r="L313" s="32"/>
      <c r="M313" s="155" t="s">
        <v>3</v>
      </c>
      <c r="N313" s="156" t="s">
        <v>45</v>
      </c>
      <c r="O313" s="51"/>
      <c r="P313" s="157">
        <f>O313*H313</f>
        <v>0</v>
      </c>
      <c r="Q313" s="157">
        <v>2.45329</v>
      </c>
      <c r="R313" s="157">
        <f>Q313*H313</f>
        <v>432.65241124</v>
      </c>
      <c r="S313" s="157">
        <v>0</v>
      </c>
      <c r="T313" s="158">
        <f>S313*H313</f>
        <v>0</v>
      </c>
      <c r="AR313" s="18" t="s">
        <v>178</v>
      </c>
      <c r="AT313" s="18" t="s">
        <v>173</v>
      </c>
      <c r="AU313" s="18" t="s">
        <v>84</v>
      </c>
      <c r="AY313" s="18" t="s">
        <v>171</v>
      </c>
      <c r="BE313" s="159">
        <f>IF(N313="základní",J313,0)</f>
        <v>0</v>
      </c>
      <c r="BF313" s="159">
        <f>IF(N313="snížená",J313,0)</f>
        <v>0</v>
      </c>
      <c r="BG313" s="159">
        <f>IF(N313="zákl. přenesená",J313,0)</f>
        <v>0</v>
      </c>
      <c r="BH313" s="159">
        <f>IF(N313="sníž. přenesená",J313,0)</f>
        <v>0</v>
      </c>
      <c r="BI313" s="159">
        <f>IF(N313="nulová",J313,0)</f>
        <v>0</v>
      </c>
      <c r="BJ313" s="18" t="s">
        <v>82</v>
      </c>
      <c r="BK313" s="159">
        <f>ROUND(I313*H313,2)</f>
        <v>0</v>
      </c>
      <c r="BL313" s="18" t="s">
        <v>178</v>
      </c>
      <c r="BM313" s="18" t="s">
        <v>509</v>
      </c>
    </row>
    <row r="314" spans="2:47" s="1" customFormat="1" ht="12">
      <c r="B314" s="32"/>
      <c r="D314" s="160" t="s">
        <v>180</v>
      </c>
      <c r="F314" s="161" t="s">
        <v>510</v>
      </c>
      <c r="I314" s="93"/>
      <c r="L314" s="32"/>
      <c r="M314" s="162"/>
      <c r="N314" s="51"/>
      <c r="O314" s="51"/>
      <c r="P314" s="51"/>
      <c r="Q314" s="51"/>
      <c r="R314" s="51"/>
      <c r="S314" s="51"/>
      <c r="T314" s="52"/>
      <c r="AT314" s="18" t="s">
        <v>180</v>
      </c>
      <c r="AU314" s="18" t="s">
        <v>84</v>
      </c>
    </row>
    <row r="315" spans="2:51" s="14" customFormat="1" ht="12">
      <c r="B315" s="179"/>
      <c r="D315" s="160" t="s">
        <v>182</v>
      </c>
      <c r="E315" s="180" t="s">
        <v>3</v>
      </c>
      <c r="F315" s="181" t="s">
        <v>445</v>
      </c>
      <c r="H315" s="180" t="s">
        <v>3</v>
      </c>
      <c r="I315" s="182"/>
      <c r="L315" s="179"/>
      <c r="M315" s="183"/>
      <c r="N315" s="184"/>
      <c r="O315" s="184"/>
      <c r="P315" s="184"/>
      <c r="Q315" s="184"/>
      <c r="R315" s="184"/>
      <c r="S315" s="184"/>
      <c r="T315" s="185"/>
      <c r="AT315" s="180" t="s">
        <v>182</v>
      </c>
      <c r="AU315" s="180" t="s">
        <v>84</v>
      </c>
      <c r="AV315" s="14" t="s">
        <v>82</v>
      </c>
      <c r="AW315" s="14" t="s">
        <v>34</v>
      </c>
      <c r="AX315" s="14" t="s">
        <v>74</v>
      </c>
      <c r="AY315" s="180" t="s">
        <v>171</v>
      </c>
    </row>
    <row r="316" spans="2:51" s="14" customFormat="1" ht="12">
      <c r="B316" s="179"/>
      <c r="D316" s="160" t="s">
        <v>182</v>
      </c>
      <c r="E316" s="180" t="s">
        <v>3</v>
      </c>
      <c r="F316" s="181" t="s">
        <v>511</v>
      </c>
      <c r="H316" s="180" t="s">
        <v>3</v>
      </c>
      <c r="I316" s="182"/>
      <c r="L316" s="179"/>
      <c r="M316" s="183"/>
      <c r="N316" s="184"/>
      <c r="O316" s="184"/>
      <c r="P316" s="184"/>
      <c r="Q316" s="184"/>
      <c r="R316" s="184"/>
      <c r="S316" s="184"/>
      <c r="T316" s="185"/>
      <c r="AT316" s="180" t="s">
        <v>182</v>
      </c>
      <c r="AU316" s="180" t="s">
        <v>84</v>
      </c>
      <c r="AV316" s="14" t="s">
        <v>82</v>
      </c>
      <c r="AW316" s="14" t="s">
        <v>34</v>
      </c>
      <c r="AX316" s="14" t="s">
        <v>74</v>
      </c>
      <c r="AY316" s="180" t="s">
        <v>171</v>
      </c>
    </row>
    <row r="317" spans="2:51" s="12" customFormat="1" ht="12">
      <c r="B317" s="163"/>
      <c r="D317" s="160" t="s">
        <v>182</v>
      </c>
      <c r="E317" s="164" t="s">
        <v>3</v>
      </c>
      <c r="F317" s="165" t="s">
        <v>512</v>
      </c>
      <c r="H317" s="166">
        <v>11.82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4" t="s">
        <v>182</v>
      </c>
      <c r="AU317" s="164" t="s">
        <v>84</v>
      </c>
      <c r="AV317" s="12" t="s">
        <v>84</v>
      </c>
      <c r="AW317" s="12" t="s">
        <v>34</v>
      </c>
      <c r="AX317" s="12" t="s">
        <v>74</v>
      </c>
      <c r="AY317" s="164" t="s">
        <v>171</v>
      </c>
    </row>
    <row r="318" spans="2:51" s="12" customFormat="1" ht="12">
      <c r="B318" s="163"/>
      <c r="D318" s="160" t="s">
        <v>182</v>
      </c>
      <c r="E318" s="164" t="s">
        <v>3</v>
      </c>
      <c r="F318" s="165" t="s">
        <v>513</v>
      </c>
      <c r="H318" s="166">
        <v>10.348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4" t="s">
        <v>182</v>
      </c>
      <c r="AU318" s="164" t="s">
        <v>84</v>
      </c>
      <c r="AV318" s="12" t="s">
        <v>84</v>
      </c>
      <c r="AW318" s="12" t="s">
        <v>34</v>
      </c>
      <c r="AX318" s="12" t="s">
        <v>74</v>
      </c>
      <c r="AY318" s="164" t="s">
        <v>171</v>
      </c>
    </row>
    <row r="319" spans="2:51" s="12" customFormat="1" ht="12">
      <c r="B319" s="163"/>
      <c r="D319" s="160" t="s">
        <v>182</v>
      </c>
      <c r="E319" s="164" t="s">
        <v>3</v>
      </c>
      <c r="F319" s="165" t="s">
        <v>514</v>
      </c>
      <c r="H319" s="166">
        <v>15.57</v>
      </c>
      <c r="I319" s="167"/>
      <c r="L319" s="163"/>
      <c r="M319" s="168"/>
      <c r="N319" s="169"/>
      <c r="O319" s="169"/>
      <c r="P319" s="169"/>
      <c r="Q319" s="169"/>
      <c r="R319" s="169"/>
      <c r="S319" s="169"/>
      <c r="T319" s="170"/>
      <c r="AT319" s="164" t="s">
        <v>182</v>
      </c>
      <c r="AU319" s="164" t="s">
        <v>84</v>
      </c>
      <c r="AV319" s="12" t="s">
        <v>84</v>
      </c>
      <c r="AW319" s="12" t="s">
        <v>34</v>
      </c>
      <c r="AX319" s="12" t="s">
        <v>74</v>
      </c>
      <c r="AY319" s="164" t="s">
        <v>171</v>
      </c>
    </row>
    <row r="320" spans="2:51" s="12" customFormat="1" ht="12">
      <c r="B320" s="163"/>
      <c r="D320" s="160" t="s">
        <v>182</v>
      </c>
      <c r="E320" s="164" t="s">
        <v>3</v>
      </c>
      <c r="F320" s="165" t="s">
        <v>515</v>
      </c>
      <c r="H320" s="166">
        <v>13.13</v>
      </c>
      <c r="I320" s="167"/>
      <c r="L320" s="163"/>
      <c r="M320" s="168"/>
      <c r="N320" s="169"/>
      <c r="O320" s="169"/>
      <c r="P320" s="169"/>
      <c r="Q320" s="169"/>
      <c r="R320" s="169"/>
      <c r="S320" s="169"/>
      <c r="T320" s="170"/>
      <c r="AT320" s="164" t="s">
        <v>182</v>
      </c>
      <c r="AU320" s="164" t="s">
        <v>84</v>
      </c>
      <c r="AV320" s="12" t="s">
        <v>84</v>
      </c>
      <c r="AW320" s="12" t="s">
        <v>34</v>
      </c>
      <c r="AX320" s="12" t="s">
        <v>74</v>
      </c>
      <c r="AY320" s="164" t="s">
        <v>171</v>
      </c>
    </row>
    <row r="321" spans="2:51" s="12" customFormat="1" ht="12">
      <c r="B321" s="163"/>
      <c r="D321" s="160" t="s">
        <v>182</v>
      </c>
      <c r="E321" s="164" t="s">
        <v>3</v>
      </c>
      <c r="F321" s="165" t="s">
        <v>516</v>
      </c>
      <c r="H321" s="166">
        <v>15.63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4" t="s">
        <v>182</v>
      </c>
      <c r="AU321" s="164" t="s">
        <v>84</v>
      </c>
      <c r="AV321" s="12" t="s">
        <v>84</v>
      </c>
      <c r="AW321" s="12" t="s">
        <v>34</v>
      </c>
      <c r="AX321" s="12" t="s">
        <v>74</v>
      </c>
      <c r="AY321" s="164" t="s">
        <v>171</v>
      </c>
    </row>
    <row r="322" spans="2:51" s="12" customFormat="1" ht="12">
      <c r="B322" s="163"/>
      <c r="D322" s="160" t="s">
        <v>182</v>
      </c>
      <c r="E322" s="164" t="s">
        <v>3</v>
      </c>
      <c r="F322" s="165" t="s">
        <v>517</v>
      </c>
      <c r="H322" s="166">
        <v>13.442</v>
      </c>
      <c r="I322" s="167"/>
      <c r="L322" s="163"/>
      <c r="M322" s="168"/>
      <c r="N322" s="169"/>
      <c r="O322" s="169"/>
      <c r="P322" s="169"/>
      <c r="Q322" s="169"/>
      <c r="R322" s="169"/>
      <c r="S322" s="169"/>
      <c r="T322" s="170"/>
      <c r="AT322" s="164" t="s">
        <v>182</v>
      </c>
      <c r="AU322" s="164" t="s">
        <v>84</v>
      </c>
      <c r="AV322" s="12" t="s">
        <v>84</v>
      </c>
      <c r="AW322" s="12" t="s">
        <v>34</v>
      </c>
      <c r="AX322" s="12" t="s">
        <v>74</v>
      </c>
      <c r="AY322" s="164" t="s">
        <v>171</v>
      </c>
    </row>
    <row r="323" spans="2:51" s="12" customFormat="1" ht="12">
      <c r="B323" s="163"/>
      <c r="D323" s="160" t="s">
        <v>182</v>
      </c>
      <c r="E323" s="164" t="s">
        <v>3</v>
      </c>
      <c r="F323" s="165" t="s">
        <v>514</v>
      </c>
      <c r="H323" s="166">
        <v>15.57</v>
      </c>
      <c r="I323" s="167"/>
      <c r="L323" s="163"/>
      <c r="M323" s="168"/>
      <c r="N323" s="169"/>
      <c r="O323" s="169"/>
      <c r="P323" s="169"/>
      <c r="Q323" s="169"/>
      <c r="R323" s="169"/>
      <c r="S323" s="169"/>
      <c r="T323" s="170"/>
      <c r="AT323" s="164" t="s">
        <v>182</v>
      </c>
      <c r="AU323" s="164" t="s">
        <v>84</v>
      </c>
      <c r="AV323" s="12" t="s">
        <v>84</v>
      </c>
      <c r="AW323" s="12" t="s">
        <v>34</v>
      </c>
      <c r="AX323" s="12" t="s">
        <v>74</v>
      </c>
      <c r="AY323" s="164" t="s">
        <v>171</v>
      </c>
    </row>
    <row r="324" spans="2:51" s="12" customFormat="1" ht="12">
      <c r="B324" s="163"/>
      <c r="D324" s="160" t="s">
        <v>182</v>
      </c>
      <c r="E324" s="164" t="s">
        <v>3</v>
      </c>
      <c r="F324" s="165" t="s">
        <v>518</v>
      </c>
      <c r="H324" s="166">
        <v>13</v>
      </c>
      <c r="I324" s="167"/>
      <c r="L324" s="163"/>
      <c r="M324" s="168"/>
      <c r="N324" s="169"/>
      <c r="O324" s="169"/>
      <c r="P324" s="169"/>
      <c r="Q324" s="169"/>
      <c r="R324" s="169"/>
      <c r="S324" s="169"/>
      <c r="T324" s="170"/>
      <c r="AT324" s="164" t="s">
        <v>182</v>
      </c>
      <c r="AU324" s="164" t="s">
        <v>84</v>
      </c>
      <c r="AV324" s="12" t="s">
        <v>84</v>
      </c>
      <c r="AW324" s="12" t="s">
        <v>34</v>
      </c>
      <c r="AX324" s="12" t="s">
        <v>74</v>
      </c>
      <c r="AY324" s="164" t="s">
        <v>171</v>
      </c>
    </row>
    <row r="325" spans="2:51" s="12" customFormat="1" ht="12">
      <c r="B325" s="163"/>
      <c r="D325" s="160" t="s">
        <v>182</v>
      </c>
      <c r="E325" s="164" t="s">
        <v>3</v>
      </c>
      <c r="F325" s="165" t="s">
        <v>519</v>
      </c>
      <c r="H325" s="166">
        <v>4.188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4" t="s">
        <v>182</v>
      </c>
      <c r="AU325" s="164" t="s">
        <v>84</v>
      </c>
      <c r="AV325" s="12" t="s">
        <v>84</v>
      </c>
      <c r="AW325" s="12" t="s">
        <v>34</v>
      </c>
      <c r="AX325" s="12" t="s">
        <v>74</v>
      </c>
      <c r="AY325" s="164" t="s">
        <v>171</v>
      </c>
    </row>
    <row r="326" spans="2:51" s="12" customFormat="1" ht="12">
      <c r="B326" s="163"/>
      <c r="D326" s="160" t="s">
        <v>182</v>
      </c>
      <c r="E326" s="164" t="s">
        <v>3</v>
      </c>
      <c r="F326" s="165" t="s">
        <v>520</v>
      </c>
      <c r="H326" s="166">
        <v>4.056</v>
      </c>
      <c r="I326" s="167"/>
      <c r="L326" s="163"/>
      <c r="M326" s="168"/>
      <c r="N326" s="169"/>
      <c r="O326" s="169"/>
      <c r="P326" s="169"/>
      <c r="Q326" s="169"/>
      <c r="R326" s="169"/>
      <c r="S326" s="169"/>
      <c r="T326" s="170"/>
      <c r="AT326" s="164" t="s">
        <v>182</v>
      </c>
      <c r="AU326" s="164" t="s">
        <v>84</v>
      </c>
      <c r="AV326" s="12" t="s">
        <v>84</v>
      </c>
      <c r="AW326" s="12" t="s">
        <v>34</v>
      </c>
      <c r="AX326" s="12" t="s">
        <v>74</v>
      </c>
      <c r="AY326" s="164" t="s">
        <v>171</v>
      </c>
    </row>
    <row r="327" spans="2:51" s="15" customFormat="1" ht="12">
      <c r="B327" s="199"/>
      <c r="D327" s="160" t="s">
        <v>182</v>
      </c>
      <c r="E327" s="200" t="s">
        <v>3</v>
      </c>
      <c r="F327" s="201" t="s">
        <v>451</v>
      </c>
      <c r="H327" s="202">
        <v>116.75399999999999</v>
      </c>
      <c r="I327" s="203"/>
      <c r="L327" s="199"/>
      <c r="M327" s="204"/>
      <c r="N327" s="205"/>
      <c r="O327" s="205"/>
      <c r="P327" s="205"/>
      <c r="Q327" s="205"/>
      <c r="R327" s="205"/>
      <c r="S327" s="205"/>
      <c r="T327" s="206"/>
      <c r="AT327" s="200" t="s">
        <v>182</v>
      </c>
      <c r="AU327" s="200" t="s">
        <v>84</v>
      </c>
      <c r="AV327" s="15" t="s">
        <v>107</v>
      </c>
      <c r="AW327" s="15" t="s">
        <v>34</v>
      </c>
      <c r="AX327" s="15" t="s">
        <v>74</v>
      </c>
      <c r="AY327" s="200" t="s">
        <v>171</v>
      </c>
    </row>
    <row r="328" spans="2:51" s="14" customFormat="1" ht="12">
      <c r="B328" s="179"/>
      <c r="D328" s="160" t="s">
        <v>182</v>
      </c>
      <c r="E328" s="180" t="s">
        <v>3</v>
      </c>
      <c r="F328" s="181" t="s">
        <v>521</v>
      </c>
      <c r="H328" s="180" t="s">
        <v>3</v>
      </c>
      <c r="I328" s="182"/>
      <c r="L328" s="179"/>
      <c r="M328" s="183"/>
      <c r="N328" s="184"/>
      <c r="O328" s="184"/>
      <c r="P328" s="184"/>
      <c r="Q328" s="184"/>
      <c r="R328" s="184"/>
      <c r="S328" s="184"/>
      <c r="T328" s="185"/>
      <c r="AT328" s="180" t="s">
        <v>182</v>
      </c>
      <c r="AU328" s="180" t="s">
        <v>84</v>
      </c>
      <c r="AV328" s="14" t="s">
        <v>82</v>
      </c>
      <c r="AW328" s="14" t="s">
        <v>34</v>
      </c>
      <c r="AX328" s="14" t="s">
        <v>74</v>
      </c>
      <c r="AY328" s="180" t="s">
        <v>171</v>
      </c>
    </row>
    <row r="329" spans="2:51" s="12" customFormat="1" ht="12">
      <c r="B329" s="163"/>
      <c r="D329" s="160" t="s">
        <v>182</v>
      </c>
      <c r="E329" s="164" t="s">
        <v>3</v>
      </c>
      <c r="F329" s="165" t="s">
        <v>522</v>
      </c>
      <c r="H329" s="166">
        <v>11.417</v>
      </c>
      <c r="I329" s="167"/>
      <c r="L329" s="163"/>
      <c r="M329" s="168"/>
      <c r="N329" s="169"/>
      <c r="O329" s="169"/>
      <c r="P329" s="169"/>
      <c r="Q329" s="169"/>
      <c r="R329" s="169"/>
      <c r="S329" s="169"/>
      <c r="T329" s="170"/>
      <c r="AT329" s="164" t="s">
        <v>182</v>
      </c>
      <c r="AU329" s="164" t="s">
        <v>84</v>
      </c>
      <c r="AV329" s="12" t="s">
        <v>84</v>
      </c>
      <c r="AW329" s="12" t="s">
        <v>34</v>
      </c>
      <c r="AX329" s="12" t="s">
        <v>74</v>
      </c>
      <c r="AY329" s="164" t="s">
        <v>171</v>
      </c>
    </row>
    <row r="330" spans="2:51" s="12" customFormat="1" ht="12">
      <c r="B330" s="163"/>
      <c r="D330" s="160" t="s">
        <v>182</v>
      </c>
      <c r="E330" s="164" t="s">
        <v>3</v>
      </c>
      <c r="F330" s="165" t="s">
        <v>523</v>
      </c>
      <c r="H330" s="166">
        <v>10.452</v>
      </c>
      <c r="I330" s="167"/>
      <c r="L330" s="163"/>
      <c r="M330" s="168"/>
      <c r="N330" s="169"/>
      <c r="O330" s="169"/>
      <c r="P330" s="169"/>
      <c r="Q330" s="169"/>
      <c r="R330" s="169"/>
      <c r="S330" s="169"/>
      <c r="T330" s="170"/>
      <c r="AT330" s="164" t="s">
        <v>182</v>
      </c>
      <c r="AU330" s="164" t="s">
        <v>84</v>
      </c>
      <c r="AV330" s="12" t="s">
        <v>84</v>
      </c>
      <c r="AW330" s="12" t="s">
        <v>34</v>
      </c>
      <c r="AX330" s="12" t="s">
        <v>74</v>
      </c>
      <c r="AY330" s="164" t="s">
        <v>171</v>
      </c>
    </row>
    <row r="331" spans="2:51" s="12" customFormat="1" ht="12">
      <c r="B331" s="163"/>
      <c r="D331" s="160" t="s">
        <v>182</v>
      </c>
      <c r="E331" s="164" t="s">
        <v>3</v>
      </c>
      <c r="F331" s="165" t="s">
        <v>524</v>
      </c>
      <c r="H331" s="166">
        <v>7.554</v>
      </c>
      <c r="I331" s="167"/>
      <c r="L331" s="163"/>
      <c r="M331" s="168"/>
      <c r="N331" s="169"/>
      <c r="O331" s="169"/>
      <c r="P331" s="169"/>
      <c r="Q331" s="169"/>
      <c r="R331" s="169"/>
      <c r="S331" s="169"/>
      <c r="T331" s="170"/>
      <c r="AT331" s="164" t="s">
        <v>182</v>
      </c>
      <c r="AU331" s="164" t="s">
        <v>84</v>
      </c>
      <c r="AV331" s="12" t="s">
        <v>84</v>
      </c>
      <c r="AW331" s="12" t="s">
        <v>34</v>
      </c>
      <c r="AX331" s="12" t="s">
        <v>74</v>
      </c>
      <c r="AY331" s="164" t="s">
        <v>171</v>
      </c>
    </row>
    <row r="332" spans="2:51" s="12" customFormat="1" ht="12">
      <c r="B332" s="163"/>
      <c r="D332" s="160" t="s">
        <v>182</v>
      </c>
      <c r="E332" s="164" t="s">
        <v>3</v>
      </c>
      <c r="F332" s="165" t="s">
        <v>525</v>
      </c>
      <c r="H332" s="166">
        <v>6.812</v>
      </c>
      <c r="I332" s="167"/>
      <c r="L332" s="163"/>
      <c r="M332" s="168"/>
      <c r="N332" s="169"/>
      <c r="O332" s="169"/>
      <c r="P332" s="169"/>
      <c r="Q332" s="169"/>
      <c r="R332" s="169"/>
      <c r="S332" s="169"/>
      <c r="T332" s="170"/>
      <c r="AT332" s="164" t="s">
        <v>182</v>
      </c>
      <c r="AU332" s="164" t="s">
        <v>84</v>
      </c>
      <c r="AV332" s="12" t="s">
        <v>84</v>
      </c>
      <c r="AW332" s="12" t="s">
        <v>34</v>
      </c>
      <c r="AX332" s="12" t="s">
        <v>74</v>
      </c>
      <c r="AY332" s="164" t="s">
        <v>171</v>
      </c>
    </row>
    <row r="333" spans="2:51" s="15" customFormat="1" ht="12">
      <c r="B333" s="199"/>
      <c r="D333" s="160" t="s">
        <v>182</v>
      </c>
      <c r="E333" s="200" t="s">
        <v>3</v>
      </c>
      <c r="F333" s="201" t="s">
        <v>451</v>
      </c>
      <c r="H333" s="202">
        <v>36.235</v>
      </c>
      <c r="I333" s="203"/>
      <c r="L333" s="199"/>
      <c r="M333" s="204"/>
      <c r="N333" s="205"/>
      <c r="O333" s="205"/>
      <c r="P333" s="205"/>
      <c r="Q333" s="205"/>
      <c r="R333" s="205"/>
      <c r="S333" s="205"/>
      <c r="T333" s="206"/>
      <c r="AT333" s="200" t="s">
        <v>182</v>
      </c>
      <c r="AU333" s="200" t="s">
        <v>84</v>
      </c>
      <c r="AV333" s="15" t="s">
        <v>107</v>
      </c>
      <c r="AW333" s="15" t="s">
        <v>34</v>
      </c>
      <c r="AX333" s="15" t="s">
        <v>74</v>
      </c>
      <c r="AY333" s="200" t="s">
        <v>171</v>
      </c>
    </row>
    <row r="334" spans="2:51" s="14" customFormat="1" ht="12">
      <c r="B334" s="179"/>
      <c r="D334" s="160" t="s">
        <v>182</v>
      </c>
      <c r="E334" s="180" t="s">
        <v>3</v>
      </c>
      <c r="F334" s="181" t="s">
        <v>526</v>
      </c>
      <c r="H334" s="180" t="s">
        <v>3</v>
      </c>
      <c r="I334" s="182"/>
      <c r="L334" s="179"/>
      <c r="M334" s="183"/>
      <c r="N334" s="184"/>
      <c r="O334" s="184"/>
      <c r="P334" s="184"/>
      <c r="Q334" s="184"/>
      <c r="R334" s="184"/>
      <c r="S334" s="184"/>
      <c r="T334" s="185"/>
      <c r="AT334" s="180" t="s">
        <v>182</v>
      </c>
      <c r="AU334" s="180" t="s">
        <v>84</v>
      </c>
      <c r="AV334" s="14" t="s">
        <v>82</v>
      </c>
      <c r="AW334" s="14" t="s">
        <v>34</v>
      </c>
      <c r="AX334" s="14" t="s">
        <v>74</v>
      </c>
      <c r="AY334" s="180" t="s">
        <v>171</v>
      </c>
    </row>
    <row r="335" spans="2:51" s="12" customFormat="1" ht="12">
      <c r="B335" s="163"/>
      <c r="D335" s="160" t="s">
        <v>182</v>
      </c>
      <c r="E335" s="164" t="s">
        <v>3</v>
      </c>
      <c r="F335" s="165" t="s">
        <v>527</v>
      </c>
      <c r="H335" s="166">
        <v>1.2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4" t="s">
        <v>182</v>
      </c>
      <c r="AU335" s="164" t="s">
        <v>84</v>
      </c>
      <c r="AV335" s="12" t="s">
        <v>84</v>
      </c>
      <c r="AW335" s="12" t="s">
        <v>34</v>
      </c>
      <c r="AX335" s="12" t="s">
        <v>74</v>
      </c>
      <c r="AY335" s="164" t="s">
        <v>171</v>
      </c>
    </row>
    <row r="336" spans="2:51" s="12" customFormat="1" ht="12">
      <c r="B336" s="163"/>
      <c r="D336" s="160" t="s">
        <v>182</v>
      </c>
      <c r="E336" s="164" t="s">
        <v>3</v>
      </c>
      <c r="F336" s="165" t="s">
        <v>528</v>
      </c>
      <c r="H336" s="166">
        <v>0.64</v>
      </c>
      <c r="I336" s="167"/>
      <c r="L336" s="163"/>
      <c r="M336" s="168"/>
      <c r="N336" s="169"/>
      <c r="O336" s="169"/>
      <c r="P336" s="169"/>
      <c r="Q336" s="169"/>
      <c r="R336" s="169"/>
      <c r="S336" s="169"/>
      <c r="T336" s="170"/>
      <c r="AT336" s="164" t="s">
        <v>182</v>
      </c>
      <c r="AU336" s="164" t="s">
        <v>84</v>
      </c>
      <c r="AV336" s="12" t="s">
        <v>84</v>
      </c>
      <c r="AW336" s="12" t="s">
        <v>34</v>
      </c>
      <c r="AX336" s="12" t="s">
        <v>74</v>
      </c>
      <c r="AY336" s="164" t="s">
        <v>171</v>
      </c>
    </row>
    <row r="337" spans="2:51" s="12" customFormat="1" ht="12">
      <c r="B337" s="163"/>
      <c r="D337" s="160" t="s">
        <v>182</v>
      </c>
      <c r="E337" s="164" t="s">
        <v>3</v>
      </c>
      <c r="F337" s="165" t="s">
        <v>529</v>
      </c>
      <c r="H337" s="166">
        <v>2.55</v>
      </c>
      <c r="I337" s="167"/>
      <c r="L337" s="163"/>
      <c r="M337" s="168"/>
      <c r="N337" s="169"/>
      <c r="O337" s="169"/>
      <c r="P337" s="169"/>
      <c r="Q337" s="169"/>
      <c r="R337" s="169"/>
      <c r="S337" s="169"/>
      <c r="T337" s="170"/>
      <c r="AT337" s="164" t="s">
        <v>182</v>
      </c>
      <c r="AU337" s="164" t="s">
        <v>84</v>
      </c>
      <c r="AV337" s="12" t="s">
        <v>84</v>
      </c>
      <c r="AW337" s="12" t="s">
        <v>34</v>
      </c>
      <c r="AX337" s="12" t="s">
        <v>74</v>
      </c>
      <c r="AY337" s="164" t="s">
        <v>171</v>
      </c>
    </row>
    <row r="338" spans="2:51" s="12" customFormat="1" ht="12">
      <c r="B338" s="163"/>
      <c r="D338" s="160" t="s">
        <v>182</v>
      </c>
      <c r="E338" s="164" t="s">
        <v>3</v>
      </c>
      <c r="F338" s="165" t="s">
        <v>530</v>
      </c>
      <c r="H338" s="166">
        <v>1.104</v>
      </c>
      <c r="I338" s="167"/>
      <c r="L338" s="163"/>
      <c r="M338" s="168"/>
      <c r="N338" s="169"/>
      <c r="O338" s="169"/>
      <c r="P338" s="169"/>
      <c r="Q338" s="169"/>
      <c r="R338" s="169"/>
      <c r="S338" s="169"/>
      <c r="T338" s="170"/>
      <c r="AT338" s="164" t="s">
        <v>182</v>
      </c>
      <c r="AU338" s="164" t="s">
        <v>84</v>
      </c>
      <c r="AV338" s="12" t="s">
        <v>84</v>
      </c>
      <c r="AW338" s="12" t="s">
        <v>34</v>
      </c>
      <c r="AX338" s="12" t="s">
        <v>74</v>
      </c>
      <c r="AY338" s="164" t="s">
        <v>171</v>
      </c>
    </row>
    <row r="339" spans="2:51" s="12" customFormat="1" ht="12">
      <c r="B339" s="163"/>
      <c r="D339" s="160" t="s">
        <v>182</v>
      </c>
      <c r="E339" s="164" t="s">
        <v>3</v>
      </c>
      <c r="F339" s="165" t="s">
        <v>531</v>
      </c>
      <c r="H339" s="166">
        <v>4.05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4" t="s">
        <v>182</v>
      </c>
      <c r="AU339" s="164" t="s">
        <v>84</v>
      </c>
      <c r="AV339" s="12" t="s">
        <v>84</v>
      </c>
      <c r="AW339" s="12" t="s">
        <v>34</v>
      </c>
      <c r="AX339" s="12" t="s">
        <v>74</v>
      </c>
      <c r="AY339" s="164" t="s">
        <v>171</v>
      </c>
    </row>
    <row r="340" spans="2:51" s="12" customFormat="1" ht="12">
      <c r="B340" s="163"/>
      <c r="D340" s="160" t="s">
        <v>182</v>
      </c>
      <c r="E340" s="164" t="s">
        <v>3</v>
      </c>
      <c r="F340" s="165" t="s">
        <v>532</v>
      </c>
      <c r="H340" s="166">
        <v>2.032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4" t="s">
        <v>182</v>
      </c>
      <c r="AU340" s="164" t="s">
        <v>84</v>
      </c>
      <c r="AV340" s="12" t="s">
        <v>84</v>
      </c>
      <c r="AW340" s="12" t="s">
        <v>34</v>
      </c>
      <c r="AX340" s="12" t="s">
        <v>74</v>
      </c>
      <c r="AY340" s="164" t="s">
        <v>171</v>
      </c>
    </row>
    <row r="341" spans="2:51" s="12" customFormat="1" ht="12">
      <c r="B341" s="163"/>
      <c r="D341" s="160" t="s">
        <v>182</v>
      </c>
      <c r="E341" s="164" t="s">
        <v>3</v>
      </c>
      <c r="F341" s="165" t="s">
        <v>527</v>
      </c>
      <c r="H341" s="166">
        <v>1.2</v>
      </c>
      <c r="I341" s="167"/>
      <c r="L341" s="163"/>
      <c r="M341" s="168"/>
      <c r="N341" s="169"/>
      <c r="O341" s="169"/>
      <c r="P341" s="169"/>
      <c r="Q341" s="169"/>
      <c r="R341" s="169"/>
      <c r="S341" s="169"/>
      <c r="T341" s="170"/>
      <c r="AT341" s="164" t="s">
        <v>182</v>
      </c>
      <c r="AU341" s="164" t="s">
        <v>84</v>
      </c>
      <c r="AV341" s="12" t="s">
        <v>84</v>
      </c>
      <c r="AW341" s="12" t="s">
        <v>34</v>
      </c>
      <c r="AX341" s="12" t="s">
        <v>74</v>
      </c>
      <c r="AY341" s="164" t="s">
        <v>171</v>
      </c>
    </row>
    <row r="342" spans="2:51" s="12" customFormat="1" ht="12">
      <c r="B342" s="163"/>
      <c r="D342" s="160" t="s">
        <v>182</v>
      </c>
      <c r="E342" s="164" t="s">
        <v>3</v>
      </c>
      <c r="F342" s="165" t="s">
        <v>533</v>
      </c>
      <c r="H342" s="166">
        <v>0.576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4" t="s">
        <v>182</v>
      </c>
      <c r="AU342" s="164" t="s">
        <v>84</v>
      </c>
      <c r="AV342" s="12" t="s">
        <v>84</v>
      </c>
      <c r="AW342" s="12" t="s">
        <v>34</v>
      </c>
      <c r="AX342" s="12" t="s">
        <v>74</v>
      </c>
      <c r="AY342" s="164" t="s">
        <v>171</v>
      </c>
    </row>
    <row r="343" spans="2:51" s="12" customFormat="1" ht="12">
      <c r="B343" s="163"/>
      <c r="D343" s="160" t="s">
        <v>182</v>
      </c>
      <c r="E343" s="164" t="s">
        <v>3</v>
      </c>
      <c r="F343" s="165" t="s">
        <v>534</v>
      </c>
      <c r="H343" s="166">
        <v>1.356</v>
      </c>
      <c r="I343" s="167"/>
      <c r="L343" s="163"/>
      <c r="M343" s="168"/>
      <c r="N343" s="169"/>
      <c r="O343" s="169"/>
      <c r="P343" s="169"/>
      <c r="Q343" s="169"/>
      <c r="R343" s="169"/>
      <c r="S343" s="169"/>
      <c r="T343" s="170"/>
      <c r="AT343" s="164" t="s">
        <v>182</v>
      </c>
      <c r="AU343" s="164" t="s">
        <v>84</v>
      </c>
      <c r="AV343" s="12" t="s">
        <v>84</v>
      </c>
      <c r="AW343" s="12" t="s">
        <v>34</v>
      </c>
      <c r="AX343" s="12" t="s">
        <v>74</v>
      </c>
      <c r="AY343" s="164" t="s">
        <v>171</v>
      </c>
    </row>
    <row r="344" spans="2:51" s="12" customFormat="1" ht="12">
      <c r="B344" s="163"/>
      <c r="D344" s="160" t="s">
        <v>182</v>
      </c>
      <c r="E344" s="164" t="s">
        <v>3</v>
      </c>
      <c r="F344" s="165" t="s">
        <v>535</v>
      </c>
      <c r="H344" s="166">
        <v>0.659</v>
      </c>
      <c r="I344" s="167"/>
      <c r="L344" s="163"/>
      <c r="M344" s="168"/>
      <c r="N344" s="169"/>
      <c r="O344" s="169"/>
      <c r="P344" s="169"/>
      <c r="Q344" s="169"/>
      <c r="R344" s="169"/>
      <c r="S344" s="169"/>
      <c r="T344" s="170"/>
      <c r="AT344" s="164" t="s">
        <v>182</v>
      </c>
      <c r="AU344" s="164" t="s">
        <v>84</v>
      </c>
      <c r="AV344" s="12" t="s">
        <v>84</v>
      </c>
      <c r="AW344" s="12" t="s">
        <v>34</v>
      </c>
      <c r="AX344" s="12" t="s">
        <v>74</v>
      </c>
      <c r="AY344" s="164" t="s">
        <v>171</v>
      </c>
    </row>
    <row r="345" spans="2:51" s="15" customFormat="1" ht="12">
      <c r="B345" s="199"/>
      <c r="D345" s="160" t="s">
        <v>182</v>
      </c>
      <c r="E345" s="200" t="s">
        <v>3</v>
      </c>
      <c r="F345" s="201" t="s">
        <v>451</v>
      </c>
      <c r="H345" s="202">
        <v>15.367</v>
      </c>
      <c r="I345" s="203"/>
      <c r="L345" s="199"/>
      <c r="M345" s="204"/>
      <c r="N345" s="205"/>
      <c r="O345" s="205"/>
      <c r="P345" s="205"/>
      <c r="Q345" s="205"/>
      <c r="R345" s="205"/>
      <c r="S345" s="205"/>
      <c r="T345" s="206"/>
      <c r="AT345" s="200" t="s">
        <v>182</v>
      </c>
      <c r="AU345" s="200" t="s">
        <v>84</v>
      </c>
      <c r="AV345" s="15" t="s">
        <v>107</v>
      </c>
      <c r="AW345" s="15" t="s">
        <v>34</v>
      </c>
      <c r="AX345" s="15" t="s">
        <v>74</v>
      </c>
      <c r="AY345" s="200" t="s">
        <v>171</v>
      </c>
    </row>
    <row r="346" spans="2:51" s="14" customFormat="1" ht="12">
      <c r="B346" s="179"/>
      <c r="D346" s="160" t="s">
        <v>182</v>
      </c>
      <c r="E346" s="180" t="s">
        <v>3</v>
      </c>
      <c r="F346" s="181" t="s">
        <v>536</v>
      </c>
      <c r="H346" s="180" t="s">
        <v>3</v>
      </c>
      <c r="I346" s="182"/>
      <c r="L346" s="179"/>
      <c r="M346" s="183"/>
      <c r="N346" s="184"/>
      <c r="O346" s="184"/>
      <c r="P346" s="184"/>
      <c r="Q346" s="184"/>
      <c r="R346" s="184"/>
      <c r="S346" s="184"/>
      <c r="T346" s="185"/>
      <c r="AT346" s="180" t="s">
        <v>182</v>
      </c>
      <c r="AU346" s="180" t="s">
        <v>84</v>
      </c>
      <c r="AV346" s="14" t="s">
        <v>82</v>
      </c>
      <c r="AW346" s="14" t="s">
        <v>34</v>
      </c>
      <c r="AX346" s="14" t="s">
        <v>74</v>
      </c>
      <c r="AY346" s="180" t="s">
        <v>171</v>
      </c>
    </row>
    <row r="347" spans="2:51" s="12" customFormat="1" ht="12">
      <c r="B347" s="163"/>
      <c r="D347" s="160" t="s">
        <v>182</v>
      </c>
      <c r="E347" s="164" t="s">
        <v>3</v>
      </c>
      <c r="F347" s="165" t="s">
        <v>537</v>
      </c>
      <c r="H347" s="166">
        <v>3.394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4" t="s">
        <v>182</v>
      </c>
      <c r="AU347" s="164" t="s">
        <v>84</v>
      </c>
      <c r="AV347" s="12" t="s">
        <v>84</v>
      </c>
      <c r="AW347" s="12" t="s">
        <v>34</v>
      </c>
      <c r="AX347" s="12" t="s">
        <v>74</v>
      </c>
      <c r="AY347" s="164" t="s">
        <v>171</v>
      </c>
    </row>
    <row r="348" spans="2:51" s="12" customFormat="1" ht="12">
      <c r="B348" s="163"/>
      <c r="D348" s="160" t="s">
        <v>182</v>
      </c>
      <c r="E348" s="164" t="s">
        <v>3</v>
      </c>
      <c r="F348" s="165" t="s">
        <v>538</v>
      </c>
      <c r="H348" s="166">
        <v>2.424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4" t="s">
        <v>182</v>
      </c>
      <c r="AU348" s="164" t="s">
        <v>84</v>
      </c>
      <c r="AV348" s="12" t="s">
        <v>84</v>
      </c>
      <c r="AW348" s="12" t="s">
        <v>34</v>
      </c>
      <c r="AX348" s="12" t="s">
        <v>74</v>
      </c>
      <c r="AY348" s="164" t="s">
        <v>171</v>
      </c>
    </row>
    <row r="349" spans="2:51" s="12" customFormat="1" ht="12">
      <c r="B349" s="163"/>
      <c r="D349" s="160" t="s">
        <v>182</v>
      </c>
      <c r="E349" s="164" t="s">
        <v>3</v>
      </c>
      <c r="F349" s="165" t="s">
        <v>539</v>
      </c>
      <c r="H349" s="166">
        <v>2.182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4" t="s">
        <v>182</v>
      </c>
      <c r="AU349" s="164" t="s">
        <v>84</v>
      </c>
      <c r="AV349" s="12" t="s">
        <v>84</v>
      </c>
      <c r="AW349" s="12" t="s">
        <v>34</v>
      </c>
      <c r="AX349" s="12" t="s">
        <v>74</v>
      </c>
      <c r="AY349" s="164" t="s">
        <v>171</v>
      </c>
    </row>
    <row r="350" spans="2:51" s="15" customFormat="1" ht="12">
      <c r="B350" s="199"/>
      <c r="D350" s="160" t="s">
        <v>182</v>
      </c>
      <c r="E350" s="200" t="s">
        <v>3</v>
      </c>
      <c r="F350" s="201" t="s">
        <v>451</v>
      </c>
      <c r="H350" s="202">
        <v>8</v>
      </c>
      <c r="I350" s="203"/>
      <c r="L350" s="199"/>
      <c r="M350" s="204"/>
      <c r="N350" s="205"/>
      <c r="O350" s="205"/>
      <c r="P350" s="205"/>
      <c r="Q350" s="205"/>
      <c r="R350" s="205"/>
      <c r="S350" s="205"/>
      <c r="T350" s="206"/>
      <c r="AT350" s="200" t="s">
        <v>182</v>
      </c>
      <c r="AU350" s="200" t="s">
        <v>84</v>
      </c>
      <c r="AV350" s="15" t="s">
        <v>107</v>
      </c>
      <c r="AW350" s="15" t="s">
        <v>34</v>
      </c>
      <c r="AX350" s="15" t="s">
        <v>74</v>
      </c>
      <c r="AY350" s="200" t="s">
        <v>171</v>
      </c>
    </row>
    <row r="351" spans="2:51" s="13" customFormat="1" ht="12">
      <c r="B351" s="171"/>
      <c r="D351" s="160" t="s">
        <v>182</v>
      </c>
      <c r="E351" s="172" t="s">
        <v>3</v>
      </c>
      <c r="F351" s="173" t="s">
        <v>201</v>
      </c>
      <c r="H351" s="174">
        <v>176.356</v>
      </c>
      <c r="I351" s="175"/>
      <c r="L351" s="171"/>
      <c r="M351" s="176"/>
      <c r="N351" s="177"/>
      <c r="O351" s="177"/>
      <c r="P351" s="177"/>
      <c r="Q351" s="177"/>
      <c r="R351" s="177"/>
      <c r="S351" s="177"/>
      <c r="T351" s="178"/>
      <c r="AT351" s="172" t="s">
        <v>182</v>
      </c>
      <c r="AU351" s="172" t="s">
        <v>84</v>
      </c>
      <c r="AV351" s="13" t="s">
        <v>178</v>
      </c>
      <c r="AW351" s="13" t="s">
        <v>34</v>
      </c>
      <c r="AX351" s="13" t="s">
        <v>82</v>
      </c>
      <c r="AY351" s="172" t="s">
        <v>171</v>
      </c>
    </row>
    <row r="352" spans="2:65" s="1" customFormat="1" ht="16.5" customHeight="1">
      <c r="B352" s="147"/>
      <c r="C352" s="148" t="s">
        <v>540</v>
      </c>
      <c r="D352" s="148" t="s">
        <v>173</v>
      </c>
      <c r="E352" s="149" t="s">
        <v>541</v>
      </c>
      <c r="F352" s="150" t="s">
        <v>542</v>
      </c>
      <c r="G352" s="151" t="s">
        <v>176</v>
      </c>
      <c r="H352" s="152">
        <v>622.65</v>
      </c>
      <c r="I352" s="153"/>
      <c r="J352" s="154">
        <f>ROUND(I352*H352,2)</f>
        <v>0</v>
      </c>
      <c r="K352" s="150" t="s">
        <v>177</v>
      </c>
      <c r="L352" s="32"/>
      <c r="M352" s="155" t="s">
        <v>3</v>
      </c>
      <c r="N352" s="156" t="s">
        <v>45</v>
      </c>
      <c r="O352" s="51"/>
      <c r="P352" s="157">
        <f>O352*H352</f>
        <v>0</v>
      </c>
      <c r="Q352" s="157">
        <v>0.00275</v>
      </c>
      <c r="R352" s="157">
        <f>Q352*H352</f>
        <v>1.7122874999999997</v>
      </c>
      <c r="S352" s="157">
        <v>0</v>
      </c>
      <c r="T352" s="158">
        <f>S352*H352</f>
        <v>0</v>
      </c>
      <c r="AR352" s="18" t="s">
        <v>178</v>
      </c>
      <c r="AT352" s="18" t="s">
        <v>173</v>
      </c>
      <c r="AU352" s="18" t="s">
        <v>84</v>
      </c>
      <c r="AY352" s="18" t="s">
        <v>171</v>
      </c>
      <c r="BE352" s="159">
        <f>IF(N352="základní",J352,0)</f>
        <v>0</v>
      </c>
      <c r="BF352" s="159">
        <f>IF(N352="snížená",J352,0)</f>
        <v>0</v>
      </c>
      <c r="BG352" s="159">
        <f>IF(N352="zákl. přenesená",J352,0)</f>
        <v>0</v>
      </c>
      <c r="BH352" s="159">
        <f>IF(N352="sníž. přenesená",J352,0)</f>
        <v>0</v>
      </c>
      <c r="BI352" s="159">
        <f>IF(N352="nulová",J352,0)</f>
        <v>0</v>
      </c>
      <c r="BJ352" s="18" t="s">
        <v>82</v>
      </c>
      <c r="BK352" s="159">
        <f>ROUND(I352*H352,2)</f>
        <v>0</v>
      </c>
      <c r="BL352" s="18" t="s">
        <v>178</v>
      </c>
      <c r="BM352" s="18" t="s">
        <v>543</v>
      </c>
    </row>
    <row r="353" spans="2:47" s="1" customFormat="1" ht="12">
      <c r="B353" s="32"/>
      <c r="D353" s="160" t="s">
        <v>180</v>
      </c>
      <c r="F353" s="161" t="s">
        <v>544</v>
      </c>
      <c r="I353" s="93"/>
      <c r="L353" s="32"/>
      <c r="M353" s="162"/>
      <c r="N353" s="51"/>
      <c r="O353" s="51"/>
      <c r="P353" s="51"/>
      <c r="Q353" s="51"/>
      <c r="R353" s="51"/>
      <c r="S353" s="51"/>
      <c r="T353" s="52"/>
      <c r="AT353" s="18" t="s">
        <v>180</v>
      </c>
      <c r="AU353" s="18" t="s">
        <v>84</v>
      </c>
    </row>
    <row r="354" spans="2:51" s="14" customFormat="1" ht="12">
      <c r="B354" s="179"/>
      <c r="D354" s="160" t="s">
        <v>182</v>
      </c>
      <c r="E354" s="180" t="s">
        <v>3</v>
      </c>
      <c r="F354" s="181" t="s">
        <v>445</v>
      </c>
      <c r="H354" s="180" t="s">
        <v>3</v>
      </c>
      <c r="I354" s="182"/>
      <c r="L354" s="179"/>
      <c r="M354" s="183"/>
      <c r="N354" s="184"/>
      <c r="O354" s="184"/>
      <c r="P354" s="184"/>
      <c r="Q354" s="184"/>
      <c r="R354" s="184"/>
      <c r="S354" s="184"/>
      <c r="T354" s="185"/>
      <c r="AT354" s="180" t="s">
        <v>182</v>
      </c>
      <c r="AU354" s="180" t="s">
        <v>84</v>
      </c>
      <c r="AV354" s="14" t="s">
        <v>82</v>
      </c>
      <c r="AW354" s="14" t="s">
        <v>34</v>
      </c>
      <c r="AX354" s="14" t="s">
        <v>74</v>
      </c>
      <c r="AY354" s="180" t="s">
        <v>171</v>
      </c>
    </row>
    <row r="355" spans="2:51" s="14" customFormat="1" ht="12">
      <c r="B355" s="179"/>
      <c r="D355" s="160" t="s">
        <v>182</v>
      </c>
      <c r="E355" s="180" t="s">
        <v>3</v>
      </c>
      <c r="F355" s="181" t="s">
        <v>511</v>
      </c>
      <c r="H355" s="180" t="s">
        <v>3</v>
      </c>
      <c r="I355" s="182"/>
      <c r="L355" s="179"/>
      <c r="M355" s="183"/>
      <c r="N355" s="184"/>
      <c r="O355" s="184"/>
      <c r="P355" s="184"/>
      <c r="Q355" s="184"/>
      <c r="R355" s="184"/>
      <c r="S355" s="184"/>
      <c r="T355" s="185"/>
      <c r="AT355" s="180" t="s">
        <v>182</v>
      </c>
      <c r="AU355" s="180" t="s">
        <v>84</v>
      </c>
      <c r="AV355" s="14" t="s">
        <v>82</v>
      </c>
      <c r="AW355" s="14" t="s">
        <v>34</v>
      </c>
      <c r="AX355" s="14" t="s">
        <v>74</v>
      </c>
      <c r="AY355" s="180" t="s">
        <v>171</v>
      </c>
    </row>
    <row r="356" spans="2:51" s="12" customFormat="1" ht="12">
      <c r="B356" s="163"/>
      <c r="D356" s="160" t="s">
        <v>182</v>
      </c>
      <c r="E356" s="164" t="s">
        <v>3</v>
      </c>
      <c r="F356" s="165" t="s">
        <v>545</v>
      </c>
      <c r="H356" s="166">
        <v>59.1</v>
      </c>
      <c r="I356" s="167"/>
      <c r="L356" s="163"/>
      <c r="M356" s="168"/>
      <c r="N356" s="169"/>
      <c r="O356" s="169"/>
      <c r="P356" s="169"/>
      <c r="Q356" s="169"/>
      <c r="R356" s="169"/>
      <c r="S356" s="169"/>
      <c r="T356" s="170"/>
      <c r="AT356" s="164" t="s">
        <v>182</v>
      </c>
      <c r="AU356" s="164" t="s">
        <v>84</v>
      </c>
      <c r="AV356" s="12" t="s">
        <v>84</v>
      </c>
      <c r="AW356" s="12" t="s">
        <v>34</v>
      </c>
      <c r="AX356" s="12" t="s">
        <v>74</v>
      </c>
      <c r="AY356" s="164" t="s">
        <v>171</v>
      </c>
    </row>
    <row r="357" spans="2:51" s="12" customFormat="1" ht="12">
      <c r="B357" s="163"/>
      <c r="D357" s="160" t="s">
        <v>182</v>
      </c>
      <c r="E357" s="164" t="s">
        <v>3</v>
      </c>
      <c r="F357" s="165" t="s">
        <v>546</v>
      </c>
      <c r="H357" s="166">
        <v>15.92</v>
      </c>
      <c r="I357" s="167"/>
      <c r="L357" s="163"/>
      <c r="M357" s="168"/>
      <c r="N357" s="169"/>
      <c r="O357" s="169"/>
      <c r="P357" s="169"/>
      <c r="Q357" s="169"/>
      <c r="R357" s="169"/>
      <c r="S357" s="169"/>
      <c r="T357" s="170"/>
      <c r="AT357" s="164" t="s">
        <v>182</v>
      </c>
      <c r="AU357" s="164" t="s">
        <v>84</v>
      </c>
      <c r="AV357" s="12" t="s">
        <v>84</v>
      </c>
      <c r="AW357" s="12" t="s">
        <v>34</v>
      </c>
      <c r="AX357" s="12" t="s">
        <v>74</v>
      </c>
      <c r="AY357" s="164" t="s">
        <v>171</v>
      </c>
    </row>
    <row r="358" spans="2:51" s="12" customFormat="1" ht="12">
      <c r="B358" s="163"/>
      <c r="D358" s="160" t="s">
        <v>182</v>
      </c>
      <c r="E358" s="164" t="s">
        <v>3</v>
      </c>
      <c r="F358" s="165" t="s">
        <v>547</v>
      </c>
      <c r="H358" s="166">
        <v>77.85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4" t="s">
        <v>182</v>
      </c>
      <c r="AU358" s="164" t="s">
        <v>84</v>
      </c>
      <c r="AV358" s="12" t="s">
        <v>84</v>
      </c>
      <c r="AW358" s="12" t="s">
        <v>34</v>
      </c>
      <c r="AX358" s="12" t="s">
        <v>74</v>
      </c>
      <c r="AY358" s="164" t="s">
        <v>171</v>
      </c>
    </row>
    <row r="359" spans="2:51" s="12" customFormat="1" ht="12">
      <c r="B359" s="163"/>
      <c r="D359" s="160" t="s">
        <v>182</v>
      </c>
      <c r="E359" s="164" t="s">
        <v>3</v>
      </c>
      <c r="F359" s="165" t="s">
        <v>548</v>
      </c>
      <c r="H359" s="166">
        <v>20.2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4" t="s">
        <v>182</v>
      </c>
      <c r="AU359" s="164" t="s">
        <v>84</v>
      </c>
      <c r="AV359" s="12" t="s">
        <v>84</v>
      </c>
      <c r="AW359" s="12" t="s">
        <v>34</v>
      </c>
      <c r="AX359" s="12" t="s">
        <v>74</v>
      </c>
      <c r="AY359" s="164" t="s">
        <v>171</v>
      </c>
    </row>
    <row r="360" spans="2:51" s="12" customFormat="1" ht="12">
      <c r="B360" s="163"/>
      <c r="D360" s="160" t="s">
        <v>182</v>
      </c>
      <c r="E360" s="164" t="s">
        <v>3</v>
      </c>
      <c r="F360" s="165" t="s">
        <v>549</v>
      </c>
      <c r="H360" s="166">
        <v>78.15</v>
      </c>
      <c r="I360" s="167"/>
      <c r="L360" s="163"/>
      <c r="M360" s="168"/>
      <c r="N360" s="169"/>
      <c r="O360" s="169"/>
      <c r="P360" s="169"/>
      <c r="Q360" s="169"/>
      <c r="R360" s="169"/>
      <c r="S360" s="169"/>
      <c r="T360" s="170"/>
      <c r="AT360" s="164" t="s">
        <v>182</v>
      </c>
      <c r="AU360" s="164" t="s">
        <v>84</v>
      </c>
      <c r="AV360" s="12" t="s">
        <v>84</v>
      </c>
      <c r="AW360" s="12" t="s">
        <v>34</v>
      </c>
      <c r="AX360" s="12" t="s">
        <v>74</v>
      </c>
      <c r="AY360" s="164" t="s">
        <v>171</v>
      </c>
    </row>
    <row r="361" spans="2:51" s="12" customFormat="1" ht="12">
      <c r="B361" s="163"/>
      <c r="D361" s="160" t="s">
        <v>182</v>
      </c>
      <c r="E361" s="164" t="s">
        <v>3</v>
      </c>
      <c r="F361" s="165" t="s">
        <v>550</v>
      </c>
      <c r="H361" s="166">
        <v>20.68</v>
      </c>
      <c r="I361" s="167"/>
      <c r="L361" s="163"/>
      <c r="M361" s="168"/>
      <c r="N361" s="169"/>
      <c r="O361" s="169"/>
      <c r="P361" s="169"/>
      <c r="Q361" s="169"/>
      <c r="R361" s="169"/>
      <c r="S361" s="169"/>
      <c r="T361" s="170"/>
      <c r="AT361" s="164" t="s">
        <v>182</v>
      </c>
      <c r="AU361" s="164" t="s">
        <v>84</v>
      </c>
      <c r="AV361" s="12" t="s">
        <v>84</v>
      </c>
      <c r="AW361" s="12" t="s">
        <v>34</v>
      </c>
      <c r="AX361" s="12" t="s">
        <v>74</v>
      </c>
      <c r="AY361" s="164" t="s">
        <v>171</v>
      </c>
    </row>
    <row r="362" spans="2:51" s="12" customFormat="1" ht="12">
      <c r="B362" s="163"/>
      <c r="D362" s="160" t="s">
        <v>182</v>
      </c>
      <c r="E362" s="164" t="s">
        <v>3</v>
      </c>
      <c r="F362" s="165" t="s">
        <v>547</v>
      </c>
      <c r="H362" s="166">
        <v>77.85</v>
      </c>
      <c r="I362" s="167"/>
      <c r="L362" s="163"/>
      <c r="M362" s="168"/>
      <c r="N362" s="169"/>
      <c r="O362" s="169"/>
      <c r="P362" s="169"/>
      <c r="Q362" s="169"/>
      <c r="R362" s="169"/>
      <c r="S362" s="169"/>
      <c r="T362" s="170"/>
      <c r="AT362" s="164" t="s">
        <v>182</v>
      </c>
      <c r="AU362" s="164" t="s">
        <v>84</v>
      </c>
      <c r="AV362" s="12" t="s">
        <v>84</v>
      </c>
      <c r="AW362" s="12" t="s">
        <v>34</v>
      </c>
      <c r="AX362" s="12" t="s">
        <v>74</v>
      </c>
      <c r="AY362" s="164" t="s">
        <v>171</v>
      </c>
    </row>
    <row r="363" spans="2:51" s="12" customFormat="1" ht="12">
      <c r="B363" s="163"/>
      <c r="D363" s="160" t="s">
        <v>182</v>
      </c>
      <c r="E363" s="164" t="s">
        <v>3</v>
      </c>
      <c r="F363" s="165" t="s">
        <v>551</v>
      </c>
      <c r="H363" s="166">
        <v>20</v>
      </c>
      <c r="I363" s="167"/>
      <c r="L363" s="163"/>
      <c r="M363" s="168"/>
      <c r="N363" s="169"/>
      <c r="O363" s="169"/>
      <c r="P363" s="169"/>
      <c r="Q363" s="169"/>
      <c r="R363" s="169"/>
      <c r="S363" s="169"/>
      <c r="T363" s="170"/>
      <c r="AT363" s="164" t="s">
        <v>182</v>
      </c>
      <c r="AU363" s="164" t="s">
        <v>84</v>
      </c>
      <c r="AV363" s="12" t="s">
        <v>84</v>
      </c>
      <c r="AW363" s="12" t="s">
        <v>34</v>
      </c>
      <c r="AX363" s="12" t="s">
        <v>74</v>
      </c>
      <c r="AY363" s="164" t="s">
        <v>171</v>
      </c>
    </row>
    <row r="364" spans="2:51" s="12" customFormat="1" ht="12">
      <c r="B364" s="163"/>
      <c r="D364" s="160" t="s">
        <v>182</v>
      </c>
      <c r="E364" s="164" t="s">
        <v>3</v>
      </c>
      <c r="F364" s="165" t="s">
        <v>552</v>
      </c>
      <c r="H364" s="166">
        <v>20.94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4" t="s">
        <v>182</v>
      </c>
      <c r="AU364" s="164" t="s">
        <v>84</v>
      </c>
      <c r="AV364" s="12" t="s">
        <v>84</v>
      </c>
      <c r="AW364" s="12" t="s">
        <v>34</v>
      </c>
      <c r="AX364" s="12" t="s">
        <v>74</v>
      </c>
      <c r="AY364" s="164" t="s">
        <v>171</v>
      </c>
    </row>
    <row r="365" spans="2:51" s="12" customFormat="1" ht="12">
      <c r="B365" s="163"/>
      <c r="D365" s="160" t="s">
        <v>182</v>
      </c>
      <c r="E365" s="164" t="s">
        <v>3</v>
      </c>
      <c r="F365" s="165" t="s">
        <v>553</v>
      </c>
      <c r="H365" s="166">
        <v>6.24</v>
      </c>
      <c r="I365" s="167"/>
      <c r="L365" s="163"/>
      <c r="M365" s="168"/>
      <c r="N365" s="169"/>
      <c r="O365" s="169"/>
      <c r="P365" s="169"/>
      <c r="Q365" s="169"/>
      <c r="R365" s="169"/>
      <c r="S365" s="169"/>
      <c r="T365" s="170"/>
      <c r="AT365" s="164" t="s">
        <v>182</v>
      </c>
      <c r="AU365" s="164" t="s">
        <v>84</v>
      </c>
      <c r="AV365" s="12" t="s">
        <v>84</v>
      </c>
      <c r="AW365" s="12" t="s">
        <v>34</v>
      </c>
      <c r="AX365" s="12" t="s">
        <v>74</v>
      </c>
      <c r="AY365" s="164" t="s">
        <v>171</v>
      </c>
    </row>
    <row r="366" spans="2:51" s="15" customFormat="1" ht="12">
      <c r="B366" s="199"/>
      <c r="D366" s="160" t="s">
        <v>182</v>
      </c>
      <c r="E366" s="200" t="s">
        <v>3</v>
      </c>
      <c r="F366" s="201" t="s">
        <v>451</v>
      </c>
      <c r="H366" s="202">
        <v>396.93</v>
      </c>
      <c r="I366" s="203"/>
      <c r="L366" s="199"/>
      <c r="M366" s="204"/>
      <c r="N366" s="205"/>
      <c r="O366" s="205"/>
      <c r="P366" s="205"/>
      <c r="Q366" s="205"/>
      <c r="R366" s="205"/>
      <c r="S366" s="205"/>
      <c r="T366" s="206"/>
      <c r="AT366" s="200" t="s">
        <v>182</v>
      </c>
      <c r="AU366" s="200" t="s">
        <v>84</v>
      </c>
      <c r="AV366" s="15" t="s">
        <v>107</v>
      </c>
      <c r="AW366" s="15" t="s">
        <v>34</v>
      </c>
      <c r="AX366" s="15" t="s">
        <v>74</v>
      </c>
      <c r="AY366" s="200" t="s">
        <v>171</v>
      </c>
    </row>
    <row r="367" spans="2:51" s="14" customFormat="1" ht="12">
      <c r="B367" s="179"/>
      <c r="D367" s="160" t="s">
        <v>182</v>
      </c>
      <c r="E367" s="180" t="s">
        <v>3</v>
      </c>
      <c r="F367" s="181" t="s">
        <v>521</v>
      </c>
      <c r="H367" s="180" t="s">
        <v>3</v>
      </c>
      <c r="I367" s="182"/>
      <c r="L367" s="179"/>
      <c r="M367" s="183"/>
      <c r="N367" s="184"/>
      <c r="O367" s="184"/>
      <c r="P367" s="184"/>
      <c r="Q367" s="184"/>
      <c r="R367" s="184"/>
      <c r="S367" s="184"/>
      <c r="T367" s="185"/>
      <c r="AT367" s="180" t="s">
        <v>182</v>
      </c>
      <c r="AU367" s="180" t="s">
        <v>84</v>
      </c>
      <c r="AV367" s="14" t="s">
        <v>82</v>
      </c>
      <c r="AW367" s="14" t="s">
        <v>34</v>
      </c>
      <c r="AX367" s="14" t="s">
        <v>74</v>
      </c>
      <c r="AY367" s="180" t="s">
        <v>171</v>
      </c>
    </row>
    <row r="368" spans="2:51" s="12" customFormat="1" ht="12">
      <c r="B368" s="163"/>
      <c r="D368" s="160" t="s">
        <v>182</v>
      </c>
      <c r="E368" s="164" t="s">
        <v>3</v>
      </c>
      <c r="F368" s="165" t="s">
        <v>554</v>
      </c>
      <c r="H368" s="166">
        <v>57.084</v>
      </c>
      <c r="I368" s="167"/>
      <c r="L368" s="163"/>
      <c r="M368" s="168"/>
      <c r="N368" s="169"/>
      <c r="O368" s="169"/>
      <c r="P368" s="169"/>
      <c r="Q368" s="169"/>
      <c r="R368" s="169"/>
      <c r="S368" s="169"/>
      <c r="T368" s="170"/>
      <c r="AT368" s="164" t="s">
        <v>182</v>
      </c>
      <c r="AU368" s="164" t="s">
        <v>84</v>
      </c>
      <c r="AV368" s="12" t="s">
        <v>84</v>
      </c>
      <c r="AW368" s="12" t="s">
        <v>34</v>
      </c>
      <c r="AX368" s="12" t="s">
        <v>74</v>
      </c>
      <c r="AY368" s="164" t="s">
        <v>171</v>
      </c>
    </row>
    <row r="369" spans="2:51" s="12" customFormat="1" ht="12">
      <c r="B369" s="163"/>
      <c r="D369" s="160" t="s">
        <v>182</v>
      </c>
      <c r="E369" s="164" t="s">
        <v>3</v>
      </c>
      <c r="F369" s="165" t="s">
        <v>555</v>
      </c>
      <c r="H369" s="166">
        <v>16.08</v>
      </c>
      <c r="I369" s="167"/>
      <c r="L369" s="163"/>
      <c r="M369" s="168"/>
      <c r="N369" s="169"/>
      <c r="O369" s="169"/>
      <c r="P369" s="169"/>
      <c r="Q369" s="169"/>
      <c r="R369" s="169"/>
      <c r="S369" s="169"/>
      <c r="T369" s="170"/>
      <c r="AT369" s="164" t="s">
        <v>182</v>
      </c>
      <c r="AU369" s="164" t="s">
        <v>84</v>
      </c>
      <c r="AV369" s="12" t="s">
        <v>84</v>
      </c>
      <c r="AW369" s="12" t="s">
        <v>34</v>
      </c>
      <c r="AX369" s="12" t="s">
        <v>74</v>
      </c>
      <c r="AY369" s="164" t="s">
        <v>171</v>
      </c>
    </row>
    <row r="370" spans="2:51" s="12" customFormat="1" ht="12">
      <c r="B370" s="163"/>
      <c r="D370" s="160" t="s">
        <v>182</v>
      </c>
      <c r="E370" s="164" t="s">
        <v>3</v>
      </c>
      <c r="F370" s="165" t="s">
        <v>556</v>
      </c>
      <c r="H370" s="166">
        <v>37.772</v>
      </c>
      <c r="I370" s="167"/>
      <c r="L370" s="163"/>
      <c r="M370" s="168"/>
      <c r="N370" s="169"/>
      <c r="O370" s="169"/>
      <c r="P370" s="169"/>
      <c r="Q370" s="169"/>
      <c r="R370" s="169"/>
      <c r="S370" s="169"/>
      <c r="T370" s="170"/>
      <c r="AT370" s="164" t="s">
        <v>182</v>
      </c>
      <c r="AU370" s="164" t="s">
        <v>84</v>
      </c>
      <c r="AV370" s="12" t="s">
        <v>84</v>
      </c>
      <c r="AW370" s="12" t="s">
        <v>34</v>
      </c>
      <c r="AX370" s="12" t="s">
        <v>74</v>
      </c>
      <c r="AY370" s="164" t="s">
        <v>171</v>
      </c>
    </row>
    <row r="371" spans="2:51" s="12" customFormat="1" ht="12">
      <c r="B371" s="163"/>
      <c r="D371" s="160" t="s">
        <v>182</v>
      </c>
      <c r="E371" s="164" t="s">
        <v>3</v>
      </c>
      <c r="F371" s="165" t="s">
        <v>557</v>
      </c>
      <c r="H371" s="166">
        <v>10.48</v>
      </c>
      <c r="I371" s="167"/>
      <c r="L371" s="163"/>
      <c r="M371" s="168"/>
      <c r="N371" s="169"/>
      <c r="O371" s="169"/>
      <c r="P371" s="169"/>
      <c r="Q371" s="169"/>
      <c r="R371" s="169"/>
      <c r="S371" s="169"/>
      <c r="T371" s="170"/>
      <c r="AT371" s="164" t="s">
        <v>182</v>
      </c>
      <c r="AU371" s="164" t="s">
        <v>84</v>
      </c>
      <c r="AV371" s="12" t="s">
        <v>84</v>
      </c>
      <c r="AW371" s="12" t="s">
        <v>34</v>
      </c>
      <c r="AX371" s="12" t="s">
        <v>74</v>
      </c>
      <c r="AY371" s="164" t="s">
        <v>171</v>
      </c>
    </row>
    <row r="372" spans="2:51" s="15" customFormat="1" ht="12">
      <c r="B372" s="199"/>
      <c r="D372" s="160" t="s">
        <v>182</v>
      </c>
      <c r="E372" s="200" t="s">
        <v>3</v>
      </c>
      <c r="F372" s="201" t="s">
        <v>451</v>
      </c>
      <c r="H372" s="202">
        <v>121.41600000000001</v>
      </c>
      <c r="I372" s="203"/>
      <c r="L372" s="199"/>
      <c r="M372" s="204"/>
      <c r="N372" s="205"/>
      <c r="O372" s="205"/>
      <c r="P372" s="205"/>
      <c r="Q372" s="205"/>
      <c r="R372" s="205"/>
      <c r="S372" s="205"/>
      <c r="T372" s="206"/>
      <c r="AT372" s="200" t="s">
        <v>182</v>
      </c>
      <c r="AU372" s="200" t="s">
        <v>84</v>
      </c>
      <c r="AV372" s="15" t="s">
        <v>107</v>
      </c>
      <c r="AW372" s="15" t="s">
        <v>34</v>
      </c>
      <c r="AX372" s="15" t="s">
        <v>74</v>
      </c>
      <c r="AY372" s="200" t="s">
        <v>171</v>
      </c>
    </row>
    <row r="373" spans="2:51" s="14" customFormat="1" ht="12">
      <c r="B373" s="179"/>
      <c r="D373" s="160" t="s">
        <v>182</v>
      </c>
      <c r="E373" s="180" t="s">
        <v>3</v>
      </c>
      <c r="F373" s="181" t="s">
        <v>526</v>
      </c>
      <c r="H373" s="180" t="s">
        <v>3</v>
      </c>
      <c r="I373" s="182"/>
      <c r="L373" s="179"/>
      <c r="M373" s="183"/>
      <c r="N373" s="184"/>
      <c r="O373" s="184"/>
      <c r="P373" s="184"/>
      <c r="Q373" s="184"/>
      <c r="R373" s="184"/>
      <c r="S373" s="184"/>
      <c r="T373" s="185"/>
      <c r="AT373" s="180" t="s">
        <v>182</v>
      </c>
      <c r="AU373" s="180" t="s">
        <v>84</v>
      </c>
      <c r="AV373" s="14" t="s">
        <v>82</v>
      </c>
      <c r="AW373" s="14" t="s">
        <v>34</v>
      </c>
      <c r="AX373" s="14" t="s">
        <v>74</v>
      </c>
      <c r="AY373" s="180" t="s">
        <v>171</v>
      </c>
    </row>
    <row r="374" spans="2:51" s="12" customFormat="1" ht="12">
      <c r="B374" s="163"/>
      <c r="D374" s="160" t="s">
        <v>182</v>
      </c>
      <c r="E374" s="164" t="s">
        <v>3</v>
      </c>
      <c r="F374" s="165" t="s">
        <v>558</v>
      </c>
      <c r="H374" s="166">
        <v>6</v>
      </c>
      <c r="I374" s="167"/>
      <c r="L374" s="163"/>
      <c r="M374" s="168"/>
      <c r="N374" s="169"/>
      <c r="O374" s="169"/>
      <c r="P374" s="169"/>
      <c r="Q374" s="169"/>
      <c r="R374" s="169"/>
      <c r="S374" s="169"/>
      <c r="T374" s="170"/>
      <c r="AT374" s="164" t="s">
        <v>182</v>
      </c>
      <c r="AU374" s="164" t="s">
        <v>84</v>
      </c>
      <c r="AV374" s="12" t="s">
        <v>84</v>
      </c>
      <c r="AW374" s="12" t="s">
        <v>34</v>
      </c>
      <c r="AX374" s="12" t="s">
        <v>74</v>
      </c>
      <c r="AY374" s="164" t="s">
        <v>171</v>
      </c>
    </row>
    <row r="375" spans="2:51" s="12" customFormat="1" ht="12">
      <c r="B375" s="163"/>
      <c r="D375" s="160" t="s">
        <v>182</v>
      </c>
      <c r="E375" s="164" t="s">
        <v>3</v>
      </c>
      <c r="F375" s="165" t="s">
        <v>559</v>
      </c>
      <c r="H375" s="166">
        <v>1.6</v>
      </c>
      <c r="I375" s="167"/>
      <c r="L375" s="163"/>
      <c r="M375" s="168"/>
      <c r="N375" s="169"/>
      <c r="O375" s="169"/>
      <c r="P375" s="169"/>
      <c r="Q375" s="169"/>
      <c r="R375" s="169"/>
      <c r="S375" s="169"/>
      <c r="T375" s="170"/>
      <c r="AT375" s="164" t="s">
        <v>182</v>
      </c>
      <c r="AU375" s="164" t="s">
        <v>84</v>
      </c>
      <c r="AV375" s="12" t="s">
        <v>84</v>
      </c>
      <c r="AW375" s="12" t="s">
        <v>34</v>
      </c>
      <c r="AX375" s="12" t="s">
        <v>74</v>
      </c>
      <c r="AY375" s="164" t="s">
        <v>171</v>
      </c>
    </row>
    <row r="376" spans="2:51" s="12" customFormat="1" ht="12">
      <c r="B376" s="163"/>
      <c r="D376" s="160" t="s">
        <v>182</v>
      </c>
      <c r="E376" s="164" t="s">
        <v>3</v>
      </c>
      <c r="F376" s="165" t="s">
        <v>560</v>
      </c>
      <c r="H376" s="166">
        <v>12.75</v>
      </c>
      <c r="I376" s="167"/>
      <c r="L376" s="163"/>
      <c r="M376" s="168"/>
      <c r="N376" s="169"/>
      <c r="O376" s="169"/>
      <c r="P376" s="169"/>
      <c r="Q376" s="169"/>
      <c r="R376" s="169"/>
      <c r="S376" s="169"/>
      <c r="T376" s="170"/>
      <c r="AT376" s="164" t="s">
        <v>182</v>
      </c>
      <c r="AU376" s="164" t="s">
        <v>84</v>
      </c>
      <c r="AV376" s="12" t="s">
        <v>84</v>
      </c>
      <c r="AW376" s="12" t="s">
        <v>34</v>
      </c>
      <c r="AX376" s="12" t="s">
        <v>74</v>
      </c>
      <c r="AY376" s="164" t="s">
        <v>171</v>
      </c>
    </row>
    <row r="377" spans="2:51" s="12" customFormat="1" ht="12">
      <c r="B377" s="163"/>
      <c r="D377" s="160" t="s">
        <v>182</v>
      </c>
      <c r="E377" s="164" t="s">
        <v>3</v>
      </c>
      <c r="F377" s="165" t="s">
        <v>561</v>
      </c>
      <c r="H377" s="166">
        <v>2.76</v>
      </c>
      <c r="I377" s="167"/>
      <c r="L377" s="163"/>
      <c r="M377" s="168"/>
      <c r="N377" s="169"/>
      <c r="O377" s="169"/>
      <c r="P377" s="169"/>
      <c r="Q377" s="169"/>
      <c r="R377" s="169"/>
      <c r="S377" s="169"/>
      <c r="T377" s="170"/>
      <c r="AT377" s="164" t="s">
        <v>182</v>
      </c>
      <c r="AU377" s="164" t="s">
        <v>84</v>
      </c>
      <c r="AV377" s="12" t="s">
        <v>84</v>
      </c>
      <c r="AW377" s="12" t="s">
        <v>34</v>
      </c>
      <c r="AX377" s="12" t="s">
        <v>74</v>
      </c>
      <c r="AY377" s="164" t="s">
        <v>171</v>
      </c>
    </row>
    <row r="378" spans="2:51" s="12" customFormat="1" ht="12">
      <c r="B378" s="163"/>
      <c r="D378" s="160" t="s">
        <v>182</v>
      </c>
      <c r="E378" s="164" t="s">
        <v>3</v>
      </c>
      <c r="F378" s="165" t="s">
        <v>562</v>
      </c>
      <c r="H378" s="166">
        <v>20.25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4" t="s">
        <v>182</v>
      </c>
      <c r="AU378" s="164" t="s">
        <v>84</v>
      </c>
      <c r="AV378" s="12" t="s">
        <v>84</v>
      </c>
      <c r="AW378" s="12" t="s">
        <v>34</v>
      </c>
      <c r="AX378" s="12" t="s">
        <v>74</v>
      </c>
      <c r="AY378" s="164" t="s">
        <v>171</v>
      </c>
    </row>
    <row r="379" spans="2:51" s="12" customFormat="1" ht="12">
      <c r="B379" s="163"/>
      <c r="D379" s="160" t="s">
        <v>182</v>
      </c>
      <c r="E379" s="164" t="s">
        <v>3</v>
      </c>
      <c r="F379" s="165" t="s">
        <v>563</v>
      </c>
      <c r="H379" s="166">
        <v>5.08</v>
      </c>
      <c r="I379" s="167"/>
      <c r="L379" s="163"/>
      <c r="M379" s="168"/>
      <c r="N379" s="169"/>
      <c r="O379" s="169"/>
      <c r="P379" s="169"/>
      <c r="Q379" s="169"/>
      <c r="R379" s="169"/>
      <c r="S379" s="169"/>
      <c r="T379" s="170"/>
      <c r="AT379" s="164" t="s">
        <v>182</v>
      </c>
      <c r="AU379" s="164" t="s">
        <v>84</v>
      </c>
      <c r="AV379" s="12" t="s">
        <v>84</v>
      </c>
      <c r="AW379" s="12" t="s">
        <v>34</v>
      </c>
      <c r="AX379" s="12" t="s">
        <v>74</v>
      </c>
      <c r="AY379" s="164" t="s">
        <v>171</v>
      </c>
    </row>
    <row r="380" spans="2:51" s="12" customFormat="1" ht="12">
      <c r="B380" s="163"/>
      <c r="D380" s="160" t="s">
        <v>182</v>
      </c>
      <c r="E380" s="164" t="s">
        <v>3</v>
      </c>
      <c r="F380" s="165" t="s">
        <v>558</v>
      </c>
      <c r="H380" s="166">
        <v>6</v>
      </c>
      <c r="I380" s="167"/>
      <c r="L380" s="163"/>
      <c r="M380" s="168"/>
      <c r="N380" s="169"/>
      <c r="O380" s="169"/>
      <c r="P380" s="169"/>
      <c r="Q380" s="169"/>
      <c r="R380" s="169"/>
      <c r="S380" s="169"/>
      <c r="T380" s="170"/>
      <c r="AT380" s="164" t="s">
        <v>182</v>
      </c>
      <c r="AU380" s="164" t="s">
        <v>84</v>
      </c>
      <c r="AV380" s="12" t="s">
        <v>84</v>
      </c>
      <c r="AW380" s="12" t="s">
        <v>34</v>
      </c>
      <c r="AX380" s="12" t="s">
        <v>74</v>
      </c>
      <c r="AY380" s="164" t="s">
        <v>171</v>
      </c>
    </row>
    <row r="381" spans="2:51" s="12" customFormat="1" ht="12">
      <c r="B381" s="163"/>
      <c r="D381" s="160" t="s">
        <v>182</v>
      </c>
      <c r="E381" s="164" t="s">
        <v>3</v>
      </c>
      <c r="F381" s="165" t="s">
        <v>564</v>
      </c>
      <c r="H381" s="166">
        <v>1.44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4" t="s">
        <v>182</v>
      </c>
      <c r="AU381" s="164" t="s">
        <v>84</v>
      </c>
      <c r="AV381" s="12" t="s">
        <v>84</v>
      </c>
      <c r="AW381" s="12" t="s">
        <v>34</v>
      </c>
      <c r="AX381" s="12" t="s">
        <v>74</v>
      </c>
      <c r="AY381" s="164" t="s">
        <v>171</v>
      </c>
    </row>
    <row r="382" spans="2:51" s="12" customFormat="1" ht="12">
      <c r="B382" s="163"/>
      <c r="D382" s="160" t="s">
        <v>182</v>
      </c>
      <c r="E382" s="164" t="s">
        <v>3</v>
      </c>
      <c r="F382" s="165" t="s">
        <v>565</v>
      </c>
      <c r="H382" s="166">
        <v>6.78</v>
      </c>
      <c r="I382" s="167"/>
      <c r="L382" s="163"/>
      <c r="M382" s="168"/>
      <c r="N382" s="169"/>
      <c r="O382" s="169"/>
      <c r="P382" s="169"/>
      <c r="Q382" s="169"/>
      <c r="R382" s="169"/>
      <c r="S382" s="169"/>
      <c r="T382" s="170"/>
      <c r="AT382" s="164" t="s">
        <v>182</v>
      </c>
      <c r="AU382" s="164" t="s">
        <v>84</v>
      </c>
      <c r="AV382" s="12" t="s">
        <v>84</v>
      </c>
      <c r="AW382" s="12" t="s">
        <v>34</v>
      </c>
      <c r="AX382" s="12" t="s">
        <v>74</v>
      </c>
      <c r="AY382" s="164" t="s">
        <v>171</v>
      </c>
    </row>
    <row r="383" spans="2:51" s="12" customFormat="1" ht="12">
      <c r="B383" s="163"/>
      <c r="D383" s="160" t="s">
        <v>182</v>
      </c>
      <c r="E383" s="164" t="s">
        <v>3</v>
      </c>
      <c r="F383" s="165" t="s">
        <v>566</v>
      </c>
      <c r="H383" s="166">
        <v>1.648</v>
      </c>
      <c r="I383" s="167"/>
      <c r="L383" s="163"/>
      <c r="M383" s="168"/>
      <c r="N383" s="169"/>
      <c r="O383" s="169"/>
      <c r="P383" s="169"/>
      <c r="Q383" s="169"/>
      <c r="R383" s="169"/>
      <c r="S383" s="169"/>
      <c r="T383" s="170"/>
      <c r="AT383" s="164" t="s">
        <v>182</v>
      </c>
      <c r="AU383" s="164" t="s">
        <v>84</v>
      </c>
      <c r="AV383" s="12" t="s">
        <v>84</v>
      </c>
      <c r="AW383" s="12" t="s">
        <v>34</v>
      </c>
      <c r="AX383" s="12" t="s">
        <v>74</v>
      </c>
      <c r="AY383" s="164" t="s">
        <v>171</v>
      </c>
    </row>
    <row r="384" spans="2:51" s="15" customFormat="1" ht="12">
      <c r="B384" s="199"/>
      <c r="D384" s="160" t="s">
        <v>182</v>
      </c>
      <c r="E384" s="200" t="s">
        <v>3</v>
      </c>
      <c r="F384" s="201" t="s">
        <v>451</v>
      </c>
      <c r="H384" s="202">
        <v>64.30799999999999</v>
      </c>
      <c r="I384" s="203"/>
      <c r="L384" s="199"/>
      <c r="M384" s="204"/>
      <c r="N384" s="205"/>
      <c r="O384" s="205"/>
      <c r="P384" s="205"/>
      <c r="Q384" s="205"/>
      <c r="R384" s="205"/>
      <c r="S384" s="205"/>
      <c r="T384" s="206"/>
      <c r="AT384" s="200" t="s">
        <v>182</v>
      </c>
      <c r="AU384" s="200" t="s">
        <v>84</v>
      </c>
      <c r="AV384" s="15" t="s">
        <v>107</v>
      </c>
      <c r="AW384" s="15" t="s">
        <v>34</v>
      </c>
      <c r="AX384" s="15" t="s">
        <v>74</v>
      </c>
      <c r="AY384" s="200" t="s">
        <v>171</v>
      </c>
    </row>
    <row r="385" spans="2:51" s="14" customFormat="1" ht="12">
      <c r="B385" s="179"/>
      <c r="D385" s="160" t="s">
        <v>182</v>
      </c>
      <c r="E385" s="180" t="s">
        <v>3</v>
      </c>
      <c r="F385" s="181" t="s">
        <v>536</v>
      </c>
      <c r="H385" s="180" t="s">
        <v>3</v>
      </c>
      <c r="I385" s="182"/>
      <c r="L385" s="179"/>
      <c r="M385" s="183"/>
      <c r="N385" s="184"/>
      <c r="O385" s="184"/>
      <c r="P385" s="184"/>
      <c r="Q385" s="184"/>
      <c r="R385" s="184"/>
      <c r="S385" s="184"/>
      <c r="T385" s="185"/>
      <c r="AT385" s="180" t="s">
        <v>182</v>
      </c>
      <c r="AU385" s="180" t="s">
        <v>84</v>
      </c>
      <c r="AV385" s="14" t="s">
        <v>82</v>
      </c>
      <c r="AW385" s="14" t="s">
        <v>34</v>
      </c>
      <c r="AX385" s="14" t="s">
        <v>74</v>
      </c>
      <c r="AY385" s="180" t="s">
        <v>171</v>
      </c>
    </row>
    <row r="386" spans="2:51" s="12" customFormat="1" ht="12">
      <c r="B386" s="163"/>
      <c r="D386" s="160" t="s">
        <v>182</v>
      </c>
      <c r="E386" s="164" t="s">
        <v>3</v>
      </c>
      <c r="F386" s="165" t="s">
        <v>567</v>
      </c>
      <c r="H386" s="166">
        <v>16.968</v>
      </c>
      <c r="I386" s="167"/>
      <c r="L386" s="163"/>
      <c r="M386" s="168"/>
      <c r="N386" s="169"/>
      <c r="O386" s="169"/>
      <c r="P386" s="169"/>
      <c r="Q386" s="169"/>
      <c r="R386" s="169"/>
      <c r="S386" s="169"/>
      <c r="T386" s="170"/>
      <c r="AT386" s="164" t="s">
        <v>182</v>
      </c>
      <c r="AU386" s="164" t="s">
        <v>84</v>
      </c>
      <c r="AV386" s="12" t="s">
        <v>84</v>
      </c>
      <c r="AW386" s="12" t="s">
        <v>34</v>
      </c>
      <c r="AX386" s="12" t="s">
        <v>74</v>
      </c>
      <c r="AY386" s="164" t="s">
        <v>171</v>
      </c>
    </row>
    <row r="387" spans="2:51" s="12" customFormat="1" ht="12">
      <c r="B387" s="163"/>
      <c r="D387" s="160" t="s">
        <v>182</v>
      </c>
      <c r="E387" s="164" t="s">
        <v>3</v>
      </c>
      <c r="F387" s="165" t="s">
        <v>568</v>
      </c>
      <c r="H387" s="166">
        <v>12.12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4" t="s">
        <v>182</v>
      </c>
      <c r="AU387" s="164" t="s">
        <v>84</v>
      </c>
      <c r="AV387" s="12" t="s">
        <v>84</v>
      </c>
      <c r="AW387" s="12" t="s">
        <v>34</v>
      </c>
      <c r="AX387" s="12" t="s">
        <v>74</v>
      </c>
      <c r="AY387" s="164" t="s">
        <v>171</v>
      </c>
    </row>
    <row r="388" spans="2:51" s="12" customFormat="1" ht="12">
      <c r="B388" s="163"/>
      <c r="D388" s="160" t="s">
        <v>182</v>
      </c>
      <c r="E388" s="164" t="s">
        <v>3</v>
      </c>
      <c r="F388" s="165" t="s">
        <v>569</v>
      </c>
      <c r="H388" s="166">
        <v>10.908</v>
      </c>
      <c r="I388" s="167"/>
      <c r="L388" s="163"/>
      <c r="M388" s="168"/>
      <c r="N388" s="169"/>
      <c r="O388" s="169"/>
      <c r="P388" s="169"/>
      <c r="Q388" s="169"/>
      <c r="R388" s="169"/>
      <c r="S388" s="169"/>
      <c r="T388" s="170"/>
      <c r="AT388" s="164" t="s">
        <v>182</v>
      </c>
      <c r="AU388" s="164" t="s">
        <v>84</v>
      </c>
      <c r="AV388" s="12" t="s">
        <v>84</v>
      </c>
      <c r="AW388" s="12" t="s">
        <v>34</v>
      </c>
      <c r="AX388" s="12" t="s">
        <v>74</v>
      </c>
      <c r="AY388" s="164" t="s">
        <v>171</v>
      </c>
    </row>
    <row r="389" spans="2:51" s="15" customFormat="1" ht="12">
      <c r="B389" s="199"/>
      <c r="D389" s="160" t="s">
        <v>182</v>
      </c>
      <c r="E389" s="200" t="s">
        <v>3</v>
      </c>
      <c r="F389" s="201" t="s">
        <v>451</v>
      </c>
      <c r="H389" s="202">
        <v>39.996</v>
      </c>
      <c r="I389" s="203"/>
      <c r="L389" s="199"/>
      <c r="M389" s="204"/>
      <c r="N389" s="205"/>
      <c r="O389" s="205"/>
      <c r="P389" s="205"/>
      <c r="Q389" s="205"/>
      <c r="R389" s="205"/>
      <c r="S389" s="205"/>
      <c r="T389" s="206"/>
      <c r="AT389" s="200" t="s">
        <v>182</v>
      </c>
      <c r="AU389" s="200" t="s">
        <v>84</v>
      </c>
      <c r="AV389" s="15" t="s">
        <v>107</v>
      </c>
      <c r="AW389" s="15" t="s">
        <v>34</v>
      </c>
      <c r="AX389" s="15" t="s">
        <v>74</v>
      </c>
      <c r="AY389" s="200" t="s">
        <v>171</v>
      </c>
    </row>
    <row r="390" spans="2:51" s="13" customFormat="1" ht="12">
      <c r="B390" s="171"/>
      <c r="D390" s="160" t="s">
        <v>182</v>
      </c>
      <c r="E390" s="172" t="s">
        <v>3</v>
      </c>
      <c r="F390" s="173" t="s">
        <v>201</v>
      </c>
      <c r="H390" s="174">
        <v>622.6500000000001</v>
      </c>
      <c r="I390" s="175"/>
      <c r="L390" s="171"/>
      <c r="M390" s="176"/>
      <c r="N390" s="177"/>
      <c r="O390" s="177"/>
      <c r="P390" s="177"/>
      <c r="Q390" s="177"/>
      <c r="R390" s="177"/>
      <c r="S390" s="177"/>
      <c r="T390" s="178"/>
      <c r="AT390" s="172" t="s">
        <v>182</v>
      </c>
      <c r="AU390" s="172" t="s">
        <v>84</v>
      </c>
      <c r="AV390" s="13" t="s">
        <v>178</v>
      </c>
      <c r="AW390" s="13" t="s">
        <v>34</v>
      </c>
      <c r="AX390" s="13" t="s">
        <v>82</v>
      </c>
      <c r="AY390" s="172" t="s">
        <v>171</v>
      </c>
    </row>
    <row r="391" spans="2:65" s="1" customFormat="1" ht="16.5" customHeight="1">
      <c r="B391" s="147"/>
      <c r="C391" s="148" t="s">
        <v>570</v>
      </c>
      <c r="D391" s="148" t="s">
        <v>173</v>
      </c>
      <c r="E391" s="149" t="s">
        <v>571</v>
      </c>
      <c r="F391" s="150" t="s">
        <v>572</v>
      </c>
      <c r="G391" s="151" t="s">
        <v>176</v>
      </c>
      <c r="H391" s="152">
        <v>622.65</v>
      </c>
      <c r="I391" s="153"/>
      <c r="J391" s="154">
        <f>ROUND(I391*H391,2)</f>
        <v>0</v>
      </c>
      <c r="K391" s="150" t="s">
        <v>177</v>
      </c>
      <c r="L391" s="32"/>
      <c r="M391" s="155" t="s">
        <v>3</v>
      </c>
      <c r="N391" s="156" t="s">
        <v>45</v>
      </c>
      <c r="O391" s="51"/>
      <c r="P391" s="157">
        <f>O391*H391</f>
        <v>0</v>
      </c>
      <c r="Q391" s="157">
        <v>0</v>
      </c>
      <c r="R391" s="157">
        <f>Q391*H391</f>
        <v>0</v>
      </c>
      <c r="S391" s="157">
        <v>0</v>
      </c>
      <c r="T391" s="158">
        <f>S391*H391</f>
        <v>0</v>
      </c>
      <c r="AR391" s="18" t="s">
        <v>178</v>
      </c>
      <c r="AT391" s="18" t="s">
        <v>173</v>
      </c>
      <c r="AU391" s="18" t="s">
        <v>84</v>
      </c>
      <c r="AY391" s="18" t="s">
        <v>171</v>
      </c>
      <c r="BE391" s="159">
        <f>IF(N391="základní",J391,0)</f>
        <v>0</v>
      </c>
      <c r="BF391" s="159">
        <f>IF(N391="snížená",J391,0)</f>
        <v>0</v>
      </c>
      <c r="BG391" s="159">
        <f>IF(N391="zákl. přenesená",J391,0)</f>
        <v>0</v>
      </c>
      <c r="BH391" s="159">
        <f>IF(N391="sníž. přenesená",J391,0)</f>
        <v>0</v>
      </c>
      <c r="BI391" s="159">
        <f>IF(N391="nulová",J391,0)</f>
        <v>0</v>
      </c>
      <c r="BJ391" s="18" t="s">
        <v>82</v>
      </c>
      <c r="BK391" s="159">
        <f>ROUND(I391*H391,2)</f>
        <v>0</v>
      </c>
      <c r="BL391" s="18" t="s">
        <v>178</v>
      </c>
      <c r="BM391" s="18" t="s">
        <v>573</v>
      </c>
    </row>
    <row r="392" spans="2:47" s="1" customFormat="1" ht="12">
      <c r="B392" s="32"/>
      <c r="D392" s="160" t="s">
        <v>180</v>
      </c>
      <c r="F392" s="161" t="s">
        <v>574</v>
      </c>
      <c r="I392" s="93"/>
      <c r="L392" s="32"/>
      <c r="M392" s="162"/>
      <c r="N392" s="51"/>
      <c r="O392" s="51"/>
      <c r="P392" s="51"/>
      <c r="Q392" s="51"/>
      <c r="R392" s="51"/>
      <c r="S392" s="51"/>
      <c r="T392" s="52"/>
      <c r="AT392" s="18" t="s">
        <v>180</v>
      </c>
      <c r="AU392" s="18" t="s">
        <v>84</v>
      </c>
    </row>
    <row r="393" spans="2:65" s="1" customFormat="1" ht="16.5" customHeight="1">
      <c r="B393" s="147"/>
      <c r="C393" s="148" t="s">
        <v>575</v>
      </c>
      <c r="D393" s="148" t="s">
        <v>173</v>
      </c>
      <c r="E393" s="149" t="s">
        <v>576</v>
      </c>
      <c r="F393" s="150" t="s">
        <v>577</v>
      </c>
      <c r="G393" s="151" t="s">
        <v>235</v>
      </c>
      <c r="H393" s="152">
        <v>15.128</v>
      </c>
      <c r="I393" s="153"/>
      <c r="J393" s="154">
        <f>ROUND(I393*H393,2)</f>
        <v>0</v>
      </c>
      <c r="K393" s="150" t="s">
        <v>177</v>
      </c>
      <c r="L393" s="32"/>
      <c r="M393" s="155" t="s">
        <v>3</v>
      </c>
      <c r="N393" s="156" t="s">
        <v>45</v>
      </c>
      <c r="O393" s="51"/>
      <c r="P393" s="157">
        <f>O393*H393</f>
        <v>0</v>
      </c>
      <c r="Q393" s="157">
        <v>1.04881</v>
      </c>
      <c r="R393" s="157">
        <f>Q393*H393</f>
        <v>15.86639768</v>
      </c>
      <c r="S393" s="157">
        <v>0</v>
      </c>
      <c r="T393" s="158">
        <f>S393*H393</f>
        <v>0</v>
      </c>
      <c r="AR393" s="18" t="s">
        <v>178</v>
      </c>
      <c r="AT393" s="18" t="s">
        <v>173</v>
      </c>
      <c r="AU393" s="18" t="s">
        <v>84</v>
      </c>
      <c r="AY393" s="18" t="s">
        <v>171</v>
      </c>
      <c r="BE393" s="159">
        <f>IF(N393="základní",J393,0)</f>
        <v>0</v>
      </c>
      <c r="BF393" s="159">
        <f>IF(N393="snížená",J393,0)</f>
        <v>0</v>
      </c>
      <c r="BG393" s="159">
        <f>IF(N393="zákl. přenesená",J393,0)</f>
        <v>0</v>
      </c>
      <c r="BH393" s="159">
        <f>IF(N393="sníž. přenesená",J393,0)</f>
        <v>0</v>
      </c>
      <c r="BI393" s="159">
        <f>IF(N393="nulová",J393,0)</f>
        <v>0</v>
      </c>
      <c r="BJ393" s="18" t="s">
        <v>82</v>
      </c>
      <c r="BK393" s="159">
        <f>ROUND(I393*H393,2)</f>
        <v>0</v>
      </c>
      <c r="BL393" s="18" t="s">
        <v>178</v>
      </c>
      <c r="BM393" s="18" t="s">
        <v>578</v>
      </c>
    </row>
    <row r="394" spans="2:47" s="1" customFormat="1" ht="19.5">
      <c r="B394" s="32"/>
      <c r="D394" s="160" t="s">
        <v>180</v>
      </c>
      <c r="F394" s="161" t="s">
        <v>579</v>
      </c>
      <c r="I394" s="93"/>
      <c r="L394" s="32"/>
      <c r="M394" s="162"/>
      <c r="N394" s="51"/>
      <c r="O394" s="51"/>
      <c r="P394" s="51"/>
      <c r="Q394" s="51"/>
      <c r="R394" s="51"/>
      <c r="S394" s="51"/>
      <c r="T394" s="52"/>
      <c r="AT394" s="18" t="s">
        <v>180</v>
      </c>
      <c r="AU394" s="18" t="s">
        <v>84</v>
      </c>
    </row>
    <row r="395" spans="2:51" s="14" customFormat="1" ht="12">
      <c r="B395" s="179"/>
      <c r="D395" s="160" t="s">
        <v>182</v>
      </c>
      <c r="E395" s="180" t="s">
        <v>3</v>
      </c>
      <c r="F395" s="181" t="s">
        <v>445</v>
      </c>
      <c r="H395" s="180" t="s">
        <v>3</v>
      </c>
      <c r="I395" s="182"/>
      <c r="L395" s="179"/>
      <c r="M395" s="183"/>
      <c r="N395" s="184"/>
      <c r="O395" s="184"/>
      <c r="P395" s="184"/>
      <c r="Q395" s="184"/>
      <c r="R395" s="184"/>
      <c r="S395" s="184"/>
      <c r="T395" s="185"/>
      <c r="AT395" s="180" t="s">
        <v>182</v>
      </c>
      <c r="AU395" s="180" t="s">
        <v>84</v>
      </c>
      <c r="AV395" s="14" t="s">
        <v>82</v>
      </c>
      <c r="AW395" s="14" t="s">
        <v>34</v>
      </c>
      <c r="AX395" s="14" t="s">
        <v>74</v>
      </c>
      <c r="AY395" s="180" t="s">
        <v>171</v>
      </c>
    </row>
    <row r="396" spans="2:51" s="14" customFormat="1" ht="12">
      <c r="B396" s="179"/>
      <c r="D396" s="160" t="s">
        <v>182</v>
      </c>
      <c r="E396" s="180" t="s">
        <v>3</v>
      </c>
      <c r="F396" s="181" t="s">
        <v>511</v>
      </c>
      <c r="H396" s="180" t="s">
        <v>3</v>
      </c>
      <c r="I396" s="182"/>
      <c r="L396" s="179"/>
      <c r="M396" s="183"/>
      <c r="N396" s="184"/>
      <c r="O396" s="184"/>
      <c r="P396" s="184"/>
      <c r="Q396" s="184"/>
      <c r="R396" s="184"/>
      <c r="S396" s="184"/>
      <c r="T396" s="185"/>
      <c r="AT396" s="180" t="s">
        <v>182</v>
      </c>
      <c r="AU396" s="180" t="s">
        <v>84</v>
      </c>
      <c r="AV396" s="14" t="s">
        <v>82</v>
      </c>
      <c r="AW396" s="14" t="s">
        <v>34</v>
      </c>
      <c r="AX396" s="14" t="s">
        <v>74</v>
      </c>
      <c r="AY396" s="180" t="s">
        <v>171</v>
      </c>
    </row>
    <row r="397" spans="2:51" s="12" customFormat="1" ht="12">
      <c r="B397" s="163"/>
      <c r="D397" s="160" t="s">
        <v>182</v>
      </c>
      <c r="E397" s="164" t="s">
        <v>3</v>
      </c>
      <c r="F397" s="165" t="s">
        <v>580</v>
      </c>
      <c r="H397" s="166">
        <v>10.52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4" t="s">
        <v>182</v>
      </c>
      <c r="AU397" s="164" t="s">
        <v>84</v>
      </c>
      <c r="AV397" s="12" t="s">
        <v>84</v>
      </c>
      <c r="AW397" s="12" t="s">
        <v>34</v>
      </c>
      <c r="AX397" s="12" t="s">
        <v>74</v>
      </c>
      <c r="AY397" s="164" t="s">
        <v>171</v>
      </c>
    </row>
    <row r="398" spans="2:51" s="14" customFormat="1" ht="12">
      <c r="B398" s="179"/>
      <c r="D398" s="160" t="s">
        <v>182</v>
      </c>
      <c r="E398" s="180" t="s">
        <v>3</v>
      </c>
      <c r="F398" s="181" t="s">
        <v>521</v>
      </c>
      <c r="H398" s="180" t="s">
        <v>3</v>
      </c>
      <c r="I398" s="182"/>
      <c r="L398" s="179"/>
      <c r="M398" s="183"/>
      <c r="N398" s="184"/>
      <c r="O398" s="184"/>
      <c r="P398" s="184"/>
      <c r="Q398" s="184"/>
      <c r="R398" s="184"/>
      <c r="S398" s="184"/>
      <c r="T398" s="185"/>
      <c r="AT398" s="180" t="s">
        <v>182</v>
      </c>
      <c r="AU398" s="180" t="s">
        <v>84</v>
      </c>
      <c r="AV398" s="14" t="s">
        <v>82</v>
      </c>
      <c r="AW398" s="14" t="s">
        <v>34</v>
      </c>
      <c r="AX398" s="14" t="s">
        <v>74</v>
      </c>
      <c r="AY398" s="180" t="s">
        <v>171</v>
      </c>
    </row>
    <row r="399" spans="2:51" s="12" customFormat="1" ht="12">
      <c r="B399" s="163"/>
      <c r="D399" s="160" t="s">
        <v>182</v>
      </c>
      <c r="E399" s="164" t="s">
        <v>3</v>
      </c>
      <c r="F399" s="165" t="s">
        <v>581</v>
      </c>
      <c r="H399" s="166">
        <v>3.261</v>
      </c>
      <c r="I399" s="167"/>
      <c r="L399" s="163"/>
      <c r="M399" s="168"/>
      <c r="N399" s="169"/>
      <c r="O399" s="169"/>
      <c r="P399" s="169"/>
      <c r="Q399" s="169"/>
      <c r="R399" s="169"/>
      <c r="S399" s="169"/>
      <c r="T399" s="170"/>
      <c r="AT399" s="164" t="s">
        <v>182</v>
      </c>
      <c r="AU399" s="164" t="s">
        <v>84</v>
      </c>
      <c r="AV399" s="12" t="s">
        <v>84</v>
      </c>
      <c r="AW399" s="12" t="s">
        <v>34</v>
      </c>
      <c r="AX399" s="12" t="s">
        <v>74</v>
      </c>
      <c r="AY399" s="164" t="s">
        <v>171</v>
      </c>
    </row>
    <row r="400" spans="2:51" s="14" customFormat="1" ht="12">
      <c r="B400" s="179"/>
      <c r="D400" s="160" t="s">
        <v>182</v>
      </c>
      <c r="E400" s="180" t="s">
        <v>3</v>
      </c>
      <c r="F400" s="181" t="s">
        <v>526</v>
      </c>
      <c r="H400" s="180" t="s">
        <v>3</v>
      </c>
      <c r="I400" s="182"/>
      <c r="L400" s="179"/>
      <c r="M400" s="183"/>
      <c r="N400" s="184"/>
      <c r="O400" s="184"/>
      <c r="P400" s="184"/>
      <c r="Q400" s="184"/>
      <c r="R400" s="184"/>
      <c r="S400" s="184"/>
      <c r="T400" s="185"/>
      <c r="AT400" s="180" t="s">
        <v>182</v>
      </c>
      <c r="AU400" s="180" t="s">
        <v>84</v>
      </c>
      <c r="AV400" s="14" t="s">
        <v>82</v>
      </c>
      <c r="AW400" s="14" t="s">
        <v>34</v>
      </c>
      <c r="AX400" s="14" t="s">
        <v>74</v>
      </c>
      <c r="AY400" s="180" t="s">
        <v>171</v>
      </c>
    </row>
    <row r="401" spans="2:51" s="12" customFormat="1" ht="12">
      <c r="B401" s="163"/>
      <c r="D401" s="160" t="s">
        <v>182</v>
      </c>
      <c r="E401" s="164" t="s">
        <v>3</v>
      </c>
      <c r="F401" s="165" t="s">
        <v>582</v>
      </c>
      <c r="H401" s="166">
        <v>0.932</v>
      </c>
      <c r="I401" s="167"/>
      <c r="L401" s="163"/>
      <c r="M401" s="168"/>
      <c r="N401" s="169"/>
      <c r="O401" s="169"/>
      <c r="P401" s="169"/>
      <c r="Q401" s="169"/>
      <c r="R401" s="169"/>
      <c r="S401" s="169"/>
      <c r="T401" s="170"/>
      <c r="AT401" s="164" t="s">
        <v>182</v>
      </c>
      <c r="AU401" s="164" t="s">
        <v>84</v>
      </c>
      <c r="AV401" s="12" t="s">
        <v>84</v>
      </c>
      <c r="AW401" s="12" t="s">
        <v>34</v>
      </c>
      <c r="AX401" s="12" t="s">
        <v>74</v>
      </c>
      <c r="AY401" s="164" t="s">
        <v>171</v>
      </c>
    </row>
    <row r="402" spans="2:51" s="14" customFormat="1" ht="12">
      <c r="B402" s="179"/>
      <c r="D402" s="160" t="s">
        <v>182</v>
      </c>
      <c r="E402" s="180" t="s">
        <v>3</v>
      </c>
      <c r="F402" s="181" t="s">
        <v>583</v>
      </c>
      <c r="H402" s="180" t="s">
        <v>3</v>
      </c>
      <c r="I402" s="182"/>
      <c r="L402" s="179"/>
      <c r="M402" s="183"/>
      <c r="N402" s="184"/>
      <c r="O402" s="184"/>
      <c r="P402" s="184"/>
      <c r="Q402" s="184"/>
      <c r="R402" s="184"/>
      <c r="S402" s="184"/>
      <c r="T402" s="185"/>
      <c r="AT402" s="180" t="s">
        <v>182</v>
      </c>
      <c r="AU402" s="180" t="s">
        <v>84</v>
      </c>
      <c r="AV402" s="14" t="s">
        <v>82</v>
      </c>
      <c r="AW402" s="14" t="s">
        <v>34</v>
      </c>
      <c r="AX402" s="14" t="s">
        <v>74</v>
      </c>
      <c r="AY402" s="180" t="s">
        <v>171</v>
      </c>
    </row>
    <row r="403" spans="2:51" s="12" customFormat="1" ht="12">
      <c r="B403" s="163"/>
      <c r="D403" s="160" t="s">
        <v>182</v>
      </c>
      <c r="E403" s="164" t="s">
        <v>3</v>
      </c>
      <c r="F403" s="165" t="s">
        <v>584</v>
      </c>
      <c r="H403" s="166">
        <v>0.415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4" t="s">
        <v>182</v>
      </c>
      <c r="AU403" s="164" t="s">
        <v>84</v>
      </c>
      <c r="AV403" s="12" t="s">
        <v>84</v>
      </c>
      <c r="AW403" s="12" t="s">
        <v>34</v>
      </c>
      <c r="AX403" s="12" t="s">
        <v>74</v>
      </c>
      <c r="AY403" s="164" t="s">
        <v>171</v>
      </c>
    </row>
    <row r="404" spans="2:51" s="13" customFormat="1" ht="12">
      <c r="B404" s="171"/>
      <c r="D404" s="160" t="s">
        <v>182</v>
      </c>
      <c r="E404" s="172" t="s">
        <v>3</v>
      </c>
      <c r="F404" s="173" t="s">
        <v>201</v>
      </c>
      <c r="H404" s="174">
        <v>15.127999999999998</v>
      </c>
      <c r="I404" s="175"/>
      <c r="L404" s="171"/>
      <c r="M404" s="176"/>
      <c r="N404" s="177"/>
      <c r="O404" s="177"/>
      <c r="P404" s="177"/>
      <c r="Q404" s="177"/>
      <c r="R404" s="177"/>
      <c r="S404" s="177"/>
      <c r="T404" s="178"/>
      <c r="AT404" s="172" t="s">
        <v>182</v>
      </c>
      <c r="AU404" s="172" t="s">
        <v>84</v>
      </c>
      <c r="AV404" s="13" t="s">
        <v>178</v>
      </c>
      <c r="AW404" s="13" t="s">
        <v>34</v>
      </c>
      <c r="AX404" s="13" t="s">
        <v>82</v>
      </c>
      <c r="AY404" s="172" t="s">
        <v>171</v>
      </c>
    </row>
    <row r="405" spans="2:65" s="1" customFormat="1" ht="16.5" customHeight="1">
      <c r="B405" s="147"/>
      <c r="C405" s="148" t="s">
        <v>585</v>
      </c>
      <c r="D405" s="148" t="s">
        <v>173</v>
      </c>
      <c r="E405" s="149" t="s">
        <v>586</v>
      </c>
      <c r="F405" s="150" t="s">
        <v>587</v>
      </c>
      <c r="G405" s="151" t="s">
        <v>235</v>
      </c>
      <c r="H405" s="152">
        <v>16.054</v>
      </c>
      <c r="I405" s="153"/>
      <c r="J405" s="154">
        <f>ROUND(I405*H405,2)</f>
        <v>0</v>
      </c>
      <c r="K405" s="150" t="s">
        <v>177</v>
      </c>
      <c r="L405" s="32"/>
      <c r="M405" s="155" t="s">
        <v>3</v>
      </c>
      <c r="N405" s="156" t="s">
        <v>45</v>
      </c>
      <c r="O405" s="51"/>
      <c r="P405" s="157">
        <f>O405*H405</f>
        <v>0</v>
      </c>
      <c r="Q405" s="157">
        <v>0</v>
      </c>
      <c r="R405" s="157">
        <f>Q405*H405</f>
        <v>0</v>
      </c>
      <c r="S405" s="157">
        <v>0</v>
      </c>
      <c r="T405" s="158">
        <f>S405*H405</f>
        <v>0</v>
      </c>
      <c r="AR405" s="18" t="s">
        <v>178</v>
      </c>
      <c r="AT405" s="18" t="s">
        <v>173</v>
      </c>
      <c r="AU405" s="18" t="s">
        <v>84</v>
      </c>
      <c r="AY405" s="18" t="s">
        <v>171</v>
      </c>
      <c r="BE405" s="159">
        <f>IF(N405="základní",J405,0)</f>
        <v>0</v>
      </c>
      <c r="BF405" s="159">
        <f>IF(N405="snížená",J405,0)</f>
        <v>0</v>
      </c>
      <c r="BG405" s="159">
        <f>IF(N405="zákl. přenesená",J405,0)</f>
        <v>0</v>
      </c>
      <c r="BH405" s="159">
        <f>IF(N405="sníž. přenesená",J405,0)</f>
        <v>0</v>
      </c>
      <c r="BI405" s="159">
        <f>IF(N405="nulová",J405,0)</f>
        <v>0</v>
      </c>
      <c r="BJ405" s="18" t="s">
        <v>82</v>
      </c>
      <c r="BK405" s="159">
        <f>ROUND(I405*H405,2)</f>
        <v>0</v>
      </c>
      <c r="BL405" s="18" t="s">
        <v>178</v>
      </c>
      <c r="BM405" s="18" t="s">
        <v>588</v>
      </c>
    </row>
    <row r="406" spans="2:47" s="1" customFormat="1" ht="12">
      <c r="B406" s="32"/>
      <c r="D406" s="160" t="s">
        <v>180</v>
      </c>
      <c r="F406" s="161" t="s">
        <v>589</v>
      </c>
      <c r="I406" s="93"/>
      <c r="L406" s="32"/>
      <c r="M406" s="162"/>
      <c r="N406" s="51"/>
      <c r="O406" s="51"/>
      <c r="P406" s="51"/>
      <c r="Q406" s="51"/>
      <c r="R406" s="51"/>
      <c r="S406" s="51"/>
      <c r="T406" s="52"/>
      <c r="AT406" s="18" t="s">
        <v>180</v>
      </c>
      <c r="AU406" s="18" t="s">
        <v>84</v>
      </c>
    </row>
    <row r="407" spans="2:51" s="14" customFormat="1" ht="12">
      <c r="B407" s="179"/>
      <c r="D407" s="160" t="s">
        <v>182</v>
      </c>
      <c r="E407" s="180" t="s">
        <v>3</v>
      </c>
      <c r="F407" s="181" t="s">
        <v>590</v>
      </c>
      <c r="H407" s="180" t="s">
        <v>3</v>
      </c>
      <c r="I407" s="182"/>
      <c r="L407" s="179"/>
      <c r="M407" s="183"/>
      <c r="N407" s="184"/>
      <c r="O407" s="184"/>
      <c r="P407" s="184"/>
      <c r="Q407" s="184"/>
      <c r="R407" s="184"/>
      <c r="S407" s="184"/>
      <c r="T407" s="185"/>
      <c r="AT407" s="180" t="s">
        <v>182</v>
      </c>
      <c r="AU407" s="180" t="s">
        <v>84</v>
      </c>
      <c r="AV407" s="14" t="s">
        <v>82</v>
      </c>
      <c r="AW407" s="14" t="s">
        <v>34</v>
      </c>
      <c r="AX407" s="14" t="s">
        <v>74</v>
      </c>
      <c r="AY407" s="180" t="s">
        <v>171</v>
      </c>
    </row>
    <row r="408" spans="2:51" s="14" customFormat="1" ht="12">
      <c r="B408" s="179"/>
      <c r="D408" s="160" t="s">
        <v>182</v>
      </c>
      <c r="E408" s="180" t="s">
        <v>3</v>
      </c>
      <c r="F408" s="181" t="s">
        <v>591</v>
      </c>
      <c r="H408" s="180" t="s">
        <v>3</v>
      </c>
      <c r="I408" s="182"/>
      <c r="L408" s="179"/>
      <c r="M408" s="183"/>
      <c r="N408" s="184"/>
      <c r="O408" s="184"/>
      <c r="P408" s="184"/>
      <c r="Q408" s="184"/>
      <c r="R408" s="184"/>
      <c r="S408" s="184"/>
      <c r="T408" s="185"/>
      <c r="AT408" s="180" t="s">
        <v>182</v>
      </c>
      <c r="AU408" s="180" t="s">
        <v>84</v>
      </c>
      <c r="AV408" s="14" t="s">
        <v>82</v>
      </c>
      <c r="AW408" s="14" t="s">
        <v>34</v>
      </c>
      <c r="AX408" s="14" t="s">
        <v>74</v>
      </c>
      <c r="AY408" s="180" t="s">
        <v>171</v>
      </c>
    </row>
    <row r="409" spans="2:51" s="12" customFormat="1" ht="12">
      <c r="B409" s="163"/>
      <c r="D409" s="160" t="s">
        <v>182</v>
      </c>
      <c r="E409" s="164" t="s">
        <v>3</v>
      </c>
      <c r="F409" s="165" t="s">
        <v>592</v>
      </c>
      <c r="H409" s="166">
        <v>3.225</v>
      </c>
      <c r="I409" s="167"/>
      <c r="L409" s="163"/>
      <c r="M409" s="168"/>
      <c r="N409" s="169"/>
      <c r="O409" s="169"/>
      <c r="P409" s="169"/>
      <c r="Q409" s="169"/>
      <c r="R409" s="169"/>
      <c r="S409" s="169"/>
      <c r="T409" s="170"/>
      <c r="AT409" s="164" t="s">
        <v>182</v>
      </c>
      <c r="AU409" s="164" t="s">
        <v>84</v>
      </c>
      <c r="AV409" s="12" t="s">
        <v>84</v>
      </c>
      <c r="AW409" s="12" t="s">
        <v>34</v>
      </c>
      <c r="AX409" s="12" t="s">
        <v>74</v>
      </c>
      <c r="AY409" s="164" t="s">
        <v>171</v>
      </c>
    </row>
    <row r="410" spans="2:51" s="14" customFormat="1" ht="12">
      <c r="B410" s="179"/>
      <c r="D410" s="160" t="s">
        <v>182</v>
      </c>
      <c r="E410" s="180" t="s">
        <v>3</v>
      </c>
      <c r="F410" s="181" t="s">
        <v>593</v>
      </c>
      <c r="H410" s="180" t="s">
        <v>3</v>
      </c>
      <c r="I410" s="182"/>
      <c r="L410" s="179"/>
      <c r="M410" s="183"/>
      <c r="N410" s="184"/>
      <c r="O410" s="184"/>
      <c r="P410" s="184"/>
      <c r="Q410" s="184"/>
      <c r="R410" s="184"/>
      <c r="S410" s="184"/>
      <c r="T410" s="185"/>
      <c r="AT410" s="180" t="s">
        <v>182</v>
      </c>
      <c r="AU410" s="180" t="s">
        <v>84</v>
      </c>
      <c r="AV410" s="14" t="s">
        <v>82</v>
      </c>
      <c r="AW410" s="14" t="s">
        <v>34</v>
      </c>
      <c r="AX410" s="14" t="s">
        <v>74</v>
      </c>
      <c r="AY410" s="180" t="s">
        <v>171</v>
      </c>
    </row>
    <row r="411" spans="2:51" s="12" customFormat="1" ht="12">
      <c r="B411" s="163"/>
      <c r="D411" s="160" t="s">
        <v>182</v>
      </c>
      <c r="E411" s="164" t="s">
        <v>3</v>
      </c>
      <c r="F411" s="165" t="s">
        <v>594</v>
      </c>
      <c r="H411" s="166">
        <v>0.588</v>
      </c>
      <c r="I411" s="167"/>
      <c r="L411" s="163"/>
      <c r="M411" s="168"/>
      <c r="N411" s="169"/>
      <c r="O411" s="169"/>
      <c r="P411" s="169"/>
      <c r="Q411" s="169"/>
      <c r="R411" s="169"/>
      <c r="S411" s="169"/>
      <c r="T411" s="170"/>
      <c r="AT411" s="164" t="s">
        <v>182</v>
      </c>
      <c r="AU411" s="164" t="s">
        <v>84</v>
      </c>
      <c r="AV411" s="12" t="s">
        <v>84</v>
      </c>
      <c r="AW411" s="12" t="s">
        <v>34</v>
      </c>
      <c r="AX411" s="12" t="s">
        <v>74</v>
      </c>
      <c r="AY411" s="164" t="s">
        <v>171</v>
      </c>
    </row>
    <row r="412" spans="2:51" s="14" customFormat="1" ht="12">
      <c r="B412" s="179"/>
      <c r="D412" s="160" t="s">
        <v>182</v>
      </c>
      <c r="E412" s="180" t="s">
        <v>3</v>
      </c>
      <c r="F412" s="181" t="s">
        <v>595</v>
      </c>
      <c r="H412" s="180" t="s">
        <v>3</v>
      </c>
      <c r="I412" s="182"/>
      <c r="L412" s="179"/>
      <c r="M412" s="183"/>
      <c r="N412" s="184"/>
      <c r="O412" s="184"/>
      <c r="P412" s="184"/>
      <c r="Q412" s="184"/>
      <c r="R412" s="184"/>
      <c r="S412" s="184"/>
      <c r="T412" s="185"/>
      <c r="AT412" s="180" t="s">
        <v>182</v>
      </c>
      <c r="AU412" s="180" t="s">
        <v>84</v>
      </c>
      <c r="AV412" s="14" t="s">
        <v>82</v>
      </c>
      <c r="AW412" s="14" t="s">
        <v>34</v>
      </c>
      <c r="AX412" s="14" t="s">
        <v>74</v>
      </c>
      <c r="AY412" s="180" t="s">
        <v>171</v>
      </c>
    </row>
    <row r="413" spans="2:51" s="12" customFormat="1" ht="12">
      <c r="B413" s="163"/>
      <c r="D413" s="160" t="s">
        <v>182</v>
      </c>
      <c r="E413" s="164" t="s">
        <v>3</v>
      </c>
      <c r="F413" s="165" t="s">
        <v>596</v>
      </c>
      <c r="H413" s="166">
        <v>2.132</v>
      </c>
      <c r="I413" s="167"/>
      <c r="L413" s="163"/>
      <c r="M413" s="168"/>
      <c r="N413" s="169"/>
      <c r="O413" s="169"/>
      <c r="P413" s="169"/>
      <c r="Q413" s="169"/>
      <c r="R413" s="169"/>
      <c r="S413" s="169"/>
      <c r="T413" s="170"/>
      <c r="AT413" s="164" t="s">
        <v>182</v>
      </c>
      <c r="AU413" s="164" t="s">
        <v>84</v>
      </c>
      <c r="AV413" s="12" t="s">
        <v>84</v>
      </c>
      <c r="AW413" s="12" t="s">
        <v>34</v>
      </c>
      <c r="AX413" s="12" t="s">
        <v>74</v>
      </c>
      <c r="AY413" s="164" t="s">
        <v>171</v>
      </c>
    </row>
    <row r="414" spans="2:51" s="14" customFormat="1" ht="12">
      <c r="B414" s="179"/>
      <c r="D414" s="160" t="s">
        <v>182</v>
      </c>
      <c r="E414" s="180" t="s">
        <v>3</v>
      </c>
      <c r="F414" s="181" t="s">
        <v>597</v>
      </c>
      <c r="H414" s="180" t="s">
        <v>3</v>
      </c>
      <c r="I414" s="182"/>
      <c r="L414" s="179"/>
      <c r="M414" s="183"/>
      <c r="N414" s="184"/>
      <c r="O414" s="184"/>
      <c r="P414" s="184"/>
      <c r="Q414" s="184"/>
      <c r="R414" s="184"/>
      <c r="S414" s="184"/>
      <c r="T414" s="185"/>
      <c r="AT414" s="180" t="s">
        <v>182</v>
      </c>
      <c r="AU414" s="180" t="s">
        <v>84</v>
      </c>
      <c r="AV414" s="14" t="s">
        <v>82</v>
      </c>
      <c r="AW414" s="14" t="s">
        <v>34</v>
      </c>
      <c r="AX414" s="14" t="s">
        <v>74</v>
      </c>
      <c r="AY414" s="180" t="s">
        <v>171</v>
      </c>
    </row>
    <row r="415" spans="2:51" s="12" customFormat="1" ht="12">
      <c r="B415" s="163"/>
      <c r="D415" s="160" t="s">
        <v>182</v>
      </c>
      <c r="E415" s="164" t="s">
        <v>3</v>
      </c>
      <c r="F415" s="165" t="s">
        <v>598</v>
      </c>
      <c r="H415" s="166">
        <v>4.131</v>
      </c>
      <c r="I415" s="167"/>
      <c r="L415" s="163"/>
      <c r="M415" s="168"/>
      <c r="N415" s="169"/>
      <c r="O415" s="169"/>
      <c r="P415" s="169"/>
      <c r="Q415" s="169"/>
      <c r="R415" s="169"/>
      <c r="S415" s="169"/>
      <c r="T415" s="170"/>
      <c r="AT415" s="164" t="s">
        <v>182</v>
      </c>
      <c r="AU415" s="164" t="s">
        <v>84</v>
      </c>
      <c r="AV415" s="12" t="s">
        <v>84</v>
      </c>
      <c r="AW415" s="12" t="s">
        <v>34</v>
      </c>
      <c r="AX415" s="12" t="s">
        <v>74</v>
      </c>
      <c r="AY415" s="164" t="s">
        <v>171</v>
      </c>
    </row>
    <row r="416" spans="2:51" s="14" customFormat="1" ht="12">
      <c r="B416" s="179"/>
      <c r="D416" s="160" t="s">
        <v>182</v>
      </c>
      <c r="E416" s="180" t="s">
        <v>3</v>
      </c>
      <c r="F416" s="181" t="s">
        <v>599</v>
      </c>
      <c r="H416" s="180" t="s">
        <v>3</v>
      </c>
      <c r="I416" s="182"/>
      <c r="L416" s="179"/>
      <c r="M416" s="183"/>
      <c r="N416" s="184"/>
      <c r="O416" s="184"/>
      <c r="P416" s="184"/>
      <c r="Q416" s="184"/>
      <c r="R416" s="184"/>
      <c r="S416" s="184"/>
      <c r="T416" s="185"/>
      <c r="AT416" s="180" t="s">
        <v>182</v>
      </c>
      <c r="AU416" s="180" t="s">
        <v>84</v>
      </c>
      <c r="AV416" s="14" t="s">
        <v>82</v>
      </c>
      <c r="AW416" s="14" t="s">
        <v>34</v>
      </c>
      <c r="AX416" s="14" t="s">
        <v>74</v>
      </c>
      <c r="AY416" s="180" t="s">
        <v>171</v>
      </c>
    </row>
    <row r="417" spans="2:51" s="12" customFormat="1" ht="12">
      <c r="B417" s="163"/>
      <c r="D417" s="160" t="s">
        <v>182</v>
      </c>
      <c r="E417" s="164" t="s">
        <v>3</v>
      </c>
      <c r="F417" s="165" t="s">
        <v>600</v>
      </c>
      <c r="H417" s="166">
        <v>3.719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4" t="s">
        <v>182</v>
      </c>
      <c r="AU417" s="164" t="s">
        <v>84</v>
      </c>
      <c r="AV417" s="12" t="s">
        <v>84</v>
      </c>
      <c r="AW417" s="12" t="s">
        <v>34</v>
      </c>
      <c r="AX417" s="12" t="s">
        <v>74</v>
      </c>
      <c r="AY417" s="164" t="s">
        <v>171</v>
      </c>
    </row>
    <row r="418" spans="2:51" s="14" customFormat="1" ht="12">
      <c r="B418" s="179"/>
      <c r="D418" s="160" t="s">
        <v>182</v>
      </c>
      <c r="E418" s="180" t="s">
        <v>3</v>
      </c>
      <c r="F418" s="181" t="s">
        <v>601</v>
      </c>
      <c r="H418" s="180" t="s">
        <v>3</v>
      </c>
      <c r="I418" s="182"/>
      <c r="L418" s="179"/>
      <c r="M418" s="183"/>
      <c r="N418" s="184"/>
      <c r="O418" s="184"/>
      <c r="P418" s="184"/>
      <c r="Q418" s="184"/>
      <c r="R418" s="184"/>
      <c r="S418" s="184"/>
      <c r="T418" s="185"/>
      <c r="AT418" s="180" t="s">
        <v>182</v>
      </c>
      <c r="AU418" s="180" t="s">
        <v>84</v>
      </c>
      <c r="AV418" s="14" t="s">
        <v>82</v>
      </c>
      <c r="AW418" s="14" t="s">
        <v>34</v>
      </c>
      <c r="AX418" s="14" t="s">
        <v>74</v>
      </c>
      <c r="AY418" s="180" t="s">
        <v>171</v>
      </c>
    </row>
    <row r="419" spans="2:51" s="12" customFormat="1" ht="12">
      <c r="B419" s="163"/>
      <c r="D419" s="160" t="s">
        <v>182</v>
      </c>
      <c r="E419" s="164" t="s">
        <v>3</v>
      </c>
      <c r="F419" s="165" t="s">
        <v>602</v>
      </c>
      <c r="H419" s="166">
        <v>2.259</v>
      </c>
      <c r="I419" s="167"/>
      <c r="L419" s="163"/>
      <c r="M419" s="168"/>
      <c r="N419" s="169"/>
      <c r="O419" s="169"/>
      <c r="P419" s="169"/>
      <c r="Q419" s="169"/>
      <c r="R419" s="169"/>
      <c r="S419" s="169"/>
      <c r="T419" s="170"/>
      <c r="AT419" s="164" t="s">
        <v>182</v>
      </c>
      <c r="AU419" s="164" t="s">
        <v>84</v>
      </c>
      <c r="AV419" s="12" t="s">
        <v>84</v>
      </c>
      <c r="AW419" s="12" t="s">
        <v>34</v>
      </c>
      <c r="AX419" s="12" t="s">
        <v>74</v>
      </c>
      <c r="AY419" s="164" t="s">
        <v>171</v>
      </c>
    </row>
    <row r="420" spans="2:51" s="13" customFormat="1" ht="12">
      <c r="B420" s="171"/>
      <c r="D420" s="160" t="s">
        <v>182</v>
      </c>
      <c r="E420" s="172" t="s">
        <v>3</v>
      </c>
      <c r="F420" s="173" t="s">
        <v>201</v>
      </c>
      <c r="H420" s="174">
        <v>16.054</v>
      </c>
      <c r="I420" s="175"/>
      <c r="L420" s="171"/>
      <c r="M420" s="176"/>
      <c r="N420" s="177"/>
      <c r="O420" s="177"/>
      <c r="P420" s="177"/>
      <c r="Q420" s="177"/>
      <c r="R420" s="177"/>
      <c r="S420" s="177"/>
      <c r="T420" s="178"/>
      <c r="AT420" s="172" t="s">
        <v>182</v>
      </c>
      <c r="AU420" s="172" t="s">
        <v>84</v>
      </c>
      <c r="AV420" s="13" t="s">
        <v>178</v>
      </c>
      <c r="AW420" s="13" t="s">
        <v>34</v>
      </c>
      <c r="AX420" s="13" t="s">
        <v>82</v>
      </c>
      <c r="AY420" s="172" t="s">
        <v>171</v>
      </c>
    </row>
    <row r="421" spans="2:65" s="1" customFormat="1" ht="16.5" customHeight="1">
      <c r="B421" s="147"/>
      <c r="C421" s="189" t="s">
        <v>603</v>
      </c>
      <c r="D421" s="189" t="s">
        <v>408</v>
      </c>
      <c r="E421" s="190" t="s">
        <v>604</v>
      </c>
      <c r="F421" s="191" t="s">
        <v>605</v>
      </c>
      <c r="G421" s="192" t="s">
        <v>235</v>
      </c>
      <c r="H421" s="193">
        <v>16.054</v>
      </c>
      <c r="I421" s="194"/>
      <c r="J421" s="195">
        <f>ROUND(I421*H421,2)</f>
        <v>0</v>
      </c>
      <c r="K421" s="191" t="s">
        <v>3</v>
      </c>
      <c r="L421" s="196"/>
      <c r="M421" s="197" t="s">
        <v>3</v>
      </c>
      <c r="N421" s="198" t="s">
        <v>45</v>
      </c>
      <c r="O421" s="51"/>
      <c r="P421" s="157">
        <f>O421*H421</f>
        <v>0</v>
      </c>
      <c r="Q421" s="157">
        <v>1</v>
      </c>
      <c r="R421" s="157">
        <f>Q421*H421</f>
        <v>16.054</v>
      </c>
      <c r="S421" s="157">
        <v>0</v>
      </c>
      <c r="T421" s="158">
        <f>S421*H421</f>
        <v>0</v>
      </c>
      <c r="AR421" s="18" t="s">
        <v>232</v>
      </c>
      <c r="AT421" s="18" t="s">
        <v>408</v>
      </c>
      <c r="AU421" s="18" t="s">
        <v>84</v>
      </c>
      <c r="AY421" s="18" t="s">
        <v>171</v>
      </c>
      <c r="BE421" s="159">
        <f>IF(N421="základní",J421,0)</f>
        <v>0</v>
      </c>
      <c r="BF421" s="159">
        <f>IF(N421="snížená",J421,0)</f>
        <v>0</v>
      </c>
      <c r="BG421" s="159">
        <f>IF(N421="zákl. přenesená",J421,0)</f>
        <v>0</v>
      </c>
      <c r="BH421" s="159">
        <f>IF(N421="sníž. přenesená",J421,0)</f>
        <v>0</v>
      </c>
      <c r="BI421" s="159">
        <f>IF(N421="nulová",J421,0)</f>
        <v>0</v>
      </c>
      <c r="BJ421" s="18" t="s">
        <v>82</v>
      </c>
      <c r="BK421" s="159">
        <f>ROUND(I421*H421,2)</f>
        <v>0</v>
      </c>
      <c r="BL421" s="18" t="s">
        <v>178</v>
      </c>
      <c r="BM421" s="18" t="s">
        <v>606</v>
      </c>
    </row>
    <row r="422" spans="2:47" s="1" customFormat="1" ht="12">
      <c r="B422" s="32"/>
      <c r="D422" s="160" t="s">
        <v>180</v>
      </c>
      <c r="F422" s="161" t="s">
        <v>605</v>
      </c>
      <c r="I422" s="93"/>
      <c r="L422" s="32"/>
      <c r="M422" s="162"/>
      <c r="N422" s="51"/>
      <c r="O422" s="51"/>
      <c r="P422" s="51"/>
      <c r="Q422" s="51"/>
      <c r="R422" s="51"/>
      <c r="S422" s="51"/>
      <c r="T422" s="52"/>
      <c r="AT422" s="18" t="s">
        <v>180</v>
      </c>
      <c r="AU422" s="18" t="s">
        <v>84</v>
      </c>
    </row>
    <row r="423" spans="2:65" s="1" customFormat="1" ht="16.5" customHeight="1">
      <c r="B423" s="147"/>
      <c r="C423" s="148" t="s">
        <v>607</v>
      </c>
      <c r="D423" s="148" t="s">
        <v>173</v>
      </c>
      <c r="E423" s="149" t="s">
        <v>608</v>
      </c>
      <c r="F423" s="150" t="s">
        <v>609</v>
      </c>
      <c r="G423" s="151" t="s">
        <v>176</v>
      </c>
      <c r="H423" s="152">
        <v>2309.392</v>
      </c>
      <c r="I423" s="153"/>
      <c r="J423" s="154">
        <f>ROUND(I423*H423,2)</f>
        <v>0</v>
      </c>
      <c r="K423" s="150" t="s">
        <v>177</v>
      </c>
      <c r="L423" s="32"/>
      <c r="M423" s="155" t="s">
        <v>3</v>
      </c>
      <c r="N423" s="156" t="s">
        <v>45</v>
      </c>
      <c r="O423" s="51"/>
      <c r="P423" s="157">
        <f>O423*H423</f>
        <v>0</v>
      </c>
      <c r="Q423" s="157">
        <v>0</v>
      </c>
      <c r="R423" s="157">
        <f>Q423*H423</f>
        <v>0</v>
      </c>
      <c r="S423" s="157">
        <v>0</v>
      </c>
      <c r="T423" s="158">
        <f>S423*H423</f>
        <v>0</v>
      </c>
      <c r="AR423" s="18" t="s">
        <v>178</v>
      </c>
      <c r="AT423" s="18" t="s">
        <v>173</v>
      </c>
      <c r="AU423" s="18" t="s">
        <v>84</v>
      </c>
      <c r="AY423" s="18" t="s">
        <v>171</v>
      </c>
      <c r="BE423" s="159">
        <f>IF(N423="základní",J423,0)</f>
        <v>0</v>
      </c>
      <c r="BF423" s="159">
        <f>IF(N423="snížená",J423,0)</f>
        <v>0</v>
      </c>
      <c r="BG423" s="159">
        <f>IF(N423="zákl. přenesená",J423,0)</f>
        <v>0</v>
      </c>
      <c r="BH423" s="159">
        <f>IF(N423="sníž. přenesená",J423,0)</f>
        <v>0</v>
      </c>
      <c r="BI423" s="159">
        <f>IF(N423="nulová",J423,0)</f>
        <v>0</v>
      </c>
      <c r="BJ423" s="18" t="s">
        <v>82</v>
      </c>
      <c r="BK423" s="159">
        <f>ROUND(I423*H423,2)</f>
        <v>0</v>
      </c>
      <c r="BL423" s="18" t="s">
        <v>178</v>
      </c>
      <c r="BM423" s="18" t="s">
        <v>610</v>
      </c>
    </row>
    <row r="424" spans="2:47" s="1" customFormat="1" ht="12">
      <c r="B424" s="32"/>
      <c r="D424" s="160" t="s">
        <v>180</v>
      </c>
      <c r="F424" s="161" t="s">
        <v>611</v>
      </c>
      <c r="I424" s="93"/>
      <c r="L424" s="32"/>
      <c r="M424" s="162"/>
      <c r="N424" s="51"/>
      <c r="O424" s="51"/>
      <c r="P424" s="51"/>
      <c r="Q424" s="51"/>
      <c r="R424" s="51"/>
      <c r="S424" s="51"/>
      <c r="T424" s="52"/>
      <c r="AT424" s="18" t="s">
        <v>180</v>
      </c>
      <c r="AU424" s="18" t="s">
        <v>84</v>
      </c>
    </row>
    <row r="425" spans="2:51" s="14" customFormat="1" ht="12">
      <c r="B425" s="179"/>
      <c r="D425" s="160" t="s">
        <v>182</v>
      </c>
      <c r="E425" s="180" t="s">
        <v>3</v>
      </c>
      <c r="F425" s="181" t="s">
        <v>612</v>
      </c>
      <c r="H425" s="180" t="s">
        <v>3</v>
      </c>
      <c r="I425" s="182"/>
      <c r="L425" s="179"/>
      <c r="M425" s="183"/>
      <c r="N425" s="184"/>
      <c r="O425" s="184"/>
      <c r="P425" s="184"/>
      <c r="Q425" s="184"/>
      <c r="R425" s="184"/>
      <c r="S425" s="184"/>
      <c r="T425" s="185"/>
      <c r="AT425" s="180" t="s">
        <v>182</v>
      </c>
      <c r="AU425" s="180" t="s">
        <v>84</v>
      </c>
      <c r="AV425" s="14" t="s">
        <v>82</v>
      </c>
      <c r="AW425" s="14" t="s">
        <v>34</v>
      </c>
      <c r="AX425" s="14" t="s">
        <v>74</v>
      </c>
      <c r="AY425" s="180" t="s">
        <v>171</v>
      </c>
    </row>
    <row r="426" spans="2:51" s="14" customFormat="1" ht="12">
      <c r="B426" s="179"/>
      <c r="D426" s="160" t="s">
        <v>182</v>
      </c>
      <c r="E426" s="180" t="s">
        <v>3</v>
      </c>
      <c r="F426" s="181" t="s">
        <v>613</v>
      </c>
      <c r="H426" s="180" t="s">
        <v>3</v>
      </c>
      <c r="I426" s="182"/>
      <c r="L426" s="179"/>
      <c r="M426" s="183"/>
      <c r="N426" s="184"/>
      <c r="O426" s="184"/>
      <c r="P426" s="184"/>
      <c r="Q426" s="184"/>
      <c r="R426" s="184"/>
      <c r="S426" s="184"/>
      <c r="T426" s="185"/>
      <c r="AT426" s="180" t="s">
        <v>182</v>
      </c>
      <c r="AU426" s="180" t="s">
        <v>84</v>
      </c>
      <c r="AV426" s="14" t="s">
        <v>82</v>
      </c>
      <c r="AW426" s="14" t="s">
        <v>34</v>
      </c>
      <c r="AX426" s="14" t="s">
        <v>74</v>
      </c>
      <c r="AY426" s="180" t="s">
        <v>171</v>
      </c>
    </row>
    <row r="427" spans="2:51" s="12" customFormat="1" ht="12">
      <c r="B427" s="163"/>
      <c r="D427" s="160" t="s">
        <v>182</v>
      </c>
      <c r="E427" s="164" t="s">
        <v>3</v>
      </c>
      <c r="F427" s="165" t="s">
        <v>614</v>
      </c>
      <c r="H427" s="166">
        <v>75.73</v>
      </c>
      <c r="I427" s="167"/>
      <c r="L427" s="163"/>
      <c r="M427" s="168"/>
      <c r="N427" s="169"/>
      <c r="O427" s="169"/>
      <c r="P427" s="169"/>
      <c r="Q427" s="169"/>
      <c r="R427" s="169"/>
      <c r="S427" s="169"/>
      <c r="T427" s="170"/>
      <c r="AT427" s="164" t="s">
        <v>182</v>
      </c>
      <c r="AU427" s="164" t="s">
        <v>84</v>
      </c>
      <c r="AV427" s="12" t="s">
        <v>84</v>
      </c>
      <c r="AW427" s="12" t="s">
        <v>34</v>
      </c>
      <c r="AX427" s="12" t="s">
        <v>74</v>
      </c>
      <c r="AY427" s="164" t="s">
        <v>171</v>
      </c>
    </row>
    <row r="428" spans="2:51" s="12" customFormat="1" ht="12">
      <c r="B428" s="163"/>
      <c r="D428" s="160" t="s">
        <v>182</v>
      </c>
      <c r="E428" s="164" t="s">
        <v>3</v>
      </c>
      <c r="F428" s="165" t="s">
        <v>615</v>
      </c>
      <c r="H428" s="166">
        <v>81.83</v>
      </c>
      <c r="I428" s="167"/>
      <c r="L428" s="163"/>
      <c r="M428" s="168"/>
      <c r="N428" s="169"/>
      <c r="O428" s="169"/>
      <c r="P428" s="169"/>
      <c r="Q428" s="169"/>
      <c r="R428" s="169"/>
      <c r="S428" s="169"/>
      <c r="T428" s="170"/>
      <c r="AT428" s="164" t="s">
        <v>182</v>
      </c>
      <c r="AU428" s="164" t="s">
        <v>84</v>
      </c>
      <c r="AV428" s="12" t="s">
        <v>84</v>
      </c>
      <c r="AW428" s="12" t="s">
        <v>34</v>
      </c>
      <c r="AX428" s="12" t="s">
        <v>74</v>
      </c>
      <c r="AY428" s="164" t="s">
        <v>171</v>
      </c>
    </row>
    <row r="429" spans="2:51" s="12" customFormat="1" ht="12">
      <c r="B429" s="163"/>
      <c r="D429" s="160" t="s">
        <v>182</v>
      </c>
      <c r="E429" s="164" t="s">
        <v>3</v>
      </c>
      <c r="F429" s="165" t="s">
        <v>220</v>
      </c>
      <c r="H429" s="166">
        <v>43.7</v>
      </c>
      <c r="I429" s="167"/>
      <c r="L429" s="163"/>
      <c r="M429" s="168"/>
      <c r="N429" s="169"/>
      <c r="O429" s="169"/>
      <c r="P429" s="169"/>
      <c r="Q429" s="169"/>
      <c r="R429" s="169"/>
      <c r="S429" s="169"/>
      <c r="T429" s="170"/>
      <c r="AT429" s="164" t="s">
        <v>182</v>
      </c>
      <c r="AU429" s="164" t="s">
        <v>84</v>
      </c>
      <c r="AV429" s="12" t="s">
        <v>84</v>
      </c>
      <c r="AW429" s="12" t="s">
        <v>34</v>
      </c>
      <c r="AX429" s="12" t="s">
        <v>74</v>
      </c>
      <c r="AY429" s="164" t="s">
        <v>171</v>
      </c>
    </row>
    <row r="430" spans="2:51" s="12" customFormat="1" ht="12">
      <c r="B430" s="163"/>
      <c r="D430" s="160" t="s">
        <v>182</v>
      </c>
      <c r="E430" s="164" t="s">
        <v>3</v>
      </c>
      <c r="F430" s="165" t="s">
        <v>616</v>
      </c>
      <c r="H430" s="166">
        <v>12.17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4" t="s">
        <v>182</v>
      </c>
      <c r="AU430" s="164" t="s">
        <v>84</v>
      </c>
      <c r="AV430" s="12" t="s">
        <v>84</v>
      </c>
      <c r="AW430" s="12" t="s">
        <v>34</v>
      </c>
      <c r="AX430" s="12" t="s">
        <v>74</v>
      </c>
      <c r="AY430" s="164" t="s">
        <v>171</v>
      </c>
    </row>
    <row r="431" spans="2:51" s="12" customFormat="1" ht="12">
      <c r="B431" s="163"/>
      <c r="D431" s="160" t="s">
        <v>182</v>
      </c>
      <c r="E431" s="164" t="s">
        <v>3</v>
      </c>
      <c r="F431" s="165" t="s">
        <v>617</v>
      </c>
      <c r="H431" s="166">
        <v>81.03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4" t="s">
        <v>182</v>
      </c>
      <c r="AU431" s="164" t="s">
        <v>84</v>
      </c>
      <c r="AV431" s="12" t="s">
        <v>84</v>
      </c>
      <c r="AW431" s="12" t="s">
        <v>34</v>
      </c>
      <c r="AX431" s="12" t="s">
        <v>74</v>
      </c>
      <c r="AY431" s="164" t="s">
        <v>171</v>
      </c>
    </row>
    <row r="432" spans="2:51" s="14" customFormat="1" ht="12">
      <c r="B432" s="179"/>
      <c r="D432" s="160" t="s">
        <v>182</v>
      </c>
      <c r="E432" s="180" t="s">
        <v>3</v>
      </c>
      <c r="F432" s="181" t="s">
        <v>618</v>
      </c>
      <c r="H432" s="180" t="s">
        <v>3</v>
      </c>
      <c r="I432" s="182"/>
      <c r="L432" s="179"/>
      <c r="M432" s="183"/>
      <c r="N432" s="184"/>
      <c r="O432" s="184"/>
      <c r="P432" s="184"/>
      <c r="Q432" s="184"/>
      <c r="R432" s="184"/>
      <c r="S432" s="184"/>
      <c r="T432" s="185"/>
      <c r="AT432" s="180" t="s">
        <v>182</v>
      </c>
      <c r="AU432" s="180" t="s">
        <v>84</v>
      </c>
      <c r="AV432" s="14" t="s">
        <v>82</v>
      </c>
      <c r="AW432" s="14" t="s">
        <v>34</v>
      </c>
      <c r="AX432" s="14" t="s">
        <v>74</v>
      </c>
      <c r="AY432" s="180" t="s">
        <v>171</v>
      </c>
    </row>
    <row r="433" spans="2:51" s="12" customFormat="1" ht="12">
      <c r="B433" s="163"/>
      <c r="D433" s="160" t="s">
        <v>182</v>
      </c>
      <c r="E433" s="164" t="s">
        <v>3</v>
      </c>
      <c r="F433" s="165" t="s">
        <v>619</v>
      </c>
      <c r="H433" s="166">
        <v>16.8</v>
      </c>
      <c r="I433" s="167"/>
      <c r="L433" s="163"/>
      <c r="M433" s="168"/>
      <c r="N433" s="169"/>
      <c r="O433" s="169"/>
      <c r="P433" s="169"/>
      <c r="Q433" s="169"/>
      <c r="R433" s="169"/>
      <c r="S433" s="169"/>
      <c r="T433" s="170"/>
      <c r="AT433" s="164" t="s">
        <v>182</v>
      </c>
      <c r="AU433" s="164" t="s">
        <v>84</v>
      </c>
      <c r="AV433" s="12" t="s">
        <v>84</v>
      </c>
      <c r="AW433" s="12" t="s">
        <v>34</v>
      </c>
      <c r="AX433" s="12" t="s">
        <v>74</v>
      </c>
      <c r="AY433" s="164" t="s">
        <v>171</v>
      </c>
    </row>
    <row r="434" spans="2:51" s="14" customFormat="1" ht="12">
      <c r="B434" s="179"/>
      <c r="D434" s="160" t="s">
        <v>182</v>
      </c>
      <c r="E434" s="180" t="s">
        <v>3</v>
      </c>
      <c r="F434" s="181" t="s">
        <v>620</v>
      </c>
      <c r="H434" s="180" t="s">
        <v>3</v>
      </c>
      <c r="I434" s="182"/>
      <c r="L434" s="179"/>
      <c r="M434" s="183"/>
      <c r="N434" s="184"/>
      <c r="O434" s="184"/>
      <c r="P434" s="184"/>
      <c r="Q434" s="184"/>
      <c r="R434" s="184"/>
      <c r="S434" s="184"/>
      <c r="T434" s="185"/>
      <c r="AT434" s="180" t="s">
        <v>182</v>
      </c>
      <c r="AU434" s="180" t="s">
        <v>84</v>
      </c>
      <c r="AV434" s="14" t="s">
        <v>82</v>
      </c>
      <c r="AW434" s="14" t="s">
        <v>34</v>
      </c>
      <c r="AX434" s="14" t="s">
        <v>74</v>
      </c>
      <c r="AY434" s="180" t="s">
        <v>171</v>
      </c>
    </row>
    <row r="435" spans="2:51" s="12" customFormat="1" ht="12">
      <c r="B435" s="163"/>
      <c r="D435" s="160" t="s">
        <v>182</v>
      </c>
      <c r="E435" s="164" t="s">
        <v>3</v>
      </c>
      <c r="F435" s="165" t="s">
        <v>621</v>
      </c>
      <c r="H435" s="166">
        <v>8.341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4" t="s">
        <v>182</v>
      </c>
      <c r="AU435" s="164" t="s">
        <v>84</v>
      </c>
      <c r="AV435" s="12" t="s">
        <v>84</v>
      </c>
      <c r="AW435" s="12" t="s">
        <v>34</v>
      </c>
      <c r="AX435" s="12" t="s">
        <v>74</v>
      </c>
      <c r="AY435" s="164" t="s">
        <v>171</v>
      </c>
    </row>
    <row r="436" spans="2:51" s="14" customFormat="1" ht="12">
      <c r="B436" s="179"/>
      <c r="D436" s="160" t="s">
        <v>182</v>
      </c>
      <c r="E436" s="180" t="s">
        <v>3</v>
      </c>
      <c r="F436" s="181" t="s">
        <v>622</v>
      </c>
      <c r="H436" s="180" t="s">
        <v>3</v>
      </c>
      <c r="I436" s="182"/>
      <c r="L436" s="179"/>
      <c r="M436" s="183"/>
      <c r="N436" s="184"/>
      <c r="O436" s="184"/>
      <c r="P436" s="184"/>
      <c r="Q436" s="184"/>
      <c r="R436" s="184"/>
      <c r="S436" s="184"/>
      <c r="T436" s="185"/>
      <c r="AT436" s="180" t="s">
        <v>182</v>
      </c>
      <c r="AU436" s="180" t="s">
        <v>84</v>
      </c>
      <c r="AV436" s="14" t="s">
        <v>82</v>
      </c>
      <c r="AW436" s="14" t="s">
        <v>34</v>
      </c>
      <c r="AX436" s="14" t="s">
        <v>74</v>
      </c>
      <c r="AY436" s="180" t="s">
        <v>171</v>
      </c>
    </row>
    <row r="437" spans="2:51" s="12" customFormat="1" ht="12">
      <c r="B437" s="163"/>
      <c r="D437" s="160" t="s">
        <v>182</v>
      </c>
      <c r="E437" s="164" t="s">
        <v>3</v>
      </c>
      <c r="F437" s="165" t="s">
        <v>623</v>
      </c>
      <c r="H437" s="166">
        <v>2.1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4" t="s">
        <v>182</v>
      </c>
      <c r="AU437" s="164" t="s">
        <v>84</v>
      </c>
      <c r="AV437" s="12" t="s">
        <v>84</v>
      </c>
      <c r="AW437" s="12" t="s">
        <v>34</v>
      </c>
      <c r="AX437" s="12" t="s">
        <v>74</v>
      </c>
      <c r="AY437" s="164" t="s">
        <v>171</v>
      </c>
    </row>
    <row r="438" spans="2:51" s="15" customFormat="1" ht="12">
      <c r="B438" s="199"/>
      <c r="D438" s="160" t="s">
        <v>182</v>
      </c>
      <c r="E438" s="200" t="s">
        <v>3</v>
      </c>
      <c r="F438" s="201" t="s">
        <v>451</v>
      </c>
      <c r="H438" s="202">
        <v>321.701</v>
      </c>
      <c r="I438" s="203"/>
      <c r="L438" s="199"/>
      <c r="M438" s="204"/>
      <c r="N438" s="205"/>
      <c r="O438" s="205"/>
      <c r="P438" s="205"/>
      <c r="Q438" s="205"/>
      <c r="R438" s="205"/>
      <c r="S438" s="205"/>
      <c r="T438" s="206"/>
      <c r="AT438" s="200" t="s">
        <v>182</v>
      </c>
      <c r="AU438" s="200" t="s">
        <v>84</v>
      </c>
      <c r="AV438" s="15" t="s">
        <v>107</v>
      </c>
      <c r="AW438" s="15" t="s">
        <v>34</v>
      </c>
      <c r="AX438" s="15" t="s">
        <v>74</v>
      </c>
      <c r="AY438" s="200" t="s">
        <v>171</v>
      </c>
    </row>
    <row r="439" spans="2:51" s="14" customFormat="1" ht="12">
      <c r="B439" s="179"/>
      <c r="D439" s="160" t="s">
        <v>182</v>
      </c>
      <c r="E439" s="180" t="s">
        <v>3</v>
      </c>
      <c r="F439" s="181" t="s">
        <v>624</v>
      </c>
      <c r="H439" s="180" t="s">
        <v>3</v>
      </c>
      <c r="I439" s="182"/>
      <c r="L439" s="179"/>
      <c r="M439" s="183"/>
      <c r="N439" s="184"/>
      <c r="O439" s="184"/>
      <c r="P439" s="184"/>
      <c r="Q439" s="184"/>
      <c r="R439" s="184"/>
      <c r="S439" s="184"/>
      <c r="T439" s="185"/>
      <c r="AT439" s="180" t="s">
        <v>182</v>
      </c>
      <c r="AU439" s="180" t="s">
        <v>84</v>
      </c>
      <c r="AV439" s="14" t="s">
        <v>82</v>
      </c>
      <c r="AW439" s="14" t="s">
        <v>34</v>
      </c>
      <c r="AX439" s="14" t="s">
        <v>74</v>
      </c>
      <c r="AY439" s="180" t="s">
        <v>171</v>
      </c>
    </row>
    <row r="440" spans="2:51" s="14" customFormat="1" ht="12">
      <c r="B440" s="179"/>
      <c r="D440" s="160" t="s">
        <v>182</v>
      </c>
      <c r="E440" s="180" t="s">
        <v>3</v>
      </c>
      <c r="F440" s="181" t="s">
        <v>625</v>
      </c>
      <c r="H440" s="180" t="s">
        <v>3</v>
      </c>
      <c r="I440" s="182"/>
      <c r="L440" s="179"/>
      <c r="M440" s="183"/>
      <c r="N440" s="184"/>
      <c r="O440" s="184"/>
      <c r="P440" s="184"/>
      <c r="Q440" s="184"/>
      <c r="R440" s="184"/>
      <c r="S440" s="184"/>
      <c r="T440" s="185"/>
      <c r="AT440" s="180" t="s">
        <v>182</v>
      </c>
      <c r="AU440" s="180" t="s">
        <v>84</v>
      </c>
      <c r="AV440" s="14" t="s">
        <v>82</v>
      </c>
      <c r="AW440" s="14" t="s">
        <v>34</v>
      </c>
      <c r="AX440" s="14" t="s">
        <v>74</v>
      </c>
      <c r="AY440" s="180" t="s">
        <v>171</v>
      </c>
    </row>
    <row r="441" spans="2:51" s="12" customFormat="1" ht="12">
      <c r="B441" s="163"/>
      <c r="D441" s="160" t="s">
        <v>182</v>
      </c>
      <c r="E441" s="164" t="s">
        <v>3</v>
      </c>
      <c r="F441" s="165" t="s">
        <v>626</v>
      </c>
      <c r="H441" s="166">
        <v>64.8</v>
      </c>
      <c r="I441" s="167"/>
      <c r="L441" s="163"/>
      <c r="M441" s="168"/>
      <c r="N441" s="169"/>
      <c r="O441" s="169"/>
      <c r="P441" s="169"/>
      <c r="Q441" s="169"/>
      <c r="R441" s="169"/>
      <c r="S441" s="169"/>
      <c r="T441" s="170"/>
      <c r="AT441" s="164" t="s">
        <v>182</v>
      </c>
      <c r="AU441" s="164" t="s">
        <v>84</v>
      </c>
      <c r="AV441" s="12" t="s">
        <v>84</v>
      </c>
      <c r="AW441" s="12" t="s">
        <v>34</v>
      </c>
      <c r="AX441" s="12" t="s">
        <v>74</v>
      </c>
      <c r="AY441" s="164" t="s">
        <v>171</v>
      </c>
    </row>
    <row r="442" spans="2:51" s="14" customFormat="1" ht="12">
      <c r="B442" s="179"/>
      <c r="D442" s="160" t="s">
        <v>182</v>
      </c>
      <c r="E442" s="180" t="s">
        <v>3</v>
      </c>
      <c r="F442" s="181" t="s">
        <v>627</v>
      </c>
      <c r="H442" s="180" t="s">
        <v>3</v>
      </c>
      <c r="I442" s="182"/>
      <c r="L442" s="179"/>
      <c r="M442" s="183"/>
      <c r="N442" s="184"/>
      <c r="O442" s="184"/>
      <c r="P442" s="184"/>
      <c r="Q442" s="184"/>
      <c r="R442" s="184"/>
      <c r="S442" s="184"/>
      <c r="T442" s="185"/>
      <c r="AT442" s="180" t="s">
        <v>182</v>
      </c>
      <c r="AU442" s="180" t="s">
        <v>84</v>
      </c>
      <c r="AV442" s="14" t="s">
        <v>82</v>
      </c>
      <c r="AW442" s="14" t="s">
        <v>34</v>
      </c>
      <c r="AX442" s="14" t="s">
        <v>74</v>
      </c>
      <c r="AY442" s="180" t="s">
        <v>171</v>
      </c>
    </row>
    <row r="443" spans="2:51" s="12" customFormat="1" ht="12">
      <c r="B443" s="163"/>
      <c r="D443" s="160" t="s">
        <v>182</v>
      </c>
      <c r="E443" s="164" t="s">
        <v>3</v>
      </c>
      <c r="F443" s="165" t="s">
        <v>628</v>
      </c>
      <c r="H443" s="166">
        <v>234.775</v>
      </c>
      <c r="I443" s="167"/>
      <c r="L443" s="163"/>
      <c r="M443" s="168"/>
      <c r="N443" s="169"/>
      <c r="O443" s="169"/>
      <c r="P443" s="169"/>
      <c r="Q443" s="169"/>
      <c r="R443" s="169"/>
      <c r="S443" s="169"/>
      <c r="T443" s="170"/>
      <c r="AT443" s="164" t="s">
        <v>182</v>
      </c>
      <c r="AU443" s="164" t="s">
        <v>84</v>
      </c>
      <c r="AV443" s="12" t="s">
        <v>84</v>
      </c>
      <c r="AW443" s="12" t="s">
        <v>34</v>
      </c>
      <c r="AX443" s="12" t="s">
        <v>74</v>
      </c>
      <c r="AY443" s="164" t="s">
        <v>171</v>
      </c>
    </row>
    <row r="444" spans="2:51" s="12" customFormat="1" ht="12">
      <c r="B444" s="163"/>
      <c r="D444" s="160" t="s">
        <v>182</v>
      </c>
      <c r="E444" s="164" t="s">
        <v>3</v>
      </c>
      <c r="F444" s="165" t="s">
        <v>629</v>
      </c>
      <c r="H444" s="166">
        <v>330.11</v>
      </c>
      <c r="I444" s="167"/>
      <c r="L444" s="163"/>
      <c r="M444" s="168"/>
      <c r="N444" s="169"/>
      <c r="O444" s="169"/>
      <c r="P444" s="169"/>
      <c r="Q444" s="169"/>
      <c r="R444" s="169"/>
      <c r="S444" s="169"/>
      <c r="T444" s="170"/>
      <c r="AT444" s="164" t="s">
        <v>182</v>
      </c>
      <c r="AU444" s="164" t="s">
        <v>84</v>
      </c>
      <c r="AV444" s="12" t="s">
        <v>84</v>
      </c>
      <c r="AW444" s="12" t="s">
        <v>34</v>
      </c>
      <c r="AX444" s="12" t="s">
        <v>74</v>
      </c>
      <c r="AY444" s="164" t="s">
        <v>171</v>
      </c>
    </row>
    <row r="445" spans="2:51" s="12" customFormat="1" ht="12">
      <c r="B445" s="163"/>
      <c r="D445" s="160" t="s">
        <v>182</v>
      </c>
      <c r="E445" s="164" t="s">
        <v>3</v>
      </c>
      <c r="F445" s="165" t="s">
        <v>630</v>
      </c>
      <c r="H445" s="166">
        <v>30.25</v>
      </c>
      <c r="I445" s="167"/>
      <c r="L445" s="163"/>
      <c r="M445" s="168"/>
      <c r="N445" s="169"/>
      <c r="O445" s="169"/>
      <c r="P445" s="169"/>
      <c r="Q445" s="169"/>
      <c r="R445" s="169"/>
      <c r="S445" s="169"/>
      <c r="T445" s="170"/>
      <c r="AT445" s="164" t="s">
        <v>182</v>
      </c>
      <c r="AU445" s="164" t="s">
        <v>84</v>
      </c>
      <c r="AV445" s="12" t="s">
        <v>84</v>
      </c>
      <c r="AW445" s="12" t="s">
        <v>34</v>
      </c>
      <c r="AX445" s="12" t="s">
        <v>74</v>
      </c>
      <c r="AY445" s="164" t="s">
        <v>171</v>
      </c>
    </row>
    <row r="446" spans="2:51" s="12" customFormat="1" ht="12">
      <c r="B446" s="163"/>
      <c r="D446" s="160" t="s">
        <v>182</v>
      </c>
      <c r="E446" s="164" t="s">
        <v>3</v>
      </c>
      <c r="F446" s="165" t="s">
        <v>631</v>
      </c>
      <c r="H446" s="166">
        <v>27.875</v>
      </c>
      <c r="I446" s="167"/>
      <c r="L446" s="163"/>
      <c r="M446" s="168"/>
      <c r="N446" s="169"/>
      <c r="O446" s="169"/>
      <c r="P446" s="169"/>
      <c r="Q446" s="169"/>
      <c r="R446" s="169"/>
      <c r="S446" s="169"/>
      <c r="T446" s="170"/>
      <c r="AT446" s="164" t="s">
        <v>182</v>
      </c>
      <c r="AU446" s="164" t="s">
        <v>84</v>
      </c>
      <c r="AV446" s="12" t="s">
        <v>84</v>
      </c>
      <c r="AW446" s="12" t="s">
        <v>34</v>
      </c>
      <c r="AX446" s="12" t="s">
        <v>74</v>
      </c>
      <c r="AY446" s="164" t="s">
        <v>171</v>
      </c>
    </row>
    <row r="447" spans="2:51" s="12" customFormat="1" ht="12">
      <c r="B447" s="163"/>
      <c r="D447" s="160" t="s">
        <v>182</v>
      </c>
      <c r="E447" s="164" t="s">
        <v>3</v>
      </c>
      <c r="F447" s="165" t="s">
        <v>632</v>
      </c>
      <c r="H447" s="166">
        <v>39.672</v>
      </c>
      <c r="I447" s="167"/>
      <c r="L447" s="163"/>
      <c r="M447" s="168"/>
      <c r="N447" s="169"/>
      <c r="O447" s="169"/>
      <c r="P447" s="169"/>
      <c r="Q447" s="169"/>
      <c r="R447" s="169"/>
      <c r="S447" s="169"/>
      <c r="T447" s="170"/>
      <c r="AT447" s="164" t="s">
        <v>182</v>
      </c>
      <c r="AU447" s="164" t="s">
        <v>84</v>
      </c>
      <c r="AV447" s="12" t="s">
        <v>84</v>
      </c>
      <c r="AW447" s="12" t="s">
        <v>34</v>
      </c>
      <c r="AX447" s="12" t="s">
        <v>74</v>
      </c>
      <c r="AY447" s="164" t="s">
        <v>171</v>
      </c>
    </row>
    <row r="448" spans="2:51" s="12" customFormat="1" ht="12">
      <c r="B448" s="163"/>
      <c r="D448" s="160" t="s">
        <v>182</v>
      </c>
      <c r="E448" s="164" t="s">
        <v>3</v>
      </c>
      <c r="F448" s="165" t="s">
        <v>633</v>
      </c>
      <c r="H448" s="166">
        <v>464.552</v>
      </c>
      <c r="I448" s="167"/>
      <c r="L448" s="163"/>
      <c r="M448" s="168"/>
      <c r="N448" s="169"/>
      <c r="O448" s="169"/>
      <c r="P448" s="169"/>
      <c r="Q448" s="169"/>
      <c r="R448" s="169"/>
      <c r="S448" s="169"/>
      <c r="T448" s="170"/>
      <c r="AT448" s="164" t="s">
        <v>182</v>
      </c>
      <c r="AU448" s="164" t="s">
        <v>84</v>
      </c>
      <c r="AV448" s="12" t="s">
        <v>84</v>
      </c>
      <c r="AW448" s="12" t="s">
        <v>34</v>
      </c>
      <c r="AX448" s="12" t="s">
        <v>74</v>
      </c>
      <c r="AY448" s="164" t="s">
        <v>171</v>
      </c>
    </row>
    <row r="449" spans="2:51" s="12" customFormat="1" ht="12">
      <c r="B449" s="163"/>
      <c r="D449" s="160" t="s">
        <v>182</v>
      </c>
      <c r="E449" s="164" t="s">
        <v>3</v>
      </c>
      <c r="F449" s="165" t="s">
        <v>634</v>
      </c>
      <c r="H449" s="166">
        <v>57.403</v>
      </c>
      <c r="I449" s="167"/>
      <c r="L449" s="163"/>
      <c r="M449" s="168"/>
      <c r="N449" s="169"/>
      <c r="O449" s="169"/>
      <c r="P449" s="169"/>
      <c r="Q449" s="169"/>
      <c r="R449" s="169"/>
      <c r="S449" s="169"/>
      <c r="T449" s="170"/>
      <c r="AT449" s="164" t="s">
        <v>182</v>
      </c>
      <c r="AU449" s="164" t="s">
        <v>84</v>
      </c>
      <c r="AV449" s="12" t="s">
        <v>84</v>
      </c>
      <c r="AW449" s="12" t="s">
        <v>34</v>
      </c>
      <c r="AX449" s="12" t="s">
        <v>74</v>
      </c>
      <c r="AY449" s="164" t="s">
        <v>171</v>
      </c>
    </row>
    <row r="450" spans="2:51" s="12" customFormat="1" ht="12">
      <c r="B450" s="163"/>
      <c r="D450" s="160" t="s">
        <v>182</v>
      </c>
      <c r="E450" s="164" t="s">
        <v>3</v>
      </c>
      <c r="F450" s="165" t="s">
        <v>635</v>
      </c>
      <c r="H450" s="166">
        <v>146.368</v>
      </c>
      <c r="I450" s="167"/>
      <c r="L450" s="163"/>
      <c r="M450" s="168"/>
      <c r="N450" s="169"/>
      <c r="O450" s="169"/>
      <c r="P450" s="169"/>
      <c r="Q450" s="169"/>
      <c r="R450" s="169"/>
      <c r="S450" s="169"/>
      <c r="T450" s="170"/>
      <c r="AT450" s="164" t="s">
        <v>182</v>
      </c>
      <c r="AU450" s="164" t="s">
        <v>84</v>
      </c>
      <c r="AV450" s="12" t="s">
        <v>84</v>
      </c>
      <c r="AW450" s="12" t="s">
        <v>34</v>
      </c>
      <c r="AX450" s="12" t="s">
        <v>74</v>
      </c>
      <c r="AY450" s="164" t="s">
        <v>171</v>
      </c>
    </row>
    <row r="451" spans="2:51" s="15" customFormat="1" ht="12">
      <c r="B451" s="199"/>
      <c r="D451" s="160" t="s">
        <v>182</v>
      </c>
      <c r="E451" s="200" t="s">
        <v>3</v>
      </c>
      <c r="F451" s="201" t="s">
        <v>451</v>
      </c>
      <c r="H451" s="202">
        <v>1395.805</v>
      </c>
      <c r="I451" s="203"/>
      <c r="L451" s="199"/>
      <c r="M451" s="204"/>
      <c r="N451" s="205"/>
      <c r="O451" s="205"/>
      <c r="P451" s="205"/>
      <c r="Q451" s="205"/>
      <c r="R451" s="205"/>
      <c r="S451" s="205"/>
      <c r="T451" s="206"/>
      <c r="AT451" s="200" t="s">
        <v>182</v>
      </c>
      <c r="AU451" s="200" t="s">
        <v>84</v>
      </c>
      <c r="AV451" s="15" t="s">
        <v>107</v>
      </c>
      <c r="AW451" s="15" t="s">
        <v>34</v>
      </c>
      <c r="AX451" s="15" t="s">
        <v>74</v>
      </c>
      <c r="AY451" s="200" t="s">
        <v>171</v>
      </c>
    </row>
    <row r="452" spans="2:51" s="14" customFormat="1" ht="12">
      <c r="B452" s="179"/>
      <c r="D452" s="160" t="s">
        <v>182</v>
      </c>
      <c r="E452" s="180" t="s">
        <v>3</v>
      </c>
      <c r="F452" s="181" t="s">
        <v>636</v>
      </c>
      <c r="H452" s="180" t="s">
        <v>3</v>
      </c>
      <c r="I452" s="182"/>
      <c r="L452" s="179"/>
      <c r="M452" s="183"/>
      <c r="N452" s="184"/>
      <c r="O452" s="184"/>
      <c r="P452" s="184"/>
      <c r="Q452" s="184"/>
      <c r="R452" s="184"/>
      <c r="S452" s="184"/>
      <c r="T452" s="185"/>
      <c r="AT452" s="180" t="s">
        <v>182</v>
      </c>
      <c r="AU452" s="180" t="s">
        <v>84</v>
      </c>
      <c r="AV452" s="14" t="s">
        <v>82</v>
      </c>
      <c r="AW452" s="14" t="s">
        <v>34</v>
      </c>
      <c r="AX452" s="14" t="s">
        <v>74</v>
      </c>
      <c r="AY452" s="180" t="s">
        <v>171</v>
      </c>
    </row>
    <row r="453" spans="2:51" s="12" customFormat="1" ht="12">
      <c r="B453" s="163"/>
      <c r="D453" s="160" t="s">
        <v>182</v>
      </c>
      <c r="E453" s="164" t="s">
        <v>3</v>
      </c>
      <c r="F453" s="165" t="s">
        <v>637</v>
      </c>
      <c r="H453" s="166">
        <v>51.256</v>
      </c>
      <c r="I453" s="167"/>
      <c r="L453" s="163"/>
      <c r="M453" s="168"/>
      <c r="N453" s="169"/>
      <c r="O453" s="169"/>
      <c r="P453" s="169"/>
      <c r="Q453" s="169"/>
      <c r="R453" s="169"/>
      <c r="S453" s="169"/>
      <c r="T453" s="170"/>
      <c r="AT453" s="164" t="s">
        <v>182</v>
      </c>
      <c r="AU453" s="164" t="s">
        <v>84</v>
      </c>
      <c r="AV453" s="12" t="s">
        <v>84</v>
      </c>
      <c r="AW453" s="12" t="s">
        <v>34</v>
      </c>
      <c r="AX453" s="12" t="s">
        <v>74</v>
      </c>
      <c r="AY453" s="164" t="s">
        <v>171</v>
      </c>
    </row>
    <row r="454" spans="2:51" s="12" customFormat="1" ht="12">
      <c r="B454" s="163"/>
      <c r="D454" s="160" t="s">
        <v>182</v>
      </c>
      <c r="E454" s="164" t="s">
        <v>3</v>
      </c>
      <c r="F454" s="165" t="s">
        <v>638</v>
      </c>
      <c r="H454" s="166">
        <v>86.09</v>
      </c>
      <c r="I454" s="167"/>
      <c r="L454" s="163"/>
      <c r="M454" s="168"/>
      <c r="N454" s="169"/>
      <c r="O454" s="169"/>
      <c r="P454" s="169"/>
      <c r="Q454" s="169"/>
      <c r="R454" s="169"/>
      <c r="S454" s="169"/>
      <c r="T454" s="170"/>
      <c r="AT454" s="164" t="s">
        <v>182</v>
      </c>
      <c r="AU454" s="164" t="s">
        <v>84</v>
      </c>
      <c r="AV454" s="12" t="s">
        <v>84</v>
      </c>
      <c r="AW454" s="12" t="s">
        <v>34</v>
      </c>
      <c r="AX454" s="12" t="s">
        <v>74</v>
      </c>
      <c r="AY454" s="164" t="s">
        <v>171</v>
      </c>
    </row>
    <row r="455" spans="2:51" s="12" customFormat="1" ht="12">
      <c r="B455" s="163"/>
      <c r="D455" s="160" t="s">
        <v>182</v>
      </c>
      <c r="E455" s="164" t="s">
        <v>3</v>
      </c>
      <c r="F455" s="165" t="s">
        <v>639</v>
      </c>
      <c r="H455" s="166">
        <v>91.18</v>
      </c>
      <c r="I455" s="167"/>
      <c r="L455" s="163"/>
      <c r="M455" s="168"/>
      <c r="N455" s="169"/>
      <c r="O455" s="169"/>
      <c r="P455" s="169"/>
      <c r="Q455" s="169"/>
      <c r="R455" s="169"/>
      <c r="S455" s="169"/>
      <c r="T455" s="170"/>
      <c r="AT455" s="164" t="s">
        <v>182</v>
      </c>
      <c r="AU455" s="164" t="s">
        <v>84</v>
      </c>
      <c r="AV455" s="12" t="s">
        <v>84</v>
      </c>
      <c r="AW455" s="12" t="s">
        <v>34</v>
      </c>
      <c r="AX455" s="12" t="s">
        <v>74</v>
      </c>
      <c r="AY455" s="164" t="s">
        <v>171</v>
      </c>
    </row>
    <row r="456" spans="2:51" s="12" customFormat="1" ht="12">
      <c r="B456" s="163"/>
      <c r="D456" s="160" t="s">
        <v>182</v>
      </c>
      <c r="E456" s="164" t="s">
        <v>3</v>
      </c>
      <c r="F456" s="165" t="s">
        <v>640</v>
      </c>
      <c r="H456" s="166">
        <v>79.45</v>
      </c>
      <c r="I456" s="167"/>
      <c r="L456" s="163"/>
      <c r="M456" s="168"/>
      <c r="N456" s="169"/>
      <c r="O456" s="169"/>
      <c r="P456" s="169"/>
      <c r="Q456" s="169"/>
      <c r="R456" s="169"/>
      <c r="S456" s="169"/>
      <c r="T456" s="170"/>
      <c r="AT456" s="164" t="s">
        <v>182</v>
      </c>
      <c r="AU456" s="164" t="s">
        <v>84</v>
      </c>
      <c r="AV456" s="12" t="s">
        <v>84</v>
      </c>
      <c r="AW456" s="12" t="s">
        <v>34</v>
      </c>
      <c r="AX456" s="12" t="s">
        <v>74</v>
      </c>
      <c r="AY456" s="164" t="s">
        <v>171</v>
      </c>
    </row>
    <row r="457" spans="2:51" s="12" customFormat="1" ht="12">
      <c r="B457" s="163"/>
      <c r="D457" s="160" t="s">
        <v>182</v>
      </c>
      <c r="E457" s="164" t="s">
        <v>3</v>
      </c>
      <c r="F457" s="165" t="s">
        <v>641</v>
      </c>
      <c r="H457" s="166">
        <v>52.46</v>
      </c>
      <c r="I457" s="167"/>
      <c r="L457" s="163"/>
      <c r="M457" s="168"/>
      <c r="N457" s="169"/>
      <c r="O457" s="169"/>
      <c r="P457" s="169"/>
      <c r="Q457" s="169"/>
      <c r="R457" s="169"/>
      <c r="S457" s="169"/>
      <c r="T457" s="170"/>
      <c r="AT457" s="164" t="s">
        <v>182</v>
      </c>
      <c r="AU457" s="164" t="s">
        <v>84</v>
      </c>
      <c r="AV457" s="12" t="s">
        <v>84</v>
      </c>
      <c r="AW457" s="12" t="s">
        <v>34</v>
      </c>
      <c r="AX457" s="12" t="s">
        <v>74</v>
      </c>
      <c r="AY457" s="164" t="s">
        <v>171</v>
      </c>
    </row>
    <row r="458" spans="2:51" s="12" customFormat="1" ht="12">
      <c r="B458" s="163"/>
      <c r="D458" s="160" t="s">
        <v>182</v>
      </c>
      <c r="E458" s="164" t="s">
        <v>3</v>
      </c>
      <c r="F458" s="165" t="s">
        <v>642</v>
      </c>
      <c r="H458" s="166">
        <v>50.8</v>
      </c>
      <c r="I458" s="167"/>
      <c r="L458" s="163"/>
      <c r="M458" s="168"/>
      <c r="N458" s="169"/>
      <c r="O458" s="169"/>
      <c r="P458" s="169"/>
      <c r="Q458" s="169"/>
      <c r="R458" s="169"/>
      <c r="S458" s="169"/>
      <c r="T458" s="170"/>
      <c r="AT458" s="164" t="s">
        <v>182</v>
      </c>
      <c r="AU458" s="164" t="s">
        <v>84</v>
      </c>
      <c r="AV458" s="12" t="s">
        <v>84</v>
      </c>
      <c r="AW458" s="12" t="s">
        <v>34</v>
      </c>
      <c r="AX458" s="12" t="s">
        <v>74</v>
      </c>
      <c r="AY458" s="164" t="s">
        <v>171</v>
      </c>
    </row>
    <row r="459" spans="2:51" s="12" customFormat="1" ht="12">
      <c r="B459" s="163"/>
      <c r="D459" s="160" t="s">
        <v>182</v>
      </c>
      <c r="E459" s="164" t="s">
        <v>3</v>
      </c>
      <c r="F459" s="165" t="s">
        <v>643</v>
      </c>
      <c r="H459" s="166">
        <v>115.49</v>
      </c>
      <c r="I459" s="167"/>
      <c r="L459" s="163"/>
      <c r="M459" s="168"/>
      <c r="N459" s="169"/>
      <c r="O459" s="169"/>
      <c r="P459" s="169"/>
      <c r="Q459" s="169"/>
      <c r="R459" s="169"/>
      <c r="S459" s="169"/>
      <c r="T459" s="170"/>
      <c r="AT459" s="164" t="s">
        <v>182</v>
      </c>
      <c r="AU459" s="164" t="s">
        <v>84</v>
      </c>
      <c r="AV459" s="12" t="s">
        <v>84</v>
      </c>
      <c r="AW459" s="12" t="s">
        <v>34</v>
      </c>
      <c r="AX459" s="12" t="s">
        <v>74</v>
      </c>
      <c r="AY459" s="164" t="s">
        <v>171</v>
      </c>
    </row>
    <row r="460" spans="2:51" s="12" customFormat="1" ht="12">
      <c r="B460" s="163"/>
      <c r="D460" s="160" t="s">
        <v>182</v>
      </c>
      <c r="E460" s="164" t="s">
        <v>3</v>
      </c>
      <c r="F460" s="165" t="s">
        <v>644</v>
      </c>
      <c r="H460" s="166">
        <v>65.16</v>
      </c>
      <c r="I460" s="167"/>
      <c r="L460" s="163"/>
      <c r="M460" s="168"/>
      <c r="N460" s="169"/>
      <c r="O460" s="169"/>
      <c r="P460" s="169"/>
      <c r="Q460" s="169"/>
      <c r="R460" s="169"/>
      <c r="S460" s="169"/>
      <c r="T460" s="170"/>
      <c r="AT460" s="164" t="s">
        <v>182</v>
      </c>
      <c r="AU460" s="164" t="s">
        <v>84</v>
      </c>
      <c r="AV460" s="12" t="s">
        <v>84</v>
      </c>
      <c r="AW460" s="12" t="s">
        <v>34</v>
      </c>
      <c r="AX460" s="12" t="s">
        <v>74</v>
      </c>
      <c r="AY460" s="164" t="s">
        <v>171</v>
      </c>
    </row>
    <row r="461" spans="2:51" s="15" customFormat="1" ht="12">
      <c r="B461" s="199"/>
      <c r="D461" s="160" t="s">
        <v>182</v>
      </c>
      <c r="E461" s="200" t="s">
        <v>3</v>
      </c>
      <c r="F461" s="201" t="s">
        <v>451</v>
      </c>
      <c r="H461" s="202">
        <v>591.886</v>
      </c>
      <c r="I461" s="203"/>
      <c r="L461" s="199"/>
      <c r="M461" s="204"/>
      <c r="N461" s="205"/>
      <c r="O461" s="205"/>
      <c r="P461" s="205"/>
      <c r="Q461" s="205"/>
      <c r="R461" s="205"/>
      <c r="S461" s="205"/>
      <c r="T461" s="206"/>
      <c r="AT461" s="200" t="s">
        <v>182</v>
      </c>
      <c r="AU461" s="200" t="s">
        <v>84</v>
      </c>
      <c r="AV461" s="15" t="s">
        <v>107</v>
      </c>
      <c r="AW461" s="15" t="s">
        <v>34</v>
      </c>
      <c r="AX461" s="15" t="s">
        <v>74</v>
      </c>
      <c r="AY461" s="200" t="s">
        <v>171</v>
      </c>
    </row>
    <row r="462" spans="2:51" s="13" customFormat="1" ht="12">
      <c r="B462" s="171"/>
      <c r="D462" s="160" t="s">
        <v>182</v>
      </c>
      <c r="E462" s="172" t="s">
        <v>3</v>
      </c>
      <c r="F462" s="173" t="s">
        <v>201</v>
      </c>
      <c r="H462" s="174">
        <v>2309.392</v>
      </c>
      <c r="I462" s="175"/>
      <c r="L462" s="171"/>
      <c r="M462" s="176"/>
      <c r="N462" s="177"/>
      <c r="O462" s="177"/>
      <c r="P462" s="177"/>
      <c r="Q462" s="177"/>
      <c r="R462" s="177"/>
      <c r="S462" s="177"/>
      <c r="T462" s="178"/>
      <c r="AT462" s="172" t="s">
        <v>182</v>
      </c>
      <c r="AU462" s="172" t="s">
        <v>84</v>
      </c>
      <c r="AV462" s="13" t="s">
        <v>178</v>
      </c>
      <c r="AW462" s="13" t="s">
        <v>34</v>
      </c>
      <c r="AX462" s="13" t="s">
        <v>82</v>
      </c>
      <c r="AY462" s="172" t="s">
        <v>171</v>
      </c>
    </row>
    <row r="463" spans="2:65" s="1" customFormat="1" ht="16.5" customHeight="1">
      <c r="B463" s="147"/>
      <c r="C463" s="189" t="s">
        <v>645</v>
      </c>
      <c r="D463" s="189" t="s">
        <v>408</v>
      </c>
      <c r="E463" s="190" t="s">
        <v>646</v>
      </c>
      <c r="F463" s="191" t="s">
        <v>647</v>
      </c>
      <c r="G463" s="192" t="s">
        <v>176</v>
      </c>
      <c r="H463" s="193">
        <v>328.135</v>
      </c>
      <c r="I463" s="194"/>
      <c r="J463" s="195">
        <f>ROUND(I463*H463,2)</f>
        <v>0</v>
      </c>
      <c r="K463" s="191" t="s">
        <v>3</v>
      </c>
      <c r="L463" s="196"/>
      <c r="M463" s="197" t="s">
        <v>3</v>
      </c>
      <c r="N463" s="198" t="s">
        <v>45</v>
      </c>
      <c r="O463" s="51"/>
      <c r="P463" s="157">
        <f>O463*H463</f>
        <v>0</v>
      </c>
      <c r="Q463" s="157">
        <v>0.011</v>
      </c>
      <c r="R463" s="157">
        <f>Q463*H463</f>
        <v>3.609485</v>
      </c>
      <c r="S463" s="157">
        <v>0</v>
      </c>
      <c r="T463" s="158">
        <f>S463*H463</f>
        <v>0</v>
      </c>
      <c r="AR463" s="18" t="s">
        <v>506</v>
      </c>
      <c r="AT463" s="18" t="s">
        <v>408</v>
      </c>
      <c r="AU463" s="18" t="s">
        <v>84</v>
      </c>
      <c r="AY463" s="18" t="s">
        <v>171</v>
      </c>
      <c r="BE463" s="159">
        <f>IF(N463="základní",J463,0)</f>
        <v>0</v>
      </c>
      <c r="BF463" s="159">
        <f>IF(N463="snížená",J463,0)</f>
        <v>0</v>
      </c>
      <c r="BG463" s="159">
        <f>IF(N463="zákl. přenesená",J463,0)</f>
        <v>0</v>
      </c>
      <c r="BH463" s="159">
        <f>IF(N463="sníž. přenesená",J463,0)</f>
        <v>0</v>
      </c>
      <c r="BI463" s="159">
        <f>IF(N463="nulová",J463,0)</f>
        <v>0</v>
      </c>
      <c r="BJ463" s="18" t="s">
        <v>82</v>
      </c>
      <c r="BK463" s="159">
        <f>ROUND(I463*H463,2)</f>
        <v>0</v>
      </c>
      <c r="BL463" s="18" t="s">
        <v>386</v>
      </c>
      <c r="BM463" s="18" t="s">
        <v>648</v>
      </c>
    </row>
    <row r="464" spans="2:47" s="1" customFormat="1" ht="12">
      <c r="B464" s="32"/>
      <c r="D464" s="160" t="s">
        <v>180</v>
      </c>
      <c r="F464" s="161" t="s">
        <v>647</v>
      </c>
      <c r="I464" s="93"/>
      <c r="L464" s="32"/>
      <c r="M464" s="162"/>
      <c r="N464" s="51"/>
      <c r="O464" s="51"/>
      <c r="P464" s="51"/>
      <c r="Q464" s="51"/>
      <c r="R464" s="51"/>
      <c r="S464" s="51"/>
      <c r="T464" s="52"/>
      <c r="AT464" s="18" t="s">
        <v>180</v>
      </c>
      <c r="AU464" s="18" t="s">
        <v>84</v>
      </c>
    </row>
    <row r="465" spans="2:47" s="1" customFormat="1" ht="146.25">
      <c r="B465" s="32"/>
      <c r="D465" s="160" t="s">
        <v>649</v>
      </c>
      <c r="F465" s="207" t="s">
        <v>4347</v>
      </c>
      <c r="I465" s="93"/>
      <c r="L465" s="32"/>
      <c r="M465" s="162"/>
      <c r="N465" s="51"/>
      <c r="O465" s="51"/>
      <c r="P465" s="51"/>
      <c r="Q465" s="51"/>
      <c r="R465" s="51"/>
      <c r="S465" s="51"/>
      <c r="T465" s="52"/>
      <c r="AT465" s="18" t="s">
        <v>649</v>
      </c>
      <c r="AU465" s="18" t="s">
        <v>84</v>
      </c>
    </row>
    <row r="466" spans="2:51" s="14" customFormat="1" ht="12">
      <c r="B466" s="179"/>
      <c r="D466" s="160" t="s">
        <v>182</v>
      </c>
      <c r="E466" s="180" t="s">
        <v>3</v>
      </c>
      <c r="F466" s="181" t="s">
        <v>612</v>
      </c>
      <c r="H466" s="180" t="s">
        <v>3</v>
      </c>
      <c r="I466" s="182"/>
      <c r="L466" s="179"/>
      <c r="M466" s="183"/>
      <c r="N466" s="184"/>
      <c r="O466" s="184"/>
      <c r="P466" s="184"/>
      <c r="Q466" s="184"/>
      <c r="R466" s="184"/>
      <c r="S466" s="184"/>
      <c r="T466" s="185"/>
      <c r="AT466" s="180" t="s">
        <v>182</v>
      </c>
      <c r="AU466" s="180" t="s">
        <v>84</v>
      </c>
      <c r="AV466" s="14" t="s">
        <v>82</v>
      </c>
      <c r="AW466" s="14" t="s">
        <v>34</v>
      </c>
      <c r="AX466" s="14" t="s">
        <v>74</v>
      </c>
      <c r="AY466" s="180" t="s">
        <v>171</v>
      </c>
    </row>
    <row r="467" spans="2:51" s="14" customFormat="1" ht="12">
      <c r="B467" s="179"/>
      <c r="D467" s="160" t="s">
        <v>182</v>
      </c>
      <c r="E467" s="180" t="s">
        <v>3</v>
      </c>
      <c r="F467" s="181" t="s">
        <v>613</v>
      </c>
      <c r="H467" s="180" t="s">
        <v>3</v>
      </c>
      <c r="I467" s="182"/>
      <c r="L467" s="179"/>
      <c r="M467" s="183"/>
      <c r="N467" s="184"/>
      <c r="O467" s="184"/>
      <c r="P467" s="184"/>
      <c r="Q467" s="184"/>
      <c r="R467" s="184"/>
      <c r="S467" s="184"/>
      <c r="T467" s="185"/>
      <c r="AT467" s="180" t="s">
        <v>182</v>
      </c>
      <c r="AU467" s="180" t="s">
        <v>84</v>
      </c>
      <c r="AV467" s="14" t="s">
        <v>82</v>
      </c>
      <c r="AW467" s="14" t="s">
        <v>34</v>
      </c>
      <c r="AX467" s="14" t="s">
        <v>74</v>
      </c>
      <c r="AY467" s="180" t="s">
        <v>171</v>
      </c>
    </row>
    <row r="468" spans="2:51" s="12" customFormat="1" ht="12">
      <c r="B468" s="163"/>
      <c r="D468" s="160" t="s">
        <v>182</v>
      </c>
      <c r="E468" s="164" t="s">
        <v>3</v>
      </c>
      <c r="F468" s="165" t="s">
        <v>614</v>
      </c>
      <c r="H468" s="166">
        <v>75.73</v>
      </c>
      <c r="I468" s="167"/>
      <c r="L468" s="163"/>
      <c r="M468" s="168"/>
      <c r="N468" s="169"/>
      <c r="O468" s="169"/>
      <c r="P468" s="169"/>
      <c r="Q468" s="169"/>
      <c r="R468" s="169"/>
      <c r="S468" s="169"/>
      <c r="T468" s="170"/>
      <c r="AT468" s="164" t="s">
        <v>182</v>
      </c>
      <c r="AU468" s="164" t="s">
        <v>84</v>
      </c>
      <c r="AV468" s="12" t="s">
        <v>84</v>
      </c>
      <c r="AW468" s="12" t="s">
        <v>34</v>
      </c>
      <c r="AX468" s="12" t="s">
        <v>74</v>
      </c>
      <c r="AY468" s="164" t="s">
        <v>171</v>
      </c>
    </row>
    <row r="469" spans="2:51" s="12" customFormat="1" ht="12">
      <c r="B469" s="163"/>
      <c r="D469" s="160" t="s">
        <v>182</v>
      </c>
      <c r="E469" s="164" t="s">
        <v>3</v>
      </c>
      <c r="F469" s="165" t="s">
        <v>615</v>
      </c>
      <c r="H469" s="166">
        <v>81.83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4" t="s">
        <v>182</v>
      </c>
      <c r="AU469" s="164" t="s">
        <v>84</v>
      </c>
      <c r="AV469" s="12" t="s">
        <v>84</v>
      </c>
      <c r="AW469" s="12" t="s">
        <v>34</v>
      </c>
      <c r="AX469" s="12" t="s">
        <v>74</v>
      </c>
      <c r="AY469" s="164" t="s">
        <v>171</v>
      </c>
    </row>
    <row r="470" spans="2:51" s="12" customFormat="1" ht="12">
      <c r="B470" s="163"/>
      <c r="D470" s="160" t="s">
        <v>182</v>
      </c>
      <c r="E470" s="164" t="s">
        <v>3</v>
      </c>
      <c r="F470" s="165" t="s">
        <v>220</v>
      </c>
      <c r="H470" s="166">
        <v>43.7</v>
      </c>
      <c r="I470" s="167"/>
      <c r="L470" s="163"/>
      <c r="M470" s="168"/>
      <c r="N470" s="169"/>
      <c r="O470" s="169"/>
      <c r="P470" s="169"/>
      <c r="Q470" s="169"/>
      <c r="R470" s="169"/>
      <c r="S470" s="169"/>
      <c r="T470" s="170"/>
      <c r="AT470" s="164" t="s">
        <v>182</v>
      </c>
      <c r="AU470" s="164" t="s">
        <v>84</v>
      </c>
      <c r="AV470" s="12" t="s">
        <v>84</v>
      </c>
      <c r="AW470" s="12" t="s">
        <v>34</v>
      </c>
      <c r="AX470" s="12" t="s">
        <v>74</v>
      </c>
      <c r="AY470" s="164" t="s">
        <v>171</v>
      </c>
    </row>
    <row r="471" spans="2:51" s="12" customFormat="1" ht="12">
      <c r="B471" s="163"/>
      <c r="D471" s="160" t="s">
        <v>182</v>
      </c>
      <c r="E471" s="164" t="s">
        <v>3</v>
      </c>
      <c r="F471" s="165" t="s">
        <v>616</v>
      </c>
      <c r="H471" s="166">
        <v>12.17</v>
      </c>
      <c r="I471" s="167"/>
      <c r="L471" s="163"/>
      <c r="M471" s="168"/>
      <c r="N471" s="169"/>
      <c r="O471" s="169"/>
      <c r="P471" s="169"/>
      <c r="Q471" s="169"/>
      <c r="R471" s="169"/>
      <c r="S471" s="169"/>
      <c r="T471" s="170"/>
      <c r="AT471" s="164" t="s">
        <v>182</v>
      </c>
      <c r="AU471" s="164" t="s">
        <v>84</v>
      </c>
      <c r="AV471" s="12" t="s">
        <v>84</v>
      </c>
      <c r="AW471" s="12" t="s">
        <v>34</v>
      </c>
      <c r="AX471" s="12" t="s">
        <v>74</v>
      </c>
      <c r="AY471" s="164" t="s">
        <v>171</v>
      </c>
    </row>
    <row r="472" spans="2:51" s="12" customFormat="1" ht="12">
      <c r="B472" s="163"/>
      <c r="D472" s="160" t="s">
        <v>182</v>
      </c>
      <c r="E472" s="164" t="s">
        <v>3</v>
      </c>
      <c r="F472" s="165" t="s">
        <v>617</v>
      </c>
      <c r="H472" s="166">
        <v>81.03</v>
      </c>
      <c r="I472" s="167"/>
      <c r="L472" s="163"/>
      <c r="M472" s="168"/>
      <c r="N472" s="169"/>
      <c r="O472" s="169"/>
      <c r="P472" s="169"/>
      <c r="Q472" s="169"/>
      <c r="R472" s="169"/>
      <c r="S472" s="169"/>
      <c r="T472" s="170"/>
      <c r="AT472" s="164" t="s">
        <v>182</v>
      </c>
      <c r="AU472" s="164" t="s">
        <v>84</v>
      </c>
      <c r="AV472" s="12" t="s">
        <v>84</v>
      </c>
      <c r="AW472" s="12" t="s">
        <v>34</v>
      </c>
      <c r="AX472" s="12" t="s">
        <v>74</v>
      </c>
      <c r="AY472" s="164" t="s">
        <v>171</v>
      </c>
    </row>
    <row r="473" spans="2:51" s="14" customFormat="1" ht="12">
      <c r="B473" s="179"/>
      <c r="D473" s="160" t="s">
        <v>182</v>
      </c>
      <c r="E473" s="180" t="s">
        <v>3</v>
      </c>
      <c r="F473" s="181" t="s">
        <v>618</v>
      </c>
      <c r="H473" s="180" t="s">
        <v>3</v>
      </c>
      <c r="I473" s="182"/>
      <c r="L473" s="179"/>
      <c r="M473" s="183"/>
      <c r="N473" s="184"/>
      <c r="O473" s="184"/>
      <c r="P473" s="184"/>
      <c r="Q473" s="184"/>
      <c r="R473" s="184"/>
      <c r="S473" s="184"/>
      <c r="T473" s="185"/>
      <c r="AT473" s="180" t="s">
        <v>182</v>
      </c>
      <c r="AU473" s="180" t="s">
        <v>84</v>
      </c>
      <c r="AV473" s="14" t="s">
        <v>82</v>
      </c>
      <c r="AW473" s="14" t="s">
        <v>34</v>
      </c>
      <c r="AX473" s="14" t="s">
        <v>74</v>
      </c>
      <c r="AY473" s="180" t="s">
        <v>171</v>
      </c>
    </row>
    <row r="474" spans="2:51" s="12" customFormat="1" ht="12">
      <c r="B474" s="163"/>
      <c r="D474" s="160" t="s">
        <v>182</v>
      </c>
      <c r="E474" s="164" t="s">
        <v>3</v>
      </c>
      <c r="F474" s="165" t="s">
        <v>619</v>
      </c>
      <c r="H474" s="166">
        <v>16.8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4" t="s">
        <v>182</v>
      </c>
      <c r="AU474" s="164" t="s">
        <v>84</v>
      </c>
      <c r="AV474" s="12" t="s">
        <v>84</v>
      </c>
      <c r="AW474" s="12" t="s">
        <v>34</v>
      </c>
      <c r="AX474" s="12" t="s">
        <v>74</v>
      </c>
      <c r="AY474" s="164" t="s">
        <v>171</v>
      </c>
    </row>
    <row r="475" spans="2:51" s="14" customFormat="1" ht="12">
      <c r="B475" s="179"/>
      <c r="D475" s="160" t="s">
        <v>182</v>
      </c>
      <c r="E475" s="180" t="s">
        <v>3</v>
      </c>
      <c r="F475" s="181" t="s">
        <v>620</v>
      </c>
      <c r="H475" s="180" t="s">
        <v>3</v>
      </c>
      <c r="I475" s="182"/>
      <c r="L475" s="179"/>
      <c r="M475" s="183"/>
      <c r="N475" s="184"/>
      <c r="O475" s="184"/>
      <c r="P475" s="184"/>
      <c r="Q475" s="184"/>
      <c r="R475" s="184"/>
      <c r="S475" s="184"/>
      <c r="T475" s="185"/>
      <c r="AT475" s="180" t="s">
        <v>182</v>
      </c>
      <c r="AU475" s="180" t="s">
        <v>84</v>
      </c>
      <c r="AV475" s="14" t="s">
        <v>82</v>
      </c>
      <c r="AW475" s="14" t="s">
        <v>34</v>
      </c>
      <c r="AX475" s="14" t="s">
        <v>74</v>
      </c>
      <c r="AY475" s="180" t="s">
        <v>171</v>
      </c>
    </row>
    <row r="476" spans="2:51" s="12" customFormat="1" ht="12">
      <c r="B476" s="163"/>
      <c r="D476" s="160" t="s">
        <v>182</v>
      </c>
      <c r="E476" s="164" t="s">
        <v>3</v>
      </c>
      <c r="F476" s="165" t="s">
        <v>621</v>
      </c>
      <c r="H476" s="166">
        <v>8.341</v>
      </c>
      <c r="I476" s="167"/>
      <c r="L476" s="163"/>
      <c r="M476" s="168"/>
      <c r="N476" s="169"/>
      <c r="O476" s="169"/>
      <c r="P476" s="169"/>
      <c r="Q476" s="169"/>
      <c r="R476" s="169"/>
      <c r="S476" s="169"/>
      <c r="T476" s="170"/>
      <c r="AT476" s="164" t="s">
        <v>182</v>
      </c>
      <c r="AU476" s="164" t="s">
        <v>84</v>
      </c>
      <c r="AV476" s="12" t="s">
        <v>84</v>
      </c>
      <c r="AW476" s="12" t="s">
        <v>34</v>
      </c>
      <c r="AX476" s="12" t="s">
        <v>74</v>
      </c>
      <c r="AY476" s="164" t="s">
        <v>171</v>
      </c>
    </row>
    <row r="477" spans="2:51" s="14" customFormat="1" ht="12">
      <c r="B477" s="179"/>
      <c r="D477" s="160" t="s">
        <v>182</v>
      </c>
      <c r="E477" s="180" t="s">
        <v>3</v>
      </c>
      <c r="F477" s="181" t="s">
        <v>622</v>
      </c>
      <c r="H477" s="180" t="s">
        <v>3</v>
      </c>
      <c r="I477" s="182"/>
      <c r="L477" s="179"/>
      <c r="M477" s="183"/>
      <c r="N477" s="184"/>
      <c r="O477" s="184"/>
      <c r="P477" s="184"/>
      <c r="Q477" s="184"/>
      <c r="R477" s="184"/>
      <c r="S477" s="184"/>
      <c r="T477" s="185"/>
      <c r="AT477" s="180" t="s">
        <v>182</v>
      </c>
      <c r="AU477" s="180" t="s">
        <v>84</v>
      </c>
      <c r="AV477" s="14" t="s">
        <v>82</v>
      </c>
      <c r="AW477" s="14" t="s">
        <v>34</v>
      </c>
      <c r="AX477" s="14" t="s">
        <v>74</v>
      </c>
      <c r="AY477" s="180" t="s">
        <v>171</v>
      </c>
    </row>
    <row r="478" spans="2:51" s="12" customFormat="1" ht="12">
      <c r="B478" s="163"/>
      <c r="D478" s="160" t="s">
        <v>182</v>
      </c>
      <c r="E478" s="164" t="s">
        <v>3</v>
      </c>
      <c r="F478" s="165" t="s">
        <v>623</v>
      </c>
      <c r="H478" s="166">
        <v>2.1</v>
      </c>
      <c r="I478" s="167"/>
      <c r="L478" s="163"/>
      <c r="M478" s="168"/>
      <c r="N478" s="169"/>
      <c r="O478" s="169"/>
      <c r="P478" s="169"/>
      <c r="Q478" s="169"/>
      <c r="R478" s="169"/>
      <c r="S478" s="169"/>
      <c r="T478" s="170"/>
      <c r="AT478" s="164" t="s">
        <v>182</v>
      </c>
      <c r="AU478" s="164" t="s">
        <v>84</v>
      </c>
      <c r="AV478" s="12" t="s">
        <v>84</v>
      </c>
      <c r="AW478" s="12" t="s">
        <v>34</v>
      </c>
      <c r="AX478" s="12" t="s">
        <v>74</v>
      </c>
      <c r="AY478" s="164" t="s">
        <v>171</v>
      </c>
    </row>
    <row r="479" spans="2:51" s="13" customFormat="1" ht="12">
      <c r="B479" s="171"/>
      <c r="D479" s="160" t="s">
        <v>182</v>
      </c>
      <c r="E479" s="172" t="s">
        <v>3</v>
      </c>
      <c r="F479" s="173" t="s">
        <v>201</v>
      </c>
      <c r="H479" s="174">
        <v>321.701</v>
      </c>
      <c r="I479" s="175"/>
      <c r="L479" s="171"/>
      <c r="M479" s="176"/>
      <c r="N479" s="177"/>
      <c r="O479" s="177"/>
      <c r="P479" s="177"/>
      <c r="Q479" s="177"/>
      <c r="R479" s="177"/>
      <c r="S479" s="177"/>
      <c r="T479" s="178"/>
      <c r="AT479" s="172" t="s">
        <v>182</v>
      </c>
      <c r="AU479" s="172" t="s">
        <v>84</v>
      </c>
      <c r="AV479" s="13" t="s">
        <v>178</v>
      </c>
      <c r="AW479" s="13" t="s">
        <v>34</v>
      </c>
      <c r="AX479" s="13" t="s">
        <v>82</v>
      </c>
      <c r="AY479" s="172" t="s">
        <v>171</v>
      </c>
    </row>
    <row r="480" spans="2:51" s="12" customFormat="1" ht="12">
      <c r="B480" s="163"/>
      <c r="D480" s="160" t="s">
        <v>182</v>
      </c>
      <c r="F480" s="165" t="s">
        <v>650</v>
      </c>
      <c r="H480" s="166">
        <v>328.135</v>
      </c>
      <c r="I480" s="167"/>
      <c r="L480" s="163"/>
      <c r="M480" s="168"/>
      <c r="N480" s="169"/>
      <c r="O480" s="169"/>
      <c r="P480" s="169"/>
      <c r="Q480" s="169"/>
      <c r="R480" s="169"/>
      <c r="S480" s="169"/>
      <c r="T480" s="170"/>
      <c r="AT480" s="164" t="s">
        <v>182</v>
      </c>
      <c r="AU480" s="164" t="s">
        <v>84</v>
      </c>
      <c r="AV480" s="12" t="s">
        <v>84</v>
      </c>
      <c r="AW480" s="12" t="s">
        <v>4</v>
      </c>
      <c r="AX480" s="12" t="s">
        <v>82</v>
      </c>
      <c r="AY480" s="164" t="s">
        <v>171</v>
      </c>
    </row>
    <row r="481" spans="2:65" s="1" customFormat="1" ht="16.5" customHeight="1">
      <c r="B481" s="147"/>
      <c r="C481" s="189" t="s">
        <v>651</v>
      </c>
      <c r="D481" s="189" t="s">
        <v>408</v>
      </c>
      <c r="E481" s="190" t="s">
        <v>652</v>
      </c>
      <c r="F481" s="191" t="s">
        <v>653</v>
      </c>
      <c r="G481" s="192" t="s">
        <v>176</v>
      </c>
      <c r="H481" s="193">
        <v>1395.805</v>
      </c>
      <c r="I481" s="194"/>
      <c r="J481" s="195">
        <f>ROUND(I481*H481,2)</f>
        <v>0</v>
      </c>
      <c r="K481" s="191" t="s">
        <v>3</v>
      </c>
      <c r="L481" s="196"/>
      <c r="M481" s="197" t="s">
        <v>3</v>
      </c>
      <c r="N481" s="198" t="s">
        <v>45</v>
      </c>
      <c r="O481" s="51"/>
      <c r="P481" s="157">
        <f>O481*H481</f>
        <v>0</v>
      </c>
      <c r="Q481" s="157">
        <v>0.011</v>
      </c>
      <c r="R481" s="157">
        <f>Q481*H481</f>
        <v>15.353855</v>
      </c>
      <c r="S481" s="157">
        <v>0</v>
      </c>
      <c r="T481" s="158">
        <f>S481*H481</f>
        <v>0</v>
      </c>
      <c r="AR481" s="18" t="s">
        <v>506</v>
      </c>
      <c r="AT481" s="18" t="s">
        <v>408</v>
      </c>
      <c r="AU481" s="18" t="s">
        <v>84</v>
      </c>
      <c r="AY481" s="18" t="s">
        <v>171</v>
      </c>
      <c r="BE481" s="159">
        <f>IF(N481="základní",J481,0)</f>
        <v>0</v>
      </c>
      <c r="BF481" s="159">
        <f>IF(N481="snížená",J481,0)</f>
        <v>0</v>
      </c>
      <c r="BG481" s="159">
        <f>IF(N481="zákl. přenesená",J481,0)</f>
        <v>0</v>
      </c>
      <c r="BH481" s="159">
        <f>IF(N481="sníž. přenesená",J481,0)</f>
        <v>0</v>
      </c>
      <c r="BI481" s="159">
        <f>IF(N481="nulová",J481,0)</f>
        <v>0</v>
      </c>
      <c r="BJ481" s="18" t="s">
        <v>82</v>
      </c>
      <c r="BK481" s="159">
        <f>ROUND(I481*H481,2)</f>
        <v>0</v>
      </c>
      <c r="BL481" s="18" t="s">
        <v>386</v>
      </c>
      <c r="BM481" s="18" t="s">
        <v>654</v>
      </c>
    </row>
    <row r="482" spans="2:47" s="1" customFormat="1" ht="12">
      <c r="B482" s="32"/>
      <c r="D482" s="160" t="s">
        <v>180</v>
      </c>
      <c r="F482" s="161" t="s">
        <v>653</v>
      </c>
      <c r="I482" s="93"/>
      <c r="L482" s="32"/>
      <c r="M482" s="162"/>
      <c r="N482" s="51"/>
      <c r="O482" s="51"/>
      <c r="P482" s="51"/>
      <c r="Q482" s="51"/>
      <c r="R482" s="51"/>
      <c r="S482" s="51"/>
      <c r="T482" s="52"/>
      <c r="AT482" s="18" t="s">
        <v>180</v>
      </c>
      <c r="AU482" s="18" t="s">
        <v>84</v>
      </c>
    </row>
    <row r="483" spans="2:47" s="1" customFormat="1" ht="146.25">
      <c r="B483" s="32"/>
      <c r="D483" s="160" t="s">
        <v>649</v>
      </c>
      <c r="F483" s="207" t="s">
        <v>4347</v>
      </c>
      <c r="I483" s="93"/>
      <c r="L483" s="32"/>
      <c r="M483" s="162"/>
      <c r="N483" s="51"/>
      <c r="O483" s="51"/>
      <c r="P483" s="51"/>
      <c r="Q483" s="51"/>
      <c r="R483" s="51"/>
      <c r="S483" s="51"/>
      <c r="T483" s="52"/>
      <c r="AT483" s="18" t="s">
        <v>649</v>
      </c>
      <c r="AU483" s="18" t="s">
        <v>84</v>
      </c>
    </row>
    <row r="484" spans="2:51" s="14" customFormat="1" ht="12">
      <c r="B484" s="179"/>
      <c r="D484" s="160" t="s">
        <v>182</v>
      </c>
      <c r="E484" s="180" t="s">
        <v>3</v>
      </c>
      <c r="F484" s="181" t="s">
        <v>624</v>
      </c>
      <c r="H484" s="180" t="s">
        <v>3</v>
      </c>
      <c r="I484" s="182"/>
      <c r="L484" s="179"/>
      <c r="M484" s="183"/>
      <c r="N484" s="184"/>
      <c r="O484" s="184"/>
      <c r="P484" s="184"/>
      <c r="Q484" s="184"/>
      <c r="R484" s="184"/>
      <c r="S484" s="184"/>
      <c r="T484" s="185"/>
      <c r="AT484" s="180" t="s">
        <v>182</v>
      </c>
      <c r="AU484" s="180" t="s">
        <v>84</v>
      </c>
      <c r="AV484" s="14" t="s">
        <v>82</v>
      </c>
      <c r="AW484" s="14" t="s">
        <v>34</v>
      </c>
      <c r="AX484" s="14" t="s">
        <v>74</v>
      </c>
      <c r="AY484" s="180" t="s">
        <v>171</v>
      </c>
    </row>
    <row r="485" spans="2:51" s="14" customFormat="1" ht="12">
      <c r="B485" s="179"/>
      <c r="D485" s="160" t="s">
        <v>182</v>
      </c>
      <c r="E485" s="180" t="s">
        <v>3</v>
      </c>
      <c r="F485" s="181" t="s">
        <v>625</v>
      </c>
      <c r="H485" s="180" t="s">
        <v>3</v>
      </c>
      <c r="I485" s="182"/>
      <c r="L485" s="179"/>
      <c r="M485" s="183"/>
      <c r="N485" s="184"/>
      <c r="O485" s="184"/>
      <c r="P485" s="184"/>
      <c r="Q485" s="184"/>
      <c r="R485" s="184"/>
      <c r="S485" s="184"/>
      <c r="T485" s="185"/>
      <c r="AT485" s="180" t="s">
        <v>182</v>
      </c>
      <c r="AU485" s="180" t="s">
        <v>84</v>
      </c>
      <c r="AV485" s="14" t="s">
        <v>82</v>
      </c>
      <c r="AW485" s="14" t="s">
        <v>34</v>
      </c>
      <c r="AX485" s="14" t="s">
        <v>74</v>
      </c>
      <c r="AY485" s="180" t="s">
        <v>171</v>
      </c>
    </row>
    <row r="486" spans="2:51" s="12" customFormat="1" ht="12">
      <c r="B486" s="163"/>
      <c r="D486" s="160" t="s">
        <v>182</v>
      </c>
      <c r="E486" s="164" t="s">
        <v>3</v>
      </c>
      <c r="F486" s="165" t="s">
        <v>626</v>
      </c>
      <c r="H486" s="166">
        <v>64.8</v>
      </c>
      <c r="I486" s="167"/>
      <c r="L486" s="163"/>
      <c r="M486" s="168"/>
      <c r="N486" s="169"/>
      <c r="O486" s="169"/>
      <c r="P486" s="169"/>
      <c r="Q486" s="169"/>
      <c r="R486" s="169"/>
      <c r="S486" s="169"/>
      <c r="T486" s="170"/>
      <c r="AT486" s="164" t="s">
        <v>182</v>
      </c>
      <c r="AU486" s="164" t="s">
        <v>84</v>
      </c>
      <c r="AV486" s="12" t="s">
        <v>84</v>
      </c>
      <c r="AW486" s="12" t="s">
        <v>34</v>
      </c>
      <c r="AX486" s="12" t="s">
        <v>74</v>
      </c>
      <c r="AY486" s="164" t="s">
        <v>171</v>
      </c>
    </row>
    <row r="487" spans="2:51" s="14" customFormat="1" ht="12">
      <c r="B487" s="179"/>
      <c r="D487" s="160" t="s">
        <v>182</v>
      </c>
      <c r="E487" s="180" t="s">
        <v>3</v>
      </c>
      <c r="F487" s="181" t="s">
        <v>627</v>
      </c>
      <c r="H487" s="180" t="s">
        <v>3</v>
      </c>
      <c r="I487" s="182"/>
      <c r="L487" s="179"/>
      <c r="M487" s="183"/>
      <c r="N487" s="184"/>
      <c r="O487" s="184"/>
      <c r="P487" s="184"/>
      <c r="Q487" s="184"/>
      <c r="R487" s="184"/>
      <c r="S487" s="184"/>
      <c r="T487" s="185"/>
      <c r="AT487" s="180" t="s">
        <v>182</v>
      </c>
      <c r="AU487" s="180" t="s">
        <v>84</v>
      </c>
      <c r="AV487" s="14" t="s">
        <v>82</v>
      </c>
      <c r="AW487" s="14" t="s">
        <v>34</v>
      </c>
      <c r="AX487" s="14" t="s">
        <v>74</v>
      </c>
      <c r="AY487" s="180" t="s">
        <v>171</v>
      </c>
    </row>
    <row r="488" spans="2:51" s="12" customFormat="1" ht="12">
      <c r="B488" s="163"/>
      <c r="D488" s="160" t="s">
        <v>182</v>
      </c>
      <c r="E488" s="164" t="s">
        <v>3</v>
      </c>
      <c r="F488" s="165" t="s">
        <v>628</v>
      </c>
      <c r="H488" s="166">
        <v>234.775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4" t="s">
        <v>182</v>
      </c>
      <c r="AU488" s="164" t="s">
        <v>84</v>
      </c>
      <c r="AV488" s="12" t="s">
        <v>84</v>
      </c>
      <c r="AW488" s="12" t="s">
        <v>34</v>
      </c>
      <c r="AX488" s="12" t="s">
        <v>74</v>
      </c>
      <c r="AY488" s="164" t="s">
        <v>171</v>
      </c>
    </row>
    <row r="489" spans="2:51" s="12" customFormat="1" ht="12">
      <c r="B489" s="163"/>
      <c r="D489" s="160" t="s">
        <v>182</v>
      </c>
      <c r="E489" s="164" t="s">
        <v>3</v>
      </c>
      <c r="F489" s="165" t="s">
        <v>629</v>
      </c>
      <c r="H489" s="166">
        <v>330.11</v>
      </c>
      <c r="I489" s="167"/>
      <c r="L489" s="163"/>
      <c r="M489" s="168"/>
      <c r="N489" s="169"/>
      <c r="O489" s="169"/>
      <c r="P489" s="169"/>
      <c r="Q489" s="169"/>
      <c r="R489" s="169"/>
      <c r="S489" s="169"/>
      <c r="T489" s="170"/>
      <c r="AT489" s="164" t="s">
        <v>182</v>
      </c>
      <c r="AU489" s="164" t="s">
        <v>84</v>
      </c>
      <c r="AV489" s="12" t="s">
        <v>84</v>
      </c>
      <c r="AW489" s="12" t="s">
        <v>34</v>
      </c>
      <c r="AX489" s="12" t="s">
        <v>74</v>
      </c>
      <c r="AY489" s="164" t="s">
        <v>171</v>
      </c>
    </row>
    <row r="490" spans="2:51" s="12" customFormat="1" ht="12">
      <c r="B490" s="163"/>
      <c r="D490" s="160" t="s">
        <v>182</v>
      </c>
      <c r="E490" s="164" t="s">
        <v>3</v>
      </c>
      <c r="F490" s="165" t="s">
        <v>630</v>
      </c>
      <c r="H490" s="166">
        <v>30.25</v>
      </c>
      <c r="I490" s="167"/>
      <c r="L490" s="163"/>
      <c r="M490" s="168"/>
      <c r="N490" s="169"/>
      <c r="O490" s="169"/>
      <c r="P490" s="169"/>
      <c r="Q490" s="169"/>
      <c r="R490" s="169"/>
      <c r="S490" s="169"/>
      <c r="T490" s="170"/>
      <c r="AT490" s="164" t="s">
        <v>182</v>
      </c>
      <c r="AU490" s="164" t="s">
        <v>84</v>
      </c>
      <c r="AV490" s="12" t="s">
        <v>84</v>
      </c>
      <c r="AW490" s="12" t="s">
        <v>34</v>
      </c>
      <c r="AX490" s="12" t="s">
        <v>74</v>
      </c>
      <c r="AY490" s="164" t="s">
        <v>171</v>
      </c>
    </row>
    <row r="491" spans="2:51" s="12" customFormat="1" ht="12">
      <c r="B491" s="163"/>
      <c r="D491" s="160" t="s">
        <v>182</v>
      </c>
      <c r="E491" s="164" t="s">
        <v>3</v>
      </c>
      <c r="F491" s="165" t="s">
        <v>631</v>
      </c>
      <c r="H491" s="166">
        <v>27.875</v>
      </c>
      <c r="I491" s="167"/>
      <c r="L491" s="163"/>
      <c r="M491" s="168"/>
      <c r="N491" s="169"/>
      <c r="O491" s="169"/>
      <c r="P491" s="169"/>
      <c r="Q491" s="169"/>
      <c r="R491" s="169"/>
      <c r="S491" s="169"/>
      <c r="T491" s="170"/>
      <c r="AT491" s="164" t="s">
        <v>182</v>
      </c>
      <c r="AU491" s="164" t="s">
        <v>84</v>
      </c>
      <c r="AV491" s="12" t="s">
        <v>84</v>
      </c>
      <c r="AW491" s="12" t="s">
        <v>34</v>
      </c>
      <c r="AX491" s="12" t="s">
        <v>74</v>
      </c>
      <c r="AY491" s="164" t="s">
        <v>171</v>
      </c>
    </row>
    <row r="492" spans="2:51" s="12" customFormat="1" ht="12">
      <c r="B492" s="163"/>
      <c r="D492" s="160" t="s">
        <v>182</v>
      </c>
      <c r="E492" s="164" t="s">
        <v>3</v>
      </c>
      <c r="F492" s="165" t="s">
        <v>632</v>
      </c>
      <c r="H492" s="166">
        <v>39.672</v>
      </c>
      <c r="I492" s="167"/>
      <c r="L492" s="163"/>
      <c r="M492" s="168"/>
      <c r="N492" s="169"/>
      <c r="O492" s="169"/>
      <c r="P492" s="169"/>
      <c r="Q492" s="169"/>
      <c r="R492" s="169"/>
      <c r="S492" s="169"/>
      <c r="T492" s="170"/>
      <c r="AT492" s="164" t="s">
        <v>182</v>
      </c>
      <c r="AU492" s="164" t="s">
        <v>84</v>
      </c>
      <c r="AV492" s="12" t="s">
        <v>84</v>
      </c>
      <c r="AW492" s="12" t="s">
        <v>34</v>
      </c>
      <c r="AX492" s="12" t="s">
        <v>74</v>
      </c>
      <c r="AY492" s="164" t="s">
        <v>171</v>
      </c>
    </row>
    <row r="493" spans="2:51" s="12" customFormat="1" ht="12">
      <c r="B493" s="163"/>
      <c r="D493" s="160" t="s">
        <v>182</v>
      </c>
      <c r="E493" s="164" t="s">
        <v>3</v>
      </c>
      <c r="F493" s="165" t="s">
        <v>633</v>
      </c>
      <c r="H493" s="166">
        <v>464.552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4" t="s">
        <v>182</v>
      </c>
      <c r="AU493" s="164" t="s">
        <v>84</v>
      </c>
      <c r="AV493" s="12" t="s">
        <v>84</v>
      </c>
      <c r="AW493" s="12" t="s">
        <v>34</v>
      </c>
      <c r="AX493" s="12" t="s">
        <v>74</v>
      </c>
      <c r="AY493" s="164" t="s">
        <v>171</v>
      </c>
    </row>
    <row r="494" spans="2:51" s="12" customFormat="1" ht="12">
      <c r="B494" s="163"/>
      <c r="D494" s="160" t="s">
        <v>182</v>
      </c>
      <c r="E494" s="164" t="s">
        <v>3</v>
      </c>
      <c r="F494" s="165" t="s">
        <v>634</v>
      </c>
      <c r="H494" s="166">
        <v>57.403</v>
      </c>
      <c r="I494" s="167"/>
      <c r="L494" s="163"/>
      <c r="M494" s="168"/>
      <c r="N494" s="169"/>
      <c r="O494" s="169"/>
      <c r="P494" s="169"/>
      <c r="Q494" s="169"/>
      <c r="R494" s="169"/>
      <c r="S494" s="169"/>
      <c r="T494" s="170"/>
      <c r="AT494" s="164" t="s">
        <v>182</v>
      </c>
      <c r="AU494" s="164" t="s">
        <v>84</v>
      </c>
      <c r="AV494" s="12" t="s">
        <v>84</v>
      </c>
      <c r="AW494" s="12" t="s">
        <v>34</v>
      </c>
      <c r="AX494" s="12" t="s">
        <v>74</v>
      </c>
      <c r="AY494" s="164" t="s">
        <v>171</v>
      </c>
    </row>
    <row r="495" spans="2:51" s="12" customFormat="1" ht="12">
      <c r="B495" s="163"/>
      <c r="D495" s="160" t="s">
        <v>182</v>
      </c>
      <c r="E495" s="164" t="s">
        <v>3</v>
      </c>
      <c r="F495" s="165" t="s">
        <v>635</v>
      </c>
      <c r="H495" s="166">
        <v>146.368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4" t="s">
        <v>182</v>
      </c>
      <c r="AU495" s="164" t="s">
        <v>84</v>
      </c>
      <c r="AV495" s="12" t="s">
        <v>84</v>
      </c>
      <c r="AW495" s="12" t="s">
        <v>34</v>
      </c>
      <c r="AX495" s="12" t="s">
        <v>74</v>
      </c>
      <c r="AY495" s="164" t="s">
        <v>171</v>
      </c>
    </row>
    <row r="496" spans="2:51" s="13" customFormat="1" ht="12">
      <c r="B496" s="171"/>
      <c r="D496" s="160" t="s">
        <v>182</v>
      </c>
      <c r="E496" s="172" t="s">
        <v>3</v>
      </c>
      <c r="F496" s="173" t="s">
        <v>201</v>
      </c>
      <c r="H496" s="174">
        <v>1395.805</v>
      </c>
      <c r="I496" s="175"/>
      <c r="L496" s="171"/>
      <c r="M496" s="176"/>
      <c r="N496" s="177"/>
      <c r="O496" s="177"/>
      <c r="P496" s="177"/>
      <c r="Q496" s="177"/>
      <c r="R496" s="177"/>
      <c r="S496" s="177"/>
      <c r="T496" s="178"/>
      <c r="AT496" s="172" t="s">
        <v>182</v>
      </c>
      <c r="AU496" s="172" t="s">
        <v>84</v>
      </c>
      <c r="AV496" s="13" t="s">
        <v>178</v>
      </c>
      <c r="AW496" s="13" t="s">
        <v>34</v>
      </c>
      <c r="AX496" s="13" t="s">
        <v>82</v>
      </c>
      <c r="AY496" s="172" t="s">
        <v>171</v>
      </c>
    </row>
    <row r="497" spans="2:65" s="1" customFormat="1" ht="16.5" customHeight="1">
      <c r="B497" s="147"/>
      <c r="C497" s="189" t="s">
        <v>655</v>
      </c>
      <c r="D497" s="189" t="s">
        <v>408</v>
      </c>
      <c r="E497" s="190" t="s">
        <v>656</v>
      </c>
      <c r="F497" s="191" t="s">
        <v>657</v>
      </c>
      <c r="G497" s="192" t="s">
        <v>176</v>
      </c>
      <c r="H497" s="193">
        <v>591.886</v>
      </c>
      <c r="I497" s="194"/>
      <c r="J497" s="195">
        <f>ROUND(I497*H497,2)</f>
        <v>0</v>
      </c>
      <c r="K497" s="191" t="s">
        <v>3</v>
      </c>
      <c r="L497" s="196"/>
      <c r="M497" s="197" t="s">
        <v>3</v>
      </c>
      <c r="N497" s="198" t="s">
        <v>45</v>
      </c>
      <c r="O497" s="51"/>
      <c r="P497" s="157">
        <f>O497*H497</f>
        <v>0</v>
      </c>
      <c r="Q497" s="157">
        <v>0.011</v>
      </c>
      <c r="R497" s="157">
        <f>Q497*H497</f>
        <v>6.510745999999999</v>
      </c>
      <c r="S497" s="157">
        <v>0</v>
      </c>
      <c r="T497" s="158">
        <f>S497*H497</f>
        <v>0</v>
      </c>
      <c r="AR497" s="18" t="s">
        <v>506</v>
      </c>
      <c r="AT497" s="18" t="s">
        <v>408</v>
      </c>
      <c r="AU497" s="18" t="s">
        <v>84</v>
      </c>
      <c r="AY497" s="18" t="s">
        <v>171</v>
      </c>
      <c r="BE497" s="159">
        <f>IF(N497="základní",J497,0)</f>
        <v>0</v>
      </c>
      <c r="BF497" s="159">
        <f>IF(N497="snížená",J497,0)</f>
        <v>0</v>
      </c>
      <c r="BG497" s="159">
        <f>IF(N497="zákl. přenesená",J497,0)</f>
        <v>0</v>
      </c>
      <c r="BH497" s="159">
        <f>IF(N497="sníž. přenesená",J497,0)</f>
        <v>0</v>
      </c>
      <c r="BI497" s="159">
        <f>IF(N497="nulová",J497,0)</f>
        <v>0</v>
      </c>
      <c r="BJ497" s="18" t="s">
        <v>82</v>
      </c>
      <c r="BK497" s="159">
        <f>ROUND(I497*H497,2)</f>
        <v>0</v>
      </c>
      <c r="BL497" s="18" t="s">
        <v>386</v>
      </c>
      <c r="BM497" s="18" t="s">
        <v>658</v>
      </c>
    </row>
    <row r="498" spans="2:47" s="1" customFormat="1" ht="12">
      <c r="B498" s="32"/>
      <c r="D498" s="160" t="s">
        <v>180</v>
      </c>
      <c r="F498" s="161" t="s">
        <v>657</v>
      </c>
      <c r="I498" s="93"/>
      <c r="L498" s="32"/>
      <c r="M498" s="162"/>
      <c r="N498" s="51"/>
      <c r="O498" s="51"/>
      <c r="P498" s="51"/>
      <c r="Q498" s="51"/>
      <c r="R498" s="51"/>
      <c r="S498" s="51"/>
      <c r="T498" s="52"/>
      <c r="AT498" s="18" t="s">
        <v>180</v>
      </c>
      <c r="AU498" s="18" t="s">
        <v>84</v>
      </c>
    </row>
    <row r="499" spans="2:47" s="1" customFormat="1" ht="146.25">
      <c r="B499" s="32"/>
      <c r="D499" s="160" t="s">
        <v>649</v>
      </c>
      <c r="F499" s="207" t="s">
        <v>4347</v>
      </c>
      <c r="I499" s="93"/>
      <c r="L499" s="32"/>
      <c r="M499" s="162"/>
      <c r="N499" s="51"/>
      <c r="O499" s="51"/>
      <c r="P499" s="51"/>
      <c r="Q499" s="51"/>
      <c r="R499" s="51"/>
      <c r="S499" s="51"/>
      <c r="T499" s="52"/>
      <c r="AT499" s="18" t="s">
        <v>649</v>
      </c>
      <c r="AU499" s="18" t="s">
        <v>84</v>
      </c>
    </row>
    <row r="500" spans="2:51" s="14" customFormat="1" ht="12">
      <c r="B500" s="179"/>
      <c r="D500" s="160" t="s">
        <v>182</v>
      </c>
      <c r="E500" s="180" t="s">
        <v>3</v>
      </c>
      <c r="F500" s="181" t="s">
        <v>636</v>
      </c>
      <c r="H500" s="180" t="s">
        <v>3</v>
      </c>
      <c r="I500" s="182"/>
      <c r="L500" s="179"/>
      <c r="M500" s="183"/>
      <c r="N500" s="184"/>
      <c r="O500" s="184"/>
      <c r="P500" s="184"/>
      <c r="Q500" s="184"/>
      <c r="R500" s="184"/>
      <c r="S500" s="184"/>
      <c r="T500" s="185"/>
      <c r="AT500" s="180" t="s">
        <v>182</v>
      </c>
      <c r="AU500" s="180" t="s">
        <v>84</v>
      </c>
      <c r="AV500" s="14" t="s">
        <v>82</v>
      </c>
      <c r="AW500" s="14" t="s">
        <v>34</v>
      </c>
      <c r="AX500" s="14" t="s">
        <v>74</v>
      </c>
      <c r="AY500" s="180" t="s">
        <v>171</v>
      </c>
    </row>
    <row r="501" spans="2:51" s="12" customFormat="1" ht="12">
      <c r="B501" s="163"/>
      <c r="D501" s="160" t="s">
        <v>182</v>
      </c>
      <c r="E501" s="164" t="s">
        <v>3</v>
      </c>
      <c r="F501" s="165" t="s">
        <v>637</v>
      </c>
      <c r="H501" s="166">
        <v>51.256</v>
      </c>
      <c r="I501" s="167"/>
      <c r="L501" s="163"/>
      <c r="M501" s="168"/>
      <c r="N501" s="169"/>
      <c r="O501" s="169"/>
      <c r="P501" s="169"/>
      <c r="Q501" s="169"/>
      <c r="R501" s="169"/>
      <c r="S501" s="169"/>
      <c r="T501" s="170"/>
      <c r="AT501" s="164" t="s">
        <v>182</v>
      </c>
      <c r="AU501" s="164" t="s">
        <v>84</v>
      </c>
      <c r="AV501" s="12" t="s">
        <v>84</v>
      </c>
      <c r="AW501" s="12" t="s">
        <v>34</v>
      </c>
      <c r="AX501" s="12" t="s">
        <v>74</v>
      </c>
      <c r="AY501" s="164" t="s">
        <v>171</v>
      </c>
    </row>
    <row r="502" spans="2:51" s="12" customFormat="1" ht="12">
      <c r="B502" s="163"/>
      <c r="D502" s="160" t="s">
        <v>182</v>
      </c>
      <c r="E502" s="164" t="s">
        <v>3</v>
      </c>
      <c r="F502" s="165" t="s">
        <v>638</v>
      </c>
      <c r="H502" s="166">
        <v>86.09</v>
      </c>
      <c r="I502" s="167"/>
      <c r="L502" s="163"/>
      <c r="M502" s="168"/>
      <c r="N502" s="169"/>
      <c r="O502" s="169"/>
      <c r="P502" s="169"/>
      <c r="Q502" s="169"/>
      <c r="R502" s="169"/>
      <c r="S502" s="169"/>
      <c r="T502" s="170"/>
      <c r="AT502" s="164" t="s">
        <v>182</v>
      </c>
      <c r="AU502" s="164" t="s">
        <v>84</v>
      </c>
      <c r="AV502" s="12" t="s">
        <v>84</v>
      </c>
      <c r="AW502" s="12" t="s">
        <v>34</v>
      </c>
      <c r="AX502" s="12" t="s">
        <v>74</v>
      </c>
      <c r="AY502" s="164" t="s">
        <v>171</v>
      </c>
    </row>
    <row r="503" spans="2:51" s="12" customFormat="1" ht="12">
      <c r="B503" s="163"/>
      <c r="D503" s="160" t="s">
        <v>182</v>
      </c>
      <c r="E503" s="164" t="s">
        <v>3</v>
      </c>
      <c r="F503" s="165" t="s">
        <v>639</v>
      </c>
      <c r="H503" s="166">
        <v>91.18</v>
      </c>
      <c r="I503" s="167"/>
      <c r="L503" s="163"/>
      <c r="M503" s="168"/>
      <c r="N503" s="169"/>
      <c r="O503" s="169"/>
      <c r="P503" s="169"/>
      <c r="Q503" s="169"/>
      <c r="R503" s="169"/>
      <c r="S503" s="169"/>
      <c r="T503" s="170"/>
      <c r="AT503" s="164" t="s">
        <v>182</v>
      </c>
      <c r="AU503" s="164" t="s">
        <v>84</v>
      </c>
      <c r="AV503" s="12" t="s">
        <v>84</v>
      </c>
      <c r="AW503" s="12" t="s">
        <v>34</v>
      </c>
      <c r="AX503" s="12" t="s">
        <v>74</v>
      </c>
      <c r="AY503" s="164" t="s">
        <v>171</v>
      </c>
    </row>
    <row r="504" spans="2:51" s="12" customFormat="1" ht="12">
      <c r="B504" s="163"/>
      <c r="D504" s="160" t="s">
        <v>182</v>
      </c>
      <c r="E504" s="164" t="s">
        <v>3</v>
      </c>
      <c r="F504" s="165" t="s">
        <v>640</v>
      </c>
      <c r="H504" s="166">
        <v>79.45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4" t="s">
        <v>182</v>
      </c>
      <c r="AU504" s="164" t="s">
        <v>84</v>
      </c>
      <c r="AV504" s="12" t="s">
        <v>84</v>
      </c>
      <c r="AW504" s="12" t="s">
        <v>34</v>
      </c>
      <c r="AX504" s="12" t="s">
        <v>74</v>
      </c>
      <c r="AY504" s="164" t="s">
        <v>171</v>
      </c>
    </row>
    <row r="505" spans="2:51" s="12" customFormat="1" ht="12">
      <c r="B505" s="163"/>
      <c r="D505" s="160" t="s">
        <v>182</v>
      </c>
      <c r="E505" s="164" t="s">
        <v>3</v>
      </c>
      <c r="F505" s="165" t="s">
        <v>641</v>
      </c>
      <c r="H505" s="166">
        <v>52.46</v>
      </c>
      <c r="I505" s="167"/>
      <c r="L505" s="163"/>
      <c r="M505" s="168"/>
      <c r="N505" s="169"/>
      <c r="O505" s="169"/>
      <c r="P505" s="169"/>
      <c r="Q505" s="169"/>
      <c r="R505" s="169"/>
      <c r="S505" s="169"/>
      <c r="T505" s="170"/>
      <c r="AT505" s="164" t="s">
        <v>182</v>
      </c>
      <c r="AU505" s="164" t="s">
        <v>84</v>
      </c>
      <c r="AV505" s="12" t="s">
        <v>84</v>
      </c>
      <c r="AW505" s="12" t="s">
        <v>34</v>
      </c>
      <c r="AX505" s="12" t="s">
        <v>74</v>
      </c>
      <c r="AY505" s="164" t="s">
        <v>171</v>
      </c>
    </row>
    <row r="506" spans="2:51" s="12" customFormat="1" ht="12">
      <c r="B506" s="163"/>
      <c r="D506" s="160" t="s">
        <v>182</v>
      </c>
      <c r="E506" s="164" t="s">
        <v>3</v>
      </c>
      <c r="F506" s="165" t="s">
        <v>642</v>
      </c>
      <c r="H506" s="166">
        <v>50.8</v>
      </c>
      <c r="I506" s="167"/>
      <c r="L506" s="163"/>
      <c r="M506" s="168"/>
      <c r="N506" s="169"/>
      <c r="O506" s="169"/>
      <c r="P506" s="169"/>
      <c r="Q506" s="169"/>
      <c r="R506" s="169"/>
      <c r="S506" s="169"/>
      <c r="T506" s="170"/>
      <c r="AT506" s="164" t="s">
        <v>182</v>
      </c>
      <c r="AU506" s="164" t="s">
        <v>84</v>
      </c>
      <c r="AV506" s="12" t="s">
        <v>84</v>
      </c>
      <c r="AW506" s="12" t="s">
        <v>34</v>
      </c>
      <c r="AX506" s="12" t="s">
        <v>74</v>
      </c>
      <c r="AY506" s="164" t="s">
        <v>171</v>
      </c>
    </row>
    <row r="507" spans="2:51" s="12" customFormat="1" ht="12">
      <c r="B507" s="163"/>
      <c r="D507" s="160" t="s">
        <v>182</v>
      </c>
      <c r="E507" s="164" t="s">
        <v>3</v>
      </c>
      <c r="F507" s="165" t="s">
        <v>643</v>
      </c>
      <c r="H507" s="166">
        <v>115.49</v>
      </c>
      <c r="I507" s="167"/>
      <c r="L507" s="163"/>
      <c r="M507" s="168"/>
      <c r="N507" s="169"/>
      <c r="O507" s="169"/>
      <c r="P507" s="169"/>
      <c r="Q507" s="169"/>
      <c r="R507" s="169"/>
      <c r="S507" s="169"/>
      <c r="T507" s="170"/>
      <c r="AT507" s="164" t="s">
        <v>182</v>
      </c>
      <c r="AU507" s="164" t="s">
        <v>84</v>
      </c>
      <c r="AV507" s="12" t="s">
        <v>84</v>
      </c>
      <c r="AW507" s="12" t="s">
        <v>34</v>
      </c>
      <c r="AX507" s="12" t="s">
        <v>74</v>
      </c>
      <c r="AY507" s="164" t="s">
        <v>171</v>
      </c>
    </row>
    <row r="508" spans="2:51" s="12" customFormat="1" ht="12">
      <c r="B508" s="163"/>
      <c r="D508" s="160" t="s">
        <v>182</v>
      </c>
      <c r="E508" s="164" t="s">
        <v>3</v>
      </c>
      <c r="F508" s="165" t="s">
        <v>644</v>
      </c>
      <c r="H508" s="166">
        <v>65.16</v>
      </c>
      <c r="I508" s="167"/>
      <c r="L508" s="163"/>
      <c r="M508" s="168"/>
      <c r="N508" s="169"/>
      <c r="O508" s="169"/>
      <c r="P508" s="169"/>
      <c r="Q508" s="169"/>
      <c r="R508" s="169"/>
      <c r="S508" s="169"/>
      <c r="T508" s="170"/>
      <c r="AT508" s="164" t="s">
        <v>182</v>
      </c>
      <c r="AU508" s="164" t="s">
        <v>84</v>
      </c>
      <c r="AV508" s="12" t="s">
        <v>84</v>
      </c>
      <c r="AW508" s="12" t="s">
        <v>34</v>
      </c>
      <c r="AX508" s="12" t="s">
        <v>74</v>
      </c>
      <c r="AY508" s="164" t="s">
        <v>171</v>
      </c>
    </row>
    <row r="509" spans="2:51" s="13" customFormat="1" ht="12">
      <c r="B509" s="171"/>
      <c r="D509" s="160" t="s">
        <v>182</v>
      </c>
      <c r="E509" s="172" t="s">
        <v>3</v>
      </c>
      <c r="F509" s="173" t="s">
        <v>201</v>
      </c>
      <c r="H509" s="174">
        <v>591.886</v>
      </c>
      <c r="I509" s="175"/>
      <c r="L509" s="171"/>
      <c r="M509" s="176"/>
      <c r="N509" s="177"/>
      <c r="O509" s="177"/>
      <c r="P509" s="177"/>
      <c r="Q509" s="177"/>
      <c r="R509" s="177"/>
      <c r="S509" s="177"/>
      <c r="T509" s="178"/>
      <c r="AT509" s="172" t="s">
        <v>182</v>
      </c>
      <c r="AU509" s="172" t="s">
        <v>84</v>
      </c>
      <c r="AV509" s="13" t="s">
        <v>178</v>
      </c>
      <c r="AW509" s="13" t="s">
        <v>34</v>
      </c>
      <c r="AX509" s="13" t="s">
        <v>82</v>
      </c>
      <c r="AY509" s="172" t="s">
        <v>171</v>
      </c>
    </row>
    <row r="510" spans="2:65" s="1" customFormat="1" ht="16.5" customHeight="1">
      <c r="B510" s="147"/>
      <c r="C510" s="148" t="s">
        <v>659</v>
      </c>
      <c r="D510" s="148" t="s">
        <v>173</v>
      </c>
      <c r="E510" s="149" t="s">
        <v>660</v>
      </c>
      <c r="F510" s="150" t="s">
        <v>661</v>
      </c>
      <c r="G510" s="151" t="s">
        <v>176</v>
      </c>
      <c r="H510" s="152">
        <v>5.934</v>
      </c>
      <c r="I510" s="153"/>
      <c r="J510" s="154">
        <f>ROUND(I510*H510,2)</f>
        <v>0</v>
      </c>
      <c r="K510" s="150" t="s">
        <v>3</v>
      </c>
      <c r="L510" s="32"/>
      <c r="M510" s="155" t="s">
        <v>3</v>
      </c>
      <c r="N510" s="156" t="s">
        <v>45</v>
      </c>
      <c r="O510" s="51"/>
      <c r="P510" s="157">
        <f>O510*H510</f>
        <v>0</v>
      </c>
      <c r="Q510" s="157">
        <v>0</v>
      </c>
      <c r="R510" s="157">
        <f>Q510*H510</f>
        <v>0</v>
      </c>
      <c r="S510" s="157">
        <v>0</v>
      </c>
      <c r="T510" s="158">
        <f>S510*H510</f>
        <v>0</v>
      </c>
      <c r="AR510" s="18" t="s">
        <v>178</v>
      </c>
      <c r="AT510" s="18" t="s">
        <v>173</v>
      </c>
      <c r="AU510" s="18" t="s">
        <v>84</v>
      </c>
      <c r="AY510" s="18" t="s">
        <v>171</v>
      </c>
      <c r="BE510" s="159">
        <f>IF(N510="základní",J510,0)</f>
        <v>0</v>
      </c>
      <c r="BF510" s="159">
        <f>IF(N510="snížená",J510,0)</f>
        <v>0</v>
      </c>
      <c r="BG510" s="159">
        <f>IF(N510="zákl. přenesená",J510,0)</f>
        <v>0</v>
      </c>
      <c r="BH510" s="159">
        <f>IF(N510="sníž. přenesená",J510,0)</f>
        <v>0</v>
      </c>
      <c r="BI510" s="159">
        <f>IF(N510="nulová",J510,0)</f>
        <v>0</v>
      </c>
      <c r="BJ510" s="18" t="s">
        <v>82</v>
      </c>
      <c r="BK510" s="159">
        <f>ROUND(I510*H510,2)</f>
        <v>0</v>
      </c>
      <c r="BL510" s="18" t="s">
        <v>178</v>
      </c>
      <c r="BM510" s="18" t="s">
        <v>662</v>
      </c>
    </row>
    <row r="511" spans="2:47" s="1" customFormat="1" ht="12">
      <c r="B511" s="32"/>
      <c r="D511" s="160" t="s">
        <v>180</v>
      </c>
      <c r="F511" s="161" t="s">
        <v>661</v>
      </c>
      <c r="I511" s="93"/>
      <c r="L511" s="32"/>
      <c r="M511" s="162"/>
      <c r="N511" s="51"/>
      <c r="O511" s="51"/>
      <c r="P511" s="51"/>
      <c r="Q511" s="51"/>
      <c r="R511" s="51"/>
      <c r="S511" s="51"/>
      <c r="T511" s="52"/>
      <c r="AT511" s="18" t="s">
        <v>180</v>
      </c>
      <c r="AU511" s="18" t="s">
        <v>84</v>
      </c>
    </row>
    <row r="512" spans="2:51" s="12" customFormat="1" ht="12">
      <c r="B512" s="163"/>
      <c r="D512" s="160" t="s">
        <v>182</v>
      </c>
      <c r="E512" s="164" t="s">
        <v>3</v>
      </c>
      <c r="F512" s="165" t="s">
        <v>663</v>
      </c>
      <c r="H512" s="166">
        <v>2.967</v>
      </c>
      <c r="I512" s="167"/>
      <c r="L512" s="163"/>
      <c r="M512" s="168"/>
      <c r="N512" s="169"/>
      <c r="O512" s="169"/>
      <c r="P512" s="169"/>
      <c r="Q512" s="169"/>
      <c r="R512" s="169"/>
      <c r="S512" s="169"/>
      <c r="T512" s="170"/>
      <c r="AT512" s="164" t="s">
        <v>182</v>
      </c>
      <c r="AU512" s="164" t="s">
        <v>84</v>
      </c>
      <c r="AV512" s="12" t="s">
        <v>84</v>
      </c>
      <c r="AW512" s="12" t="s">
        <v>34</v>
      </c>
      <c r="AX512" s="12" t="s">
        <v>74</v>
      </c>
      <c r="AY512" s="164" t="s">
        <v>171</v>
      </c>
    </row>
    <row r="513" spans="2:51" s="12" customFormat="1" ht="12">
      <c r="B513" s="163"/>
      <c r="D513" s="160" t="s">
        <v>182</v>
      </c>
      <c r="E513" s="164" t="s">
        <v>3</v>
      </c>
      <c r="F513" s="165" t="s">
        <v>663</v>
      </c>
      <c r="H513" s="166">
        <v>2.967</v>
      </c>
      <c r="I513" s="167"/>
      <c r="L513" s="163"/>
      <c r="M513" s="168"/>
      <c r="N513" s="169"/>
      <c r="O513" s="169"/>
      <c r="P513" s="169"/>
      <c r="Q513" s="169"/>
      <c r="R513" s="169"/>
      <c r="S513" s="169"/>
      <c r="T513" s="170"/>
      <c r="AT513" s="164" t="s">
        <v>182</v>
      </c>
      <c r="AU513" s="164" t="s">
        <v>84</v>
      </c>
      <c r="AV513" s="12" t="s">
        <v>84</v>
      </c>
      <c r="AW513" s="12" t="s">
        <v>34</v>
      </c>
      <c r="AX513" s="12" t="s">
        <v>74</v>
      </c>
      <c r="AY513" s="164" t="s">
        <v>171</v>
      </c>
    </row>
    <row r="514" spans="2:51" s="13" customFormat="1" ht="12">
      <c r="B514" s="171"/>
      <c r="D514" s="160" t="s">
        <v>182</v>
      </c>
      <c r="E514" s="172" t="s">
        <v>3</v>
      </c>
      <c r="F514" s="173" t="s">
        <v>201</v>
      </c>
      <c r="H514" s="174">
        <v>5.934</v>
      </c>
      <c r="I514" s="175"/>
      <c r="L514" s="171"/>
      <c r="M514" s="176"/>
      <c r="N514" s="177"/>
      <c r="O514" s="177"/>
      <c r="P514" s="177"/>
      <c r="Q514" s="177"/>
      <c r="R514" s="177"/>
      <c r="S514" s="177"/>
      <c r="T514" s="178"/>
      <c r="AT514" s="172" t="s">
        <v>182</v>
      </c>
      <c r="AU514" s="172" t="s">
        <v>84</v>
      </c>
      <c r="AV514" s="13" t="s">
        <v>178</v>
      </c>
      <c r="AW514" s="13" t="s">
        <v>34</v>
      </c>
      <c r="AX514" s="13" t="s">
        <v>82</v>
      </c>
      <c r="AY514" s="172" t="s">
        <v>171</v>
      </c>
    </row>
    <row r="515" spans="2:63" s="11" customFormat="1" ht="22.9" customHeight="1">
      <c r="B515" s="134"/>
      <c r="D515" s="135" t="s">
        <v>73</v>
      </c>
      <c r="E515" s="145" t="s">
        <v>178</v>
      </c>
      <c r="F515" s="145" t="s">
        <v>664</v>
      </c>
      <c r="I515" s="137"/>
      <c r="J515" s="146">
        <f>BK515</f>
        <v>0</v>
      </c>
      <c r="L515" s="134"/>
      <c r="M515" s="139"/>
      <c r="N515" s="140"/>
      <c r="O515" s="140"/>
      <c r="P515" s="141">
        <f>SUM(P516:P594)</f>
        <v>0</v>
      </c>
      <c r="Q515" s="140"/>
      <c r="R515" s="141">
        <f>SUM(R516:R594)</f>
        <v>64.16525800000001</v>
      </c>
      <c r="S515" s="140"/>
      <c r="T515" s="142">
        <f>SUM(T516:T594)</f>
        <v>0</v>
      </c>
      <c r="AR515" s="135" t="s">
        <v>82</v>
      </c>
      <c r="AT515" s="143" t="s">
        <v>73</v>
      </c>
      <c r="AU515" s="143" t="s">
        <v>82</v>
      </c>
      <c r="AY515" s="135" t="s">
        <v>171</v>
      </c>
      <c r="BK515" s="144">
        <f>SUM(BK516:BK594)</f>
        <v>0</v>
      </c>
    </row>
    <row r="516" spans="2:65" s="1" customFormat="1" ht="16.5" customHeight="1">
      <c r="B516" s="147"/>
      <c r="C516" s="148" t="s">
        <v>665</v>
      </c>
      <c r="D516" s="148" t="s">
        <v>173</v>
      </c>
      <c r="E516" s="149" t="s">
        <v>666</v>
      </c>
      <c r="F516" s="150" t="s">
        <v>667</v>
      </c>
      <c r="G516" s="151" t="s">
        <v>235</v>
      </c>
      <c r="H516" s="152">
        <v>10.744</v>
      </c>
      <c r="I516" s="153"/>
      <c r="J516" s="154">
        <f>ROUND(I516*H516,2)</f>
        <v>0</v>
      </c>
      <c r="K516" s="150" t="s">
        <v>177</v>
      </c>
      <c r="L516" s="32"/>
      <c r="M516" s="155" t="s">
        <v>3</v>
      </c>
      <c r="N516" s="156" t="s">
        <v>45</v>
      </c>
      <c r="O516" s="51"/>
      <c r="P516" s="157">
        <f>O516*H516</f>
        <v>0</v>
      </c>
      <c r="Q516" s="157">
        <v>0</v>
      </c>
      <c r="R516" s="157">
        <f>Q516*H516</f>
        <v>0</v>
      </c>
      <c r="S516" s="157">
        <v>0</v>
      </c>
      <c r="T516" s="158">
        <f>S516*H516</f>
        <v>0</v>
      </c>
      <c r="AR516" s="18" t="s">
        <v>178</v>
      </c>
      <c r="AT516" s="18" t="s">
        <v>173</v>
      </c>
      <c r="AU516" s="18" t="s">
        <v>84</v>
      </c>
      <c r="AY516" s="18" t="s">
        <v>171</v>
      </c>
      <c r="BE516" s="159">
        <f>IF(N516="základní",J516,0)</f>
        <v>0</v>
      </c>
      <c r="BF516" s="159">
        <f>IF(N516="snížená",J516,0)</f>
        <v>0</v>
      </c>
      <c r="BG516" s="159">
        <f>IF(N516="zákl. přenesená",J516,0)</f>
        <v>0</v>
      </c>
      <c r="BH516" s="159">
        <f>IF(N516="sníž. přenesená",J516,0)</f>
        <v>0</v>
      </c>
      <c r="BI516" s="159">
        <f>IF(N516="nulová",J516,0)</f>
        <v>0</v>
      </c>
      <c r="BJ516" s="18" t="s">
        <v>82</v>
      </c>
      <c r="BK516" s="159">
        <f>ROUND(I516*H516,2)</f>
        <v>0</v>
      </c>
      <c r="BL516" s="18" t="s">
        <v>178</v>
      </c>
      <c r="BM516" s="18" t="s">
        <v>668</v>
      </c>
    </row>
    <row r="517" spans="2:47" s="1" customFormat="1" ht="12">
      <c r="B517" s="32"/>
      <c r="D517" s="160" t="s">
        <v>180</v>
      </c>
      <c r="F517" s="161" t="s">
        <v>669</v>
      </c>
      <c r="I517" s="93"/>
      <c r="L517" s="32"/>
      <c r="M517" s="162"/>
      <c r="N517" s="51"/>
      <c r="O517" s="51"/>
      <c r="P517" s="51"/>
      <c r="Q517" s="51"/>
      <c r="R517" s="51"/>
      <c r="S517" s="51"/>
      <c r="T517" s="52"/>
      <c r="AT517" s="18" t="s">
        <v>180</v>
      </c>
      <c r="AU517" s="18" t="s">
        <v>84</v>
      </c>
    </row>
    <row r="518" spans="2:51" s="14" customFormat="1" ht="12">
      <c r="B518" s="179"/>
      <c r="D518" s="160" t="s">
        <v>182</v>
      </c>
      <c r="E518" s="180" t="s">
        <v>3</v>
      </c>
      <c r="F518" s="181" t="s">
        <v>670</v>
      </c>
      <c r="H518" s="180" t="s">
        <v>3</v>
      </c>
      <c r="I518" s="182"/>
      <c r="L518" s="179"/>
      <c r="M518" s="183"/>
      <c r="N518" s="184"/>
      <c r="O518" s="184"/>
      <c r="P518" s="184"/>
      <c r="Q518" s="184"/>
      <c r="R518" s="184"/>
      <c r="S518" s="184"/>
      <c r="T518" s="185"/>
      <c r="AT518" s="180" t="s">
        <v>182</v>
      </c>
      <c r="AU518" s="180" t="s">
        <v>84</v>
      </c>
      <c r="AV518" s="14" t="s">
        <v>82</v>
      </c>
      <c r="AW518" s="14" t="s">
        <v>34</v>
      </c>
      <c r="AX518" s="14" t="s">
        <v>74</v>
      </c>
      <c r="AY518" s="180" t="s">
        <v>171</v>
      </c>
    </row>
    <row r="519" spans="2:51" s="12" customFormat="1" ht="12">
      <c r="B519" s="163"/>
      <c r="D519" s="160" t="s">
        <v>182</v>
      </c>
      <c r="E519" s="164" t="s">
        <v>3</v>
      </c>
      <c r="F519" s="165" t="s">
        <v>671</v>
      </c>
      <c r="H519" s="166">
        <v>4.938</v>
      </c>
      <c r="I519" s="167"/>
      <c r="L519" s="163"/>
      <c r="M519" s="168"/>
      <c r="N519" s="169"/>
      <c r="O519" s="169"/>
      <c r="P519" s="169"/>
      <c r="Q519" s="169"/>
      <c r="R519" s="169"/>
      <c r="S519" s="169"/>
      <c r="T519" s="170"/>
      <c r="AT519" s="164" t="s">
        <v>182</v>
      </c>
      <c r="AU519" s="164" t="s">
        <v>84</v>
      </c>
      <c r="AV519" s="12" t="s">
        <v>84</v>
      </c>
      <c r="AW519" s="12" t="s">
        <v>34</v>
      </c>
      <c r="AX519" s="12" t="s">
        <v>74</v>
      </c>
      <c r="AY519" s="164" t="s">
        <v>171</v>
      </c>
    </row>
    <row r="520" spans="2:51" s="14" customFormat="1" ht="12">
      <c r="B520" s="179"/>
      <c r="D520" s="160" t="s">
        <v>182</v>
      </c>
      <c r="E520" s="180" t="s">
        <v>3</v>
      </c>
      <c r="F520" s="181" t="s">
        <v>672</v>
      </c>
      <c r="H520" s="180" t="s">
        <v>3</v>
      </c>
      <c r="I520" s="182"/>
      <c r="L520" s="179"/>
      <c r="M520" s="183"/>
      <c r="N520" s="184"/>
      <c r="O520" s="184"/>
      <c r="P520" s="184"/>
      <c r="Q520" s="184"/>
      <c r="R520" s="184"/>
      <c r="S520" s="184"/>
      <c r="T520" s="185"/>
      <c r="AT520" s="180" t="s">
        <v>182</v>
      </c>
      <c r="AU520" s="180" t="s">
        <v>84</v>
      </c>
      <c r="AV520" s="14" t="s">
        <v>82</v>
      </c>
      <c r="AW520" s="14" t="s">
        <v>34</v>
      </c>
      <c r="AX520" s="14" t="s">
        <v>74</v>
      </c>
      <c r="AY520" s="180" t="s">
        <v>171</v>
      </c>
    </row>
    <row r="521" spans="2:51" s="12" customFormat="1" ht="12">
      <c r="B521" s="163"/>
      <c r="D521" s="160" t="s">
        <v>182</v>
      </c>
      <c r="E521" s="164" t="s">
        <v>3</v>
      </c>
      <c r="F521" s="165" t="s">
        <v>673</v>
      </c>
      <c r="H521" s="166">
        <v>5.806</v>
      </c>
      <c r="I521" s="167"/>
      <c r="L521" s="163"/>
      <c r="M521" s="168"/>
      <c r="N521" s="169"/>
      <c r="O521" s="169"/>
      <c r="P521" s="169"/>
      <c r="Q521" s="169"/>
      <c r="R521" s="169"/>
      <c r="S521" s="169"/>
      <c r="T521" s="170"/>
      <c r="AT521" s="164" t="s">
        <v>182</v>
      </c>
      <c r="AU521" s="164" t="s">
        <v>84</v>
      </c>
      <c r="AV521" s="12" t="s">
        <v>84</v>
      </c>
      <c r="AW521" s="12" t="s">
        <v>34</v>
      </c>
      <c r="AX521" s="12" t="s">
        <v>74</v>
      </c>
      <c r="AY521" s="164" t="s">
        <v>171</v>
      </c>
    </row>
    <row r="522" spans="2:51" s="13" customFormat="1" ht="12">
      <c r="B522" s="171"/>
      <c r="D522" s="160" t="s">
        <v>182</v>
      </c>
      <c r="E522" s="172" t="s">
        <v>3</v>
      </c>
      <c r="F522" s="173" t="s">
        <v>201</v>
      </c>
      <c r="H522" s="174">
        <v>10.744</v>
      </c>
      <c r="I522" s="175"/>
      <c r="L522" s="171"/>
      <c r="M522" s="176"/>
      <c r="N522" s="177"/>
      <c r="O522" s="177"/>
      <c r="P522" s="177"/>
      <c r="Q522" s="177"/>
      <c r="R522" s="177"/>
      <c r="S522" s="177"/>
      <c r="T522" s="178"/>
      <c r="AT522" s="172" t="s">
        <v>182</v>
      </c>
      <c r="AU522" s="172" t="s">
        <v>84</v>
      </c>
      <c r="AV522" s="13" t="s">
        <v>178</v>
      </c>
      <c r="AW522" s="13" t="s">
        <v>34</v>
      </c>
      <c r="AX522" s="13" t="s">
        <v>82</v>
      </c>
      <c r="AY522" s="172" t="s">
        <v>171</v>
      </c>
    </row>
    <row r="523" spans="2:65" s="1" customFormat="1" ht="16.5" customHeight="1">
      <c r="B523" s="147"/>
      <c r="C523" s="189" t="s">
        <v>674</v>
      </c>
      <c r="D523" s="189" t="s">
        <v>408</v>
      </c>
      <c r="E523" s="190" t="s">
        <v>675</v>
      </c>
      <c r="F523" s="191" t="s">
        <v>676</v>
      </c>
      <c r="G523" s="192" t="s">
        <v>235</v>
      </c>
      <c r="H523" s="193">
        <v>10.744</v>
      </c>
      <c r="I523" s="194"/>
      <c r="J523" s="195">
        <f>ROUND(I523*H523,2)</f>
        <v>0</v>
      </c>
      <c r="K523" s="191" t="s">
        <v>3</v>
      </c>
      <c r="L523" s="196"/>
      <c r="M523" s="197" t="s">
        <v>3</v>
      </c>
      <c r="N523" s="198" t="s">
        <v>45</v>
      </c>
      <c r="O523" s="51"/>
      <c r="P523" s="157">
        <f>O523*H523</f>
        <v>0</v>
      </c>
      <c r="Q523" s="157">
        <v>1</v>
      </c>
      <c r="R523" s="157">
        <f>Q523*H523</f>
        <v>10.744</v>
      </c>
      <c r="S523" s="157">
        <v>0</v>
      </c>
      <c r="T523" s="158">
        <f>S523*H523</f>
        <v>0</v>
      </c>
      <c r="AR523" s="18" t="s">
        <v>232</v>
      </c>
      <c r="AT523" s="18" t="s">
        <v>408</v>
      </c>
      <c r="AU523" s="18" t="s">
        <v>84</v>
      </c>
      <c r="AY523" s="18" t="s">
        <v>171</v>
      </c>
      <c r="BE523" s="159">
        <f>IF(N523="základní",J523,0)</f>
        <v>0</v>
      </c>
      <c r="BF523" s="159">
        <f>IF(N523="snížená",J523,0)</f>
        <v>0</v>
      </c>
      <c r="BG523" s="159">
        <f>IF(N523="zákl. přenesená",J523,0)</f>
        <v>0</v>
      </c>
      <c r="BH523" s="159">
        <f>IF(N523="sníž. přenesená",J523,0)</f>
        <v>0</v>
      </c>
      <c r="BI523" s="159">
        <f>IF(N523="nulová",J523,0)</f>
        <v>0</v>
      </c>
      <c r="BJ523" s="18" t="s">
        <v>82</v>
      </c>
      <c r="BK523" s="159">
        <f>ROUND(I523*H523,2)</f>
        <v>0</v>
      </c>
      <c r="BL523" s="18" t="s">
        <v>178</v>
      </c>
      <c r="BM523" s="18" t="s">
        <v>677</v>
      </c>
    </row>
    <row r="524" spans="2:47" s="1" customFormat="1" ht="12">
      <c r="B524" s="32"/>
      <c r="D524" s="160" t="s">
        <v>180</v>
      </c>
      <c r="F524" s="161" t="s">
        <v>676</v>
      </c>
      <c r="I524" s="93"/>
      <c r="L524" s="32"/>
      <c r="M524" s="162"/>
      <c r="N524" s="51"/>
      <c r="O524" s="51"/>
      <c r="P524" s="51"/>
      <c r="Q524" s="51"/>
      <c r="R524" s="51"/>
      <c r="S524" s="51"/>
      <c r="T524" s="52"/>
      <c r="AT524" s="18" t="s">
        <v>180</v>
      </c>
      <c r="AU524" s="18" t="s">
        <v>84</v>
      </c>
    </row>
    <row r="525" spans="2:65" s="1" customFormat="1" ht="16.5" customHeight="1">
      <c r="B525" s="147"/>
      <c r="C525" s="148" t="s">
        <v>678</v>
      </c>
      <c r="D525" s="148" t="s">
        <v>173</v>
      </c>
      <c r="E525" s="149" t="s">
        <v>679</v>
      </c>
      <c r="F525" s="150" t="s">
        <v>680</v>
      </c>
      <c r="G525" s="151" t="s">
        <v>235</v>
      </c>
      <c r="H525" s="152">
        <v>21.186</v>
      </c>
      <c r="I525" s="153"/>
      <c r="J525" s="154">
        <f>ROUND(I525*H525,2)</f>
        <v>0</v>
      </c>
      <c r="K525" s="150" t="s">
        <v>177</v>
      </c>
      <c r="L525" s="32"/>
      <c r="M525" s="155" t="s">
        <v>3</v>
      </c>
      <c r="N525" s="156" t="s">
        <v>45</v>
      </c>
      <c r="O525" s="51"/>
      <c r="P525" s="157">
        <f>O525*H525</f>
        <v>0</v>
      </c>
      <c r="Q525" s="157">
        <v>0</v>
      </c>
      <c r="R525" s="157">
        <f>Q525*H525</f>
        <v>0</v>
      </c>
      <c r="S525" s="157">
        <v>0</v>
      </c>
      <c r="T525" s="158">
        <f>S525*H525</f>
        <v>0</v>
      </c>
      <c r="AR525" s="18" t="s">
        <v>178</v>
      </c>
      <c r="AT525" s="18" t="s">
        <v>173</v>
      </c>
      <c r="AU525" s="18" t="s">
        <v>84</v>
      </c>
      <c r="AY525" s="18" t="s">
        <v>171</v>
      </c>
      <c r="BE525" s="159">
        <f>IF(N525="základní",J525,0)</f>
        <v>0</v>
      </c>
      <c r="BF525" s="159">
        <f>IF(N525="snížená",J525,0)</f>
        <v>0</v>
      </c>
      <c r="BG525" s="159">
        <f>IF(N525="zákl. přenesená",J525,0)</f>
        <v>0</v>
      </c>
      <c r="BH525" s="159">
        <f>IF(N525="sníž. přenesená",J525,0)</f>
        <v>0</v>
      </c>
      <c r="BI525" s="159">
        <f>IF(N525="nulová",J525,0)</f>
        <v>0</v>
      </c>
      <c r="BJ525" s="18" t="s">
        <v>82</v>
      </c>
      <c r="BK525" s="159">
        <f>ROUND(I525*H525,2)</f>
        <v>0</v>
      </c>
      <c r="BL525" s="18" t="s">
        <v>178</v>
      </c>
      <c r="BM525" s="18" t="s">
        <v>681</v>
      </c>
    </row>
    <row r="526" spans="2:47" s="1" customFormat="1" ht="12">
      <c r="B526" s="32"/>
      <c r="D526" s="160" t="s">
        <v>180</v>
      </c>
      <c r="F526" s="161" t="s">
        <v>682</v>
      </c>
      <c r="I526" s="93"/>
      <c r="L526" s="32"/>
      <c r="M526" s="162"/>
      <c r="N526" s="51"/>
      <c r="O526" s="51"/>
      <c r="P526" s="51"/>
      <c r="Q526" s="51"/>
      <c r="R526" s="51"/>
      <c r="S526" s="51"/>
      <c r="T526" s="52"/>
      <c r="AT526" s="18" t="s">
        <v>180</v>
      </c>
      <c r="AU526" s="18" t="s">
        <v>84</v>
      </c>
    </row>
    <row r="527" spans="2:51" s="14" customFormat="1" ht="12">
      <c r="B527" s="179"/>
      <c r="D527" s="160" t="s">
        <v>182</v>
      </c>
      <c r="E527" s="180" t="s">
        <v>3</v>
      </c>
      <c r="F527" s="181" t="s">
        <v>683</v>
      </c>
      <c r="H527" s="180" t="s">
        <v>3</v>
      </c>
      <c r="I527" s="182"/>
      <c r="L527" s="179"/>
      <c r="M527" s="183"/>
      <c r="N527" s="184"/>
      <c r="O527" s="184"/>
      <c r="P527" s="184"/>
      <c r="Q527" s="184"/>
      <c r="R527" s="184"/>
      <c r="S527" s="184"/>
      <c r="T527" s="185"/>
      <c r="AT527" s="180" t="s">
        <v>182</v>
      </c>
      <c r="AU527" s="180" t="s">
        <v>84</v>
      </c>
      <c r="AV527" s="14" t="s">
        <v>82</v>
      </c>
      <c r="AW527" s="14" t="s">
        <v>34</v>
      </c>
      <c r="AX527" s="14" t="s">
        <v>74</v>
      </c>
      <c r="AY527" s="180" t="s">
        <v>171</v>
      </c>
    </row>
    <row r="528" spans="2:51" s="12" customFormat="1" ht="12">
      <c r="B528" s="163"/>
      <c r="D528" s="160" t="s">
        <v>182</v>
      </c>
      <c r="E528" s="164" t="s">
        <v>3</v>
      </c>
      <c r="F528" s="165" t="s">
        <v>684</v>
      </c>
      <c r="H528" s="166">
        <v>2.71</v>
      </c>
      <c r="I528" s="167"/>
      <c r="L528" s="163"/>
      <c r="M528" s="168"/>
      <c r="N528" s="169"/>
      <c r="O528" s="169"/>
      <c r="P528" s="169"/>
      <c r="Q528" s="169"/>
      <c r="R528" s="169"/>
      <c r="S528" s="169"/>
      <c r="T528" s="170"/>
      <c r="AT528" s="164" t="s">
        <v>182</v>
      </c>
      <c r="AU528" s="164" t="s">
        <v>84</v>
      </c>
      <c r="AV528" s="12" t="s">
        <v>84</v>
      </c>
      <c r="AW528" s="12" t="s">
        <v>34</v>
      </c>
      <c r="AX528" s="12" t="s">
        <v>74</v>
      </c>
      <c r="AY528" s="164" t="s">
        <v>171</v>
      </c>
    </row>
    <row r="529" spans="2:51" s="14" customFormat="1" ht="12">
      <c r="B529" s="179"/>
      <c r="D529" s="160" t="s">
        <v>182</v>
      </c>
      <c r="E529" s="180" t="s">
        <v>3</v>
      </c>
      <c r="F529" s="181" t="s">
        <v>685</v>
      </c>
      <c r="H529" s="180" t="s">
        <v>3</v>
      </c>
      <c r="I529" s="182"/>
      <c r="L529" s="179"/>
      <c r="M529" s="183"/>
      <c r="N529" s="184"/>
      <c r="O529" s="184"/>
      <c r="P529" s="184"/>
      <c r="Q529" s="184"/>
      <c r="R529" s="184"/>
      <c r="S529" s="184"/>
      <c r="T529" s="185"/>
      <c r="AT529" s="180" t="s">
        <v>182</v>
      </c>
      <c r="AU529" s="180" t="s">
        <v>84</v>
      </c>
      <c r="AV529" s="14" t="s">
        <v>82</v>
      </c>
      <c r="AW529" s="14" t="s">
        <v>34</v>
      </c>
      <c r="AX529" s="14" t="s">
        <v>74</v>
      </c>
      <c r="AY529" s="180" t="s">
        <v>171</v>
      </c>
    </row>
    <row r="530" spans="2:51" s="12" customFormat="1" ht="12">
      <c r="B530" s="163"/>
      <c r="D530" s="160" t="s">
        <v>182</v>
      </c>
      <c r="E530" s="164" t="s">
        <v>3</v>
      </c>
      <c r="F530" s="165" t="s">
        <v>686</v>
      </c>
      <c r="H530" s="166">
        <v>1.322</v>
      </c>
      <c r="I530" s="167"/>
      <c r="L530" s="163"/>
      <c r="M530" s="168"/>
      <c r="N530" s="169"/>
      <c r="O530" s="169"/>
      <c r="P530" s="169"/>
      <c r="Q530" s="169"/>
      <c r="R530" s="169"/>
      <c r="S530" s="169"/>
      <c r="T530" s="170"/>
      <c r="AT530" s="164" t="s">
        <v>182</v>
      </c>
      <c r="AU530" s="164" t="s">
        <v>84</v>
      </c>
      <c r="AV530" s="12" t="s">
        <v>84</v>
      </c>
      <c r="AW530" s="12" t="s">
        <v>34</v>
      </c>
      <c r="AX530" s="12" t="s">
        <v>74</v>
      </c>
      <c r="AY530" s="164" t="s">
        <v>171</v>
      </c>
    </row>
    <row r="531" spans="2:51" s="14" customFormat="1" ht="12">
      <c r="B531" s="179"/>
      <c r="D531" s="160" t="s">
        <v>182</v>
      </c>
      <c r="E531" s="180" t="s">
        <v>3</v>
      </c>
      <c r="F531" s="181" t="s">
        <v>687</v>
      </c>
      <c r="H531" s="180" t="s">
        <v>3</v>
      </c>
      <c r="I531" s="182"/>
      <c r="L531" s="179"/>
      <c r="M531" s="183"/>
      <c r="N531" s="184"/>
      <c r="O531" s="184"/>
      <c r="P531" s="184"/>
      <c r="Q531" s="184"/>
      <c r="R531" s="184"/>
      <c r="S531" s="184"/>
      <c r="T531" s="185"/>
      <c r="AT531" s="180" t="s">
        <v>182</v>
      </c>
      <c r="AU531" s="180" t="s">
        <v>84</v>
      </c>
      <c r="AV531" s="14" t="s">
        <v>82</v>
      </c>
      <c r="AW531" s="14" t="s">
        <v>34</v>
      </c>
      <c r="AX531" s="14" t="s">
        <v>74</v>
      </c>
      <c r="AY531" s="180" t="s">
        <v>171</v>
      </c>
    </row>
    <row r="532" spans="2:51" s="12" customFormat="1" ht="12">
      <c r="B532" s="163"/>
      <c r="D532" s="160" t="s">
        <v>182</v>
      </c>
      <c r="E532" s="164" t="s">
        <v>3</v>
      </c>
      <c r="F532" s="165" t="s">
        <v>688</v>
      </c>
      <c r="H532" s="166">
        <v>2.169</v>
      </c>
      <c r="I532" s="167"/>
      <c r="L532" s="163"/>
      <c r="M532" s="168"/>
      <c r="N532" s="169"/>
      <c r="O532" s="169"/>
      <c r="P532" s="169"/>
      <c r="Q532" s="169"/>
      <c r="R532" s="169"/>
      <c r="S532" s="169"/>
      <c r="T532" s="170"/>
      <c r="AT532" s="164" t="s">
        <v>182</v>
      </c>
      <c r="AU532" s="164" t="s">
        <v>84</v>
      </c>
      <c r="AV532" s="12" t="s">
        <v>84</v>
      </c>
      <c r="AW532" s="12" t="s">
        <v>34</v>
      </c>
      <c r="AX532" s="12" t="s">
        <v>74</v>
      </c>
      <c r="AY532" s="164" t="s">
        <v>171</v>
      </c>
    </row>
    <row r="533" spans="2:51" s="14" customFormat="1" ht="12">
      <c r="B533" s="179"/>
      <c r="D533" s="160" t="s">
        <v>182</v>
      </c>
      <c r="E533" s="180" t="s">
        <v>3</v>
      </c>
      <c r="F533" s="181" t="s">
        <v>689</v>
      </c>
      <c r="H533" s="180" t="s">
        <v>3</v>
      </c>
      <c r="I533" s="182"/>
      <c r="L533" s="179"/>
      <c r="M533" s="183"/>
      <c r="N533" s="184"/>
      <c r="O533" s="184"/>
      <c r="P533" s="184"/>
      <c r="Q533" s="184"/>
      <c r="R533" s="184"/>
      <c r="S533" s="184"/>
      <c r="T533" s="185"/>
      <c r="AT533" s="180" t="s">
        <v>182</v>
      </c>
      <c r="AU533" s="180" t="s">
        <v>84</v>
      </c>
      <c r="AV533" s="14" t="s">
        <v>82</v>
      </c>
      <c r="AW533" s="14" t="s">
        <v>34</v>
      </c>
      <c r="AX533" s="14" t="s">
        <v>74</v>
      </c>
      <c r="AY533" s="180" t="s">
        <v>171</v>
      </c>
    </row>
    <row r="534" spans="2:51" s="12" customFormat="1" ht="12">
      <c r="B534" s="163"/>
      <c r="D534" s="160" t="s">
        <v>182</v>
      </c>
      <c r="E534" s="164" t="s">
        <v>3</v>
      </c>
      <c r="F534" s="165" t="s">
        <v>690</v>
      </c>
      <c r="H534" s="166">
        <v>2.344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4" t="s">
        <v>182</v>
      </c>
      <c r="AU534" s="164" t="s">
        <v>84</v>
      </c>
      <c r="AV534" s="12" t="s">
        <v>84</v>
      </c>
      <c r="AW534" s="12" t="s">
        <v>34</v>
      </c>
      <c r="AX534" s="12" t="s">
        <v>74</v>
      </c>
      <c r="AY534" s="164" t="s">
        <v>171</v>
      </c>
    </row>
    <row r="535" spans="2:51" s="14" customFormat="1" ht="12">
      <c r="B535" s="179"/>
      <c r="D535" s="160" t="s">
        <v>182</v>
      </c>
      <c r="E535" s="180" t="s">
        <v>3</v>
      </c>
      <c r="F535" s="181" t="s">
        <v>691</v>
      </c>
      <c r="H535" s="180" t="s">
        <v>3</v>
      </c>
      <c r="I535" s="182"/>
      <c r="L535" s="179"/>
      <c r="M535" s="183"/>
      <c r="N535" s="184"/>
      <c r="O535" s="184"/>
      <c r="P535" s="184"/>
      <c r="Q535" s="184"/>
      <c r="R535" s="184"/>
      <c r="S535" s="184"/>
      <c r="T535" s="185"/>
      <c r="AT535" s="180" t="s">
        <v>182</v>
      </c>
      <c r="AU535" s="180" t="s">
        <v>84</v>
      </c>
      <c r="AV535" s="14" t="s">
        <v>82</v>
      </c>
      <c r="AW535" s="14" t="s">
        <v>34</v>
      </c>
      <c r="AX535" s="14" t="s">
        <v>74</v>
      </c>
      <c r="AY535" s="180" t="s">
        <v>171</v>
      </c>
    </row>
    <row r="536" spans="2:51" s="12" customFormat="1" ht="12">
      <c r="B536" s="163"/>
      <c r="D536" s="160" t="s">
        <v>182</v>
      </c>
      <c r="E536" s="164" t="s">
        <v>3</v>
      </c>
      <c r="F536" s="165" t="s">
        <v>692</v>
      </c>
      <c r="H536" s="166">
        <v>6.007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4" t="s">
        <v>182</v>
      </c>
      <c r="AU536" s="164" t="s">
        <v>84</v>
      </c>
      <c r="AV536" s="12" t="s">
        <v>84</v>
      </c>
      <c r="AW536" s="12" t="s">
        <v>34</v>
      </c>
      <c r="AX536" s="12" t="s">
        <v>74</v>
      </c>
      <c r="AY536" s="164" t="s">
        <v>171</v>
      </c>
    </row>
    <row r="537" spans="2:51" s="14" customFormat="1" ht="12">
      <c r="B537" s="179"/>
      <c r="D537" s="160" t="s">
        <v>182</v>
      </c>
      <c r="E537" s="180" t="s">
        <v>3</v>
      </c>
      <c r="F537" s="181" t="s">
        <v>693</v>
      </c>
      <c r="H537" s="180" t="s">
        <v>3</v>
      </c>
      <c r="I537" s="182"/>
      <c r="L537" s="179"/>
      <c r="M537" s="183"/>
      <c r="N537" s="184"/>
      <c r="O537" s="184"/>
      <c r="P537" s="184"/>
      <c r="Q537" s="184"/>
      <c r="R537" s="184"/>
      <c r="S537" s="184"/>
      <c r="T537" s="185"/>
      <c r="AT537" s="180" t="s">
        <v>182</v>
      </c>
      <c r="AU537" s="180" t="s">
        <v>84</v>
      </c>
      <c r="AV537" s="14" t="s">
        <v>82</v>
      </c>
      <c r="AW537" s="14" t="s">
        <v>34</v>
      </c>
      <c r="AX537" s="14" t="s">
        <v>74</v>
      </c>
      <c r="AY537" s="180" t="s">
        <v>171</v>
      </c>
    </row>
    <row r="538" spans="2:51" s="12" customFormat="1" ht="12">
      <c r="B538" s="163"/>
      <c r="D538" s="160" t="s">
        <v>182</v>
      </c>
      <c r="E538" s="164" t="s">
        <v>3</v>
      </c>
      <c r="F538" s="165" t="s">
        <v>694</v>
      </c>
      <c r="H538" s="166">
        <v>0.813</v>
      </c>
      <c r="I538" s="167"/>
      <c r="L538" s="163"/>
      <c r="M538" s="168"/>
      <c r="N538" s="169"/>
      <c r="O538" s="169"/>
      <c r="P538" s="169"/>
      <c r="Q538" s="169"/>
      <c r="R538" s="169"/>
      <c r="S538" s="169"/>
      <c r="T538" s="170"/>
      <c r="AT538" s="164" t="s">
        <v>182</v>
      </c>
      <c r="AU538" s="164" t="s">
        <v>84</v>
      </c>
      <c r="AV538" s="12" t="s">
        <v>84</v>
      </c>
      <c r="AW538" s="12" t="s">
        <v>34</v>
      </c>
      <c r="AX538" s="12" t="s">
        <v>74</v>
      </c>
      <c r="AY538" s="164" t="s">
        <v>171</v>
      </c>
    </row>
    <row r="539" spans="2:51" s="14" customFormat="1" ht="12">
      <c r="B539" s="179"/>
      <c r="D539" s="160" t="s">
        <v>182</v>
      </c>
      <c r="E539" s="180" t="s">
        <v>3</v>
      </c>
      <c r="F539" s="181" t="s">
        <v>695</v>
      </c>
      <c r="H539" s="180" t="s">
        <v>3</v>
      </c>
      <c r="I539" s="182"/>
      <c r="L539" s="179"/>
      <c r="M539" s="183"/>
      <c r="N539" s="184"/>
      <c r="O539" s="184"/>
      <c r="P539" s="184"/>
      <c r="Q539" s="184"/>
      <c r="R539" s="184"/>
      <c r="S539" s="184"/>
      <c r="T539" s="185"/>
      <c r="AT539" s="180" t="s">
        <v>182</v>
      </c>
      <c r="AU539" s="180" t="s">
        <v>84</v>
      </c>
      <c r="AV539" s="14" t="s">
        <v>82</v>
      </c>
      <c r="AW539" s="14" t="s">
        <v>34</v>
      </c>
      <c r="AX539" s="14" t="s">
        <v>74</v>
      </c>
      <c r="AY539" s="180" t="s">
        <v>171</v>
      </c>
    </row>
    <row r="540" spans="2:51" s="12" customFormat="1" ht="12">
      <c r="B540" s="163"/>
      <c r="D540" s="160" t="s">
        <v>182</v>
      </c>
      <c r="E540" s="164" t="s">
        <v>3</v>
      </c>
      <c r="F540" s="165" t="s">
        <v>696</v>
      </c>
      <c r="H540" s="166">
        <v>0.598</v>
      </c>
      <c r="I540" s="167"/>
      <c r="L540" s="163"/>
      <c r="M540" s="168"/>
      <c r="N540" s="169"/>
      <c r="O540" s="169"/>
      <c r="P540" s="169"/>
      <c r="Q540" s="169"/>
      <c r="R540" s="169"/>
      <c r="S540" s="169"/>
      <c r="T540" s="170"/>
      <c r="AT540" s="164" t="s">
        <v>182</v>
      </c>
      <c r="AU540" s="164" t="s">
        <v>84</v>
      </c>
      <c r="AV540" s="12" t="s">
        <v>84</v>
      </c>
      <c r="AW540" s="12" t="s">
        <v>34</v>
      </c>
      <c r="AX540" s="12" t="s">
        <v>74</v>
      </c>
      <c r="AY540" s="164" t="s">
        <v>171</v>
      </c>
    </row>
    <row r="541" spans="2:51" s="14" customFormat="1" ht="12">
      <c r="B541" s="179"/>
      <c r="D541" s="160" t="s">
        <v>182</v>
      </c>
      <c r="E541" s="180" t="s">
        <v>3</v>
      </c>
      <c r="F541" s="181" t="s">
        <v>697</v>
      </c>
      <c r="H541" s="180" t="s">
        <v>3</v>
      </c>
      <c r="I541" s="182"/>
      <c r="L541" s="179"/>
      <c r="M541" s="183"/>
      <c r="N541" s="184"/>
      <c r="O541" s="184"/>
      <c r="P541" s="184"/>
      <c r="Q541" s="184"/>
      <c r="R541" s="184"/>
      <c r="S541" s="184"/>
      <c r="T541" s="185"/>
      <c r="AT541" s="180" t="s">
        <v>182</v>
      </c>
      <c r="AU541" s="180" t="s">
        <v>84</v>
      </c>
      <c r="AV541" s="14" t="s">
        <v>82</v>
      </c>
      <c r="AW541" s="14" t="s">
        <v>34</v>
      </c>
      <c r="AX541" s="14" t="s">
        <v>74</v>
      </c>
      <c r="AY541" s="180" t="s">
        <v>171</v>
      </c>
    </row>
    <row r="542" spans="2:51" s="12" customFormat="1" ht="12">
      <c r="B542" s="163"/>
      <c r="D542" s="160" t="s">
        <v>182</v>
      </c>
      <c r="E542" s="164" t="s">
        <v>3</v>
      </c>
      <c r="F542" s="165" t="s">
        <v>698</v>
      </c>
      <c r="H542" s="166">
        <v>0.997</v>
      </c>
      <c r="I542" s="167"/>
      <c r="L542" s="163"/>
      <c r="M542" s="168"/>
      <c r="N542" s="169"/>
      <c r="O542" s="169"/>
      <c r="P542" s="169"/>
      <c r="Q542" s="169"/>
      <c r="R542" s="169"/>
      <c r="S542" s="169"/>
      <c r="T542" s="170"/>
      <c r="AT542" s="164" t="s">
        <v>182</v>
      </c>
      <c r="AU542" s="164" t="s">
        <v>84</v>
      </c>
      <c r="AV542" s="12" t="s">
        <v>84</v>
      </c>
      <c r="AW542" s="12" t="s">
        <v>34</v>
      </c>
      <c r="AX542" s="12" t="s">
        <v>74</v>
      </c>
      <c r="AY542" s="164" t="s">
        <v>171</v>
      </c>
    </row>
    <row r="543" spans="2:51" s="14" customFormat="1" ht="12">
      <c r="B543" s="179"/>
      <c r="D543" s="160" t="s">
        <v>182</v>
      </c>
      <c r="E543" s="180" t="s">
        <v>3</v>
      </c>
      <c r="F543" s="181" t="s">
        <v>699</v>
      </c>
      <c r="H543" s="180" t="s">
        <v>3</v>
      </c>
      <c r="I543" s="182"/>
      <c r="L543" s="179"/>
      <c r="M543" s="183"/>
      <c r="N543" s="184"/>
      <c r="O543" s="184"/>
      <c r="P543" s="184"/>
      <c r="Q543" s="184"/>
      <c r="R543" s="184"/>
      <c r="S543" s="184"/>
      <c r="T543" s="185"/>
      <c r="AT543" s="180" t="s">
        <v>182</v>
      </c>
      <c r="AU543" s="180" t="s">
        <v>84</v>
      </c>
      <c r="AV543" s="14" t="s">
        <v>82</v>
      </c>
      <c r="AW543" s="14" t="s">
        <v>34</v>
      </c>
      <c r="AX543" s="14" t="s">
        <v>74</v>
      </c>
      <c r="AY543" s="180" t="s">
        <v>171</v>
      </c>
    </row>
    <row r="544" spans="2:51" s="12" customFormat="1" ht="12">
      <c r="B544" s="163"/>
      <c r="D544" s="160" t="s">
        <v>182</v>
      </c>
      <c r="E544" s="164" t="s">
        <v>3</v>
      </c>
      <c r="F544" s="165" t="s">
        <v>700</v>
      </c>
      <c r="H544" s="166">
        <v>0.633</v>
      </c>
      <c r="I544" s="167"/>
      <c r="L544" s="163"/>
      <c r="M544" s="168"/>
      <c r="N544" s="169"/>
      <c r="O544" s="169"/>
      <c r="P544" s="169"/>
      <c r="Q544" s="169"/>
      <c r="R544" s="169"/>
      <c r="S544" s="169"/>
      <c r="T544" s="170"/>
      <c r="AT544" s="164" t="s">
        <v>182</v>
      </c>
      <c r="AU544" s="164" t="s">
        <v>84</v>
      </c>
      <c r="AV544" s="12" t="s">
        <v>84</v>
      </c>
      <c r="AW544" s="12" t="s">
        <v>34</v>
      </c>
      <c r="AX544" s="12" t="s">
        <v>74</v>
      </c>
      <c r="AY544" s="164" t="s">
        <v>171</v>
      </c>
    </row>
    <row r="545" spans="2:51" s="14" customFormat="1" ht="12">
      <c r="B545" s="179"/>
      <c r="D545" s="160" t="s">
        <v>182</v>
      </c>
      <c r="E545" s="180" t="s">
        <v>3</v>
      </c>
      <c r="F545" s="181" t="s">
        <v>701</v>
      </c>
      <c r="H545" s="180" t="s">
        <v>3</v>
      </c>
      <c r="I545" s="182"/>
      <c r="L545" s="179"/>
      <c r="M545" s="183"/>
      <c r="N545" s="184"/>
      <c r="O545" s="184"/>
      <c r="P545" s="184"/>
      <c r="Q545" s="184"/>
      <c r="R545" s="184"/>
      <c r="S545" s="184"/>
      <c r="T545" s="185"/>
      <c r="AT545" s="180" t="s">
        <v>182</v>
      </c>
      <c r="AU545" s="180" t="s">
        <v>84</v>
      </c>
      <c r="AV545" s="14" t="s">
        <v>82</v>
      </c>
      <c r="AW545" s="14" t="s">
        <v>34</v>
      </c>
      <c r="AX545" s="14" t="s">
        <v>74</v>
      </c>
      <c r="AY545" s="180" t="s">
        <v>171</v>
      </c>
    </row>
    <row r="546" spans="2:51" s="12" customFormat="1" ht="12">
      <c r="B546" s="163"/>
      <c r="D546" s="160" t="s">
        <v>182</v>
      </c>
      <c r="E546" s="164" t="s">
        <v>3</v>
      </c>
      <c r="F546" s="165" t="s">
        <v>702</v>
      </c>
      <c r="H546" s="166">
        <v>3.593</v>
      </c>
      <c r="I546" s="167"/>
      <c r="L546" s="163"/>
      <c r="M546" s="168"/>
      <c r="N546" s="169"/>
      <c r="O546" s="169"/>
      <c r="P546" s="169"/>
      <c r="Q546" s="169"/>
      <c r="R546" s="169"/>
      <c r="S546" s="169"/>
      <c r="T546" s="170"/>
      <c r="AT546" s="164" t="s">
        <v>182</v>
      </c>
      <c r="AU546" s="164" t="s">
        <v>84</v>
      </c>
      <c r="AV546" s="12" t="s">
        <v>84</v>
      </c>
      <c r="AW546" s="12" t="s">
        <v>34</v>
      </c>
      <c r="AX546" s="12" t="s">
        <v>74</v>
      </c>
      <c r="AY546" s="164" t="s">
        <v>171</v>
      </c>
    </row>
    <row r="547" spans="2:51" s="13" customFormat="1" ht="12">
      <c r="B547" s="171"/>
      <c r="D547" s="160" t="s">
        <v>182</v>
      </c>
      <c r="E547" s="172" t="s">
        <v>3</v>
      </c>
      <c r="F547" s="173" t="s">
        <v>201</v>
      </c>
      <c r="H547" s="174">
        <v>21.186</v>
      </c>
      <c r="I547" s="175"/>
      <c r="L547" s="171"/>
      <c r="M547" s="176"/>
      <c r="N547" s="177"/>
      <c r="O547" s="177"/>
      <c r="P547" s="177"/>
      <c r="Q547" s="177"/>
      <c r="R547" s="177"/>
      <c r="S547" s="177"/>
      <c r="T547" s="178"/>
      <c r="AT547" s="172" t="s">
        <v>182</v>
      </c>
      <c r="AU547" s="172" t="s">
        <v>84</v>
      </c>
      <c r="AV547" s="13" t="s">
        <v>178</v>
      </c>
      <c r="AW547" s="13" t="s">
        <v>34</v>
      </c>
      <c r="AX547" s="13" t="s">
        <v>82</v>
      </c>
      <c r="AY547" s="172" t="s">
        <v>171</v>
      </c>
    </row>
    <row r="548" spans="2:65" s="1" customFormat="1" ht="16.5" customHeight="1">
      <c r="B548" s="147"/>
      <c r="C548" s="189" t="s">
        <v>703</v>
      </c>
      <c r="D548" s="189" t="s">
        <v>408</v>
      </c>
      <c r="E548" s="190" t="s">
        <v>704</v>
      </c>
      <c r="F548" s="191" t="s">
        <v>705</v>
      </c>
      <c r="G548" s="192" t="s">
        <v>235</v>
      </c>
      <c r="H548" s="193">
        <v>21.186</v>
      </c>
      <c r="I548" s="194"/>
      <c r="J548" s="195">
        <f>ROUND(I548*H548,2)</f>
        <v>0</v>
      </c>
      <c r="K548" s="191" t="s">
        <v>3</v>
      </c>
      <c r="L548" s="196"/>
      <c r="M548" s="197" t="s">
        <v>3</v>
      </c>
      <c r="N548" s="198" t="s">
        <v>45</v>
      </c>
      <c r="O548" s="51"/>
      <c r="P548" s="157">
        <f>O548*H548</f>
        <v>0</v>
      </c>
      <c r="Q548" s="157">
        <v>1</v>
      </c>
      <c r="R548" s="157">
        <f>Q548*H548</f>
        <v>21.186</v>
      </c>
      <c r="S548" s="157">
        <v>0</v>
      </c>
      <c r="T548" s="158">
        <f>S548*H548</f>
        <v>0</v>
      </c>
      <c r="AR548" s="18" t="s">
        <v>232</v>
      </c>
      <c r="AT548" s="18" t="s">
        <v>408</v>
      </c>
      <c r="AU548" s="18" t="s">
        <v>84</v>
      </c>
      <c r="AY548" s="18" t="s">
        <v>171</v>
      </c>
      <c r="BE548" s="159">
        <f>IF(N548="základní",J548,0)</f>
        <v>0</v>
      </c>
      <c r="BF548" s="159">
        <f>IF(N548="snížená",J548,0)</f>
        <v>0</v>
      </c>
      <c r="BG548" s="159">
        <f>IF(N548="zákl. přenesená",J548,0)</f>
        <v>0</v>
      </c>
      <c r="BH548" s="159">
        <f>IF(N548="sníž. přenesená",J548,0)</f>
        <v>0</v>
      </c>
      <c r="BI548" s="159">
        <f>IF(N548="nulová",J548,0)</f>
        <v>0</v>
      </c>
      <c r="BJ548" s="18" t="s">
        <v>82</v>
      </c>
      <c r="BK548" s="159">
        <f>ROUND(I548*H548,2)</f>
        <v>0</v>
      </c>
      <c r="BL548" s="18" t="s">
        <v>178</v>
      </c>
      <c r="BM548" s="18" t="s">
        <v>706</v>
      </c>
    </row>
    <row r="549" spans="2:47" s="1" customFormat="1" ht="12">
      <c r="B549" s="32"/>
      <c r="D549" s="160" t="s">
        <v>180</v>
      </c>
      <c r="F549" s="161" t="s">
        <v>705</v>
      </c>
      <c r="I549" s="93"/>
      <c r="L549" s="32"/>
      <c r="M549" s="162"/>
      <c r="N549" s="51"/>
      <c r="O549" s="51"/>
      <c r="P549" s="51"/>
      <c r="Q549" s="51"/>
      <c r="R549" s="51"/>
      <c r="S549" s="51"/>
      <c r="T549" s="52"/>
      <c r="AT549" s="18" t="s">
        <v>180</v>
      </c>
      <c r="AU549" s="18" t="s">
        <v>84</v>
      </c>
    </row>
    <row r="550" spans="2:65" s="1" customFormat="1" ht="16.5" customHeight="1">
      <c r="B550" s="147"/>
      <c r="C550" s="148" t="s">
        <v>707</v>
      </c>
      <c r="D550" s="148" t="s">
        <v>173</v>
      </c>
      <c r="E550" s="149" t="s">
        <v>708</v>
      </c>
      <c r="F550" s="150" t="s">
        <v>709</v>
      </c>
      <c r="G550" s="151" t="s">
        <v>176</v>
      </c>
      <c r="H550" s="152">
        <v>1151.12</v>
      </c>
      <c r="I550" s="153"/>
      <c r="J550" s="154">
        <f>ROUND(I550*H550,2)</f>
        <v>0</v>
      </c>
      <c r="K550" s="150" t="s">
        <v>3</v>
      </c>
      <c r="L550" s="32"/>
      <c r="M550" s="155" t="s">
        <v>3</v>
      </c>
      <c r="N550" s="156" t="s">
        <v>45</v>
      </c>
      <c r="O550" s="51"/>
      <c r="P550" s="157">
        <f>O550*H550</f>
        <v>0</v>
      </c>
      <c r="Q550" s="157">
        <v>0</v>
      </c>
      <c r="R550" s="157">
        <f>Q550*H550</f>
        <v>0</v>
      </c>
      <c r="S550" s="157">
        <v>0</v>
      </c>
      <c r="T550" s="158">
        <f>S550*H550</f>
        <v>0</v>
      </c>
      <c r="AR550" s="18" t="s">
        <v>178</v>
      </c>
      <c r="AT550" s="18" t="s">
        <v>173</v>
      </c>
      <c r="AU550" s="18" t="s">
        <v>84</v>
      </c>
      <c r="AY550" s="18" t="s">
        <v>171</v>
      </c>
      <c r="BE550" s="159">
        <f>IF(N550="základní",J550,0)</f>
        <v>0</v>
      </c>
      <c r="BF550" s="159">
        <f>IF(N550="snížená",J550,0)</f>
        <v>0</v>
      </c>
      <c r="BG550" s="159">
        <f>IF(N550="zákl. přenesená",J550,0)</f>
        <v>0</v>
      </c>
      <c r="BH550" s="159">
        <f>IF(N550="sníž. přenesená",J550,0)</f>
        <v>0</v>
      </c>
      <c r="BI550" s="159">
        <f>IF(N550="nulová",J550,0)</f>
        <v>0</v>
      </c>
      <c r="BJ550" s="18" t="s">
        <v>82</v>
      </c>
      <c r="BK550" s="159">
        <f>ROUND(I550*H550,2)</f>
        <v>0</v>
      </c>
      <c r="BL550" s="18" t="s">
        <v>178</v>
      </c>
      <c r="BM550" s="18" t="s">
        <v>710</v>
      </c>
    </row>
    <row r="551" spans="2:47" s="1" customFormat="1" ht="12">
      <c r="B551" s="32"/>
      <c r="D551" s="160" t="s">
        <v>180</v>
      </c>
      <c r="F551" s="161" t="s">
        <v>709</v>
      </c>
      <c r="I551" s="93"/>
      <c r="L551" s="32"/>
      <c r="M551" s="162"/>
      <c r="N551" s="51"/>
      <c r="O551" s="51"/>
      <c r="P551" s="51"/>
      <c r="Q551" s="51"/>
      <c r="R551" s="51"/>
      <c r="S551" s="51"/>
      <c r="T551" s="52"/>
      <c r="AT551" s="18" t="s">
        <v>180</v>
      </c>
      <c r="AU551" s="18" t="s">
        <v>84</v>
      </c>
    </row>
    <row r="552" spans="2:47" s="1" customFormat="1" ht="126.75">
      <c r="B552" s="32"/>
      <c r="D552" s="160" t="s">
        <v>649</v>
      </c>
      <c r="F552" s="207" t="s">
        <v>4348</v>
      </c>
      <c r="I552" s="93"/>
      <c r="L552" s="32"/>
      <c r="M552" s="162"/>
      <c r="N552" s="51"/>
      <c r="O552" s="51"/>
      <c r="P552" s="51"/>
      <c r="Q552" s="51"/>
      <c r="R552" s="51"/>
      <c r="S552" s="51"/>
      <c r="T552" s="52"/>
      <c r="AT552" s="18" t="s">
        <v>649</v>
      </c>
      <c r="AU552" s="18" t="s">
        <v>84</v>
      </c>
    </row>
    <row r="553" spans="2:51" s="12" customFormat="1" ht="12">
      <c r="B553" s="163"/>
      <c r="D553" s="160" t="s">
        <v>182</v>
      </c>
      <c r="E553" s="164" t="s">
        <v>3</v>
      </c>
      <c r="F553" s="165" t="s">
        <v>711</v>
      </c>
      <c r="H553" s="166">
        <v>377.3</v>
      </c>
      <c r="I553" s="167"/>
      <c r="L553" s="163"/>
      <c r="M553" s="168"/>
      <c r="N553" s="169"/>
      <c r="O553" s="169"/>
      <c r="P553" s="169"/>
      <c r="Q553" s="169"/>
      <c r="R553" s="169"/>
      <c r="S553" s="169"/>
      <c r="T553" s="170"/>
      <c r="AT553" s="164" t="s">
        <v>182</v>
      </c>
      <c r="AU553" s="164" t="s">
        <v>84</v>
      </c>
      <c r="AV553" s="12" t="s">
        <v>84</v>
      </c>
      <c r="AW553" s="12" t="s">
        <v>34</v>
      </c>
      <c r="AX553" s="12" t="s">
        <v>74</v>
      </c>
      <c r="AY553" s="164" t="s">
        <v>171</v>
      </c>
    </row>
    <row r="554" spans="2:51" s="12" customFormat="1" ht="12">
      <c r="B554" s="163"/>
      <c r="D554" s="160" t="s">
        <v>182</v>
      </c>
      <c r="E554" s="164" t="s">
        <v>3</v>
      </c>
      <c r="F554" s="165" t="s">
        <v>712</v>
      </c>
      <c r="H554" s="166">
        <v>736.82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4" t="s">
        <v>182</v>
      </c>
      <c r="AU554" s="164" t="s">
        <v>84</v>
      </c>
      <c r="AV554" s="12" t="s">
        <v>84</v>
      </c>
      <c r="AW554" s="12" t="s">
        <v>34</v>
      </c>
      <c r="AX554" s="12" t="s">
        <v>74</v>
      </c>
      <c r="AY554" s="164" t="s">
        <v>171</v>
      </c>
    </row>
    <row r="555" spans="2:51" s="12" customFormat="1" ht="12">
      <c r="B555" s="163"/>
      <c r="D555" s="160" t="s">
        <v>182</v>
      </c>
      <c r="E555" s="164" t="s">
        <v>3</v>
      </c>
      <c r="F555" s="165" t="s">
        <v>713</v>
      </c>
      <c r="H555" s="166">
        <v>37</v>
      </c>
      <c r="I555" s="167"/>
      <c r="L555" s="163"/>
      <c r="M555" s="168"/>
      <c r="N555" s="169"/>
      <c r="O555" s="169"/>
      <c r="P555" s="169"/>
      <c r="Q555" s="169"/>
      <c r="R555" s="169"/>
      <c r="S555" s="169"/>
      <c r="T555" s="170"/>
      <c r="AT555" s="164" t="s">
        <v>182</v>
      </c>
      <c r="AU555" s="164" t="s">
        <v>84</v>
      </c>
      <c r="AV555" s="12" t="s">
        <v>84</v>
      </c>
      <c r="AW555" s="12" t="s">
        <v>34</v>
      </c>
      <c r="AX555" s="12" t="s">
        <v>74</v>
      </c>
      <c r="AY555" s="164" t="s">
        <v>171</v>
      </c>
    </row>
    <row r="556" spans="2:51" s="13" customFormat="1" ht="12">
      <c r="B556" s="171"/>
      <c r="D556" s="160" t="s">
        <v>182</v>
      </c>
      <c r="E556" s="172" t="s">
        <v>3</v>
      </c>
      <c r="F556" s="173" t="s">
        <v>201</v>
      </c>
      <c r="H556" s="174">
        <v>1151.1200000000001</v>
      </c>
      <c r="I556" s="175"/>
      <c r="L556" s="171"/>
      <c r="M556" s="176"/>
      <c r="N556" s="177"/>
      <c r="O556" s="177"/>
      <c r="P556" s="177"/>
      <c r="Q556" s="177"/>
      <c r="R556" s="177"/>
      <c r="S556" s="177"/>
      <c r="T556" s="178"/>
      <c r="AT556" s="172" t="s">
        <v>182</v>
      </c>
      <c r="AU556" s="172" t="s">
        <v>84</v>
      </c>
      <c r="AV556" s="13" t="s">
        <v>178</v>
      </c>
      <c r="AW556" s="13" t="s">
        <v>34</v>
      </c>
      <c r="AX556" s="13" t="s">
        <v>82</v>
      </c>
      <c r="AY556" s="172" t="s">
        <v>171</v>
      </c>
    </row>
    <row r="557" spans="2:65" s="1" customFormat="1" ht="16.5" customHeight="1">
      <c r="B557" s="147"/>
      <c r="C557" s="189" t="s">
        <v>714</v>
      </c>
      <c r="D557" s="189" t="s">
        <v>408</v>
      </c>
      <c r="E557" s="190" t="s">
        <v>715</v>
      </c>
      <c r="F557" s="191" t="s">
        <v>716</v>
      </c>
      <c r="G557" s="192" t="s">
        <v>176</v>
      </c>
      <c r="H557" s="193">
        <v>1174.142</v>
      </c>
      <c r="I557" s="194"/>
      <c r="J557" s="195">
        <f>ROUND(I557*H557,2)</f>
        <v>0</v>
      </c>
      <c r="K557" s="191" t="s">
        <v>3</v>
      </c>
      <c r="L557" s="196"/>
      <c r="M557" s="197" t="s">
        <v>3</v>
      </c>
      <c r="N557" s="198" t="s">
        <v>45</v>
      </c>
      <c r="O557" s="51"/>
      <c r="P557" s="157">
        <f>O557*H557</f>
        <v>0</v>
      </c>
      <c r="Q557" s="157">
        <v>0.011</v>
      </c>
      <c r="R557" s="157">
        <f>Q557*H557</f>
        <v>12.915562</v>
      </c>
      <c r="S557" s="157">
        <v>0</v>
      </c>
      <c r="T557" s="158">
        <f>S557*H557</f>
        <v>0</v>
      </c>
      <c r="AR557" s="18" t="s">
        <v>506</v>
      </c>
      <c r="AT557" s="18" t="s">
        <v>408</v>
      </c>
      <c r="AU557" s="18" t="s">
        <v>84</v>
      </c>
      <c r="AY557" s="18" t="s">
        <v>171</v>
      </c>
      <c r="BE557" s="159">
        <f>IF(N557="základní",J557,0)</f>
        <v>0</v>
      </c>
      <c r="BF557" s="159">
        <f>IF(N557="snížená",J557,0)</f>
        <v>0</v>
      </c>
      <c r="BG557" s="159">
        <f>IF(N557="zákl. přenesená",J557,0)</f>
        <v>0</v>
      </c>
      <c r="BH557" s="159">
        <f>IF(N557="sníž. přenesená",J557,0)</f>
        <v>0</v>
      </c>
      <c r="BI557" s="159">
        <f>IF(N557="nulová",J557,0)</f>
        <v>0</v>
      </c>
      <c r="BJ557" s="18" t="s">
        <v>82</v>
      </c>
      <c r="BK557" s="159">
        <f>ROUND(I557*H557,2)</f>
        <v>0</v>
      </c>
      <c r="BL557" s="18" t="s">
        <v>386</v>
      </c>
      <c r="BM557" s="18" t="s">
        <v>717</v>
      </c>
    </row>
    <row r="558" spans="2:47" s="1" customFormat="1" ht="12">
      <c r="B558" s="32"/>
      <c r="D558" s="160" t="s">
        <v>180</v>
      </c>
      <c r="F558" s="161" t="s">
        <v>716</v>
      </c>
      <c r="I558" s="93"/>
      <c r="L558" s="32"/>
      <c r="M558" s="162"/>
      <c r="N558" s="51"/>
      <c r="O558" s="51"/>
      <c r="P558" s="51"/>
      <c r="Q558" s="51"/>
      <c r="R558" s="51"/>
      <c r="S558" s="51"/>
      <c r="T558" s="52"/>
      <c r="AT558" s="18" t="s">
        <v>180</v>
      </c>
      <c r="AU558" s="18" t="s">
        <v>84</v>
      </c>
    </row>
    <row r="559" spans="2:47" s="1" customFormat="1" ht="107.25">
      <c r="B559" s="32"/>
      <c r="D559" s="160" t="s">
        <v>649</v>
      </c>
      <c r="F559" s="207" t="s">
        <v>4349</v>
      </c>
      <c r="I559" s="93"/>
      <c r="L559" s="32"/>
      <c r="M559" s="162"/>
      <c r="N559" s="51"/>
      <c r="O559" s="51"/>
      <c r="P559" s="51"/>
      <c r="Q559" s="51"/>
      <c r="R559" s="51"/>
      <c r="S559" s="51"/>
      <c r="T559" s="52"/>
      <c r="AT559" s="18" t="s">
        <v>649</v>
      </c>
      <c r="AU559" s="18" t="s">
        <v>84</v>
      </c>
    </row>
    <row r="560" spans="2:51" s="12" customFormat="1" ht="12">
      <c r="B560" s="163"/>
      <c r="D560" s="160" t="s">
        <v>182</v>
      </c>
      <c r="E560" s="164" t="s">
        <v>3</v>
      </c>
      <c r="F560" s="165" t="s">
        <v>711</v>
      </c>
      <c r="H560" s="166">
        <v>377.3</v>
      </c>
      <c r="I560" s="167"/>
      <c r="L560" s="163"/>
      <c r="M560" s="168"/>
      <c r="N560" s="169"/>
      <c r="O560" s="169"/>
      <c r="P560" s="169"/>
      <c r="Q560" s="169"/>
      <c r="R560" s="169"/>
      <c r="S560" s="169"/>
      <c r="T560" s="170"/>
      <c r="AT560" s="164" t="s">
        <v>182</v>
      </c>
      <c r="AU560" s="164" t="s">
        <v>84</v>
      </c>
      <c r="AV560" s="12" t="s">
        <v>84</v>
      </c>
      <c r="AW560" s="12" t="s">
        <v>34</v>
      </c>
      <c r="AX560" s="12" t="s">
        <v>74</v>
      </c>
      <c r="AY560" s="164" t="s">
        <v>171</v>
      </c>
    </row>
    <row r="561" spans="2:51" s="12" customFormat="1" ht="12">
      <c r="B561" s="163"/>
      <c r="D561" s="160" t="s">
        <v>182</v>
      </c>
      <c r="E561" s="164" t="s">
        <v>3</v>
      </c>
      <c r="F561" s="165" t="s">
        <v>712</v>
      </c>
      <c r="H561" s="166">
        <v>736.82</v>
      </c>
      <c r="I561" s="167"/>
      <c r="L561" s="163"/>
      <c r="M561" s="168"/>
      <c r="N561" s="169"/>
      <c r="O561" s="169"/>
      <c r="P561" s="169"/>
      <c r="Q561" s="169"/>
      <c r="R561" s="169"/>
      <c r="S561" s="169"/>
      <c r="T561" s="170"/>
      <c r="AT561" s="164" t="s">
        <v>182</v>
      </c>
      <c r="AU561" s="164" t="s">
        <v>84</v>
      </c>
      <c r="AV561" s="12" t="s">
        <v>84</v>
      </c>
      <c r="AW561" s="12" t="s">
        <v>34</v>
      </c>
      <c r="AX561" s="12" t="s">
        <v>74</v>
      </c>
      <c r="AY561" s="164" t="s">
        <v>171</v>
      </c>
    </row>
    <row r="562" spans="2:51" s="12" customFormat="1" ht="12">
      <c r="B562" s="163"/>
      <c r="D562" s="160" t="s">
        <v>182</v>
      </c>
      <c r="E562" s="164" t="s">
        <v>3</v>
      </c>
      <c r="F562" s="165" t="s">
        <v>713</v>
      </c>
      <c r="H562" s="166">
        <v>37</v>
      </c>
      <c r="I562" s="167"/>
      <c r="L562" s="163"/>
      <c r="M562" s="168"/>
      <c r="N562" s="169"/>
      <c r="O562" s="169"/>
      <c r="P562" s="169"/>
      <c r="Q562" s="169"/>
      <c r="R562" s="169"/>
      <c r="S562" s="169"/>
      <c r="T562" s="170"/>
      <c r="AT562" s="164" t="s">
        <v>182</v>
      </c>
      <c r="AU562" s="164" t="s">
        <v>84</v>
      </c>
      <c r="AV562" s="12" t="s">
        <v>84</v>
      </c>
      <c r="AW562" s="12" t="s">
        <v>34</v>
      </c>
      <c r="AX562" s="12" t="s">
        <v>74</v>
      </c>
      <c r="AY562" s="164" t="s">
        <v>171</v>
      </c>
    </row>
    <row r="563" spans="2:51" s="13" customFormat="1" ht="12">
      <c r="B563" s="171"/>
      <c r="D563" s="160" t="s">
        <v>182</v>
      </c>
      <c r="E563" s="172" t="s">
        <v>3</v>
      </c>
      <c r="F563" s="173" t="s">
        <v>201</v>
      </c>
      <c r="H563" s="174">
        <v>1151.1200000000001</v>
      </c>
      <c r="I563" s="175"/>
      <c r="L563" s="171"/>
      <c r="M563" s="176"/>
      <c r="N563" s="177"/>
      <c r="O563" s="177"/>
      <c r="P563" s="177"/>
      <c r="Q563" s="177"/>
      <c r="R563" s="177"/>
      <c r="S563" s="177"/>
      <c r="T563" s="178"/>
      <c r="AT563" s="172" t="s">
        <v>182</v>
      </c>
      <c r="AU563" s="172" t="s">
        <v>84</v>
      </c>
      <c r="AV563" s="13" t="s">
        <v>178</v>
      </c>
      <c r="AW563" s="13" t="s">
        <v>34</v>
      </c>
      <c r="AX563" s="13" t="s">
        <v>82</v>
      </c>
      <c r="AY563" s="172" t="s">
        <v>171</v>
      </c>
    </row>
    <row r="564" spans="2:51" s="12" customFormat="1" ht="12">
      <c r="B564" s="163"/>
      <c r="D564" s="160" t="s">
        <v>182</v>
      </c>
      <c r="F564" s="165" t="s">
        <v>718</v>
      </c>
      <c r="H564" s="166">
        <v>1174.142</v>
      </c>
      <c r="I564" s="167"/>
      <c r="L564" s="163"/>
      <c r="M564" s="168"/>
      <c r="N564" s="169"/>
      <c r="O564" s="169"/>
      <c r="P564" s="169"/>
      <c r="Q564" s="169"/>
      <c r="R564" s="169"/>
      <c r="S564" s="169"/>
      <c r="T564" s="170"/>
      <c r="AT564" s="164" t="s">
        <v>182</v>
      </c>
      <c r="AU564" s="164" t="s">
        <v>84</v>
      </c>
      <c r="AV564" s="12" t="s">
        <v>84</v>
      </c>
      <c r="AW564" s="12" t="s">
        <v>4</v>
      </c>
      <c r="AX564" s="12" t="s">
        <v>82</v>
      </c>
      <c r="AY564" s="164" t="s">
        <v>171</v>
      </c>
    </row>
    <row r="565" spans="2:65" s="1" customFormat="1" ht="16.5" customHeight="1">
      <c r="B565" s="147"/>
      <c r="C565" s="148" t="s">
        <v>719</v>
      </c>
      <c r="D565" s="148" t="s">
        <v>173</v>
      </c>
      <c r="E565" s="149" t="s">
        <v>720</v>
      </c>
      <c r="F565" s="150" t="s">
        <v>721</v>
      </c>
      <c r="G565" s="151" t="s">
        <v>176</v>
      </c>
      <c r="H565" s="152">
        <v>1725.76</v>
      </c>
      <c r="I565" s="153"/>
      <c r="J565" s="154">
        <f>ROUND(I565*H565,2)</f>
        <v>0</v>
      </c>
      <c r="K565" s="150" t="s">
        <v>177</v>
      </c>
      <c r="L565" s="32"/>
      <c r="M565" s="155" t="s">
        <v>3</v>
      </c>
      <c r="N565" s="156" t="s">
        <v>45</v>
      </c>
      <c r="O565" s="51"/>
      <c r="P565" s="157">
        <f>O565*H565</f>
        <v>0</v>
      </c>
      <c r="Q565" s="157">
        <v>0</v>
      </c>
      <c r="R565" s="157">
        <f>Q565*H565</f>
        <v>0</v>
      </c>
      <c r="S565" s="157">
        <v>0</v>
      </c>
      <c r="T565" s="158">
        <f>S565*H565</f>
        <v>0</v>
      </c>
      <c r="AR565" s="18" t="s">
        <v>178</v>
      </c>
      <c r="AT565" s="18" t="s">
        <v>173</v>
      </c>
      <c r="AU565" s="18" t="s">
        <v>84</v>
      </c>
      <c r="AY565" s="18" t="s">
        <v>171</v>
      </c>
      <c r="BE565" s="159">
        <f>IF(N565="základní",J565,0)</f>
        <v>0</v>
      </c>
      <c r="BF565" s="159">
        <f>IF(N565="snížená",J565,0)</f>
        <v>0</v>
      </c>
      <c r="BG565" s="159">
        <f>IF(N565="zákl. přenesená",J565,0)</f>
        <v>0</v>
      </c>
      <c r="BH565" s="159">
        <f>IF(N565="sníž. přenesená",J565,0)</f>
        <v>0</v>
      </c>
      <c r="BI565" s="159">
        <f>IF(N565="nulová",J565,0)</f>
        <v>0</v>
      </c>
      <c r="BJ565" s="18" t="s">
        <v>82</v>
      </c>
      <c r="BK565" s="159">
        <f>ROUND(I565*H565,2)</f>
        <v>0</v>
      </c>
      <c r="BL565" s="18" t="s">
        <v>178</v>
      </c>
      <c r="BM565" s="18" t="s">
        <v>722</v>
      </c>
    </row>
    <row r="566" spans="2:47" s="1" customFormat="1" ht="12">
      <c r="B566" s="32"/>
      <c r="D566" s="160" t="s">
        <v>180</v>
      </c>
      <c r="F566" s="161" t="s">
        <v>723</v>
      </c>
      <c r="I566" s="93"/>
      <c r="L566" s="32"/>
      <c r="M566" s="162"/>
      <c r="N566" s="51"/>
      <c r="O566" s="51"/>
      <c r="P566" s="51"/>
      <c r="Q566" s="51"/>
      <c r="R566" s="51"/>
      <c r="S566" s="51"/>
      <c r="T566" s="52"/>
      <c r="AT566" s="18" t="s">
        <v>180</v>
      </c>
      <c r="AU566" s="18" t="s">
        <v>84</v>
      </c>
    </row>
    <row r="567" spans="2:51" s="14" customFormat="1" ht="12">
      <c r="B567" s="179"/>
      <c r="D567" s="160" t="s">
        <v>182</v>
      </c>
      <c r="E567" s="180" t="s">
        <v>3</v>
      </c>
      <c r="F567" s="181" t="s">
        <v>724</v>
      </c>
      <c r="H567" s="180" t="s">
        <v>3</v>
      </c>
      <c r="I567" s="182"/>
      <c r="L567" s="179"/>
      <c r="M567" s="183"/>
      <c r="N567" s="184"/>
      <c r="O567" s="184"/>
      <c r="P567" s="184"/>
      <c r="Q567" s="184"/>
      <c r="R567" s="184"/>
      <c r="S567" s="184"/>
      <c r="T567" s="185"/>
      <c r="AT567" s="180" t="s">
        <v>182</v>
      </c>
      <c r="AU567" s="180" t="s">
        <v>84</v>
      </c>
      <c r="AV567" s="14" t="s">
        <v>82</v>
      </c>
      <c r="AW567" s="14" t="s">
        <v>34</v>
      </c>
      <c r="AX567" s="14" t="s">
        <v>74</v>
      </c>
      <c r="AY567" s="180" t="s">
        <v>171</v>
      </c>
    </row>
    <row r="568" spans="2:51" s="12" customFormat="1" ht="12">
      <c r="B568" s="163"/>
      <c r="D568" s="160" t="s">
        <v>182</v>
      </c>
      <c r="E568" s="164" t="s">
        <v>3</v>
      </c>
      <c r="F568" s="165" t="s">
        <v>725</v>
      </c>
      <c r="H568" s="166">
        <v>742.84</v>
      </c>
      <c r="I568" s="167"/>
      <c r="L568" s="163"/>
      <c r="M568" s="168"/>
      <c r="N568" s="169"/>
      <c r="O568" s="169"/>
      <c r="P568" s="169"/>
      <c r="Q568" s="169"/>
      <c r="R568" s="169"/>
      <c r="S568" s="169"/>
      <c r="T568" s="170"/>
      <c r="AT568" s="164" t="s">
        <v>182</v>
      </c>
      <c r="AU568" s="164" t="s">
        <v>84</v>
      </c>
      <c r="AV568" s="12" t="s">
        <v>84</v>
      </c>
      <c r="AW568" s="12" t="s">
        <v>34</v>
      </c>
      <c r="AX568" s="12" t="s">
        <v>74</v>
      </c>
      <c r="AY568" s="164" t="s">
        <v>171</v>
      </c>
    </row>
    <row r="569" spans="2:51" s="14" customFormat="1" ht="12">
      <c r="B569" s="179"/>
      <c r="D569" s="160" t="s">
        <v>182</v>
      </c>
      <c r="E569" s="180" t="s">
        <v>3</v>
      </c>
      <c r="F569" s="181" t="s">
        <v>726</v>
      </c>
      <c r="H569" s="180" t="s">
        <v>3</v>
      </c>
      <c r="I569" s="182"/>
      <c r="L569" s="179"/>
      <c r="M569" s="183"/>
      <c r="N569" s="184"/>
      <c r="O569" s="184"/>
      <c r="P569" s="184"/>
      <c r="Q569" s="184"/>
      <c r="R569" s="184"/>
      <c r="S569" s="184"/>
      <c r="T569" s="185"/>
      <c r="AT569" s="180" t="s">
        <v>182</v>
      </c>
      <c r="AU569" s="180" t="s">
        <v>84</v>
      </c>
      <c r="AV569" s="14" t="s">
        <v>82</v>
      </c>
      <c r="AW569" s="14" t="s">
        <v>34</v>
      </c>
      <c r="AX569" s="14" t="s">
        <v>74</v>
      </c>
      <c r="AY569" s="180" t="s">
        <v>171</v>
      </c>
    </row>
    <row r="570" spans="2:51" s="12" customFormat="1" ht="12">
      <c r="B570" s="163"/>
      <c r="D570" s="160" t="s">
        <v>182</v>
      </c>
      <c r="E570" s="164" t="s">
        <v>3</v>
      </c>
      <c r="F570" s="165" t="s">
        <v>727</v>
      </c>
      <c r="H570" s="166">
        <v>785.96</v>
      </c>
      <c r="I570" s="167"/>
      <c r="L570" s="163"/>
      <c r="M570" s="168"/>
      <c r="N570" s="169"/>
      <c r="O570" s="169"/>
      <c r="P570" s="169"/>
      <c r="Q570" s="169"/>
      <c r="R570" s="169"/>
      <c r="S570" s="169"/>
      <c r="T570" s="170"/>
      <c r="AT570" s="164" t="s">
        <v>182</v>
      </c>
      <c r="AU570" s="164" t="s">
        <v>84</v>
      </c>
      <c r="AV570" s="12" t="s">
        <v>84</v>
      </c>
      <c r="AW570" s="12" t="s">
        <v>34</v>
      </c>
      <c r="AX570" s="12" t="s">
        <v>74</v>
      </c>
      <c r="AY570" s="164" t="s">
        <v>171</v>
      </c>
    </row>
    <row r="571" spans="2:51" s="15" customFormat="1" ht="12">
      <c r="B571" s="199"/>
      <c r="D571" s="160" t="s">
        <v>182</v>
      </c>
      <c r="E571" s="200" t="s">
        <v>3</v>
      </c>
      <c r="F571" s="201" t="s">
        <v>451</v>
      </c>
      <c r="H571" s="202">
        <v>1528.8000000000002</v>
      </c>
      <c r="I571" s="203"/>
      <c r="L571" s="199"/>
      <c r="M571" s="204"/>
      <c r="N571" s="205"/>
      <c r="O571" s="205"/>
      <c r="P571" s="205"/>
      <c r="Q571" s="205"/>
      <c r="R571" s="205"/>
      <c r="S571" s="205"/>
      <c r="T571" s="206"/>
      <c r="AT571" s="200" t="s">
        <v>182</v>
      </c>
      <c r="AU571" s="200" t="s">
        <v>84</v>
      </c>
      <c r="AV571" s="15" t="s">
        <v>107</v>
      </c>
      <c r="AW571" s="15" t="s">
        <v>34</v>
      </c>
      <c r="AX571" s="15" t="s">
        <v>74</v>
      </c>
      <c r="AY571" s="200" t="s">
        <v>171</v>
      </c>
    </row>
    <row r="572" spans="2:51" s="14" customFormat="1" ht="12">
      <c r="B572" s="179"/>
      <c r="D572" s="160" t="s">
        <v>182</v>
      </c>
      <c r="E572" s="180" t="s">
        <v>3</v>
      </c>
      <c r="F572" s="181" t="s">
        <v>728</v>
      </c>
      <c r="H572" s="180" t="s">
        <v>3</v>
      </c>
      <c r="I572" s="182"/>
      <c r="L572" s="179"/>
      <c r="M572" s="183"/>
      <c r="N572" s="184"/>
      <c r="O572" s="184"/>
      <c r="P572" s="184"/>
      <c r="Q572" s="184"/>
      <c r="R572" s="184"/>
      <c r="S572" s="184"/>
      <c r="T572" s="185"/>
      <c r="AT572" s="180" t="s">
        <v>182</v>
      </c>
      <c r="AU572" s="180" t="s">
        <v>84</v>
      </c>
      <c r="AV572" s="14" t="s">
        <v>82</v>
      </c>
      <c r="AW572" s="14" t="s">
        <v>34</v>
      </c>
      <c r="AX572" s="14" t="s">
        <v>74</v>
      </c>
      <c r="AY572" s="180" t="s">
        <v>171</v>
      </c>
    </row>
    <row r="573" spans="2:51" s="12" customFormat="1" ht="12">
      <c r="B573" s="163"/>
      <c r="D573" s="160" t="s">
        <v>182</v>
      </c>
      <c r="E573" s="164" t="s">
        <v>3</v>
      </c>
      <c r="F573" s="165" t="s">
        <v>729</v>
      </c>
      <c r="H573" s="166">
        <v>188.86</v>
      </c>
      <c r="I573" s="167"/>
      <c r="L573" s="163"/>
      <c r="M573" s="168"/>
      <c r="N573" s="169"/>
      <c r="O573" s="169"/>
      <c r="P573" s="169"/>
      <c r="Q573" s="169"/>
      <c r="R573" s="169"/>
      <c r="S573" s="169"/>
      <c r="T573" s="170"/>
      <c r="AT573" s="164" t="s">
        <v>182</v>
      </c>
      <c r="AU573" s="164" t="s">
        <v>84</v>
      </c>
      <c r="AV573" s="12" t="s">
        <v>84</v>
      </c>
      <c r="AW573" s="12" t="s">
        <v>34</v>
      </c>
      <c r="AX573" s="12" t="s">
        <v>74</v>
      </c>
      <c r="AY573" s="164" t="s">
        <v>171</v>
      </c>
    </row>
    <row r="574" spans="2:51" s="14" customFormat="1" ht="12">
      <c r="B574" s="179"/>
      <c r="D574" s="160" t="s">
        <v>182</v>
      </c>
      <c r="E574" s="180" t="s">
        <v>3</v>
      </c>
      <c r="F574" s="181" t="s">
        <v>730</v>
      </c>
      <c r="H574" s="180" t="s">
        <v>3</v>
      </c>
      <c r="I574" s="182"/>
      <c r="L574" s="179"/>
      <c r="M574" s="183"/>
      <c r="N574" s="184"/>
      <c r="O574" s="184"/>
      <c r="P574" s="184"/>
      <c r="Q574" s="184"/>
      <c r="R574" s="184"/>
      <c r="S574" s="184"/>
      <c r="T574" s="185"/>
      <c r="AT574" s="180" t="s">
        <v>182</v>
      </c>
      <c r="AU574" s="180" t="s">
        <v>84</v>
      </c>
      <c r="AV574" s="14" t="s">
        <v>82</v>
      </c>
      <c r="AW574" s="14" t="s">
        <v>34</v>
      </c>
      <c r="AX574" s="14" t="s">
        <v>74</v>
      </c>
      <c r="AY574" s="180" t="s">
        <v>171</v>
      </c>
    </row>
    <row r="575" spans="2:51" s="12" customFormat="1" ht="12">
      <c r="B575" s="163"/>
      <c r="D575" s="160" t="s">
        <v>182</v>
      </c>
      <c r="E575" s="164" t="s">
        <v>3</v>
      </c>
      <c r="F575" s="165" t="s">
        <v>731</v>
      </c>
      <c r="H575" s="166">
        <v>8.1</v>
      </c>
      <c r="I575" s="167"/>
      <c r="L575" s="163"/>
      <c r="M575" s="168"/>
      <c r="N575" s="169"/>
      <c r="O575" s="169"/>
      <c r="P575" s="169"/>
      <c r="Q575" s="169"/>
      <c r="R575" s="169"/>
      <c r="S575" s="169"/>
      <c r="T575" s="170"/>
      <c r="AT575" s="164" t="s">
        <v>182</v>
      </c>
      <c r="AU575" s="164" t="s">
        <v>84</v>
      </c>
      <c r="AV575" s="12" t="s">
        <v>84</v>
      </c>
      <c r="AW575" s="12" t="s">
        <v>34</v>
      </c>
      <c r="AX575" s="12" t="s">
        <v>74</v>
      </c>
      <c r="AY575" s="164" t="s">
        <v>171</v>
      </c>
    </row>
    <row r="576" spans="2:51" s="15" customFormat="1" ht="12">
      <c r="B576" s="199"/>
      <c r="D576" s="160" t="s">
        <v>182</v>
      </c>
      <c r="E576" s="200" t="s">
        <v>3</v>
      </c>
      <c r="F576" s="201" t="s">
        <v>451</v>
      </c>
      <c r="H576" s="202">
        <v>196.96</v>
      </c>
      <c r="I576" s="203"/>
      <c r="L576" s="199"/>
      <c r="M576" s="204"/>
      <c r="N576" s="205"/>
      <c r="O576" s="205"/>
      <c r="P576" s="205"/>
      <c r="Q576" s="205"/>
      <c r="R576" s="205"/>
      <c r="S576" s="205"/>
      <c r="T576" s="206"/>
      <c r="AT576" s="200" t="s">
        <v>182</v>
      </c>
      <c r="AU576" s="200" t="s">
        <v>84</v>
      </c>
      <c r="AV576" s="15" t="s">
        <v>107</v>
      </c>
      <c r="AW576" s="15" t="s">
        <v>34</v>
      </c>
      <c r="AX576" s="15" t="s">
        <v>74</v>
      </c>
      <c r="AY576" s="200" t="s">
        <v>171</v>
      </c>
    </row>
    <row r="577" spans="2:51" s="13" customFormat="1" ht="12">
      <c r="B577" s="171"/>
      <c r="D577" s="160" t="s">
        <v>182</v>
      </c>
      <c r="E577" s="172" t="s">
        <v>3</v>
      </c>
      <c r="F577" s="173" t="s">
        <v>201</v>
      </c>
      <c r="H577" s="174">
        <v>1725.7600000000002</v>
      </c>
      <c r="I577" s="175"/>
      <c r="L577" s="171"/>
      <c r="M577" s="176"/>
      <c r="N577" s="177"/>
      <c r="O577" s="177"/>
      <c r="P577" s="177"/>
      <c r="Q577" s="177"/>
      <c r="R577" s="177"/>
      <c r="S577" s="177"/>
      <c r="T577" s="178"/>
      <c r="AT577" s="172" t="s">
        <v>182</v>
      </c>
      <c r="AU577" s="172" t="s">
        <v>84</v>
      </c>
      <c r="AV577" s="13" t="s">
        <v>178</v>
      </c>
      <c r="AW577" s="13" t="s">
        <v>34</v>
      </c>
      <c r="AX577" s="13" t="s">
        <v>82</v>
      </c>
      <c r="AY577" s="172" t="s">
        <v>171</v>
      </c>
    </row>
    <row r="578" spans="2:65" s="1" customFormat="1" ht="16.5" customHeight="1">
      <c r="B578" s="147"/>
      <c r="C578" s="189" t="s">
        <v>732</v>
      </c>
      <c r="D578" s="189" t="s">
        <v>408</v>
      </c>
      <c r="E578" s="190" t="s">
        <v>733</v>
      </c>
      <c r="F578" s="191" t="s">
        <v>734</v>
      </c>
      <c r="G578" s="192" t="s">
        <v>176</v>
      </c>
      <c r="H578" s="193">
        <v>1559.376</v>
      </c>
      <c r="I578" s="194"/>
      <c r="J578" s="195">
        <f>ROUND(I578*H578,2)</f>
        <v>0</v>
      </c>
      <c r="K578" s="191" t="s">
        <v>3</v>
      </c>
      <c r="L578" s="196"/>
      <c r="M578" s="197" t="s">
        <v>3</v>
      </c>
      <c r="N578" s="198" t="s">
        <v>45</v>
      </c>
      <c r="O578" s="51"/>
      <c r="P578" s="157">
        <f>O578*H578</f>
        <v>0</v>
      </c>
      <c r="Q578" s="157">
        <v>0.011</v>
      </c>
      <c r="R578" s="157">
        <f>Q578*H578</f>
        <v>17.153136</v>
      </c>
      <c r="S578" s="157">
        <v>0</v>
      </c>
      <c r="T578" s="158">
        <f>S578*H578</f>
        <v>0</v>
      </c>
      <c r="AR578" s="18" t="s">
        <v>506</v>
      </c>
      <c r="AT578" s="18" t="s">
        <v>408</v>
      </c>
      <c r="AU578" s="18" t="s">
        <v>84</v>
      </c>
      <c r="AY578" s="18" t="s">
        <v>171</v>
      </c>
      <c r="BE578" s="159">
        <f>IF(N578="základní",J578,0)</f>
        <v>0</v>
      </c>
      <c r="BF578" s="159">
        <f>IF(N578="snížená",J578,0)</f>
        <v>0</v>
      </c>
      <c r="BG578" s="159">
        <f>IF(N578="zákl. přenesená",J578,0)</f>
        <v>0</v>
      </c>
      <c r="BH578" s="159">
        <f>IF(N578="sníž. přenesená",J578,0)</f>
        <v>0</v>
      </c>
      <c r="BI578" s="159">
        <f>IF(N578="nulová",J578,0)</f>
        <v>0</v>
      </c>
      <c r="BJ578" s="18" t="s">
        <v>82</v>
      </c>
      <c r="BK578" s="159">
        <f>ROUND(I578*H578,2)</f>
        <v>0</v>
      </c>
      <c r="BL578" s="18" t="s">
        <v>386</v>
      </c>
      <c r="BM578" s="18" t="s">
        <v>735</v>
      </c>
    </row>
    <row r="579" spans="2:47" s="1" customFormat="1" ht="12">
      <c r="B579" s="32"/>
      <c r="D579" s="160" t="s">
        <v>180</v>
      </c>
      <c r="F579" s="161" t="s">
        <v>734</v>
      </c>
      <c r="I579" s="93"/>
      <c r="L579" s="32"/>
      <c r="M579" s="162"/>
      <c r="N579" s="51"/>
      <c r="O579" s="51"/>
      <c r="P579" s="51"/>
      <c r="Q579" s="51"/>
      <c r="R579" s="51"/>
      <c r="S579" s="51"/>
      <c r="T579" s="52"/>
      <c r="AT579" s="18" t="s">
        <v>180</v>
      </c>
      <c r="AU579" s="18" t="s">
        <v>84</v>
      </c>
    </row>
    <row r="580" spans="2:47" s="1" customFormat="1" ht="97.5">
      <c r="B580" s="32"/>
      <c r="D580" s="160" t="s">
        <v>649</v>
      </c>
      <c r="F580" s="207" t="s">
        <v>736</v>
      </c>
      <c r="I580" s="93"/>
      <c r="L580" s="32"/>
      <c r="M580" s="162"/>
      <c r="N580" s="51"/>
      <c r="O580" s="51"/>
      <c r="P580" s="51"/>
      <c r="Q580" s="51"/>
      <c r="R580" s="51"/>
      <c r="S580" s="51"/>
      <c r="T580" s="52"/>
      <c r="AT580" s="18" t="s">
        <v>649</v>
      </c>
      <c r="AU580" s="18" t="s">
        <v>84</v>
      </c>
    </row>
    <row r="581" spans="2:51" s="14" customFormat="1" ht="12">
      <c r="B581" s="179"/>
      <c r="D581" s="160" t="s">
        <v>182</v>
      </c>
      <c r="E581" s="180" t="s">
        <v>3</v>
      </c>
      <c r="F581" s="181" t="s">
        <v>724</v>
      </c>
      <c r="H581" s="180" t="s">
        <v>3</v>
      </c>
      <c r="I581" s="182"/>
      <c r="L581" s="179"/>
      <c r="M581" s="183"/>
      <c r="N581" s="184"/>
      <c r="O581" s="184"/>
      <c r="P581" s="184"/>
      <c r="Q581" s="184"/>
      <c r="R581" s="184"/>
      <c r="S581" s="184"/>
      <c r="T581" s="185"/>
      <c r="AT581" s="180" t="s">
        <v>182</v>
      </c>
      <c r="AU581" s="180" t="s">
        <v>84</v>
      </c>
      <c r="AV581" s="14" t="s">
        <v>82</v>
      </c>
      <c r="AW581" s="14" t="s">
        <v>34</v>
      </c>
      <c r="AX581" s="14" t="s">
        <v>74</v>
      </c>
      <c r="AY581" s="180" t="s">
        <v>171</v>
      </c>
    </row>
    <row r="582" spans="2:51" s="12" customFormat="1" ht="12">
      <c r="B582" s="163"/>
      <c r="D582" s="160" t="s">
        <v>182</v>
      </c>
      <c r="E582" s="164" t="s">
        <v>3</v>
      </c>
      <c r="F582" s="165" t="s">
        <v>725</v>
      </c>
      <c r="H582" s="166">
        <v>742.84</v>
      </c>
      <c r="I582" s="167"/>
      <c r="L582" s="163"/>
      <c r="M582" s="168"/>
      <c r="N582" s="169"/>
      <c r="O582" s="169"/>
      <c r="P582" s="169"/>
      <c r="Q582" s="169"/>
      <c r="R582" s="169"/>
      <c r="S582" s="169"/>
      <c r="T582" s="170"/>
      <c r="AT582" s="164" t="s">
        <v>182</v>
      </c>
      <c r="AU582" s="164" t="s">
        <v>84</v>
      </c>
      <c r="AV582" s="12" t="s">
        <v>84</v>
      </c>
      <c r="AW582" s="12" t="s">
        <v>34</v>
      </c>
      <c r="AX582" s="12" t="s">
        <v>74</v>
      </c>
      <c r="AY582" s="164" t="s">
        <v>171</v>
      </c>
    </row>
    <row r="583" spans="2:51" s="14" customFormat="1" ht="12">
      <c r="B583" s="179"/>
      <c r="D583" s="160" t="s">
        <v>182</v>
      </c>
      <c r="E583" s="180" t="s">
        <v>3</v>
      </c>
      <c r="F583" s="181" t="s">
        <v>726</v>
      </c>
      <c r="H583" s="180" t="s">
        <v>3</v>
      </c>
      <c r="I583" s="182"/>
      <c r="L583" s="179"/>
      <c r="M583" s="183"/>
      <c r="N583" s="184"/>
      <c r="O583" s="184"/>
      <c r="P583" s="184"/>
      <c r="Q583" s="184"/>
      <c r="R583" s="184"/>
      <c r="S583" s="184"/>
      <c r="T583" s="185"/>
      <c r="AT583" s="180" t="s">
        <v>182</v>
      </c>
      <c r="AU583" s="180" t="s">
        <v>84</v>
      </c>
      <c r="AV583" s="14" t="s">
        <v>82</v>
      </c>
      <c r="AW583" s="14" t="s">
        <v>34</v>
      </c>
      <c r="AX583" s="14" t="s">
        <v>74</v>
      </c>
      <c r="AY583" s="180" t="s">
        <v>171</v>
      </c>
    </row>
    <row r="584" spans="2:51" s="12" customFormat="1" ht="12">
      <c r="B584" s="163"/>
      <c r="D584" s="160" t="s">
        <v>182</v>
      </c>
      <c r="E584" s="164" t="s">
        <v>3</v>
      </c>
      <c r="F584" s="165" t="s">
        <v>727</v>
      </c>
      <c r="H584" s="166">
        <v>785.96</v>
      </c>
      <c r="I584" s="167"/>
      <c r="L584" s="163"/>
      <c r="M584" s="168"/>
      <c r="N584" s="169"/>
      <c r="O584" s="169"/>
      <c r="P584" s="169"/>
      <c r="Q584" s="169"/>
      <c r="R584" s="169"/>
      <c r="S584" s="169"/>
      <c r="T584" s="170"/>
      <c r="AT584" s="164" t="s">
        <v>182</v>
      </c>
      <c r="AU584" s="164" t="s">
        <v>84</v>
      </c>
      <c r="AV584" s="12" t="s">
        <v>84</v>
      </c>
      <c r="AW584" s="12" t="s">
        <v>34</v>
      </c>
      <c r="AX584" s="12" t="s">
        <v>74</v>
      </c>
      <c r="AY584" s="164" t="s">
        <v>171</v>
      </c>
    </row>
    <row r="585" spans="2:51" s="13" customFormat="1" ht="12">
      <c r="B585" s="171"/>
      <c r="D585" s="160" t="s">
        <v>182</v>
      </c>
      <c r="E585" s="172" t="s">
        <v>3</v>
      </c>
      <c r="F585" s="173" t="s">
        <v>201</v>
      </c>
      <c r="H585" s="174">
        <v>1528.8000000000002</v>
      </c>
      <c r="I585" s="175"/>
      <c r="L585" s="171"/>
      <c r="M585" s="176"/>
      <c r="N585" s="177"/>
      <c r="O585" s="177"/>
      <c r="P585" s="177"/>
      <c r="Q585" s="177"/>
      <c r="R585" s="177"/>
      <c r="S585" s="177"/>
      <c r="T585" s="178"/>
      <c r="AT585" s="172" t="s">
        <v>182</v>
      </c>
      <c r="AU585" s="172" t="s">
        <v>84</v>
      </c>
      <c r="AV585" s="13" t="s">
        <v>178</v>
      </c>
      <c r="AW585" s="13" t="s">
        <v>34</v>
      </c>
      <c r="AX585" s="13" t="s">
        <v>82</v>
      </c>
      <c r="AY585" s="172" t="s">
        <v>171</v>
      </c>
    </row>
    <row r="586" spans="2:51" s="12" customFormat="1" ht="12">
      <c r="B586" s="163"/>
      <c r="D586" s="160" t="s">
        <v>182</v>
      </c>
      <c r="F586" s="165" t="s">
        <v>737</v>
      </c>
      <c r="H586" s="166">
        <v>1559.376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4" t="s">
        <v>182</v>
      </c>
      <c r="AU586" s="164" t="s">
        <v>84</v>
      </c>
      <c r="AV586" s="12" t="s">
        <v>84</v>
      </c>
      <c r="AW586" s="12" t="s">
        <v>4</v>
      </c>
      <c r="AX586" s="12" t="s">
        <v>82</v>
      </c>
      <c r="AY586" s="164" t="s">
        <v>171</v>
      </c>
    </row>
    <row r="587" spans="2:65" s="1" customFormat="1" ht="16.5" customHeight="1">
      <c r="B587" s="147"/>
      <c r="C587" s="189" t="s">
        <v>738</v>
      </c>
      <c r="D587" s="189" t="s">
        <v>408</v>
      </c>
      <c r="E587" s="190" t="s">
        <v>739</v>
      </c>
      <c r="F587" s="191" t="s">
        <v>740</v>
      </c>
      <c r="G587" s="192" t="s">
        <v>176</v>
      </c>
      <c r="H587" s="193">
        <v>196.96</v>
      </c>
      <c r="I587" s="194"/>
      <c r="J587" s="195">
        <f>ROUND(I587*H587,2)</f>
        <v>0</v>
      </c>
      <c r="K587" s="191" t="s">
        <v>3</v>
      </c>
      <c r="L587" s="196"/>
      <c r="M587" s="197" t="s">
        <v>3</v>
      </c>
      <c r="N587" s="198" t="s">
        <v>45</v>
      </c>
      <c r="O587" s="51"/>
      <c r="P587" s="157">
        <f>O587*H587</f>
        <v>0</v>
      </c>
      <c r="Q587" s="157">
        <v>0.011</v>
      </c>
      <c r="R587" s="157">
        <f>Q587*H587</f>
        <v>2.16656</v>
      </c>
      <c r="S587" s="157">
        <v>0</v>
      </c>
      <c r="T587" s="158">
        <f>S587*H587</f>
        <v>0</v>
      </c>
      <c r="AR587" s="18" t="s">
        <v>506</v>
      </c>
      <c r="AT587" s="18" t="s">
        <v>408</v>
      </c>
      <c r="AU587" s="18" t="s">
        <v>84</v>
      </c>
      <c r="AY587" s="18" t="s">
        <v>171</v>
      </c>
      <c r="BE587" s="159">
        <f>IF(N587="základní",J587,0)</f>
        <v>0</v>
      </c>
      <c r="BF587" s="159">
        <f>IF(N587="snížená",J587,0)</f>
        <v>0</v>
      </c>
      <c r="BG587" s="159">
        <f>IF(N587="zákl. přenesená",J587,0)</f>
        <v>0</v>
      </c>
      <c r="BH587" s="159">
        <f>IF(N587="sníž. přenesená",J587,0)</f>
        <v>0</v>
      </c>
      <c r="BI587" s="159">
        <f>IF(N587="nulová",J587,0)</f>
        <v>0</v>
      </c>
      <c r="BJ587" s="18" t="s">
        <v>82</v>
      </c>
      <c r="BK587" s="159">
        <f>ROUND(I587*H587,2)</f>
        <v>0</v>
      </c>
      <c r="BL587" s="18" t="s">
        <v>386</v>
      </c>
      <c r="BM587" s="18" t="s">
        <v>741</v>
      </c>
    </row>
    <row r="588" spans="2:47" s="1" customFormat="1" ht="12">
      <c r="B588" s="32"/>
      <c r="D588" s="160" t="s">
        <v>180</v>
      </c>
      <c r="F588" s="161" t="s">
        <v>740</v>
      </c>
      <c r="I588" s="93"/>
      <c r="L588" s="32"/>
      <c r="M588" s="162"/>
      <c r="N588" s="51"/>
      <c r="O588" s="51"/>
      <c r="P588" s="51"/>
      <c r="Q588" s="51"/>
      <c r="R588" s="51"/>
      <c r="S588" s="51"/>
      <c r="T588" s="52"/>
      <c r="AT588" s="18" t="s">
        <v>180</v>
      </c>
      <c r="AU588" s="18" t="s">
        <v>84</v>
      </c>
    </row>
    <row r="589" spans="2:47" s="1" customFormat="1" ht="107.25">
      <c r="B589" s="32"/>
      <c r="D589" s="160" t="s">
        <v>649</v>
      </c>
      <c r="F589" s="207" t="s">
        <v>742</v>
      </c>
      <c r="I589" s="93"/>
      <c r="L589" s="32"/>
      <c r="M589" s="162"/>
      <c r="N589" s="51"/>
      <c r="O589" s="51"/>
      <c r="P589" s="51"/>
      <c r="Q589" s="51"/>
      <c r="R589" s="51"/>
      <c r="S589" s="51"/>
      <c r="T589" s="52"/>
      <c r="AT589" s="18" t="s">
        <v>649</v>
      </c>
      <c r="AU589" s="18" t="s">
        <v>84</v>
      </c>
    </row>
    <row r="590" spans="2:51" s="14" customFormat="1" ht="12">
      <c r="B590" s="179"/>
      <c r="D590" s="160" t="s">
        <v>182</v>
      </c>
      <c r="E590" s="180" t="s">
        <v>3</v>
      </c>
      <c r="F590" s="181" t="s">
        <v>728</v>
      </c>
      <c r="H590" s="180" t="s">
        <v>3</v>
      </c>
      <c r="I590" s="182"/>
      <c r="L590" s="179"/>
      <c r="M590" s="183"/>
      <c r="N590" s="184"/>
      <c r="O590" s="184"/>
      <c r="P590" s="184"/>
      <c r="Q590" s="184"/>
      <c r="R590" s="184"/>
      <c r="S590" s="184"/>
      <c r="T590" s="185"/>
      <c r="AT590" s="180" t="s">
        <v>182</v>
      </c>
      <c r="AU590" s="180" t="s">
        <v>84</v>
      </c>
      <c r="AV590" s="14" t="s">
        <v>82</v>
      </c>
      <c r="AW590" s="14" t="s">
        <v>34</v>
      </c>
      <c r="AX590" s="14" t="s">
        <v>74</v>
      </c>
      <c r="AY590" s="180" t="s">
        <v>171</v>
      </c>
    </row>
    <row r="591" spans="2:51" s="12" customFormat="1" ht="12">
      <c r="B591" s="163"/>
      <c r="D591" s="160" t="s">
        <v>182</v>
      </c>
      <c r="E591" s="164" t="s">
        <v>3</v>
      </c>
      <c r="F591" s="165" t="s">
        <v>729</v>
      </c>
      <c r="H591" s="166">
        <v>188.86</v>
      </c>
      <c r="I591" s="167"/>
      <c r="L591" s="163"/>
      <c r="M591" s="168"/>
      <c r="N591" s="169"/>
      <c r="O591" s="169"/>
      <c r="P591" s="169"/>
      <c r="Q591" s="169"/>
      <c r="R591" s="169"/>
      <c r="S591" s="169"/>
      <c r="T591" s="170"/>
      <c r="AT591" s="164" t="s">
        <v>182</v>
      </c>
      <c r="AU591" s="164" t="s">
        <v>84</v>
      </c>
      <c r="AV591" s="12" t="s">
        <v>84</v>
      </c>
      <c r="AW591" s="12" t="s">
        <v>34</v>
      </c>
      <c r="AX591" s="12" t="s">
        <v>74</v>
      </c>
      <c r="AY591" s="164" t="s">
        <v>171</v>
      </c>
    </row>
    <row r="592" spans="2:51" s="14" customFormat="1" ht="12">
      <c r="B592" s="179"/>
      <c r="D592" s="160" t="s">
        <v>182</v>
      </c>
      <c r="E592" s="180" t="s">
        <v>3</v>
      </c>
      <c r="F592" s="181" t="s">
        <v>730</v>
      </c>
      <c r="H592" s="180" t="s">
        <v>3</v>
      </c>
      <c r="I592" s="182"/>
      <c r="L592" s="179"/>
      <c r="M592" s="183"/>
      <c r="N592" s="184"/>
      <c r="O592" s="184"/>
      <c r="P592" s="184"/>
      <c r="Q592" s="184"/>
      <c r="R592" s="184"/>
      <c r="S592" s="184"/>
      <c r="T592" s="185"/>
      <c r="AT592" s="180" t="s">
        <v>182</v>
      </c>
      <c r="AU592" s="180" t="s">
        <v>84</v>
      </c>
      <c r="AV592" s="14" t="s">
        <v>82</v>
      </c>
      <c r="AW592" s="14" t="s">
        <v>34</v>
      </c>
      <c r="AX592" s="14" t="s">
        <v>74</v>
      </c>
      <c r="AY592" s="180" t="s">
        <v>171</v>
      </c>
    </row>
    <row r="593" spans="2:51" s="12" customFormat="1" ht="12">
      <c r="B593" s="163"/>
      <c r="D593" s="160" t="s">
        <v>182</v>
      </c>
      <c r="E593" s="164" t="s">
        <v>3</v>
      </c>
      <c r="F593" s="165" t="s">
        <v>731</v>
      </c>
      <c r="H593" s="166">
        <v>8.1</v>
      </c>
      <c r="I593" s="167"/>
      <c r="L593" s="163"/>
      <c r="M593" s="168"/>
      <c r="N593" s="169"/>
      <c r="O593" s="169"/>
      <c r="P593" s="169"/>
      <c r="Q593" s="169"/>
      <c r="R593" s="169"/>
      <c r="S593" s="169"/>
      <c r="T593" s="170"/>
      <c r="AT593" s="164" t="s">
        <v>182</v>
      </c>
      <c r="AU593" s="164" t="s">
        <v>84</v>
      </c>
      <c r="AV593" s="12" t="s">
        <v>84</v>
      </c>
      <c r="AW593" s="12" t="s">
        <v>34</v>
      </c>
      <c r="AX593" s="12" t="s">
        <v>74</v>
      </c>
      <c r="AY593" s="164" t="s">
        <v>171</v>
      </c>
    </row>
    <row r="594" spans="2:51" s="13" customFormat="1" ht="12">
      <c r="B594" s="171"/>
      <c r="D594" s="160" t="s">
        <v>182</v>
      </c>
      <c r="E594" s="172" t="s">
        <v>3</v>
      </c>
      <c r="F594" s="173" t="s">
        <v>201</v>
      </c>
      <c r="H594" s="174">
        <v>196.96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182</v>
      </c>
      <c r="AU594" s="172" t="s">
        <v>84</v>
      </c>
      <c r="AV594" s="13" t="s">
        <v>178</v>
      </c>
      <c r="AW594" s="13" t="s">
        <v>34</v>
      </c>
      <c r="AX594" s="13" t="s">
        <v>82</v>
      </c>
      <c r="AY594" s="172" t="s">
        <v>171</v>
      </c>
    </row>
    <row r="595" spans="2:63" s="11" customFormat="1" ht="22.9" customHeight="1">
      <c r="B595" s="134"/>
      <c r="D595" s="135" t="s">
        <v>73</v>
      </c>
      <c r="E595" s="145" t="s">
        <v>190</v>
      </c>
      <c r="F595" s="145" t="s">
        <v>191</v>
      </c>
      <c r="I595" s="137"/>
      <c r="J595" s="146">
        <f>BK595</f>
        <v>0</v>
      </c>
      <c r="L595" s="134"/>
      <c r="M595" s="139"/>
      <c r="N595" s="140"/>
      <c r="O595" s="140"/>
      <c r="P595" s="141">
        <f>SUM(P596:P745)</f>
        <v>0</v>
      </c>
      <c r="Q595" s="140"/>
      <c r="R595" s="141">
        <f>SUM(R596:R745)</f>
        <v>525.7030849800001</v>
      </c>
      <c r="S595" s="140"/>
      <c r="T595" s="142">
        <f>SUM(T596:T745)</f>
        <v>0</v>
      </c>
      <c r="AR595" s="135" t="s">
        <v>82</v>
      </c>
      <c r="AT595" s="143" t="s">
        <v>73</v>
      </c>
      <c r="AU595" s="143" t="s">
        <v>82</v>
      </c>
      <c r="AY595" s="135" t="s">
        <v>171</v>
      </c>
      <c r="BK595" s="144">
        <f>SUM(BK596:BK745)</f>
        <v>0</v>
      </c>
    </row>
    <row r="596" spans="2:65" s="1" customFormat="1" ht="16.5" customHeight="1">
      <c r="B596" s="147"/>
      <c r="C596" s="148" t="s">
        <v>743</v>
      </c>
      <c r="D596" s="148" t="s">
        <v>173</v>
      </c>
      <c r="E596" s="149" t="s">
        <v>744</v>
      </c>
      <c r="F596" s="150" t="s">
        <v>745</v>
      </c>
      <c r="G596" s="151" t="s">
        <v>176</v>
      </c>
      <c r="H596" s="152">
        <v>185.466</v>
      </c>
      <c r="I596" s="153"/>
      <c r="J596" s="154">
        <f>ROUND(I596*H596,2)</f>
        <v>0</v>
      </c>
      <c r="K596" s="150" t="s">
        <v>177</v>
      </c>
      <c r="L596" s="32"/>
      <c r="M596" s="155" t="s">
        <v>3</v>
      </c>
      <c r="N596" s="156" t="s">
        <v>45</v>
      </c>
      <c r="O596" s="51"/>
      <c r="P596" s="157">
        <f>O596*H596</f>
        <v>0</v>
      </c>
      <c r="Q596" s="157">
        <v>0.00828</v>
      </c>
      <c r="R596" s="157">
        <f>Q596*H596</f>
        <v>1.53565848</v>
      </c>
      <c r="S596" s="157">
        <v>0</v>
      </c>
      <c r="T596" s="158">
        <f>S596*H596</f>
        <v>0</v>
      </c>
      <c r="AR596" s="18" t="s">
        <v>178</v>
      </c>
      <c r="AT596" s="18" t="s">
        <v>173</v>
      </c>
      <c r="AU596" s="18" t="s">
        <v>84</v>
      </c>
      <c r="AY596" s="18" t="s">
        <v>171</v>
      </c>
      <c r="BE596" s="159">
        <f>IF(N596="základní",J596,0)</f>
        <v>0</v>
      </c>
      <c r="BF596" s="159">
        <f>IF(N596="snížená",J596,0)</f>
        <v>0</v>
      </c>
      <c r="BG596" s="159">
        <f>IF(N596="zákl. přenesená",J596,0)</f>
        <v>0</v>
      </c>
      <c r="BH596" s="159">
        <f>IF(N596="sníž. přenesená",J596,0)</f>
        <v>0</v>
      </c>
      <c r="BI596" s="159">
        <f>IF(N596="nulová",J596,0)</f>
        <v>0</v>
      </c>
      <c r="BJ596" s="18" t="s">
        <v>82</v>
      </c>
      <c r="BK596" s="159">
        <f>ROUND(I596*H596,2)</f>
        <v>0</v>
      </c>
      <c r="BL596" s="18" t="s">
        <v>178</v>
      </c>
      <c r="BM596" s="18" t="s">
        <v>746</v>
      </c>
    </row>
    <row r="597" spans="2:47" s="1" customFormat="1" ht="19.5">
      <c r="B597" s="32"/>
      <c r="D597" s="160" t="s">
        <v>180</v>
      </c>
      <c r="F597" s="161" t="s">
        <v>747</v>
      </c>
      <c r="I597" s="93"/>
      <c r="L597" s="32"/>
      <c r="M597" s="162"/>
      <c r="N597" s="51"/>
      <c r="O597" s="51"/>
      <c r="P597" s="51"/>
      <c r="Q597" s="51"/>
      <c r="R597" s="51"/>
      <c r="S597" s="51"/>
      <c r="T597" s="52"/>
      <c r="AT597" s="18" t="s">
        <v>180</v>
      </c>
      <c r="AU597" s="18" t="s">
        <v>84</v>
      </c>
    </row>
    <row r="598" spans="2:51" s="14" customFormat="1" ht="12">
      <c r="B598" s="179"/>
      <c r="D598" s="160" t="s">
        <v>182</v>
      </c>
      <c r="E598" s="180" t="s">
        <v>3</v>
      </c>
      <c r="F598" s="181" t="s">
        <v>748</v>
      </c>
      <c r="H598" s="180" t="s">
        <v>3</v>
      </c>
      <c r="I598" s="182"/>
      <c r="L598" s="179"/>
      <c r="M598" s="183"/>
      <c r="N598" s="184"/>
      <c r="O598" s="184"/>
      <c r="P598" s="184"/>
      <c r="Q598" s="184"/>
      <c r="R598" s="184"/>
      <c r="S598" s="184"/>
      <c r="T598" s="185"/>
      <c r="AT598" s="180" t="s">
        <v>182</v>
      </c>
      <c r="AU598" s="180" t="s">
        <v>84</v>
      </c>
      <c r="AV598" s="14" t="s">
        <v>82</v>
      </c>
      <c r="AW598" s="14" t="s">
        <v>34</v>
      </c>
      <c r="AX598" s="14" t="s">
        <v>74</v>
      </c>
      <c r="AY598" s="180" t="s">
        <v>171</v>
      </c>
    </row>
    <row r="599" spans="2:51" s="12" customFormat="1" ht="12">
      <c r="B599" s="163"/>
      <c r="D599" s="160" t="s">
        <v>182</v>
      </c>
      <c r="E599" s="164" t="s">
        <v>3</v>
      </c>
      <c r="F599" s="165" t="s">
        <v>749</v>
      </c>
      <c r="H599" s="166">
        <v>185.466</v>
      </c>
      <c r="I599" s="167"/>
      <c r="L599" s="163"/>
      <c r="M599" s="168"/>
      <c r="N599" s="169"/>
      <c r="O599" s="169"/>
      <c r="P599" s="169"/>
      <c r="Q599" s="169"/>
      <c r="R599" s="169"/>
      <c r="S599" s="169"/>
      <c r="T599" s="170"/>
      <c r="AT599" s="164" t="s">
        <v>182</v>
      </c>
      <c r="AU599" s="164" t="s">
        <v>84</v>
      </c>
      <c r="AV599" s="12" t="s">
        <v>84</v>
      </c>
      <c r="AW599" s="12" t="s">
        <v>34</v>
      </c>
      <c r="AX599" s="12" t="s">
        <v>82</v>
      </c>
      <c r="AY599" s="164" t="s">
        <v>171</v>
      </c>
    </row>
    <row r="600" spans="2:65" s="1" customFormat="1" ht="16.5" customHeight="1">
      <c r="B600" s="147"/>
      <c r="C600" s="189" t="s">
        <v>750</v>
      </c>
      <c r="D600" s="189" t="s">
        <v>408</v>
      </c>
      <c r="E600" s="190" t="s">
        <v>751</v>
      </c>
      <c r="F600" s="191" t="s">
        <v>752</v>
      </c>
      <c r="G600" s="192" t="s">
        <v>176</v>
      </c>
      <c r="H600" s="193">
        <v>189.175</v>
      </c>
      <c r="I600" s="194"/>
      <c r="J600" s="195">
        <f>ROUND(I600*H600,2)</f>
        <v>0</v>
      </c>
      <c r="K600" s="191" t="s">
        <v>177</v>
      </c>
      <c r="L600" s="196"/>
      <c r="M600" s="197" t="s">
        <v>3</v>
      </c>
      <c r="N600" s="198" t="s">
        <v>45</v>
      </c>
      <c r="O600" s="51"/>
      <c r="P600" s="157">
        <f>O600*H600</f>
        <v>0</v>
      </c>
      <c r="Q600" s="157">
        <v>0.002</v>
      </c>
      <c r="R600" s="157">
        <f>Q600*H600</f>
        <v>0.37835</v>
      </c>
      <c r="S600" s="157">
        <v>0</v>
      </c>
      <c r="T600" s="158">
        <f>S600*H600</f>
        <v>0</v>
      </c>
      <c r="AR600" s="18" t="s">
        <v>232</v>
      </c>
      <c r="AT600" s="18" t="s">
        <v>408</v>
      </c>
      <c r="AU600" s="18" t="s">
        <v>84</v>
      </c>
      <c r="AY600" s="18" t="s">
        <v>171</v>
      </c>
      <c r="BE600" s="159">
        <f>IF(N600="základní",J600,0)</f>
        <v>0</v>
      </c>
      <c r="BF600" s="159">
        <f>IF(N600="snížená",J600,0)</f>
        <v>0</v>
      </c>
      <c r="BG600" s="159">
        <f>IF(N600="zákl. přenesená",J600,0)</f>
        <v>0</v>
      </c>
      <c r="BH600" s="159">
        <f>IF(N600="sníž. přenesená",J600,0)</f>
        <v>0</v>
      </c>
      <c r="BI600" s="159">
        <f>IF(N600="nulová",J600,0)</f>
        <v>0</v>
      </c>
      <c r="BJ600" s="18" t="s">
        <v>82</v>
      </c>
      <c r="BK600" s="159">
        <f>ROUND(I600*H600,2)</f>
        <v>0</v>
      </c>
      <c r="BL600" s="18" t="s">
        <v>178</v>
      </c>
      <c r="BM600" s="18" t="s">
        <v>753</v>
      </c>
    </row>
    <row r="601" spans="2:47" s="1" customFormat="1" ht="12">
      <c r="B601" s="32"/>
      <c r="D601" s="160" t="s">
        <v>180</v>
      </c>
      <c r="F601" s="161" t="s">
        <v>752</v>
      </c>
      <c r="I601" s="93"/>
      <c r="L601" s="32"/>
      <c r="M601" s="162"/>
      <c r="N601" s="51"/>
      <c r="O601" s="51"/>
      <c r="P601" s="51"/>
      <c r="Q601" s="51"/>
      <c r="R601" s="51"/>
      <c r="S601" s="51"/>
      <c r="T601" s="52"/>
      <c r="AT601" s="18" t="s">
        <v>180</v>
      </c>
      <c r="AU601" s="18" t="s">
        <v>84</v>
      </c>
    </row>
    <row r="602" spans="2:51" s="12" customFormat="1" ht="12">
      <c r="B602" s="163"/>
      <c r="D602" s="160" t="s">
        <v>182</v>
      </c>
      <c r="F602" s="165" t="s">
        <v>754</v>
      </c>
      <c r="H602" s="166">
        <v>189.175</v>
      </c>
      <c r="I602" s="167"/>
      <c r="L602" s="163"/>
      <c r="M602" s="168"/>
      <c r="N602" s="169"/>
      <c r="O602" s="169"/>
      <c r="P602" s="169"/>
      <c r="Q602" s="169"/>
      <c r="R602" s="169"/>
      <c r="S602" s="169"/>
      <c r="T602" s="170"/>
      <c r="AT602" s="164" t="s">
        <v>182</v>
      </c>
      <c r="AU602" s="164" t="s">
        <v>84</v>
      </c>
      <c r="AV602" s="12" t="s">
        <v>84</v>
      </c>
      <c r="AW602" s="12" t="s">
        <v>4</v>
      </c>
      <c r="AX602" s="12" t="s">
        <v>82</v>
      </c>
      <c r="AY602" s="164" t="s">
        <v>171</v>
      </c>
    </row>
    <row r="603" spans="2:65" s="1" customFormat="1" ht="16.5" customHeight="1">
      <c r="B603" s="147"/>
      <c r="C603" s="148" t="s">
        <v>755</v>
      </c>
      <c r="D603" s="148" t="s">
        <v>173</v>
      </c>
      <c r="E603" s="149" t="s">
        <v>756</v>
      </c>
      <c r="F603" s="150" t="s">
        <v>757</v>
      </c>
      <c r="G603" s="151" t="s">
        <v>176</v>
      </c>
      <c r="H603" s="152">
        <v>148.373</v>
      </c>
      <c r="I603" s="153"/>
      <c r="J603" s="154">
        <f>ROUND(I603*H603,2)</f>
        <v>0</v>
      </c>
      <c r="K603" s="150" t="s">
        <v>177</v>
      </c>
      <c r="L603" s="32"/>
      <c r="M603" s="155" t="s">
        <v>3</v>
      </c>
      <c r="N603" s="156" t="s">
        <v>45</v>
      </c>
      <c r="O603" s="51"/>
      <c r="P603" s="157">
        <f>O603*H603</f>
        <v>0</v>
      </c>
      <c r="Q603" s="157">
        <v>0.00348</v>
      </c>
      <c r="R603" s="157">
        <f>Q603*H603</f>
        <v>0.5163380399999999</v>
      </c>
      <c r="S603" s="157">
        <v>0</v>
      </c>
      <c r="T603" s="158">
        <f>S603*H603</f>
        <v>0</v>
      </c>
      <c r="AR603" s="18" t="s">
        <v>178</v>
      </c>
      <c r="AT603" s="18" t="s">
        <v>173</v>
      </c>
      <c r="AU603" s="18" t="s">
        <v>84</v>
      </c>
      <c r="AY603" s="18" t="s">
        <v>171</v>
      </c>
      <c r="BE603" s="159">
        <f>IF(N603="základní",J603,0)</f>
        <v>0</v>
      </c>
      <c r="BF603" s="159">
        <f>IF(N603="snížená",J603,0)</f>
        <v>0</v>
      </c>
      <c r="BG603" s="159">
        <f>IF(N603="zákl. přenesená",J603,0)</f>
        <v>0</v>
      </c>
      <c r="BH603" s="159">
        <f>IF(N603="sníž. přenesená",J603,0)</f>
        <v>0</v>
      </c>
      <c r="BI603" s="159">
        <f>IF(N603="nulová",J603,0)</f>
        <v>0</v>
      </c>
      <c r="BJ603" s="18" t="s">
        <v>82</v>
      </c>
      <c r="BK603" s="159">
        <f>ROUND(I603*H603,2)</f>
        <v>0</v>
      </c>
      <c r="BL603" s="18" t="s">
        <v>178</v>
      </c>
      <c r="BM603" s="18" t="s">
        <v>758</v>
      </c>
    </row>
    <row r="604" spans="2:47" s="1" customFormat="1" ht="12">
      <c r="B604" s="32"/>
      <c r="D604" s="160" t="s">
        <v>180</v>
      </c>
      <c r="F604" s="161" t="s">
        <v>759</v>
      </c>
      <c r="I604" s="93"/>
      <c r="L604" s="32"/>
      <c r="M604" s="162"/>
      <c r="N604" s="51"/>
      <c r="O604" s="51"/>
      <c r="P604" s="51"/>
      <c r="Q604" s="51"/>
      <c r="R604" s="51"/>
      <c r="S604" s="51"/>
      <c r="T604" s="52"/>
      <c r="AT604" s="18" t="s">
        <v>180</v>
      </c>
      <c r="AU604" s="18" t="s">
        <v>84</v>
      </c>
    </row>
    <row r="605" spans="2:51" s="14" customFormat="1" ht="12">
      <c r="B605" s="179"/>
      <c r="D605" s="160" t="s">
        <v>182</v>
      </c>
      <c r="E605" s="180" t="s">
        <v>3</v>
      </c>
      <c r="F605" s="181" t="s">
        <v>748</v>
      </c>
      <c r="H605" s="180" t="s">
        <v>3</v>
      </c>
      <c r="I605" s="182"/>
      <c r="L605" s="179"/>
      <c r="M605" s="183"/>
      <c r="N605" s="184"/>
      <c r="O605" s="184"/>
      <c r="P605" s="184"/>
      <c r="Q605" s="184"/>
      <c r="R605" s="184"/>
      <c r="S605" s="184"/>
      <c r="T605" s="185"/>
      <c r="AT605" s="180" t="s">
        <v>182</v>
      </c>
      <c r="AU605" s="180" t="s">
        <v>84</v>
      </c>
      <c r="AV605" s="14" t="s">
        <v>82</v>
      </c>
      <c r="AW605" s="14" t="s">
        <v>34</v>
      </c>
      <c r="AX605" s="14" t="s">
        <v>74</v>
      </c>
      <c r="AY605" s="180" t="s">
        <v>171</v>
      </c>
    </row>
    <row r="606" spans="2:51" s="12" customFormat="1" ht="12">
      <c r="B606" s="163"/>
      <c r="D606" s="160" t="s">
        <v>182</v>
      </c>
      <c r="E606" s="164" t="s">
        <v>3</v>
      </c>
      <c r="F606" s="165" t="s">
        <v>760</v>
      </c>
      <c r="H606" s="166">
        <v>148.373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4" t="s">
        <v>182</v>
      </c>
      <c r="AU606" s="164" t="s">
        <v>84</v>
      </c>
      <c r="AV606" s="12" t="s">
        <v>84</v>
      </c>
      <c r="AW606" s="12" t="s">
        <v>34</v>
      </c>
      <c r="AX606" s="12" t="s">
        <v>82</v>
      </c>
      <c r="AY606" s="164" t="s">
        <v>171</v>
      </c>
    </row>
    <row r="607" spans="2:65" s="1" customFormat="1" ht="16.5" customHeight="1">
      <c r="B607" s="147"/>
      <c r="C607" s="148" t="s">
        <v>761</v>
      </c>
      <c r="D607" s="148" t="s">
        <v>173</v>
      </c>
      <c r="E607" s="149" t="s">
        <v>762</v>
      </c>
      <c r="F607" s="150" t="s">
        <v>193</v>
      </c>
      <c r="G607" s="151" t="s">
        <v>279</v>
      </c>
      <c r="H607" s="152">
        <v>14.176</v>
      </c>
      <c r="I607" s="153"/>
      <c r="J607" s="154">
        <f>ROUND(I607*H607,2)</f>
        <v>0</v>
      </c>
      <c r="K607" s="150" t="s">
        <v>177</v>
      </c>
      <c r="L607" s="32"/>
      <c r="M607" s="155" t="s">
        <v>3</v>
      </c>
      <c r="N607" s="156" t="s">
        <v>45</v>
      </c>
      <c r="O607" s="51"/>
      <c r="P607" s="157">
        <f>O607*H607</f>
        <v>0</v>
      </c>
      <c r="Q607" s="157">
        <v>2.45329</v>
      </c>
      <c r="R607" s="157">
        <f>Q607*H607</f>
        <v>34.77783904</v>
      </c>
      <c r="S607" s="157">
        <v>0</v>
      </c>
      <c r="T607" s="158">
        <f>S607*H607</f>
        <v>0</v>
      </c>
      <c r="AR607" s="18" t="s">
        <v>178</v>
      </c>
      <c r="AT607" s="18" t="s">
        <v>173</v>
      </c>
      <c r="AU607" s="18" t="s">
        <v>84</v>
      </c>
      <c r="AY607" s="18" t="s">
        <v>171</v>
      </c>
      <c r="BE607" s="159">
        <f>IF(N607="základní",J607,0)</f>
        <v>0</v>
      </c>
      <c r="BF607" s="159">
        <f>IF(N607="snížená",J607,0)</f>
        <v>0</v>
      </c>
      <c r="BG607" s="159">
        <f>IF(N607="zákl. přenesená",J607,0)</f>
        <v>0</v>
      </c>
      <c r="BH607" s="159">
        <f>IF(N607="sníž. přenesená",J607,0)</f>
        <v>0</v>
      </c>
      <c r="BI607" s="159">
        <f>IF(N607="nulová",J607,0)</f>
        <v>0</v>
      </c>
      <c r="BJ607" s="18" t="s">
        <v>82</v>
      </c>
      <c r="BK607" s="159">
        <f>ROUND(I607*H607,2)</f>
        <v>0</v>
      </c>
      <c r="BL607" s="18" t="s">
        <v>178</v>
      </c>
      <c r="BM607" s="18" t="s">
        <v>763</v>
      </c>
    </row>
    <row r="608" spans="2:47" s="1" customFormat="1" ht="12">
      <c r="B608" s="32"/>
      <c r="D608" s="160" t="s">
        <v>180</v>
      </c>
      <c r="F608" s="161" t="s">
        <v>764</v>
      </c>
      <c r="I608" s="93"/>
      <c r="L608" s="32"/>
      <c r="M608" s="162"/>
      <c r="N608" s="51"/>
      <c r="O608" s="51"/>
      <c r="P608" s="51"/>
      <c r="Q608" s="51"/>
      <c r="R608" s="51"/>
      <c r="S608" s="51"/>
      <c r="T608" s="52"/>
      <c r="AT608" s="18" t="s">
        <v>180</v>
      </c>
      <c r="AU608" s="18" t="s">
        <v>84</v>
      </c>
    </row>
    <row r="609" spans="2:51" s="14" customFormat="1" ht="12">
      <c r="B609" s="179"/>
      <c r="D609" s="160" t="s">
        <v>182</v>
      </c>
      <c r="E609" s="180" t="s">
        <v>3</v>
      </c>
      <c r="F609" s="181" t="s">
        <v>765</v>
      </c>
      <c r="H609" s="180" t="s">
        <v>3</v>
      </c>
      <c r="I609" s="182"/>
      <c r="L609" s="179"/>
      <c r="M609" s="183"/>
      <c r="N609" s="184"/>
      <c r="O609" s="184"/>
      <c r="P609" s="184"/>
      <c r="Q609" s="184"/>
      <c r="R609" s="184"/>
      <c r="S609" s="184"/>
      <c r="T609" s="185"/>
      <c r="AT609" s="180" t="s">
        <v>182</v>
      </c>
      <c r="AU609" s="180" t="s">
        <v>84</v>
      </c>
      <c r="AV609" s="14" t="s">
        <v>82</v>
      </c>
      <c r="AW609" s="14" t="s">
        <v>34</v>
      </c>
      <c r="AX609" s="14" t="s">
        <v>74</v>
      </c>
      <c r="AY609" s="180" t="s">
        <v>171</v>
      </c>
    </row>
    <row r="610" spans="2:51" s="12" customFormat="1" ht="12">
      <c r="B610" s="163"/>
      <c r="D610" s="160" t="s">
        <v>182</v>
      </c>
      <c r="E610" s="164" t="s">
        <v>3</v>
      </c>
      <c r="F610" s="165" t="s">
        <v>766</v>
      </c>
      <c r="H610" s="166">
        <v>6.87</v>
      </c>
      <c r="I610" s="167"/>
      <c r="L610" s="163"/>
      <c r="M610" s="168"/>
      <c r="N610" s="169"/>
      <c r="O610" s="169"/>
      <c r="P610" s="169"/>
      <c r="Q610" s="169"/>
      <c r="R610" s="169"/>
      <c r="S610" s="169"/>
      <c r="T610" s="170"/>
      <c r="AT610" s="164" t="s">
        <v>182</v>
      </c>
      <c r="AU610" s="164" t="s">
        <v>84</v>
      </c>
      <c r="AV610" s="12" t="s">
        <v>84</v>
      </c>
      <c r="AW610" s="12" t="s">
        <v>34</v>
      </c>
      <c r="AX610" s="12" t="s">
        <v>74</v>
      </c>
      <c r="AY610" s="164" t="s">
        <v>171</v>
      </c>
    </row>
    <row r="611" spans="2:51" s="14" customFormat="1" ht="12">
      <c r="B611" s="179"/>
      <c r="D611" s="160" t="s">
        <v>182</v>
      </c>
      <c r="E611" s="180" t="s">
        <v>3</v>
      </c>
      <c r="F611" s="181" t="s">
        <v>767</v>
      </c>
      <c r="H611" s="180" t="s">
        <v>3</v>
      </c>
      <c r="I611" s="182"/>
      <c r="L611" s="179"/>
      <c r="M611" s="183"/>
      <c r="N611" s="184"/>
      <c r="O611" s="184"/>
      <c r="P611" s="184"/>
      <c r="Q611" s="184"/>
      <c r="R611" s="184"/>
      <c r="S611" s="184"/>
      <c r="T611" s="185"/>
      <c r="AT611" s="180" t="s">
        <v>182</v>
      </c>
      <c r="AU611" s="180" t="s">
        <v>84</v>
      </c>
      <c r="AV611" s="14" t="s">
        <v>82</v>
      </c>
      <c r="AW611" s="14" t="s">
        <v>34</v>
      </c>
      <c r="AX611" s="14" t="s">
        <v>74</v>
      </c>
      <c r="AY611" s="180" t="s">
        <v>171</v>
      </c>
    </row>
    <row r="612" spans="2:51" s="12" customFormat="1" ht="12">
      <c r="B612" s="163"/>
      <c r="D612" s="160" t="s">
        <v>182</v>
      </c>
      <c r="E612" s="164" t="s">
        <v>3</v>
      </c>
      <c r="F612" s="165" t="s">
        <v>768</v>
      </c>
      <c r="H612" s="166">
        <v>1.06</v>
      </c>
      <c r="I612" s="167"/>
      <c r="L612" s="163"/>
      <c r="M612" s="168"/>
      <c r="N612" s="169"/>
      <c r="O612" s="169"/>
      <c r="P612" s="169"/>
      <c r="Q612" s="169"/>
      <c r="R612" s="169"/>
      <c r="S612" s="169"/>
      <c r="T612" s="170"/>
      <c r="AT612" s="164" t="s">
        <v>182</v>
      </c>
      <c r="AU612" s="164" t="s">
        <v>84</v>
      </c>
      <c r="AV612" s="12" t="s">
        <v>84</v>
      </c>
      <c r="AW612" s="12" t="s">
        <v>34</v>
      </c>
      <c r="AX612" s="12" t="s">
        <v>74</v>
      </c>
      <c r="AY612" s="164" t="s">
        <v>171</v>
      </c>
    </row>
    <row r="613" spans="2:51" s="14" customFormat="1" ht="12">
      <c r="B613" s="179"/>
      <c r="D613" s="160" t="s">
        <v>182</v>
      </c>
      <c r="E613" s="180" t="s">
        <v>3</v>
      </c>
      <c r="F613" s="181" t="s">
        <v>769</v>
      </c>
      <c r="H613" s="180" t="s">
        <v>3</v>
      </c>
      <c r="I613" s="182"/>
      <c r="L613" s="179"/>
      <c r="M613" s="183"/>
      <c r="N613" s="184"/>
      <c r="O613" s="184"/>
      <c r="P613" s="184"/>
      <c r="Q613" s="184"/>
      <c r="R613" s="184"/>
      <c r="S613" s="184"/>
      <c r="T613" s="185"/>
      <c r="AT613" s="180" t="s">
        <v>182</v>
      </c>
      <c r="AU613" s="180" t="s">
        <v>84</v>
      </c>
      <c r="AV613" s="14" t="s">
        <v>82</v>
      </c>
      <c r="AW613" s="14" t="s">
        <v>34</v>
      </c>
      <c r="AX613" s="14" t="s">
        <v>74</v>
      </c>
      <c r="AY613" s="180" t="s">
        <v>171</v>
      </c>
    </row>
    <row r="614" spans="2:51" s="12" customFormat="1" ht="12">
      <c r="B614" s="163"/>
      <c r="D614" s="160" t="s">
        <v>182</v>
      </c>
      <c r="E614" s="164" t="s">
        <v>3</v>
      </c>
      <c r="F614" s="165" t="s">
        <v>770</v>
      </c>
      <c r="H614" s="166">
        <v>4.334</v>
      </c>
      <c r="I614" s="167"/>
      <c r="L614" s="163"/>
      <c r="M614" s="168"/>
      <c r="N614" s="169"/>
      <c r="O614" s="169"/>
      <c r="P614" s="169"/>
      <c r="Q614" s="169"/>
      <c r="R614" s="169"/>
      <c r="S614" s="169"/>
      <c r="T614" s="170"/>
      <c r="AT614" s="164" t="s">
        <v>182</v>
      </c>
      <c r="AU614" s="164" t="s">
        <v>84</v>
      </c>
      <c r="AV614" s="12" t="s">
        <v>84</v>
      </c>
      <c r="AW614" s="12" t="s">
        <v>34</v>
      </c>
      <c r="AX614" s="12" t="s">
        <v>74</v>
      </c>
      <c r="AY614" s="164" t="s">
        <v>171</v>
      </c>
    </row>
    <row r="615" spans="2:51" s="14" customFormat="1" ht="12">
      <c r="B615" s="179"/>
      <c r="D615" s="160" t="s">
        <v>182</v>
      </c>
      <c r="E615" s="180" t="s">
        <v>3</v>
      </c>
      <c r="F615" s="181" t="s">
        <v>771</v>
      </c>
      <c r="H615" s="180" t="s">
        <v>3</v>
      </c>
      <c r="I615" s="182"/>
      <c r="L615" s="179"/>
      <c r="M615" s="183"/>
      <c r="N615" s="184"/>
      <c r="O615" s="184"/>
      <c r="P615" s="184"/>
      <c r="Q615" s="184"/>
      <c r="R615" s="184"/>
      <c r="S615" s="184"/>
      <c r="T615" s="185"/>
      <c r="AT615" s="180" t="s">
        <v>182</v>
      </c>
      <c r="AU615" s="180" t="s">
        <v>84</v>
      </c>
      <c r="AV615" s="14" t="s">
        <v>82</v>
      </c>
      <c r="AW615" s="14" t="s">
        <v>34</v>
      </c>
      <c r="AX615" s="14" t="s">
        <v>74</v>
      </c>
      <c r="AY615" s="180" t="s">
        <v>171</v>
      </c>
    </row>
    <row r="616" spans="2:51" s="12" customFormat="1" ht="12">
      <c r="B616" s="163"/>
      <c r="D616" s="160" t="s">
        <v>182</v>
      </c>
      <c r="E616" s="164" t="s">
        <v>3</v>
      </c>
      <c r="F616" s="165" t="s">
        <v>772</v>
      </c>
      <c r="H616" s="166">
        <v>0.766</v>
      </c>
      <c r="I616" s="167"/>
      <c r="L616" s="163"/>
      <c r="M616" s="168"/>
      <c r="N616" s="169"/>
      <c r="O616" s="169"/>
      <c r="P616" s="169"/>
      <c r="Q616" s="169"/>
      <c r="R616" s="169"/>
      <c r="S616" s="169"/>
      <c r="T616" s="170"/>
      <c r="AT616" s="164" t="s">
        <v>182</v>
      </c>
      <c r="AU616" s="164" t="s">
        <v>84</v>
      </c>
      <c r="AV616" s="12" t="s">
        <v>84</v>
      </c>
      <c r="AW616" s="12" t="s">
        <v>34</v>
      </c>
      <c r="AX616" s="12" t="s">
        <v>74</v>
      </c>
      <c r="AY616" s="164" t="s">
        <v>171</v>
      </c>
    </row>
    <row r="617" spans="2:51" s="14" customFormat="1" ht="12">
      <c r="B617" s="179"/>
      <c r="D617" s="160" t="s">
        <v>182</v>
      </c>
      <c r="E617" s="180" t="s">
        <v>3</v>
      </c>
      <c r="F617" s="181" t="s">
        <v>773</v>
      </c>
      <c r="H617" s="180" t="s">
        <v>3</v>
      </c>
      <c r="I617" s="182"/>
      <c r="L617" s="179"/>
      <c r="M617" s="183"/>
      <c r="N617" s="184"/>
      <c r="O617" s="184"/>
      <c r="P617" s="184"/>
      <c r="Q617" s="184"/>
      <c r="R617" s="184"/>
      <c r="S617" s="184"/>
      <c r="T617" s="185"/>
      <c r="AT617" s="180" t="s">
        <v>182</v>
      </c>
      <c r="AU617" s="180" t="s">
        <v>84</v>
      </c>
      <c r="AV617" s="14" t="s">
        <v>82</v>
      </c>
      <c r="AW617" s="14" t="s">
        <v>34</v>
      </c>
      <c r="AX617" s="14" t="s">
        <v>74</v>
      </c>
      <c r="AY617" s="180" t="s">
        <v>171</v>
      </c>
    </row>
    <row r="618" spans="2:51" s="12" customFormat="1" ht="12">
      <c r="B618" s="163"/>
      <c r="D618" s="160" t="s">
        <v>182</v>
      </c>
      <c r="E618" s="164" t="s">
        <v>3</v>
      </c>
      <c r="F618" s="165" t="s">
        <v>774</v>
      </c>
      <c r="H618" s="166">
        <v>1.146</v>
      </c>
      <c r="I618" s="167"/>
      <c r="L618" s="163"/>
      <c r="M618" s="168"/>
      <c r="N618" s="169"/>
      <c r="O618" s="169"/>
      <c r="P618" s="169"/>
      <c r="Q618" s="169"/>
      <c r="R618" s="169"/>
      <c r="S618" s="169"/>
      <c r="T618" s="170"/>
      <c r="AT618" s="164" t="s">
        <v>182</v>
      </c>
      <c r="AU618" s="164" t="s">
        <v>84</v>
      </c>
      <c r="AV618" s="12" t="s">
        <v>84</v>
      </c>
      <c r="AW618" s="12" t="s">
        <v>34</v>
      </c>
      <c r="AX618" s="12" t="s">
        <v>74</v>
      </c>
      <c r="AY618" s="164" t="s">
        <v>171</v>
      </c>
    </row>
    <row r="619" spans="2:51" s="13" customFormat="1" ht="12">
      <c r="B619" s="171"/>
      <c r="D619" s="160" t="s">
        <v>182</v>
      </c>
      <c r="E619" s="172" t="s">
        <v>3</v>
      </c>
      <c r="F619" s="173" t="s">
        <v>201</v>
      </c>
      <c r="H619" s="174">
        <v>14.175999999999998</v>
      </c>
      <c r="I619" s="175"/>
      <c r="L619" s="171"/>
      <c r="M619" s="176"/>
      <c r="N619" s="177"/>
      <c r="O619" s="177"/>
      <c r="P619" s="177"/>
      <c r="Q619" s="177"/>
      <c r="R619" s="177"/>
      <c r="S619" s="177"/>
      <c r="T619" s="178"/>
      <c r="AT619" s="172" t="s">
        <v>182</v>
      </c>
      <c r="AU619" s="172" t="s">
        <v>84</v>
      </c>
      <c r="AV619" s="13" t="s">
        <v>178</v>
      </c>
      <c r="AW619" s="13" t="s">
        <v>34</v>
      </c>
      <c r="AX619" s="13" t="s">
        <v>82</v>
      </c>
      <c r="AY619" s="172" t="s">
        <v>171</v>
      </c>
    </row>
    <row r="620" spans="2:65" s="1" customFormat="1" ht="16.5" customHeight="1">
      <c r="B620" s="147"/>
      <c r="C620" s="148" t="s">
        <v>775</v>
      </c>
      <c r="D620" s="148" t="s">
        <v>173</v>
      </c>
      <c r="E620" s="149" t="s">
        <v>776</v>
      </c>
      <c r="F620" s="150" t="s">
        <v>777</v>
      </c>
      <c r="G620" s="151" t="s">
        <v>279</v>
      </c>
      <c r="H620" s="152">
        <v>5.594</v>
      </c>
      <c r="I620" s="153"/>
      <c r="J620" s="154">
        <f>ROUND(I620*H620,2)</f>
        <v>0</v>
      </c>
      <c r="K620" s="150" t="s">
        <v>177</v>
      </c>
      <c r="L620" s="32"/>
      <c r="M620" s="155" t="s">
        <v>3</v>
      </c>
      <c r="N620" s="156" t="s">
        <v>45</v>
      </c>
      <c r="O620" s="51"/>
      <c r="P620" s="157">
        <f>O620*H620</f>
        <v>0</v>
      </c>
      <c r="Q620" s="157">
        <v>2.45329</v>
      </c>
      <c r="R620" s="157">
        <f>Q620*H620</f>
        <v>13.72370426</v>
      </c>
      <c r="S620" s="157">
        <v>0</v>
      </c>
      <c r="T620" s="158">
        <f>S620*H620</f>
        <v>0</v>
      </c>
      <c r="AR620" s="18" t="s">
        <v>178</v>
      </c>
      <c r="AT620" s="18" t="s">
        <v>173</v>
      </c>
      <c r="AU620" s="18" t="s">
        <v>84</v>
      </c>
      <c r="AY620" s="18" t="s">
        <v>171</v>
      </c>
      <c r="BE620" s="159">
        <f>IF(N620="základní",J620,0)</f>
        <v>0</v>
      </c>
      <c r="BF620" s="159">
        <f>IF(N620="snížená",J620,0)</f>
        <v>0</v>
      </c>
      <c r="BG620" s="159">
        <f>IF(N620="zákl. přenesená",J620,0)</f>
        <v>0</v>
      </c>
      <c r="BH620" s="159">
        <f>IF(N620="sníž. přenesená",J620,0)</f>
        <v>0</v>
      </c>
      <c r="BI620" s="159">
        <f>IF(N620="nulová",J620,0)</f>
        <v>0</v>
      </c>
      <c r="BJ620" s="18" t="s">
        <v>82</v>
      </c>
      <c r="BK620" s="159">
        <f>ROUND(I620*H620,2)</f>
        <v>0</v>
      </c>
      <c r="BL620" s="18" t="s">
        <v>178</v>
      </c>
      <c r="BM620" s="18" t="s">
        <v>778</v>
      </c>
    </row>
    <row r="621" spans="2:47" s="1" customFormat="1" ht="12">
      <c r="B621" s="32"/>
      <c r="D621" s="160" t="s">
        <v>180</v>
      </c>
      <c r="F621" s="161" t="s">
        <v>779</v>
      </c>
      <c r="I621" s="93"/>
      <c r="L621" s="32"/>
      <c r="M621" s="162"/>
      <c r="N621" s="51"/>
      <c r="O621" s="51"/>
      <c r="P621" s="51"/>
      <c r="Q621" s="51"/>
      <c r="R621" s="51"/>
      <c r="S621" s="51"/>
      <c r="T621" s="52"/>
      <c r="AT621" s="18" t="s">
        <v>180</v>
      </c>
      <c r="AU621" s="18" t="s">
        <v>84</v>
      </c>
    </row>
    <row r="622" spans="2:51" s="14" customFormat="1" ht="12">
      <c r="B622" s="179"/>
      <c r="D622" s="160" t="s">
        <v>182</v>
      </c>
      <c r="E622" s="180" t="s">
        <v>3</v>
      </c>
      <c r="F622" s="181" t="s">
        <v>780</v>
      </c>
      <c r="H622" s="180" t="s">
        <v>3</v>
      </c>
      <c r="I622" s="182"/>
      <c r="L622" s="179"/>
      <c r="M622" s="183"/>
      <c r="N622" s="184"/>
      <c r="O622" s="184"/>
      <c r="P622" s="184"/>
      <c r="Q622" s="184"/>
      <c r="R622" s="184"/>
      <c r="S622" s="184"/>
      <c r="T622" s="185"/>
      <c r="AT622" s="180" t="s">
        <v>182</v>
      </c>
      <c r="AU622" s="180" t="s">
        <v>84</v>
      </c>
      <c r="AV622" s="14" t="s">
        <v>82</v>
      </c>
      <c r="AW622" s="14" t="s">
        <v>34</v>
      </c>
      <c r="AX622" s="14" t="s">
        <v>74</v>
      </c>
      <c r="AY622" s="180" t="s">
        <v>171</v>
      </c>
    </row>
    <row r="623" spans="2:51" s="12" customFormat="1" ht="12">
      <c r="B623" s="163"/>
      <c r="D623" s="160" t="s">
        <v>182</v>
      </c>
      <c r="E623" s="164" t="s">
        <v>3</v>
      </c>
      <c r="F623" s="165" t="s">
        <v>781</v>
      </c>
      <c r="H623" s="166">
        <v>5.594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4" t="s">
        <v>182</v>
      </c>
      <c r="AU623" s="164" t="s">
        <v>84</v>
      </c>
      <c r="AV623" s="12" t="s">
        <v>84</v>
      </c>
      <c r="AW623" s="12" t="s">
        <v>34</v>
      </c>
      <c r="AX623" s="12" t="s">
        <v>82</v>
      </c>
      <c r="AY623" s="164" t="s">
        <v>171</v>
      </c>
    </row>
    <row r="624" spans="2:65" s="1" customFormat="1" ht="16.5" customHeight="1">
      <c r="B624" s="147"/>
      <c r="C624" s="148" t="s">
        <v>782</v>
      </c>
      <c r="D624" s="148" t="s">
        <v>173</v>
      </c>
      <c r="E624" s="149" t="s">
        <v>783</v>
      </c>
      <c r="F624" s="150" t="s">
        <v>784</v>
      </c>
      <c r="G624" s="151" t="s">
        <v>279</v>
      </c>
      <c r="H624" s="152">
        <v>189.135</v>
      </c>
      <c r="I624" s="153"/>
      <c r="J624" s="154">
        <f>ROUND(I624*H624,2)</f>
        <v>0</v>
      </c>
      <c r="K624" s="150" t="s">
        <v>177</v>
      </c>
      <c r="L624" s="32"/>
      <c r="M624" s="155" t="s">
        <v>3</v>
      </c>
      <c r="N624" s="156" t="s">
        <v>45</v>
      </c>
      <c r="O624" s="51"/>
      <c r="P624" s="157">
        <f>O624*H624</f>
        <v>0</v>
      </c>
      <c r="Q624" s="157">
        <v>2.45329</v>
      </c>
      <c r="R624" s="157">
        <f>Q624*H624</f>
        <v>464.00300415</v>
      </c>
      <c r="S624" s="157">
        <v>0</v>
      </c>
      <c r="T624" s="158">
        <f>S624*H624</f>
        <v>0</v>
      </c>
      <c r="AR624" s="18" t="s">
        <v>178</v>
      </c>
      <c r="AT624" s="18" t="s">
        <v>173</v>
      </c>
      <c r="AU624" s="18" t="s">
        <v>84</v>
      </c>
      <c r="AY624" s="18" t="s">
        <v>171</v>
      </c>
      <c r="BE624" s="159">
        <f>IF(N624="základní",J624,0)</f>
        <v>0</v>
      </c>
      <c r="BF624" s="159">
        <f>IF(N624="snížená",J624,0)</f>
        <v>0</v>
      </c>
      <c r="BG624" s="159">
        <f>IF(N624="zákl. přenesená",J624,0)</f>
        <v>0</v>
      </c>
      <c r="BH624" s="159">
        <f>IF(N624="sníž. přenesená",J624,0)</f>
        <v>0</v>
      </c>
      <c r="BI624" s="159">
        <f>IF(N624="nulová",J624,0)</f>
        <v>0</v>
      </c>
      <c r="BJ624" s="18" t="s">
        <v>82</v>
      </c>
      <c r="BK624" s="159">
        <f>ROUND(I624*H624,2)</f>
        <v>0</v>
      </c>
      <c r="BL624" s="18" t="s">
        <v>178</v>
      </c>
      <c r="BM624" s="18" t="s">
        <v>785</v>
      </c>
    </row>
    <row r="625" spans="2:47" s="1" customFormat="1" ht="12">
      <c r="B625" s="32"/>
      <c r="D625" s="160" t="s">
        <v>180</v>
      </c>
      <c r="F625" s="161" t="s">
        <v>786</v>
      </c>
      <c r="I625" s="93"/>
      <c r="L625" s="32"/>
      <c r="M625" s="162"/>
      <c r="N625" s="51"/>
      <c r="O625" s="51"/>
      <c r="P625" s="51"/>
      <c r="Q625" s="51"/>
      <c r="R625" s="51"/>
      <c r="S625" s="51"/>
      <c r="T625" s="52"/>
      <c r="AT625" s="18" t="s">
        <v>180</v>
      </c>
      <c r="AU625" s="18" t="s">
        <v>84</v>
      </c>
    </row>
    <row r="626" spans="2:51" s="14" customFormat="1" ht="12">
      <c r="B626" s="179"/>
      <c r="D626" s="160" t="s">
        <v>182</v>
      </c>
      <c r="E626" s="180" t="s">
        <v>3</v>
      </c>
      <c r="F626" s="181" t="s">
        <v>342</v>
      </c>
      <c r="H626" s="180" t="s">
        <v>3</v>
      </c>
      <c r="I626" s="182"/>
      <c r="L626" s="179"/>
      <c r="M626" s="183"/>
      <c r="N626" s="184"/>
      <c r="O626" s="184"/>
      <c r="P626" s="184"/>
      <c r="Q626" s="184"/>
      <c r="R626" s="184"/>
      <c r="S626" s="184"/>
      <c r="T626" s="185"/>
      <c r="AT626" s="180" t="s">
        <v>182</v>
      </c>
      <c r="AU626" s="180" t="s">
        <v>84</v>
      </c>
      <c r="AV626" s="14" t="s">
        <v>82</v>
      </c>
      <c r="AW626" s="14" t="s">
        <v>34</v>
      </c>
      <c r="AX626" s="14" t="s">
        <v>74</v>
      </c>
      <c r="AY626" s="180" t="s">
        <v>171</v>
      </c>
    </row>
    <row r="627" spans="2:51" s="12" customFormat="1" ht="12">
      <c r="B627" s="163"/>
      <c r="D627" s="160" t="s">
        <v>182</v>
      </c>
      <c r="E627" s="164" t="s">
        <v>3</v>
      </c>
      <c r="F627" s="165" t="s">
        <v>787</v>
      </c>
      <c r="H627" s="166">
        <v>68.209</v>
      </c>
      <c r="I627" s="167"/>
      <c r="L627" s="163"/>
      <c r="M627" s="168"/>
      <c r="N627" s="169"/>
      <c r="O627" s="169"/>
      <c r="P627" s="169"/>
      <c r="Q627" s="169"/>
      <c r="R627" s="169"/>
      <c r="S627" s="169"/>
      <c r="T627" s="170"/>
      <c r="AT627" s="164" t="s">
        <v>182</v>
      </c>
      <c r="AU627" s="164" t="s">
        <v>84</v>
      </c>
      <c r="AV627" s="12" t="s">
        <v>84</v>
      </c>
      <c r="AW627" s="12" t="s">
        <v>34</v>
      </c>
      <c r="AX627" s="12" t="s">
        <v>74</v>
      </c>
      <c r="AY627" s="164" t="s">
        <v>171</v>
      </c>
    </row>
    <row r="628" spans="2:51" s="14" customFormat="1" ht="12">
      <c r="B628" s="179"/>
      <c r="D628" s="160" t="s">
        <v>182</v>
      </c>
      <c r="E628" s="180" t="s">
        <v>3</v>
      </c>
      <c r="F628" s="181" t="s">
        <v>788</v>
      </c>
      <c r="H628" s="180" t="s">
        <v>3</v>
      </c>
      <c r="I628" s="182"/>
      <c r="L628" s="179"/>
      <c r="M628" s="183"/>
      <c r="N628" s="184"/>
      <c r="O628" s="184"/>
      <c r="P628" s="184"/>
      <c r="Q628" s="184"/>
      <c r="R628" s="184"/>
      <c r="S628" s="184"/>
      <c r="T628" s="185"/>
      <c r="AT628" s="180" t="s">
        <v>182</v>
      </c>
      <c r="AU628" s="180" t="s">
        <v>84</v>
      </c>
      <c r="AV628" s="14" t="s">
        <v>82</v>
      </c>
      <c r="AW628" s="14" t="s">
        <v>34</v>
      </c>
      <c r="AX628" s="14" t="s">
        <v>74</v>
      </c>
      <c r="AY628" s="180" t="s">
        <v>171</v>
      </c>
    </row>
    <row r="629" spans="2:51" s="12" customFormat="1" ht="12">
      <c r="B629" s="163"/>
      <c r="D629" s="160" t="s">
        <v>182</v>
      </c>
      <c r="E629" s="164" t="s">
        <v>3</v>
      </c>
      <c r="F629" s="165" t="s">
        <v>789</v>
      </c>
      <c r="H629" s="166">
        <v>116.728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4" t="s">
        <v>182</v>
      </c>
      <c r="AU629" s="164" t="s">
        <v>84</v>
      </c>
      <c r="AV629" s="12" t="s">
        <v>84</v>
      </c>
      <c r="AW629" s="12" t="s">
        <v>34</v>
      </c>
      <c r="AX629" s="12" t="s">
        <v>74</v>
      </c>
      <c r="AY629" s="164" t="s">
        <v>171</v>
      </c>
    </row>
    <row r="630" spans="2:51" s="14" customFormat="1" ht="12">
      <c r="B630" s="179"/>
      <c r="D630" s="160" t="s">
        <v>182</v>
      </c>
      <c r="E630" s="180" t="s">
        <v>3</v>
      </c>
      <c r="F630" s="181" t="s">
        <v>790</v>
      </c>
      <c r="H630" s="180" t="s">
        <v>3</v>
      </c>
      <c r="I630" s="182"/>
      <c r="L630" s="179"/>
      <c r="M630" s="183"/>
      <c r="N630" s="184"/>
      <c r="O630" s="184"/>
      <c r="P630" s="184"/>
      <c r="Q630" s="184"/>
      <c r="R630" s="184"/>
      <c r="S630" s="184"/>
      <c r="T630" s="185"/>
      <c r="AT630" s="180" t="s">
        <v>182</v>
      </c>
      <c r="AU630" s="180" t="s">
        <v>84</v>
      </c>
      <c r="AV630" s="14" t="s">
        <v>82</v>
      </c>
      <c r="AW630" s="14" t="s">
        <v>34</v>
      </c>
      <c r="AX630" s="14" t="s">
        <v>74</v>
      </c>
      <c r="AY630" s="180" t="s">
        <v>171</v>
      </c>
    </row>
    <row r="631" spans="2:51" s="12" customFormat="1" ht="12">
      <c r="B631" s="163"/>
      <c r="D631" s="160" t="s">
        <v>182</v>
      </c>
      <c r="E631" s="164" t="s">
        <v>3</v>
      </c>
      <c r="F631" s="165" t="s">
        <v>791</v>
      </c>
      <c r="H631" s="166">
        <v>4.198</v>
      </c>
      <c r="I631" s="167"/>
      <c r="L631" s="163"/>
      <c r="M631" s="168"/>
      <c r="N631" s="169"/>
      <c r="O631" s="169"/>
      <c r="P631" s="169"/>
      <c r="Q631" s="169"/>
      <c r="R631" s="169"/>
      <c r="S631" s="169"/>
      <c r="T631" s="170"/>
      <c r="AT631" s="164" t="s">
        <v>182</v>
      </c>
      <c r="AU631" s="164" t="s">
        <v>84</v>
      </c>
      <c r="AV631" s="12" t="s">
        <v>84</v>
      </c>
      <c r="AW631" s="12" t="s">
        <v>34</v>
      </c>
      <c r="AX631" s="12" t="s">
        <v>74</v>
      </c>
      <c r="AY631" s="164" t="s">
        <v>171</v>
      </c>
    </row>
    <row r="632" spans="2:51" s="13" customFormat="1" ht="12">
      <c r="B632" s="171"/>
      <c r="D632" s="160" t="s">
        <v>182</v>
      </c>
      <c r="E632" s="172" t="s">
        <v>3</v>
      </c>
      <c r="F632" s="173" t="s">
        <v>201</v>
      </c>
      <c r="H632" s="174">
        <v>189.13500000000002</v>
      </c>
      <c r="I632" s="175"/>
      <c r="L632" s="171"/>
      <c r="M632" s="176"/>
      <c r="N632" s="177"/>
      <c r="O632" s="177"/>
      <c r="P632" s="177"/>
      <c r="Q632" s="177"/>
      <c r="R632" s="177"/>
      <c r="S632" s="177"/>
      <c r="T632" s="178"/>
      <c r="AT632" s="172" t="s">
        <v>182</v>
      </c>
      <c r="AU632" s="172" t="s">
        <v>84</v>
      </c>
      <c r="AV632" s="13" t="s">
        <v>178</v>
      </c>
      <c r="AW632" s="13" t="s">
        <v>34</v>
      </c>
      <c r="AX632" s="13" t="s">
        <v>82</v>
      </c>
      <c r="AY632" s="172" t="s">
        <v>171</v>
      </c>
    </row>
    <row r="633" spans="2:65" s="1" customFormat="1" ht="16.5" customHeight="1">
      <c r="B633" s="147"/>
      <c r="C633" s="148" t="s">
        <v>792</v>
      </c>
      <c r="D633" s="148" t="s">
        <v>173</v>
      </c>
      <c r="E633" s="149" t="s">
        <v>793</v>
      </c>
      <c r="F633" s="150" t="s">
        <v>794</v>
      </c>
      <c r="G633" s="151" t="s">
        <v>279</v>
      </c>
      <c r="H633" s="152">
        <v>14.176</v>
      </c>
      <c r="I633" s="153"/>
      <c r="J633" s="154">
        <f>ROUND(I633*H633,2)</f>
        <v>0</v>
      </c>
      <c r="K633" s="150" t="s">
        <v>177</v>
      </c>
      <c r="L633" s="32"/>
      <c r="M633" s="155" t="s">
        <v>3</v>
      </c>
      <c r="N633" s="156" t="s">
        <v>45</v>
      </c>
      <c r="O633" s="51"/>
      <c r="P633" s="157">
        <f>O633*H633</f>
        <v>0</v>
      </c>
      <c r="Q633" s="157">
        <v>0</v>
      </c>
      <c r="R633" s="157">
        <f>Q633*H633</f>
        <v>0</v>
      </c>
      <c r="S633" s="157">
        <v>0</v>
      </c>
      <c r="T633" s="158">
        <f>S633*H633</f>
        <v>0</v>
      </c>
      <c r="AR633" s="18" t="s">
        <v>178</v>
      </c>
      <c r="AT633" s="18" t="s">
        <v>173</v>
      </c>
      <c r="AU633" s="18" t="s">
        <v>84</v>
      </c>
      <c r="AY633" s="18" t="s">
        <v>171</v>
      </c>
      <c r="BE633" s="159">
        <f>IF(N633="základní",J633,0)</f>
        <v>0</v>
      </c>
      <c r="BF633" s="159">
        <f>IF(N633="snížená",J633,0)</f>
        <v>0</v>
      </c>
      <c r="BG633" s="159">
        <f>IF(N633="zákl. přenesená",J633,0)</f>
        <v>0</v>
      </c>
      <c r="BH633" s="159">
        <f>IF(N633="sníž. přenesená",J633,0)</f>
        <v>0</v>
      </c>
      <c r="BI633" s="159">
        <f>IF(N633="nulová",J633,0)</f>
        <v>0</v>
      </c>
      <c r="BJ633" s="18" t="s">
        <v>82</v>
      </c>
      <c r="BK633" s="159">
        <f>ROUND(I633*H633,2)</f>
        <v>0</v>
      </c>
      <c r="BL633" s="18" t="s">
        <v>178</v>
      </c>
      <c r="BM633" s="18" t="s">
        <v>795</v>
      </c>
    </row>
    <row r="634" spans="2:47" s="1" customFormat="1" ht="12">
      <c r="B634" s="32"/>
      <c r="D634" s="160" t="s">
        <v>180</v>
      </c>
      <c r="F634" s="161" t="s">
        <v>796</v>
      </c>
      <c r="I634" s="93"/>
      <c r="L634" s="32"/>
      <c r="M634" s="162"/>
      <c r="N634" s="51"/>
      <c r="O634" s="51"/>
      <c r="P634" s="51"/>
      <c r="Q634" s="51"/>
      <c r="R634" s="51"/>
      <c r="S634" s="51"/>
      <c r="T634" s="52"/>
      <c r="AT634" s="18" t="s">
        <v>180</v>
      </c>
      <c r="AU634" s="18" t="s">
        <v>84</v>
      </c>
    </row>
    <row r="635" spans="2:51" s="14" customFormat="1" ht="12">
      <c r="B635" s="179"/>
      <c r="D635" s="160" t="s">
        <v>182</v>
      </c>
      <c r="E635" s="180" t="s">
        <v>3</v>
      </c>
      <c r="F635" s="181" t="s">
        <v>765</v>
      </c>
      <c r="H635" s="180" t="s">
        <v>3</v>
      </c>
      <c r="I635" s="182"/>
      <c r="L635" s="179"/>
      <c r="M635" s="183"/>
      <c r="N635" s="184"/>
      <c r="O635" s="184"/>
      <c r="P635" s="184"/>
      <c r="Q635" s="184"/>
      <c r="R635" s="184"/>
      <c r="S635" s="184"/>
      <c r="T635" s="185"/>
      <c r="AT635" s="180" t="s">
        <v>182</v>
      </c>
      <c r="AU635" s="180" t="s">
        <v>84</v>
      </c>
      <c r="AV635" s="14" t="s">
        <v>82</v>
      </c>
      <c r="AW635" s="14" t="s">
        <v>34</v>
      </c>
      <c r="AX635" s="14" t="s">
        <v>74</v>
      </c>
      <c r="AY635" s="180" t="s">
        <v>171</v>
      </c>
    </row>
    <row r="636" spans="2:51" s="12" customFormat="1" ht="12">
      <c r="B636" s="163"/>
      <c r="D636" s="160" t="s">
        <v>182</v>
      </c>
      <c r="E636" s="164" t="s">
        <v>3</v>
      </c>
      <c r="F636" s="165" t="s">
        <v>766</v>
      </c>
      <c r="H636" s="166">
        <v>6.87</v>
      </c>
      <c r="I636" s="167"/>
      <c r="L636" s="163"/>
      <c r="M636" s="168"/>
      <c r="N636" s="169"/>
      <c r="O636" s="169"/>
      <c r="P636" s="169"/>
      <c r="Q636" s="169"/>
      <c r="R636" s="169"/>
      <c r="S636" s="169"/>
      <c r="T636" s="170"/>
      <c r="AT636" s="164" t="s">
        <v>182</v>
      </c>
      <c r="AU636" s="164" t="s">
        <v>84</v>
      </c>
      <c r="AV636" s="12" t="s">
        <v>84</v>
      </c>
      <c r="AW636" s="12" t="s">
        <v>34</v>
      </c>
      <c r="AX636" s="12" t="s">
        <v>74</v>
      </c>
      <c r="AY636" s="164" t="s">
        <v>171</v>
      </c>
    </row>
    <row r="637" spans="2:51" s="14" customFormat="1" ht="12">
      <c r="B637" s="179"/>
      <c r="D637" s="160" t="s">
        <v>182</v>
      </c>
      <c r="E637" s="180" t="s">
        <v>3</v>
      </c>
      <c r="F637" s="181" t="s">
        <v>767</v>
      </c>
      <c r="H637" s="180" t="s">
        <v>3</v>
      </c>
      <c r="I637" s="182"/>
      <c r="L637" s="179"/>
      <c r="M637" s="183"/>
      <c r="N637" s="184"/>
      <c r="O637" s="184"/>
      <c r="P637" s="184"/>
      <c r="Q637" s="184"/>
      <c r="R637" s="184"/>
      <c r="S637" s="184"/>
      <c r="T637" s="185"/>
      <c r="AT637" s="180" t="s">
        <v>182</v>
      </c>
      <c r="AU637" s="180" t="s">
        <v>84</v>
      </c>
      <c r="AV637" s="14" t="s">
        <v>82</v>
      </c>
      <c r="AW637" s="14" t="s">
        <v>34</v>
      </c>
      <c r="AX637" s="14" t="s">
        <v>74</v>
      </c>
      <c r="AY637" s="180" t="s">
        <v>171</v>
      </c>
    </row>
    <row r="638" spans="2:51" s="12" customFormat="1" ht="12">
      <c r="B638" s="163"/>
      <c r="D638" s="160" t="s">
        <v>182</v>
      </c>
      <c r="E638" s="164" t="s">
        <v>3</v>
      </c>
      <c r="F638" s="165" t="s">
        <v>768</v>
      </c>
      <c r="H638" s="166">
        <v>1.06</v>
      </c>
      <c r="I638" s="167"/>
      <c r="L638" s="163"/>
      <c r="M638" s="168"/>
      <c r="N638" s="169"/>
      <c r="O638" s="169"/>
      <c r="P638" s="169"/>
      <c r="Q638" s="169"/>
      <c r="R638" s="169"/>
      <c r="S638" s="169"/>
      <c r="T638" s="170"/>
      <c r="AT638" s="164" t="s">
        <v>182</v>
      </c>
      <c r="AU638" s="164" t="s">
        <v>84</v>
      </c>
      <c r="AV638" s="12" t="s">
        <v>84</v>
      </c>
      <c r="AW638" s="12" t="s">
        <v>34</v>
      </c>
      <c r="AX638" s="12" t="s">
        <v>74</v>
      </c>
      <c r="AY638" s="164" t="s">
        <v>171</v>
      </c>
    </row>
    <row r="639" spans="2:51" s="14" customFormat="1" ht="12">
      <c r="B639" s="179"/>
      <c r="D639" s="160" t="s">
        <v>182</v>
      </c>
      <c r="E639" s="180" t="s">
        <v>3</v>
      </c>
      <c r="F639" s="181" t="s">
        <v>769</v>
      </c>
      <c r="H639" s="180" t="s">
        <v>3</v>
      </c>
      <c r="I639" s="182"/>
      <c r="L639" s="179"/>
      <c r="M639" s="183"/>
      <c r="N639" s="184"/>
      <c r="O639" s="184"/>
      <c r="P639" s="184"/>
      <c r="Q639" s="184"/>
      <c r="R639" s="184"/>
      <c r="S639" s="184"/>
      <c r="T639" s="185"/>
      <c r="AT639" s="180" t="s">
        <v>182</v>
      </c>
      <c r="AU639" s="180" t="s">
        <v>84</v>
      </c>
      <c r="AV639" s="14" t="s">
        <v>82</v>
      </c>
      <c r="AW639" s="14" t="s">
        <v>34</v>
      </c>
      <c r="AX639" s="14" t="s">
        <v>74</v>
      </c>
      <c r="AY639" s="180" t="s">
        <v>171</v>
      </c>
    </row>
    <row r="640" spans="2:51" s="12" customFormat="1" ht="12">
      <c r="B640" s="163"/>
      <c r="D640" s="160" t="s">
        <v>182</v>
      </c>
      <c r="E640" s="164" t="s">
        <v>3</v>
      </c>
      <c r="F640" s="165" t="s">
        <v>770</v>
      </c>
      <c r="H640" s="166">
        <v>4.334</v>
      </c>
      <c r="I640" s="167"/>
      <c r="L640" s="163"/>
      <c r="M640" s="168"/>
      <c r="N640" s="169"/>
      <c r="O640" s="169"/>
      <c r="P640" s="169"/>
      <c r="Q640" s="169"/>
      <c r="R640" s="169"/>
      <c r="S640" s="169"/>
      <c r="T640" s="170"/>
      <c r="AT640" s="164" t="s">
        <v>182</v>
      </c>
      <c r="AU640" s="164" t="s">
        <v>84</v>
      </c>
      <c r="AV640" s="12" t="s">
        <v>84</v>
      </c>
      <c r="AW640" s="12" t="s">
        <v>34</v>
      </c>
      <c r="AX640" s="12" t="s">
        <v>74</v>
      </c>
      <c r="AY640" s="164" t="s">
        <v>171</v>
      </c>
    </row>
    <row r="641" spans="2:51" s="14" customFormat="1" ht="12">
      <c r="B641" s="179"/>
      <c r="D641" s="160" t="s">
        <v>182</v>
      </c>
      <c r="E641" s="180" t="s">
        <v>3</v>
      </c>
      <c r="F641" s="181" t="s">
        <v>771</v>
      </c>
      <c r="H641" s="180" t="s">
        <v>3</v>
      </c>
      <c r="I641" s="182"/>
      <c r="L641" s="179"/>
      <c r="M641" s="183"/>
      <c r="N641" s="184"/>
      <c r="O641" s="184"/>
      <c r="P641" s="184"/>
      <c r="Q641" s="184"/>
      <c r="R641" s="184"/>
      <c r="S641" s="184"/>
      <c r="T641" s="185"/>
      <c r="AT641" s="180" t="s">
        <v>182</v>
      </c>
      <c r="AU641" s="180" t="s">
        <v>84</v>
      </c>
      <c r="AV641" s="14" t="s">
        <v>82</v>
      </c>
      <c r="AW641" s="14" t="s">
        <v>34</v>
      </c>
      <c r="AX641" s="14" t="s">
        <v>74</v>
      </c>
      <c r="AY641" s="180" t="s">
        <v>171</v>
      </c>
    </row>
    <row r="642" spans="2:51" s="12" customFormat="1" ht="12">
      <c r="B642" s="163"/>
      <c r="D642" s="160" t="s">
        <v>182</v>
      </c>
      <c r="E642" s="164" t="s">
        <v>3</v>
      </c>
      <c r="F642" s="165" t="s">
        <v>772</v>
      </c>
      <c r="H642" s="166">
        <v>0.766</v>
      </c>
      <c r="I642" s="167"/>
      <c r="L642" s="163"/>
      <c r="M642" s="168"/>
      <c r="N642" s="169"/>
      <c r="O642" s="169"/>
      <c r="P642" s="169"/>
      <c r="Q642" s="169"/>
      <c r="R642" s="169"/>
      <c r="S642" s="169"/>
      <c r="T642" s="170"/>
      <c r="AT642" s="164" t="s">
        <v>182</v>
      </c>
      <c r="AU642" s="164" t="s">
        <v>84</v>
      </c>
      <c r="AV642" s="12" t="s">
        <v>84</v>
      </c>
      <c r="AW642" s="12" t="s">
        <v>34</v>
      </c>
      <c r="AX642" s="12" t="s">
        <v>74</v>
      </c>
      <c r="AY642" s="164" t="s">
        <v>171</v>
      </c>
    </row>
    <row r="643" spans="2:51" s="14" customFormat="1" ht="12">
      <c r="B643" s="179"/>
      <c r="D643" s="160" t="s">
        <v>182</v>
      </c>
      <c r="E643" s="180" t="s">
        <v>3</v>
      </c>
      <c r="F643" s="181" t="s">
        <v>773</v>
      </c>
      <c r="H643" s="180" t="s">
        <v>3</v>
      </c>
      <c r="I643" s="182"/>
      <c r="L643" s="179"/>
      <c r="M643" s="183"/>
      <c r="N643" s="184"/>
      <c r="O643" s="184"/>
      <c r="P643" s="184"/>
      <c r="Q643" s="184"/>
      <c r="R643" s="184"/>
      <c r="S643" s="184"/>
      <c r="T643" s="185"/>
      <c r="AT643" s="180" t="s">
        <v>182</v>
      </c>
      <c r="AU643" s="180" t="s">
        <v>84</v>
      </c>
      <c r="AV643" s="14" t="s">
        <v>82</v>
      </c>
      <c r="AW643" s="14" t="s">
        <v>34</v>
      </c>
      <c r="AX643" s="14" t="s">
        <v>74</v>
      </c>
      <c r="AY643" s="180" t="s">
        <v>171</v>
      </c>
    </row>
    <row r="644" spans="2:51" s="12" customFormat="1" ht="12">
      <c r="B644" s="163"/>
      <c r="D644" s="160" t="s">
        <v>182</v>
      </c>
      <c r="E644" s="164" t="s">
        <v>3</v>
      </c>
      <c r="F644" s="165" t="s">
        <v>774</v>
      </c>
      <c r="H644" s="166">
        <v>1.146</v>
      </c>
      <c r="I644" s="167"/>
      <c r="L644" s="163"/>
      <c r="M644" s="168"/>
      <c r="N644" s="169"/>
      <c r="O644" s="169"/>
      <c r="P644" s="169"/>
      <c r="Q644" s="169"/>
      <c r="R644" s="169"/>
      <c r="S644" s="169"/>
      <c r="T644" s="170"/>
      <c r="AT644" s="164" t="s">
        <v>182</v>
      </c>
      <c r="AU644" s="164" t="s">
        <v>84</v>
      </c>
      <c r="AV644" s="12" t="s">
        <v>84</v>
      </c>
      <c r="AW644" s="12" t="s">
        <v>34</v>
      </c>
      <c r="AX644" s="12" t="s">
        <v>74</v>
      </c>
      <c r="AY644" s="164" t="s">
        <v>171</v>
      </c>
    </row>
    <row r="645" spans="2:51" s="13" customFormat="1" ht="12">
      <c r="B645" s="171"/>
      <c r="D645" s="160" t="s">
        <v>182</v>
      </c>
      <c r="E645" s="172" t="s">
        <v>3</v>
      </c>
      <c r="F645" s="173" t="s">
        <v>201</v>
      </c>
      <c r="H645" s="174">
        <v>14.175999999999998</v>
      </c>
      <c r="I645" s="175"/>
      <c r="L645" s="171"/>
      <c r="M645" s="176"/>
      <c r="N645" s="177"/>
      <c r="O645" s="177"/>
      <c r="P645" s="177"/>
      <c r="Q645" s="177"/>
      <c r="R645" s="177"/>
      <c r="S645" s="177"/>
      <c r="T645" s="178"/>
      <c r="AT645" s="172" t="s">
        <v>182</v>
      </c>
      <c r="AU645" s="172" t="s">
        <v>84</v>
      </c>
      <c r="AV645" s="13" t="s">
        <v>178</v>
      </c>
      <c r="AW645" s="13" t="s">
        <v>34</v>
      </c>
      <c r="AX645" s="13" t="s">
        <v>82</v>
      </c>
      <c r="AY645" s="172" t="s">
        <v>171</v>
      </c>
    </row>
    <row r="646" spans="2:65" s="1" customFormat="1" ht="16.5" customHeight="1">
      <c r="B646" s="147"/>
      <c r="C646" s="148" t="s">
        <v>797</v>
      </c>
      <c r="D646" s="148" t="s">
        <v>173</v>
      </c>
      <c r="E646" s="149" t="s">
        <v>798</v>
      </c>
      <c r="F646" s="150" t="s">
        <v>799</v>
      </c>
      <c r="G646" s="151" t="s">
        <v>279</v>
      </c>
      <c r="H646" s="152">
        <v>5.594</v>
      </c>
      <c r="I646" s="153"/>
      <c r="J646" s="154">
        <f>ROUND(I646*H646,2)</f>
        <v>0</v>
      </c>
      <c r="K646" s="150" t="s">
        <v>177</v>
      </c>
      <c r="L646" s="32"/>
      <c r="M646" s="155" t="s">
        <v>3</v>
      </c>
      <c r="N646" s="156" t="s">
        <v>45</v>
      </c>
      <c r="O646" s="51"/>
      <c r="P646" s="157">
        <f>O646*H646</f>
        <v>0</v>
      </c>
      <c r="Q646" s="157">
        <v>0</v>
      </c>
      <c r="R646" s="157">
        <f>Q646*H646</f>
        <v>0</v>
      </c>
      <c r="S646" s="157">
        <v>0</v>
      </c>
      <c r="T646" s="158">
        <f>S646*H646</f>
        <v>0</v>
      </c>
      <c r="AR646" s="18" t="s">
        <v>178</v>
      </c>
      <c r="AT646" s="18" t="s">
        <v>173</v>
      </c>
      <c r="AU646" s="18" t="s">
        <v>84</v>
      </c>
      <c r="AY646" s="18" t="s">
        <v>171</v>
      </c>
      <c r="BE646" s="159">
        <f>IF(N646="základní",J646,0)</f>
        <v>0</v>
      </c>
      <c r="BF646" s="159">
        <f>IF(N646="snížená",J646,0)</f>
        <v>0</v>
      </c>
      <c r="BG646" s="159">
        <f>IF(N646="zákl. přenesená",J646,0)</f>
        <v>0</v>
      </c>
      <c r="BH646" s="159">
        <f>IF(N646="sníž. přenesená",J646,0)</f>
        <v>0</v>
      </c>
      <c r="BI646" s="159">
        <f>IF(N646="nulová",J646,0)</f>
        <v>0</v>
      </c>
      <c r="BJ646" s="18" t="s">
        <v>82</v>
      </c>
      <c r="BK646" s="159">
        <f>ROUND(I646*H646,2)</f>
        <v>0</v>
      </c>
      <c r="BL646" s="18" t="s">
        <v>178</v>
      </c>
      <c r="BM646" s="18" t="s">
        <v>800</v>
      </c>
    </row>
    <row r="647" spans="2:47" s="1" customFormat="1" ht="12">
      <c r="B647" s="32"/>
      <c r="D647" s="160" t="s">
        <v>180</v>
      </c>
      <c r="F647" s="161" t="s">
        <v>801</v>
      </c>
      <c r="I647" s="93"/>
      <c r="L647" s="32"/>
      <c r="M647" s="162"/>
      <c r="N647" s="51"/>
      <c r="O647" s="51"/>
      <c r="P647" s="51"/>
      <c r="Q647" s="51"/>
      <c r="R647" s="51"/>
      <c r="S647" s="51"/>
      <c r="T647" s="52"/>
      <c r="AT647" s="18" t="s">
        <v>180</v>
      </c>
      <c r="AU647" s="18" t="s">
        <v>84</v>
      </c>
    </row>
    <row r="648" spans="2:51" s="14" customFormat="1" ht="12">
      <c r="B648" s="179"/>
      <c r="D648" s="160" t="s">
        <v>182</v>
      </c>
      <c r="E648" s="180" t="s">
        <v>3</v>
      </c>
      <c r="F648" s="181" t="s">
        <v>780</v>
      </c>
      <c r="H648" s="180" t="s">
        <v>3</v>
      </c>
      <c r="I648" s="182"/>
      <c r="L648" s="179"/>
      <c r="M648" s="183"/>
      <c r="N648" s="184"/>
      <c r="O648" s="184"/>
      <c r="P648" s="184"/>
      <c r="Q648" s="184"/>
      <c r="R648" s="184"/>
      <c r="S648" s="184"/>
      <c r="T648" s="185"/>
      <c r="AT648" s="180" t="s">
        <v>182</v>
      </c>
      <c r="AU648" s="180" t="s">
        <v>84</v>
      </c>
      <c r="AV648" s="14" t="s">
        <v>82</v>
      </c>
      <c r="AW648" s="14" t="s">
        <v>34</v>
      </c>
      <c r="AX648" s="14" t="s">
        <v>74</v>
      </c>
      <c r="AY648" s="180" t="s">
        <v>171</v>
      </c>
    </row>
    <row r="649" spans="2:51" s="12" customFormat="1" ht="12">
      <c r="B649" s="163"/>
      <c r="D649" s="160" t="s">
        <v>182</v>
      </c>
      <c r="E649" s="164" t="s">
        <v>3</v>
      </c>
      <c r="F649" s="165" t="s">
        <v>781</v>
      </c>
      <c r="H649" s="166">
        <v>5.594</v>
      </c>
      <c r="I649" s="167"/>
      <c r="L649" s="163"/>
      <c r="M649" s="168"/>
      <c r="N649" s="169"/>
      <c r="O649" s="169"/>
      <c r="P649" s="169"/>
      <c r="Q649" s="169"/>
      <c r="R649" s="169"/>
      <c r="S649" s="169"/>
      <c r="T649" s="170"/>
      <c r="AT649" s="164" t="s">
        <v>182</v>
      </c>
      <c r="AU649" s="164" t="s">
        <v>84</v>
      </c>
      <c r="AV649" s="12" t="s">
        <v>84</v>
      </c>
      <c r="AW649" s="12" t="s">
        <v>34</v>
      </c>
      <c r="AX649" s="12" t="s">
        <v>82</v>
      </c>
      <c r="AY649" s="164" t="s">
        <v>171</v>
      </c>
    </row>
    <row r="650" spans="2:65" s="1" customFormat="1" ht="16.5" customHeight="1">
      <c r="B650" s="147"/>
      <c r="C650" s="148" t="s">
        <v>802</v>
      </c>
      <c r="D650" s="148" t="s">
        <v>173</v>
      </c>
      <c r="E650" s="149" t="s">
        <v>803</v>
      </c>
      <c r="F650" s="150" t="s">
        <v>804</v>
      </c>
      <c r="G650" s="151" t="s">
        <v>279</v>
      </c>
      <c r="H650" s="152">
        <v>189.135</v>
      </c>
      <c r="I650" s="153"/>
      <c r="J650" s="154">
        <f>ROUND(I650*H650,2)</f>
        <v>0</v>
      </c>
      <c r="K650" s="150" t="s">
        <v>177</v>
      </c>
      <c r="L650" s="32"/>
      <c r="M650" s="155" t="s">
        <v>3</v>
      </c>
      <c r="N650" s="156" t="s">
        <v>45</v>
      </c>
      <c r="O650" s="51"/>
      <c r="P650" s="157">
        <f>O650*H650</f>
        <v>0</v>
      </c>
      <c r="Q650" s="157">
        <v>0</v>
      </c>
      <c r="R650" s="157">
        <f>Q650*H650</f>
        <v>0</v>
      </c>
      <c r="S650" s="157">
        <v>0</v>
      </c>
      <c r="T650" s="158">
        <f>S650*H650</f>
        <v>0</v>
      </c>
      <c r="AR650" s="18" t="s">
        <v>178</v>
      </c>
      <c r="AT650" s="18" t="s">
        <v>173</v>
      </c>
      <c r="AU650" s="18" t="s">
        <v>84</v>
      </c>
      <c r="AY650" s="18" t="s">
        <v>171</v>
      </c>
      <c r="BE650" s="159">
        <f>IF(N650="základní",J650,0)</f>
        <v>0</v>
      </c>
      <c r="BF650" s="159">
        <f>IF(N650="snížená",J650,0)</f>
        <v>0</v>
      </c>
      <c r="BG650" s="159">
        <f>IF(N650="zákl. přenesená",J650,0)</f>
        <v>0</v>
      </c>
      <c r="BH650" s="159">
        <f>IF(N650="sníž. přenesená",J650,0)</f>
        <v>0</v>
      </c>
      <c r="BI650" s="159">
        <f>IF(N650="nulová",J650,0)</f>
        <v>0</v>
      </c>
      <c r="BJ650" s="18" t="s">
        <v>82</v>
      </c>
      <c r="BK650" s="159">
        <f>ROUND(I650*H650,2)</f>
        <v>0</v>
      </c>
      <c r="BL650" s="18" t="s">
        <v>178</v>
      </c>
      <c r="BM650" s="18" t="s">
        <v>805</v>
      </c>
    </row>
    <row r="651" spans="2:47" s="1" customFormat="1" ht="12">
      <c r="B651" s="32"/>
      <c r="D651" s="160" t="s">
        <v>180</v>
      </c>
      <c r="F651" s="161" t="s">
        <v>806</v>
      </c>
      <c r="I651" s="93"/>
      <c r="L651" s="32"/>
      <c r="M651" s="162"/>
      <c r="N651" s="51"/>
      <c r="O651" s="51"/>
      <c r="P651" s="51"/>
      <c r="Q651" s="51"/>
      <c r="R651" s="51"/>
      <c r="S651" s="51"/>
      <c r="T651" s="52"/>
      <c r="AT651" s="18" t="s">
        <v>180</v>
      </c>
      <c r="AU651" s="18" t="s">
        <v>84</v>
      </c>
    </row>
    <row r="652" spans="2:51" s="14" customFormat="1" ht="12">
      <c r="B652" s="179"/>
      <c r="D652" s="160" t="s">
        <v>182</v>
      </c>
      <c r="E652" s="180" t="s">
        <v>3</v>
      </c>
      <c r="F652" s="181" t="s">
        <v>342</v>
      </c>
      <c r="H652" s="180" t="s">
        <v>3</v>
      </c>
      <c r="I652" s="182"/>
      <c r="L652" s="179"/>
      <c r="M652" s="183"/>
      <c r="N652" s="184"/>
      <c r="O652" s="184"/>
      <c r="P652" s="184"/>
      <c r="Q652" s="184"/>
      <c r="R652" s="184"/>
      <c r="S652" s="184"/>
      <c r="T652" s="185"/>
      <c r="AT652" s="180" t="s">
        <v>182</v>
      </c>
      <c r="AU652" s="180" t="s">
        <v>84</v>
      </c>
      <c r="AV652" s="14" t="s">
        <v>82</v>
      </c>
      <c r="AW652" s="14" t="s">
        <v>34</v>
      </c>
      <c r="AX652" s="14" t="s">
        <v>74</v>
      </c>
      <c r="AY652" s="180" t="s">
        <v>171</v>
      </c>
    </row>
    <row r="653" spans="2:51" s="12" customFormat="1" ht="12">
      <c r="B653" s="163"/>
      <c r="D653" s="160" t="s">
        <v>182</v>
      </c>
      <c r="E653" s="164" t="s">
        <v>3</v>
      </c>
      <c r="F653" s="165" t="s">
        <v>787</v>
      </c>
      <c r="H653" s="166">
        <v>68.209</v>
      </c>
      <c r="I653" s="167"/>
      <c r="L653" s="163"/>
      <c r="M653" s="168"/>
      <c r="N653" s="169"/>
      <c r="O653" s="169"/>
      <c r="P653" s="169"/>
      <c r="Q653" s="169"/>
      <c r="R653" s="169"/>
      <c r="S653" s="169"/>
      <c r="T653" s="170"/>
      <c r="AT653" s="164" t="s">
        <v>182</v>
      </c>
      <c r="AU653" s="164" t="s">
        <v>84</v>
      </c>
      <c r="AV653" s="12" t="s">
        <v>84</v>
      </c>
      <c r="AW653" s="12" t="s">
        <v>34</v>
      </c>
      <c r="AX653" s="12" t="s">
        <v>74</v>
      </c>
      <c r="AY653" s="164" t="s">
        <v>171</v>
      </c>
    </row>
    <row r="654" spans="2:51" s="14" customFormat="1" ht="12">
      <c r="B654" s="179"/>
      <c r="D654" s="160" t="s">
        <v>182</v>
      </c>
      <c r="E654" s="180" t="s">
        <v>3</v>
      </c>
      <c r="F654" s="181" t="s">
        <v>788</v>
      </c>
      <c r="H654" s="180" t="s">
        <v>3</v>
      </c>
      <c r="I654" s="182"/>
      <c r="L654" s="179"/>
      <c r="M654" s="183"/>
      <c r="N654" s="184"/>
      <c r="O654" s="184"/>
      <c r="P654" s="184"/>
      <c r="Q654" s="184"/>
      <c r="R654" s="184"/>
      <c r="S654" s="184"/>
      <c r="T654" s="185"/>
      <c r="AT654" s="180" t="s">
        <v>182</v>
      </c>
      <c r="AU654" s="180" t="s">
        <v>84</v>
      </c>
      <c r="AV654" s="14" t="s">
        <v>82</v>
      </c>
      <c r="AW654" s="14" t="s">
        <v>34</v>
      </c>
      <c r="AX654" s="14" t="s">
        <v>74</v>
      </c>
      <c r="AY654" s="180" t="s">
        <v>171</v>
      </c>
    </row>
    <row r="655" spans="2:51" s="12" customFormat="1" ht="12">
      <c r="B655" s="163"/>
      <c r="D655" s="160" t="s">
        <v>182</v>
      </c>
      <c r="E655" s="164" t="s">
        <v>3</v>
      </c>
      <c r="F655" s="165" t="s">
        <v>789</v>
      </c>
      <c r="H655" s="166">
        <v>116.728</v>
      </c>
      <c r="I655" s="167"/>
      <c r="L655" s="163"/>
      <c r="M655" s="168"/>
      <c r="N655" s="169"/>
      <c r="O655" s="169"/>
      <c r="P655" s="169"/>
      <c r="Q655" s="169"/>
      <c r="R655" s="169"/>
      <c r="S655" s="169"/>
      <c r="T655" s="170"/>
      <c r="AT655" s="164" t="s">
        <v>182</v>
      </c>
      <c r="AU655" s="164" t="s">
        <v>84</v>
      </c>
      <c r="AV655" s="12" t="s">
        <v>84</v>
      </c>
      <c r="AW655" s="12" t="s">
        <v>34</v>
      </c>
      <c r="AX655" s="12" t="s">
        <v>74</v>
      </c>
      <c r="AY655" s="164" t="s">
        <v>171</v>
      </c>
    </row>
    <row r="656" spans="2:51" s="14" customFormat="1" ht="12">
      <c r="B656" s="179"/>
      <c r="D656" s="160" t="s">
        <v>182</v>
      </c>
      <c r="E656" s="180" t="s">
        <v>3</v>
      </c>
      <c r="F656" s="181" t="s">
        <v>790</v>
      </c>
      <c r="H656" s="180" t="s">
        <v>3</v>
      </c>
      <c r="I656" s="182"/>
      <c r="L656" s="179"/>
      <c r="M656" s="183"/>
      <c r="N656" s="184"/>
      <c r="O656" s="184"/>
      <c r="P656" s="184"/>
      <c r="Q656" s="184"/>
      <c r="R656" s="184"/>
      <c r="S656" s="184"/>
      <c r="T656" s="185"/>
      <c r="AT656" s="180" t="s">
        <v>182</v>
      </c>
      <c r="AU656" s="180" t="s">
        <v>84</v>
      </c>
      <c r="AV656" s="14" t="s">
        <v>82</v>
      </c>
      <c r="AW656" s="14" t="s">
        <v>34</v>
      </c>
      <c r="AX656" s="14" t="s">
        <v>74</v>
      </c>
      <c r="AY656" s="180" t="s">
        <v>171</v>
      </c>
    </row>
    <row r="657" spans="2:51" s="12" customFormat="1" ht="12">
      <c r="B657" s="163"/>
      <c r="D657" s="160" t="s">
        <v>182</v>
      </c>
      <c r="E657" s="164" t="s">
        <v>3</v>
      </c>
      <c r="F657" s="165" t="s">
        <v>791</v>
      </c>
      <c r="H657" s="166">
        <v>4.198</v>
      </c>
      <c r="I657" s="167"/>
      <c r="L657" s="163"/>
      <c r="M657" s="168"/>
      <c r="N657" s="169"/>
      <c r="O657" s="169"/>
      <c r="P657" s="169"/>
      <c r="Q657" s="169"/>
      <c r="R657" s="169"/>
      <c r="S657" s="169"/>
      <c r="T657" s="170"/>
      <c r="AT657" s="164" t="s">
        <v>182</v>
      </c>
      <c r="AU657" s="164" t="s">
        <v>84</v>
      </c>
      <c r="AV657" s="12" t="s">
        <v>84</v>
      </c>
      <c r="AW657" s="12" t="s">
        <v>34</v>
      </c>
      <c r="AX657" s="12" t="s">
        <v>74</v>
      </c>
      <c r="AY657" s="164" t="s">
        <v>171</v>
      </c>
    </row>
    <row r="658" spans="2:51" s="13" customFormat="1" ht="12">
      <c r="B658" s="171"/>
      <c r="D658" s="160" t="s">
        <v>182</v>
      </c>
      <c r="E658" s="172" t="s">
        <v>3</v>
      </c>
      <c r="F658" s="173" t="s">
        <v>201</v>
      </c>
      <c r="H658" s="174">
        <v>189.13500000000002</v>
      </c>
      <c r="I658" s="175"/>
      <c r="L658" s="171"/>
      <c r="M658" s="176"/>
      <c r="N658" s="177"/>
      <c r="O658" s="177"/>
      <c r="P658" s="177"/>
      <c r="Q658" s="177"/>
      <c r="R658" s="177"/>
      <c r="S658" s="177"/>
      <c r="T658" s="178"/>
      <c r="AT658" s="172" t="s">
        <v>182</v>
      </c>
      <c r="AU658" s="172" t="s">
        <v>84</v>
      </c>
      <c r="AV658" s="13" t="s">
        <v>178</v>
      </c>
      <c r="AW658" s="13" t="s">
        <v>34</v>
      </c>
      <c r="AX658" s="13" t="s">
        <v>82</v>
      </c>
      <c r="AY658" s="172" t="s">
        <v>171</v>
      </c>
    </row>
    <row r="659" spans="2:65" s="1" customFormat="1" ht="16.5" customHeight="1">
      <c r="B659" s="147"/>
      <c r="C659" s="148" t="s">
        <v>807</v>
      </c>
      <c r="D659" s="148" t="s">
        <v>173</v>
      </c>
      <c r="E659" s="149" t="s">
        <v>808</v>
      </c>
      <c r="F659" s="150" t="s">
        <v>809</v>
      </c>
      <c r="G659" s="151" t="s">
        <v>279</v>
      </c>
      <c r="H659" s="152">
        <v>5.594</v>
      </c>
      <c r="I659" s="153"/>
      <c r="J659" s="154">
        <f>ROUND(I659*H659,2)</f>
        <v>0</v>
      </c>
      <c r="K659" s="150" t="s">
        <v>177</v>
      </c>
      <c r="L659" s="32"/>
      <c r="M659" s="155" t="s">
        <v>3</v>
      </c>
      <c r="N659" s="156" t="s">
        <v>45</v>
      </c>
      <c r="O659" s="51"/>
      <c r="P659" s="157">
        <f>O659*H659</f>
        <v>0</v>
      </c>
      <c r="Q659" s="157">
        <v>0.02</v>
      </c>
      <c r="R659" s="157">
        <f>Q659*H659</f>
        <v>0.11188000000000001</v>
      </c>
      <c r="S659" s="157">
        <v>0</v>
      </c>
      <c r="T659" s="158">
        <f>S659*H659</f>
        <v>0</v>
      </c>
      <c r="AR659" s="18" t="s">
        <v>178</v>
      </c>
      <c r="AT659" s="18" t="s">
        <v>173</v>
      </c>
      <c r="AU659" s="18" t="s">
        <v>84</v>
      </c>
      <c r="AY659" s="18" t="s">
        <v>171</v>
      </c>
      <c r="BE659" s="159">
        <f>IF(N659="základní",J659,0)</f>
        <v>0</v>
      </c>
      <c r="BF659" s="159">
        <f>IF(N659="snížená",J659,0)</f>
        <v>0</v>
      </c>
      <c r="BG659" s="159">
        <f>IF(N659="zákl. přenesená",J659,0)</f>
        <v>0</v>
      </c>
      <c r="BH659" s="159">
        <f>IF(N659="sníž. přenesená",J659,0)</f>
        <v>0</v>
      </c>
      <c r="BI659" s="159">
        <f>IF(N659="nulová",J659,0)</f>
        <v>0</v>
      </c>
      <c r="BJ659" s="18" t="s">
        <v>82</v>
      </c>
      <c r="BK659" s="159">
        <f>ROUND(I659*H659,2)</f>
        <v>0</v>
      </c>
      <c r="BL659" s="18" t="s">
        <v>178</v>
      </c>
      <c r="BM659" s="18" t="s">
        <v>810</v>
      </c>
    </row>
    <row r="660" spans="2:47" s="1" customFormat="1" ht="19.5">
      <c r="B660" s="32"/>
      <c r="D660" s="160" t="s">
        <v>180</v>
      </c>
      <c r="F660" s="161" t="s">
        <v>811</v>
      </c>
      <c r="I660" s="93"/>
      <c r="L660" s="32"/>
      <c r="M660" s="162"/>
      <c r="N660" s="51"/>
      <c r="O660" s="51"/>
      <c r="P660" s="51"/>
      <c r="Q660" s="51"/>
      <c r="R660" s="51"/>
      <c r="S660" s="51"/>
      <c r="T660" s="52"/>
      <c r="AT660" s="18" t="s">
        <v>180</v>
      </c>
      <c r="AU660" s="18" t="s">
        <v>84</v>
      </c>
    </row>
    <row r="661" spans="2:51" s="14" customFormat="1" ht="12">
      <c r="B661" s="179"/>
      <c r="D661" s="160" t="s">
        <v>182</v>
      </c>
      <c r="E661" s="180" t="s">
        <v>3</v>
      </c>
      <c r="F661" s="181" t="s">
        <v>780</v>
      </c>
      <c r="H661" s="180" t="s">
        <v>3</v>
      </c>
      <c r="I661" s="182"/>
      <c r="L661" s="179"/>
      <c r="M661" s="183"/>
      <c r="N661" s="184"/>
      <c r="O661" s="184"/>
      <c r="P661" s="184"/>
      <c r="Q661" s="184"/>
      <c r="R661" s="184"/>
      <c r="S661" s="184"/>
      <c r="T661" s="185"/>
      <c r="AT661" s="180" t="s">
        <v>182</v>
      </c>
      <c r="AU661" s="180" t="s">
        <v>84</v>
      </c>
      <c r="AV661" s="14" t="s">
        <v>82</v>
      </c>
      <c r="AW661" s="14" t="s">
        <v>34</v>
      </c>
      <c r="AX661" s="14" t="s">
        <v>74</v>
      </c>
      <c r="AY661" s="180" t="s">
        <v>171</v>
      </c>
    </row>
    <row r="662" spans="2:51" s="12" customFormat="1" ht="12">
      <c r="B662" s="163"/>
      <c r="D662" s="160" t="s">
        <v>182</v>
      </c>
      <c r="E662" s="164" t="s">
        <v>3</v>
      </c>
      <c r="F662" s="165" t="s">
        <v>781</v>
      </c>
      <c r="H662" s="166">
        <v>5.594</v>
      </c>
      <c r="I662" s="167"/>
      <c r="L662" s="163"/>
      <c r="M662" s="168"/>
      <c r="N662" s="169"/>
      <c r="O662" s="169"/>
      <c r="P662" s="169"/>
      <c r="Q662" s="169"/>
      <c r="R662" s="169"/>
      <c r="S662" s="169"/>
      <c r="T662" s="170"/>
      <c r="AT662" s="164" t="s">
        <v>182</v>
      </c>
      <c r="AU662" s="164" t="s">
        <v>84</v>
      </c>
      <c r="AV662" s="12" t="s">
        <v>84</v>
      </c>
      <c r="AW662" s="12" t="s">
        <v>34</v>
      </c>
      <c r="AX662" s="12" t="s">
        <v>82</v>
      </c>
      <c r="AY662" s="164" t="s">
        <v>171</v>
      </c>
    </row>
    <row r="663" spans="2:65" s="1" customFormat="1" ht="16.5" customHeight="1">
      <c r="B663" s="147"/>
      <c r="C663" s="148" t="s">
        <v>812</v>
      </c>
      <c r="D663" s="148" t="s">
        <v>173</v>
      </c>
      <c r="E663" s="149" t="s">
        <v>813</v>
      </c>
      <c r="F663" s="150" t="s">
        <v>814</v>
      </c>
      <c r="G663" s="151" t="s">
        <v>279</v>
      </c>
      <c r="H663" s="152">
        <v>189.135</v>
      </c>
      <c r="I663" s="153"/>
      <c r="J663" s="154">
        <f>ROUND(I663*H663,2)</f>
        <v>0</v>
      </c>
      <c r="K663" s="150" t="s">
        <v>177</v>
      </c>
      <c r="L663" s="32"/>
      <c r="M663" s="155" t="s">
        <v>3</v>
      </c>
      <c r="N663" s="156" t="s">
        <v>45</v>
      </c>
      <c r="O663" s="51"/>
      <c r="P663" s="157">
        <f>O663*H663</f>
        <v>0</v>
      </c>
      <c r="Q663" s="157">
        <v>0.01</v>
      </c>
      <c r="R663" s="157">
        <f>Q663*H663</f>
        <v>1.8913499999999999</v>
      </c>
      <c r="S663" s="157">
        <v>0</v>
      </c>
      <c r="T663" s="158">
        <f>S663*H663</f>
        <v>0</v>
      </c>
      <c r="AR663" s="18" t="s">
        <v>178</v>
      </c>
      <c r="AT663" s="18" t="s">
        <v>173</v>
      </c>
      <c r="AU663" s="18" t="s">
        <v>84</v>
      </c>
      <c r="AY663" s="18" t="s">
        <v>171</v>
      </c>
      <c r="BE663" s="159">
        <f>IF(N663="základní",J663,0)</f>
        <v>0</v>
      </c>
      <c r="BF663" s="159">
        <f>IF(N663="snížená",J663,0)</f>
        <v>0</v>
      </c>
      <c r="BG663" s="159">
        <f>IF(N663="zákl. přenesená",J663,0)</f>
        <v>0</v>
      </c>
      <c r="BH663" s="159">
        <f>IF(N663="sníž. přenesená",J663,0)</f>
        <v>0</v>
      </c>
      <c r="BI663" s="159">
        <f>IF(N663="nulová",J663,0)</f>
        <v>0</v>
      </c>
      <c r="BJ663" s="18" t="s">
        <v>82</v>
      </c>
      <c r="BK663" s="159">
        <f>ROUND(I663*H663,2)</f>
        <v>0</v>
      </c>
      <c r="BL663" s="18" t="s">
        <v>178</v>
      </c>
      <c r="BM663" s="18" t="s">
        <v>815</v>
      </c>
    </row>
    <row r="664" spans="2:47" s="1" customFormat="1" ht="19.5">
      <c r="B664" s="32"/>
      <c r="D664" s="160" t="s">
        <v>180</v>
      </c>
      <c r="F664" s="161" t="s">
        <v>816</v>
      </c>
      <c r="I664" s="93"/>
      <c r="L664" s="32"/>
      <c r="M664" s="162"/>
      <c r="N664" s="51"/>
      <c r="O664" s="51"/>
      <c r="P664" s="51"/>
      <c r="Q664" s="51"/>
      <c r="R664" s="51"/>
      <c r="S664" s="51"/>
      <c r="T664" s="52"/>
      <c r="AT664" s="18" t="s">
        <v>180</v>
      </c>
      <c r="AU664" s="18" t="s">
        <v>84</v>
      </c>
    </row>
    <row r="665" spans="2:51" s="14" customFormat="1" ht="12">
      <c r="B665" s="179"/>
      <c r="D665" s="160" t="s">
        <v>182</v>
      </c>
      <c r="E665" s="180" t="s">
        <v>3</v>
      </c>
      <c r="F665" s="181" t="s">
        <v>342</v>
      </c>
      <c r="H665" s="180" t="s">
        <v>3</v>
      </c>
      <c r="I665" s="182"/>
      <c r="L665" s="179"/>
      <c r="M665" s="183"/>
      <c r="N665" s="184"/>
      <c r="O665" s="184"/>
      <c r="P665" s="184"/>
      <c r="Q665" s="184"/>
      <c r="R665" s="184"/>
      <c r="S665" s="184"/>
      <c r="T665" s="185"/>
      <c r="AT665" s="180" t="s">
        <v>182</v>
      </c>
      <c r="AU665" s="180" t="s">
        <v>84</v>
      </c>
      <c r="AV665" s="14" t="s">
        <v>82</v>
      </c>
      <c r="AW665" s="14" t="s">
        <v>34</v>
      </c>
      <c r="AX665" s="14" t="s">
        <v>74</v>
      </c>
      <c r="AY665" s="180" t="s">
        <v>171</v>
      </c>
    </row>
    <row r="666" spans="2:51" s="12" customFormat="1" ht="12">
      <c r="B666" s="163"/>
      <c r="D666" s="160" t="s">
        <v>182</v>
      </c>
      <c r="E666" s="164" t="s">
        <v>3</v>
      </c>
      <c r="F666" s="165" t="s">
        <v>787</v>
      </c>
      <c r="H666" s="166">
        <v>68.209</v>
      </c>
      <c r="I666" s="167"/>
      <c r="L666" s="163"/>
      <c r="M666" s="168"/>
      <c r="N666" s="169"/>
      <c r="O666" s="169"/>
      <c r="P666" s="169"/>
      <c r="Q666" s="169"/>
      <c r="R666" s="169"/>
      <c r="S666" s="169"/>
      <c r="T666" s="170"/>
      <c r="AT666" s="164" t="s">
        <v>182</v>
      </c>
      <c r="AU666" s="164" t="s">
        <v>84</v>
      </c>
      <c r="AV666" s="12" t="s">
        <v>84</v>
      </c>
      <c r="AW666" s="12" t="s">
        <v>34</v>
      </c>
      <c r="AX666" s="12" t="s">
        <v>74</v>
      </c>
      <c r="AY666" s="164" t="s">
        <v>171</v>
      </c>
    </row>
    <row r="667" spans="2:51" s="14" customFormat="1" ht="12">
      <c r="B667" s="179"/>
      <c r="D667" s="160" t="s">
        <v>182</v>
      </c>
      <c r="E667" s="180" t="s">
        <v>3</v>
      </c>
      <c r="F667" s="181" t="s">
        <v>788</v>
      </c>
      <c r="H667" s="180" t="s">
        <v>3</v>
      </c>
      <c r="I667" s="182"/>
      <c r="L667" s="179"/>
      <c r="M667" s="183"/>
      <c r="N667" s="184"/>
      <c r="O667" s="184"/>
      <c r="P667" s="184"/>
      <c r="Q667" s="184"/>
      <c r="R667" s="184"/>
      <c r="S667" s="184"/>
      <c r="T667" s="185"/>
      <c r="AT667" s="180" t="s">
        <v>182</v>
      </c>
      <c r="AU667" s="180" t="s">
        <v>84</v>
      </c>
      <c r="AV667" s="14" t="s">
        <v>82</v>
      </c>
      <c r="AW667" s="14" t="s">
        <v>34</v>
      </c>
      <c r="AX667" s="14" t="s">
        <v>74</v>
      </c>
      <c r="AY667" s="180" t="s">
        <v>171</v>
      </c>
    </row>
    <row r="668" spans="2:51" s="12" customFormat="1" ht="12">
      <c r="B668" s="163"/>
      <c r="D668" s="160" t="s">
        <v>182</v>
      </c>
      <c r="E668" s="164" t="s">
        <v>3</v>
      </c>
      <c r="F668" s="165" t="s">
        <v>789</v>
      </c>
      <c r="H668" s="166">
        <v>116.728</v>
      </c>
      <c r="I668" s="167"/>
      <c r="L668" s="163"/>
      <c r="M668" s="168"/>
      <c r="N668" s="169"/>
      <c r="O668" s="169"/>
      <c r="P668" s="169"/>
      <c r="Q668" s="169"/>
      <c r="R668" s="169"/>
      <c r="S668" s="169"/>
      <c r="T668" s="170"/>
      <c r="AT668" s="164" t="s">
        <v>182</v>
      </c>
      <c r="AU668" s="164" t="s">
        <v>84</v>
      </c>
      <c r="AV668" s="12" t="s">
        <v>84</v>
      </c>
      <c r="AW668" s="12" t="s">
        <v>34</v>
      </c>
      <c r="AX668" s="12" t="s">
        <v>74</v>
      </c>
      <c r="AY668" s="164" t="s">
        <v>171</v>
      </c>
    </row>
    <row r="669" spans="2:51" s="14" customFormat="1" ht="12">
      <c r="B669" s="179"/>
      <c r="D669" s="160" t="s">
        <v>182</v>
      </c>
      <c r="E669" s="180" t="s">
        <v>3</v>
      </c>
      <c r="F669" s="181" t="s">
        <v>790</v>
      </c>
      <c r="H669" s="180" t="s">
        <v>3</v>
      </c>
      <c r="I669" s="182"/>
      <c r="L669" s="179"/>
      <c r="M669" s="183"/>
      <c r="N669" s="184"/>
      <c r="O669" s="184"/>
      <c r="P669" s="184"/>
      <c r="Q669" s="184"/>
      <c r="R669" s="184"/>
      <c r="S669" s="184"/>
      <c r="T669" s="185"/>
      <c r="AT669" s="180" t="s">
        <v>182</v>
      </c>
      <c r="AU669" s="180" t="s">
        <v>84</v>
      </c>
      <c r="AV669" s="14" t="s">
        <v>82</v>
      </c>
      <c r="AW669" s="14" t="s">
        <v>34</v>
      </c>
      <c r="AX669" s="14" t="s">
        <v>74</v>
      </c>
      <c r="AY669" s="180" t="s">
        <v>171</v>
      </c>
    </row>
    <row r="670" spans="2:51" s="12" customFormat="1" ht="12">
      <c r="B670" s="163"/>
      <c r="D670" s="160" t="s">
        <v>182</v>
      </c>
      <c r="E670" s="164" t="s">
        <v>3</v>
      </c>
      <c r="F670" s="165" t="s">
        <v>791</v>
      </c>
      <c r="H670" s="166">
        <v>4.198</v>
      </c>
      <c r="I670" s="167"/>
      <c r="L670" s="163"/>
      <c r="M670" s="168"/>
      <c r="N670" s="169"/>
      <c r="O670" s="169"/>
      <c r="P670" s="169"/>
      <c r="Q670" s="169"/>
      <c r="R670" s="169"/>
      <c r="S670" s="169"/>
      <c r="T670" s="170"/>
      <c r="AT670" s="164" t="s">
        <v>182</v>
      </c>
      <c r="AU670" s="164" t="s">
        <v>84</v>
      </c>
      <c r="AV670" s="12" t="s">
        <v>84</v>
      </c>
      <c r="AW670" s="12" t="s">
        <v>34</v>
      </c>
      <c r="AX670" s="12" t="s">
        <v>74</v>
      </c>
      <c r="AY670" s="164" t="s">
        <v>171</v>
      </c>
    </row>
    <row r="671" spans="2:51" s="13" customFormat="1" ht="12">
      <c r="B671" s="171"/>
      <c r="D671" s="160" t="s">
        <v>182</v>
      </c>
      <c r="E671" s="172" t="s">
        <v>3</v>
      </c>
      <c r="F671" s="173" t="s">
        <v>201</v>
      </c>
      <c r="H671" s="174">
        <v>189.13500000000002</v>
      </c>
      <c r="I671" s="175"/>
      <c r="L671" s="171"/>
      <c r="M671" s="176"/>
      <c r="N671" s="177"/>
      <c r="O671" s="177"/>
      <c r="P671" s="177"/>
      <c r="Q671" s="177"/>
      <c r="R671" s="177"/>
      <c r="S671" s="177"/>
      <c r="T671" s="178"/>
      <c r="AT671" s="172" t="s">
        <v>182</v>
      </c>
      <c r="AU671" s="172" t="s">
        <v>84</v>
      </c>
      <c r="AV671" s="13" t="s">
        <v>178</v>
      </c>
      <c r="AW671" s="13" t="s">
        <v>34</v>
      </c>
      <c r="AX671" s="13" t="s">
        <v>82</v>
      </c>
      <c r="AY671" s="172" t="s">
        <v>171</v>
      </c>
    </row>
    <row r="672" spans="2:65" s="1" customFormat="1" ht="16.5" customHeight="1">
      <c r="B672" s="147"/>
      <c r="C672" s="148" t="s">
        <v>817</v>
      </c>
      <c r="D672" s="148" t="s">
        <v>173</v>
      </c>
      <c r="E672" s="149" t="s">
        <v>818</v>
      </c>
      <c r="F672" s="150" t="s">
        <v>819</v>
      </c>
      <c r="G672" s="151" t="s">
        <v>279</v>
      </c>
      <c r="H672" s="152">
        <v>14.176</v>
      </c>
      <c r="I672" s="153"/>
      <c r="J672" s="154">
        <f>ROUND(I672*H672,2)</f>
        <v>0</v>
      </c>
      <c r="K672" s="150" t="s">
        <v>177</v>
      </c>
      <c r="L672" s="32"/>
      <c r="M672" s="155" t="s">
        <v>3</v>
      </c>
      <c r="N672" s="156" t="s">
        <v>45</v>
      </c>
      <c r="O672" s="51"/>
      <c r="P672" s="157">
        <f>O672*H672</f>
        <v>0</v>
      </c>
      <c r="Q672" s="157">
        <v>0</v>
      </c>
      <c r="R672" s="157">
        <f>Q672*H672</f>
        <v>0</v>
      </c>
      <c r="S672" s="157">
        <v>0</v>
      </c>
      <c r="T672" s="158">
        <f>S672*H672</f>
        <v>0</v>
      </c>
      <c r="AR672" s="18" t="s">
        <v>178</v>
      </c>
      <c r="AT672" s="18" t="s">
        <v>173</v>
      </c>
      <c r="AU672" s="18" t="s">
        <v>84</v>
      </c>
      <c r="AY672" s="18" t="s">
        <v>171</v>
      </c>
      <c r="BE672" s="159">
        <f>IF(N672="základní",J672,0)</f>
        <v>0</v>
      </c>
      <c r="BF672" s="159">
        <f>IF(N672="snížená",J672,0)</f>
        <v>0</v>
      </c>
      <c r="BG672" s="159">
        <f>IF(N672="zákl. přenesená",J672,0)</f>
        <v>0</v>
      </c>
      <c r="BH672" s="159">
        <f>IF(N672="sníž. přenesená",J672,0)</f>
        <v>0</v>
      </c>
      <c r="BI672" s="159">
        <f>IF(N672="nulová",J672,0)</f>
        <v>0</v>
      </c>
      <c r="BJ672" s="18" t="s">
        <v>82</v>
      </c>
      <c r="BK672" s="159">
        <f>ROUND(I672*H672,2)</f>
        <v>0</v>
      </c>
      <c r="BL672" s="18" t="s">
        <v>178</v>
      </c>
      <c r="BM672" s="18" t="s">
        <v>820</v>
      </c>
    </row>
    <row r="673" spans="2:47" s="1" customFormat="1" ht="19.5">
      <c r="B673" s="32"/>
      <c r="D673" s="160" t="s">
        <v>180</v>
      </c>
      <c r="F673" s="161" t="s">
        <v>821</v>
      </c>
      <c r="I673" s="93"/>
      <c r="L673" s="32"/>
      <c r="M673" s="162"/>
      <c r="N673" s="51"/>
      <c r="O673" s="51"/>
      <c r="P673" s="51"/>
      <c r="Q673" s="51"/>
      <c r="R673" s="51"/>
      <c r="S673" s="51"/>
      <c r="T673" s="52"/>
      <c r="AT673" s="18" t="s">
        <v>180</v>
      </c>
      <c r="AU673" s="18" t="s">
        <v>84</v>
      </c>
    </row>
    <row r="674" spans="2:51" s="14" customFormat="1" ht="12">
      <c r="B674" s="179"/>
      <c r="D674" s="160" t="s">
        <v>182</v>
      </c>
      <c r="E674" s="180" t="s">
        <v>3</v>
      </c>
      <c r="F674" s="181" t="s">
        <v>765</v>
      </c>
      <c r="H674" s="180" t="s">
        <v>3</v>
      </c>
      <c r="I674" s="182"/>
      <c r="L674" s="179"/>
      <c r="M674" s="183"/>
      <c r="N674" s="184"/>
      <c r="O674" s="184"/>
      <c r="P674" s="184"/>
      <c r="Q674" s="184"/>
      <c r="R674" s="184"/>
      <c r="S674" s="184"/>
      <c r="T674" s="185"/>
      <c r="AT674" s="180" t="s">
        <v>182</v>
      </c>
      <c r="AU674" s="180" t="s">
        <v>84</v>
      </c>
      <c r="AV674" s="14" t="s">
        <v>82</v>
      </c>
      <c r="AW674" s="14" t="s">
        <v>34</v>
      </c>
      <c r="AX674" s="14" t="s">
        <v>74</v>
      </c>
      <c r="AY674" s="180" t="s">
        <v>171</v>
      </c>
    </row>
    <row r="675" spans="2:51" s="12" customFormat="1" ht="12">
      <c r="B675" s="163"/>
      <c r="D675" s="160" t="s">
        <v>182</v>
      </c>
      <c r="E675" s="164" t="s">
        <v>3</v>
      </c>
      <c r="F675" s="165" t="s">
        <v>766</v>
      </c>
      <c r="H675" s="166">
        <v>6.87</v>
      </c>
      <c r="I675" s="167"/>
      <c r="L675" s="163"/>
      <c r="M675" s="168"/>
      <c r="N675" s="169"/>
      <c r="O675" s="169"/>
      <c r="P675" s="169"/>
      <c r="Q675" s="169"/>
      <c r="R675" s="169"/>
      <c r="S675" s="169"/>
      <c r="T675" s="170"/>
      <c r="AT675" s="164" t="s">
        <v>182</v>
      </c>
      <c r="AU675" s="164" t="s">
        <v>84</v>
      </c>
      <c r="AV675" s="12" t="s">
        <v>84</v>
      </c>
      <c r="AW675" s="12" t="s">
        <v>34</v>
      </c>
      <c r="AX675" s="12" t="s">
        <v>74</v>
      </c>
      <c r="AY675" s="164" t="s">
        <v>171</v>
      </c>
    </row>
    <row r="676" spans="2:51" s="14" customFormat="1" ht="12">
      <c r="B676" s="179"/>
      <c r="D676" s="160" t="s">
        <v>182</v>
      </c>
      <c r="E676" s="180" t="s">
        <v>3</v>
      </c>
      <c r="F676" s="181" t="s">
        <v>767</v>
      </c>
      <c r="H676" s="180" t="s">
        <v>3</v>
      </c>
      <c r="I676" s="182"/>
      <c r="L676" s="179"/>
      <c r="M676" s="183"/>
      <c r="N676" s="184"/>
      <c r="O676" s="184"/>
      <c r="P676" s="184"/>
      <c r="Q676" s="184"/>
      <c r="R676" s="184"/>
      <c r="S676" s="184"/>
      <c r="T676" s="185"/>
      <c r="AT676" s="180" t="s">
        <v>182</v>
      </c>
      <c r="AU676" s="180" t="s">
        <v>84</v>
      </c>
      <c r="AV676" s="14" t="s">
        <v>82</v>
      </c>
      <c r="AW676" s="14" t="s">
        <v>34</v>
      </c>
      <c r="AX676" s="14" t="s">
        <v>74</v>
      </c>
      <c r="AY676" s="180" t="s">
        <v>171</v>
      </c>
    </row>
    <row r="677" spans="2:51" s="12" customFormat="1" ht="12">
      <c r="B677" s="163"/>
      <c r="D677" s="160" t="s">
        <v>182</v>
      </c>
      <c r="E677" s="164" t="s">
        <v>3</v>
      </c>
      <c r="F677" s="165" t="s">
        <v>768</v>
      </c>
      <c r="H677" s="166">
        <v>1.06</v>
      </c>
      <c r="I677" s="167"/>
      <c r="L677" s="163"/>
      <c r="M677" s="168"/>
      <c r="N677" s="169"/>
      <c r="O677" s="169"/>
      <c r="P677" s="169"/>
      <c r="Q677" s="169"/>
      <c r="R677" s="169"/>
      <c r="S677" s="169"/>
      <c r="T677" s="170"/>
      <c r="AT677" s="164" t="s">
        <v>182</v>
      </c>
      <c r="AU677" s="164" t="s">
        <v>84</v>
      </c>
      <c r="AV677" s="12" t="s">
        <v>84</v>
      </c>
      <c r="AW677" s="12" t="s">
        <v>34</v>
      </c>
      <c r="AX677" s="12" t="s">
        <v>74</v>
      </c>
      <c r="AY677" s="164" t="s">
        <v>171</v>
      </c>
    </row>
    <row r="678" spans="2:51" s="14" customFormat="1" ht="12">
      <c r="B678" s="179"/>
      <c r="D678" s="160" t="s">
        <v>182</v>
      </c>
      <c r="E678" s="180" t="s">
        <v>3</v>
      </c>
      <c r="F678" s="181" t="s">
        <v>769</v>
      </c>
      <c r="H678" s="180" t="s">
        <v>3</v>
      </c>
      <c r="I678" s="182"/>
      <c r="L678" s="179"/>
      <c r="M678" s="183"/>
      <c r="N678" s="184"/>
      <c r="O678" s="184"/>
      <c r="P678" s="184"/>
      <c r="Q678" s="184"/>
      <c r="R678" s="184"/>
      <c r="S678" s="184"/>
      <c r="T678" s="185"/>
      <c r="AT678" s="180" t="s">
        <v>182</v>
      </c>
      <c r="AU678" s="180" t="s">
        <v>84</v>
      </c>
      <c r="AV678" s="14" t="s">
        <v>82</v>
      </c>
      <c r="AW678" s="14" t="s">
        <v>34</v>
      </c>
      <c r="AX678" s="14" t="s">
        <v>74</v>
      </c>
      <c r="AY678" s="180" t="s">
        <v>171</v>
      </c>
    </row>
    <row r="679" spans="2:51" s="12" customFormat="1" ht="12">
      <c r="B679" s="163"/>
      <c r="D679" s="160" t="s">
        <v>182</v>
      </c>
      <c r="E679" s="164" t="s">
        <v>3</v>
      </c>
      <c r="F679" s="165" t="s">
        <v>770</v>
      </c>
      <c r="H679" s="166">
        <v>4.334</v>
      </c>
      <c r="I679" s="167"/>
      <c r="L679" s="163"/>
      <c r="M679" s="168"/>
      <c r="N679" s="169"/>
      <c r="O679" s="169"/>
      <c r="P679" s="169"/>
      <c r="Q679" s="169"/>
      <c r="R679" s="169"/>
      <c r="S679" s="169"/>
      <c r="T679" s="170"/>
      <c r="AT679" s="164" t="s">
        <v>182</v>
      </c>
      <c r="AU679" s="164" t="s">
        <v>84</v>
      </c>
      <c r="AV679" s="12" t="s">
        <v>84</v>
      </c>
      <c r="AW679" s="12" t="s">
        <v>34</v>
      </c>
      <c r="AX679" s="12" t="s">
        <v>74</v>
      </c>
      <c r="AY679" s="164" t="s">
        <v>171</v>
      </c>
    </row>
    <row r="680" spans="2:51" s="14" customFormat="1" ht="12">
      <c r="B680" s="179"/>
      <c r="D680" s="160" t="s">
        <v>182</v>
      </c>
      <c r="E680" s="180" t="s">
        <v>3</v>
      </c>
      <c r="F680" s="181" t="s">
        <v>771</v>
      </c>
      <c r="H680" s="180" t="s">
        <v>3</v>
      </c>
      <c r="I680" s="182"/>
      <c r="L680" s="179"/>
      <c r="M680" s="183"/>
      <c r="N680" s="184"/>
      <c r="O680" s="184"/>
      <c r="P680" s="184"/>
      <c r="Q680" s="184"/>
      <c r="R680" s="184"/>
      <c r="S680" s="184"/>
      <c r="T680" s="185"/>
      <c r="AT680" s="180" t="s">
        <v>182</v>
      </c>
      <c r="AU680" s="180" t="s">
        <v>84</v>
      </c>
      <c r="AV680" s="14" t="s">
        <v>82</v>
      </c>
      <c r="AW680" s="14" t="s">
        <v>34</v>
      </c>
      <c r="AX680" s="14" t="s">
        <v>74</v>
      </c>
      <c r="AY680" s="180" t="s">
        <v>171</v>
      </c>
    </row>
    <row r="681" spans="2:51" s="12" customFormat="1" ht="12">
      <c r="B681" s="163"/>
      <c r="D681" s="160" t="s">
        <v>182</v>
      </c>
      <c r="E681" s="164" t="s">
        <v>3</v>
      </c>
      <c r="F681" s="165" t="s">
        <v>772</v>
      </c>
      <c r="H681" s="166">
        <v>0.766</v>
      </c>
      <c r="I681" s="167"/>
      <c r="L681" s="163"/>
      <c r="M681" s="168"/>
      <c r="N681" s="169"/>
      <c r="O681" s="169"/>
      <c r="P681" s="169"/>
      <c r="Q681" s="169"/>
      <c r="R681" s="169"/>
      <c r="S681" s="169"/>
      <c r="T681" s="170"/>
      <c r="AT681" s="164" t="s">
        <v>182</v>
      </c>
      <c r="AU681" s="164" t="s">
        <v>84</v>
      </c>
      <c r="AV681" s="12" t="s">
        <v>84</v>
      </c>
      <c r="AW681" s="12" t="s">
        <v>34</v>
      </c>
      <c r="AX681" s="12" t="s">
        <v>74</v>
      </c>
      <c r="AY681" s="164" t="s">
        <v>171</v>
      </c>
    </row>
    <row r="682" spans="2:51" s="14" customFormat="1" ht="12">
      <c r="B682" s="179"/>
      <c r="D682" s="160" t="s">
        <v>182</v>
      </c>
      <c r="E682" s="180" t="s">
        <v>3</v>
      </c>
      <c r="F682" s="181" t="s">
        <v>773</v>
      </c>
      <c r="H682" s="180" t="s">
        <v>3</v>
      </c>
      <c r="I682" s="182"/>
      <c r="L682" s="179"/>
      <c r="M682" s="183"/>
      <c r="N682" s="184"/>
      <c r="O682" s="184"/>
      <c r="P682" s="184"/>
      <c r="Q682" s="184"/>
      <c r="R682" s="184"/>
      <c r="S682" s="184"/>
      <c r="T682" s="185"/>
      <c r="AT682" s="180" t="s">
        <v>182</v>
      </c>
      <c r="AU682" s="180" t="s">
        <v>84</v>
      </c>
      <c r="AV682" s="14" t="s">
        <v>82</v>
      </c>
      <c r="AW682" s="14" t="s">
        <v>34</v>
      </c>
      <c r="AX682" s="14" t="s">
        <v>74</v>
      </c>
      <c r="AY682" s="180" t="s">
        <v>171</v>
      </c>
    </row>
    <row r="683" spans="2:51" s="12" customFormat="1" ht="12">
      <c r="B683" s="163"/>
      <c r="D683" s="160" t="s">
        <v>182</v>
      </c>
      <c r="E683" s="164" t="s">
        <v>3</v>
      </c>
      <c r="F683" s="165" t="s">
        <v>774</v>
      </c>
      <c r="H683" s="166">
        <v>1.146</v>
      </c>
      <c r="I683" s="167"/>
      <c r="L683" s="163"/>
      <c r="M683" s="168"/>
      <c r="N683" s="169"/>
      <c r="O683" s="169"/>
      <c r="P683" s="169"/>
      <c r="Q683" s="169"/>
      <c r="R683" s="169"/>
      <c r="S683" s="169"/>
      <c r="T683" s="170"/>
      <c r="AT683" s="164" t="s">
        <v>182</v>
      </c>
      <c r="AU683" s="164" t="s">
        <v>84</v>
      </c>
      <c r="AV683" s="12" t="s">
        <v>84</v>
      </c>
      <c r="AW683" s="12" t="s">
        <v>34</v>
      </c>
      <c r="AX683" s="12" t="s">
        <v>74</v>
      </c>
      <c r="AY683" s="164" t="s">
        <v>171</v>
      </c>
    </row>
    <row r="684" spans="2:51" s="13" customFormat="1" ht="12">
      <c r="B684" s="171"/>
      <c r="D684" s="160" t="s">
        <v>182</v>
      </c>
      <c r="E684" s="172" t="s">
        <v>3</v>
      </c>
      <c r="F684" s="173" t="s">
        <v>201</v>
      </c>
      <c r="H684" s="174">
        <v>14.175999999999998</v>
      </c>
      <c r="I684" s="175"/>
      <c r="L684" s="171"/>
      <c r="M684" s="176"/>
      <c r="N684" s="177"/>
      <c r="O684" s="177"/>
      <c r="P684" s="177"/>
      <c r="Q684" s="177"/>
      <c r="R684" s="177"/>
      <c r="S684" s="177"/>
      <c r="T684" s="178"/>
      <c r="AT684" s="172" t="s">
        <v>182</v>
      </c>
      <c r="AU684" s="172" t="s">
        <v>84</v>
      </c>
      <c r="AV684" s="13" t="s">
        <v>178</v>
      </c>
      <c r="AW684" s="13" t="s">
        <v>34</v>
      </c>
      <c r="AX684" s="13" t="s">
        <v>82</v>
      </c>
      <c r="AY684" s="172" t="s">
        <v>171</v>
      </c>
    </row>
    <row r="685" spans="2:65" s="1" customFormat="1" ht="16.5" customHeight="1">
      <c r="B685" s="147"/>
      <c r="C685" s="148" t="s">
        <v>822</v>
      </c>
      <c r="D685" s="148" t="s">
        <v>173</v>
      </c>
      <c r="E685" s="149" t="s">
        <v>823</v>
      </c>
      <c r="F685" s="150" t="s">
        <v>824</v>
      </c>
      <c r="G685" s="151" t="s">
        <v>279</v>
      </c>
      <c r="H685" s="152">
        <v>194.729</v>
      </c>
      <c r="I685" s="153"/>
      <c r="J685" s="154">
        <f>ROUND(I685*H685,2)</f>
        <v>0</v>
      </c>
      <c r="K685" s="150" t="s">
        <v>177</v>
      </c>
      <c r="L685" s="32"/>
      <c r="M685" s="155" t="s">
        <v>3</v>
      </c>
      <c r="N685" s="156" t="s">
        <v>45</v>
      </c>
      <c r="O685" s="51"/>
      <c r="P685" s="157">
        <f>O685*H685</f>
        <v>0</v>
      </c>
      <c r="Q685" s="157">
        <v>0.03535</v>
      </c>
      <c r="R685" s="157">
        <f>Q685*H685</f>
        <v>6.88367015</v>
      </c>
      <c r="S685" s="157">
        <v>0</v>
      </c>
      <c r="T685" s="158">
        <f>S685*H685</f>
        <v>0</v>
      </c>
      <c r="AR685" s="18" t="s">
        <v>178</v>
      </c>
      <c r="AT685" s="18" t="s">
        <v>173</v>
      </c>
      <c r="AU685" s="18" t="s">
        <v>84</v>
      </c>
      <c r="AY685" s="18" t="s">
        <v>171</v>
      </c>
      <c r="BE685" s="159">
        <f>IF(N685="základní",J685,0)</f>
        <v>0</v>
      </c>
      <c r="BF685" s="159">
        <f>IF(N685="snížená",J685,0)</f>
        <v>0</v>
      </c>
      <c r="BG685" s="159">
        <f>IF(N685="zákl. přenesená",J685,0)</f>
        <v>0</v>
      </c>
      <c r="BH685" s="159">
        <f>IF(N685="sníž. přenesená",J685,0)</f>
        <v>0</v>
      </c>
      <c r="BI685" s="159">
        <f>IF(N685="nulová",J685,0)</f>
        <v>0</v>
      </c>
      <c r="BJ685" s="18" t="s">
        <v>82</v>
      </c>
      <c r="BK685" s="159">
        <f>ROUND(I685*H685,2)</f>
        <v>0</v>
      </c>
      <c r="BL685" s="18" t="s">
        <v>178</v>
      </c>
      <c r="BM685" s="18" t="s">
        <v>825</v>
      </c>
    </row>
    <row r="686" spans="2:47" s="1" customFormat="1" ht="12">
      <c r="B686" s="32"/>
      <c r="D686" s="160" t="s">
        <v>180</v>
      </c>
      <c r="F686" s="161" t="s">
        <v>826</v>
      </c>
      <c r="I686" s="93"/>
      <c r="L686" s="32"/>
      <c r="M686" s="162"/>
      <c r="N686" s="51"/>
      <c r="O686" s="51"/>
      <c r="P686" s="51"/>
      <c r="Q686" s="51"/>
      <c r="R686" s="51"/>
      <c r="S686" s="51"/>
      <c r="T686" s="52"/>
      <c r="AT686" s="18" t="s">
        <v>180</v>
      </c>
      <c r="AU686" s="18" t="s">
        <v>84</v>
      </c>
    </row>
    <row r="687" spans="2:51" s="14" customFormat="1" ht="12">
      <c r="B687" s="179"/>
      <c r="D687" s="160" t="s">
        <v>182</v>
      </c>
      <c r="E687" s="180" t="s">
        <v>3</v>
      </c>
      <c r="F687" s="181" t="s">
        <v>342</v>
      </c>
      <c r="H687" s="180" t="s">
        <v>3</v>
      </c>
      <c r="I687" s="182"/>
      <c r="L687" s="179"/>
      <c r="M687" s="183"/>
      <c r="N687" s="184"/>
      <c r="O687" s="184"/>
      <c r="P687" s="184"/>
      <c r="Q687" s="184"/>
      <c r="R687" s="184"/>
      <c r="S687" s="184"/>
      <c r="T687" s="185"/>
      <c r="AT687" s="180" t="s">
        <v>182</v>
      </c>
      <c r="AU687" s="180" t="s">
        <v>84</v>
      </c>
      <c r="AV687" s="14" t="s">
        <v>82</v>
      </c>
      <c r="AW687" s="14" t="s">
        <v>34</v>
      </c>
      <c r="AX687" s="14" t="s">
        <v>74</v>
      </c>
      <c r="AY687" s="180" t="s">
        <v>171</v>
      </c>
    </row>
    <row r="688" spans="2:51" s="12" customFormat="1" ht="12">
      <c r="B688" s="163"/>
      <c r="D688" s="160" t="s">
        <v>182</v>
      </c>
      <c r="E688" s="164" t="s">
        <v>3</v>
      </c>
      <c r="F688" s="165" t="s">
        <v>787</v>
      </c>
      <c r="H688" s="166">
        <v>68.209</v>
      </c>
      <c r="I688" s="167"/>
      <c r="L688" s="163"/>
      <c r="M688" s="168"/>
      <c r="N688" s="169"/>
      <c r="O688" s="169"/>
      <c r="P688" s="169"/>
      <c r="Q688" s="169"/>
      <c r="R688" s="169"/>
      <c r="S688" s="169"/>
      <c r="T688" s="170"/>
      <c r="AT688" s="164" t="s">
        <v>182</v>
      </c>
      <c r="AU688" s="164" t="s">
        <v>84</v>
      </c>
      <c r="AV688" s="12" t="s">
        <v>84</v>
      </c>
      <c r="AW688" s="12" t="s">
        <v>34</v>
      </c>
      <c r="AX688" s="12" t="s">
        <v>74</v>
      </c>
      <c r="AY688" s="164" t="s">
        <v>171</v>
      </c>
    </row>
    <row r="689" spans="2:51" s="14" customFormat="1" ht="12">
      <c r="B689" s="179"/>
      <c r="D689" s="160" t="s">
        <v>182</v>
      </c>
      <c r="E689" s="180" t="s">
        <v>3</v>
      </c>
      <c r="F689" s="181" t="s">
        <v>788</v>
      </c>
      <c r="H689" s="180" t="s">
        <v>3</v>
      </c>
      <c r="I689" s="182"/>
      <c r="L689" s="179"/>
      <c r="M689" s="183"/>
      <c r="N689" s="184"/>
      <c r="O689" s="184"/>
      <c r="P689" s="184"/>
      <c r="Q689" s="184"/>
      <c r="R689" s="184"/>
      <c r="S689" s="184"/>
      <c r="T689" s="185"/>
      <c r="AT689" s="180" t="s">
        <v>182</v>
      </c>
      <c r="AU689" s="180" t="s">
        <v>84</v>
      </c>
      <c r="AV689" s="14" t="s">
        <v>82</v>
      </c>
      <c r="AW689" s="14" t="s">
        <v>34</v>
      </c>
      <c r="AX689" s="14" t="s">
        <v>74</v>
      </c>
      <c r="AY689" s="180" t="s">
        <v>171</v>
      </c>
    </row>
    <row r="690" spans="2:51" s="12" customFormat="1" ht="12">
      <c r="B690" s="163"/>
      <c r="D690" s="160" t="s">
        <v>182</v>
      </c>
      <c r="E690" s="164" t="s">
        <v>3</v>
      </c>
      <c r="F690" s="165" t="s">
        <v>789</v>
      </c>
      <c r="H690" s="166">
        <v>116.728</v>
      </c>
      <c r="I690" s="167"/>
      <c r="L690" s="163"/>
      <c r="M690" s="168"/>
      <c r="N690" s="169"/>
      <c r="O690" s="169"/>
      <c r="P690" s="169"/>
      <c r="Q690" s="169"/>
      <c r="R690" s="169"/>
      <c r="S690" s="169"/>
      <c r="T690" s="170"/>
      <c r="AT690" s="164" t="s">
        <v>182</v>
      </c>
      <c r="AU690" s="164" t="s">
        <v>84</v>
      </c>
      <c r="AV690" s="12" t="s">
        <v>84</v>
      </c>
      <c r="AW690" s="12" t="s">
        <v>34</v>
      </c>
      <c r="AX690" s="12" t="s">
        <v>74</v>
      </c>
      <c r="AY690" s="164" t="s">
        <v>171</v>
      </c>
    </row>
    <row r="691" spans="2:51" s="14" customFormat="1" ht="12">
      <c r="B691" s="179"/>
      <c r="D691" s="160" t="s">
        <v>182</v>
      </c>
      <c r="E691" s="180" t="s">
        <v>3</v>
      </c>
      <c r="F691" s="181" t="s">
        <v>790</v>
      </c>
      <c r="H691" s="180" t="s">
        <v>3</v>
      </c>
      <c r="I691" s="182"/>
      <c r="L691" s="179"/>
      <c r="M691" s="183"/>
      <c r="N691" s="184"/>
      <c r="O691" s="184"/>
      <c r="P691" s="184"/>
      <c r="Q691" s="184"/>
      <c r="R691" s="184"/>
      <c r="S691" s="184"/>
      <c r="T691" s="185"/>
      <c r="AT691" s="180" t="s">
        <v>182</v>
      </c>
      <c r="AU691" s="180" t="s">
        <v>84</v>
      </c>
      <c r="AV691" s="14" t="s">
        <v>82</v>
      </c>
      <c r="AW691" s="14" t="s">
        <v>34</v>
      </c>
      <c r="AX691" s="14" t="s">
        <v>74</v>
      </c>
      <c r="AY691" s="180" t="s">
        <v>171</v>
      </c>
    </row>
    <row r="692" spans="2:51" s="12" customFormat="1" ht="12">
      <c r="B692" s="163"/>
      <c r="D692" s="160" t="s">
        <v>182</v>
      </c>
      <c r="E692" s="164" t="s">
        <v>3</v>
      </c>
      <c r="F692" s="165" t="s">
        <v>791</v>
      </c>
      <c r="H692" s="166">
        <v>4.198</v>
      </c>
      <c r="I692" s="167"/>
      <c r="L692" s="163"/>
      <c r="M692" s="168"/>
      <c r="N692" s="169"/>
      <c r="O692" s="169"/>
      <c r="P692" s="169"/>
      <c r="Q692" s="169"/>
      <c r="R692" s="169"/>
      <c r="S692" s="169"/>
      <c r="T692" s="170"/>
      <c r="AT692" s="164" t="s">
        <v>182</v>
      </c>
      <c r="AU692" s="164" t="s">
        <v>84</v>
      </c>
      <c r="AV692" s="12" t="s">
        <v>84</v>
      </c>
      <c r="AW692" s="12" t="s">
        <v>34</v>
      </c>
      <c r="AX692" s="12" t="s">
        <v>74</v>
      </c>
      <c r="AY692" s="164" t="s">
        <v>171</v>
      </c>
    </row>
    <row r="693" spans="2:51" s="14" customFormat="1" ht="12">
      <c r="B693" s="179"/>
      <c r="D693" s="160" t="s">
        <v>182</v>
      </c>
      <c r="E693" s="180" t="s">
        <v>3</v>
      </c>
      <c r="F693" s="181" t="s">
        <v>780</v>
      </c>
      <c r="H693" s="180" t="s">
        <v>3</v>
      </c>
      <c r="I693" s="182"/>
      <c r="L693" s="179"/>
      <c r="M693" s="183"/>
      <c r="N693" s="184"/>
      <c r="O693" s="184"/>
      <c r="P693" s="184"/>
      <c r="Q693" s="184"/>
      <c r="R693" s="184"/>
      <c r="S693" s="184"/>
      <c r="T693" s="185"/>
      <c r="AT693" s="180" t="s">
        <v>182</v>
      </c>
      <c r="AU693" s="180" t="s">
        <v>84</v>
      </c>
      <c r="AV693" s="14" t="s">
        <v>82</v>
      </c>
      <c r="AW693" s="14" t="s">
        <v>34</v>
      </c>
      <c r="AX693" s="14" t="s">
        <v>74</v>
      </c>
      <c r="AY693" s="180" t="s">
        <v>171</v>
      </c>
    </row>
    <row r="694" spans="2:51" s="12" customFormat="1" ht="12">
      <c r="B694" s="163"/>
      <c r="D694" s="160" t="s">
        <v>182</v>
      </c>
      <c r="E694" s="164" t="s">
        <v>3</v>
      </c>
      <c r="F694" s="165" t="s">
        <v>781</v>
      </c>
      <c r="H694" s="166">
        <v>5.594</v>
      </c>
      <c r="I694" s="167"/>
      <c r="L694" s="163"/>
      <c r="M694" s="168"/>
      <c r="N694" s="169"/>
      <c r="O694" s="169"/>
      <c r="P694" s="169"/>
      <c r="Q694" s="169"/>
      <c r="R694" s="169"/>
      <c r="S694" s="169"/>
      <c r="T694" s="170"/>
      <c r="AT694" s="164" t="s">
        <v>182</v>
      </c>
      <c r="AU694" s="164" t="s">
        <v>84</v>
      </c>
      <c r="AV694" s="12" t="s">
        <v>84</v>
      </c>
      <c r="AW694" s="12" t="s">
        <v>34</v>
      </c>
      <c r="AX694" s="12" t="s">
        <v>74</v>
      </c>
      <c r="AY694" s="164" t="s">
        <v>171</v>
      </c>
    </row>
    <row r="695" spans="2:51" s="13" customFormat="1" ht="12">
      <c r="B695" s="171"/>
      <c r="D695" s="160" t="s">
        <v>182</v>
      </c>
      <c r="E695" s="172" t="s">
        <v>3</v>
      </c>
      <c r="F695" s="173" t="s">
        <v>201</v>
      </c>
      <c r="H695" s="174">
        <v>194.729</v>
      </c>
      <c r="I695" s="175"/>
      <c r="L695" s="171"/>
      <c r="M695" s="176"/>
      <c r="N695" s="177"/>
      <c r="O695" s="177"/>
      <c r="P695" s="177"/>
      <c r="Q695" s="177"/>
      <c r="R695" s="177"/>
      <c r="S695" s="177"/>
      <c r="T695" s="178"/>
      <c r="AT695" s="172" t="s">
        <v>182</v>
      </c>
      <c r="AU695" s="172" t="s">
        <v>84</v>
      </c>
      <c r="AV695" s="13" t="s">
        <v>178</v>
      </c>
      <c r="AW695" s="13" t="s">
        <v>34</v>
      </c>
      <c r="AX695" s="13" t="s">
        <v>82</v>
      </c>
      <c r="AY695" s="172" t="s">
        <v>171</v>
      </c>
    </row>
    <row r="696" spans="2:65" s="1" customFormat="1" ht="16.5" customHeight="1">
      <c r="B696" s="147"/>
      <c r="C696" s="148" t="s">
        <v>827</v>
      </c>
      <c r="D696" s="148" t="s">
        <v>173</v>
      </c>
      <c r="E696" s="149" t="s">
        <v>828</v>
      </c>
      <c r="F696" s="150" t="s">
        <v>829</v>
      </c>
      <c r="G696" s="151" t="s">
        <v>235</v>
      </c>
      <c r="H696" s="152">
        <v>0.518</v>
      </c>
      <c r="I696" s="153"/>
      <c r="J696" s="154">
        <f>ROUND(I696*H696,2)</f>
        <v>0</v>
      </c>
      <c r="K696" s="150" t="s">
        <v>177</v>
      </c>
      <c r="L696" s="32"/>
      <c r="M696" s="155" t="s">
        <v>3</v>
      </c>
      <c r="N696" s="156" t="s">
        <v>45</v>
      </c>
      <c r="O696" s="51"/>
      <c r="P696" s="157">
        <f>O696*H696</f>
        <v>0</v>
      </c>
      <c r="Q696" s="157">
        <v>1.06277</v>
      </c>
      <c r="R696" s="157">
        <f>Q696*H696</f>
        <v>0.55051486</v>
      </c>
      <c r="S696" s="157">
        <v>0</v>
      </c>
      <c r="T696" s="158">
        <f>S696*H696</f>
        <v>0</v>
      </c>
      <c r="AR696" s="18" t="s">
        <v>178</v>
      </c>
      <c r="AT696" s="18" t="s">
        <v>173</v>
      </c>
      <c r="AU696" s="18" t="s">
        <v>84</v>
      </c>
      <c r="AY696" s="18" t="s">
        <v>171</v>
      </c>
      <c r="BE696" s="159">
        <f>IF(N696="základní",J696,0)</f>
        <v>0</v>
      </c>
      <c r="BF696" s="159">
        <f>IF(N696="snížená",J696,0)</f>
        <v>0</v>
      </c>
      <c r="BG696" s="159">
        <f>IF(N696="zákl. přenesená",J696,0)</f>
        <v>0</v>
      </c>
      <c r="BH696" s="159">
        <f>IF(N696="sníž. přenesená",J696,0)</f>
        <v>0</v>
      </c>
      <c r="BI696" s="159">
        <f>IF(N696="nulová",J696,0)</f>
        <v>0</v>
      </c>
      <c r="BJ696" s="18" t="s">
        <v>82</v>
      </c>
      <c r="BK696" s="159">
        <f>ROUND(I696*H696,2)</f>
        <v>0</v>
      </c>
      <c r="BL696" s="18" t="s">
        <v>178</v>
      </c>
      <c r="BM696" s="18" t="s">
        <v>830</v>
      </c>
    </row>
    <row r="697" spans="2:47" s="1" customFormat="1" ht="12">
      <c r="B697" s="32"/>
      <c r="D697" s="160" t="s">
        <v>180</v>
      </c>
      <c r="F697" s="161" t="s">
        <v>831</v>
      </c>
      <c r="I697" s="93"/>
      <c r="L697" s="32"/>
      <c r="M697" s="162"/>
      <c r="N697" s="51"/>
      <c r="O697" s="51"/>
      <c r="P697" s="51"/>
      <c r="Q697" s="51"/>
      <c r="R697" s="51"/>
      <c r="S697" s="51"/>
      <c r="T697" s="52"/>
      <c r="AT697" s="18" t="s">
        <v>180</v>
      </c>
      <c r="AU697" s="18" t="s">
        <v>84</v>
      </c>
    </row>
    <row r="698" spans="2:51" s="14" customFormat="1" ht="12">
      <c r="B698" s="179"/>
      <c r="D698" s="160" t="s">
        <v>182</v>
      </c>
      <c r="E698" s="180" t="s">
        <v>3</v>
      </c>
      <c r="F698" s="181" t="s">
        <v>832</v>
      </c>
      <c r="H698" s="180" t="s">
        <v>3</v>
      </c>
      <c r="I698" s="182"/>
      <c r="L698" s="179"/>
      <c r="M698" s="183"/>
      <c r="N698" s="184"/>
      <c r="O698" s="184"/>
      <c r="P698" s="184"/>
      <c r="Q698" s="184"/>
      <c r="R698" s="184"/>
      <c r="S698" s="184"/>
      <c r="T698" s="185"/>
      <c r="AT698" s="180" t="s">
        <v>182</v>
      </c>
      <c r="AU698" s="180" t="s">
        <v>84</v>
      </c>
      <c r="AV698" s="14" t="s">
        <v>82</v>
      </c>
      <c r="AW698" s="14" t="s">
        <v>34</v>
      </c>
      <c r="AX698" s="14" t="s">
        <v>74</v>
      </c>
      <c r="AY698" s="180" t="s">
        <v>171</v>
      </c>
    </row>
    <row r="699" spans="2:51" s="14" customFormat="1" ht="12">
      <c r="B699" s="179"/>
      <c r="D699" s="160" t="s">
        <v>182</v>
      </c>
      <c r="E699" s="180" t="s">
        <v>3</v>
      </c>
      <c r="F699" s="181" t="s">
        <v>765</v>
      </c>
      <c r="H699" s="180" t="s">
        <v>3</v>
      </c>
      <c r="I699" s="182"/>
      <c r="L699" s="179"/>
      <c r="M699" s="183"/>
      <c r="N699" s="184"/>
      <c r="O699" s="184"/>
      <c r="P699" s="184"/>
      <c r="Q699" s="184"/>
      <c r="R699" s="184"/>
      <c r="S699" s="184"/>
      <c r="T699" s="185"/>
      <c r="AT699" s="180" t="s">
        <v>182</v>
      </c>
      <c r="AU699" s="180" t="s">
        <v>84</v>
      </c>
      <c r="AV699" s="14" t="s">
        <v>82</v>
      </c>
      <c r="AW699" s="14" t="s">
        <v>34</v>
      </c>
      <c r="AX699" s="14" t="s">
        <v>74</v>
      </c>
      <c r="AY699" s="180" t="s">
        <v>171</v>
      </c>
    </row>
    <row r="700" spans="2:51" s="12" customFormat="1" ht="12">
      <c r="B700" s="163"/>
      <c r="D700" s="160" t="s">
        <v>182</v>
      </c>
      <c r="E700" s="164" t="s">
        <v>3</v>
      </c>
      <c r="F700" s="165" t="s">
        <v>833</v>
      </c>
      <c r="H700" s="166">
        <v>0.228</v>
      </c>
      <c r="I700" s="167"/>
      <c r="L700" s="163"/>
      <c r="M700" s="168"/>
      <c r="N700" s="169"/>
      <c r="O700" s="169"/>
      <c r="P700" s="169"/>
      <c r="Q700" s="169"/>
      <c r="R700" s="169"/>
      <c r="S700" s="169"/>
      <c r="T700" s="170"/>
      <c r="AT700" s="164" t="s">
        <v>182</v>
      </c>
      <c r="AU700" s="164" t="s">
        <v>84</v>
      </c>
      <c r="AV700" s="12" t="s">
        <v>84</v>
      </c>
      <c r="AW700" s="12" t="s">
        <v>34</v>
      </c>
      <c r="AX700" s="12" t="s">
        <v>74</v>
      </c>
      <c r="AY700" s="164" t="s">
        <v>171</v>
      </c>
    </row>
    <row r="701" spans="2:51" s="14" customFormat="1" ht="12">
      <c r="B701" s="179"/>
      <c r="D701" s="160" t="s">
        <v>182</v>
      </c>
      <c r="E701" s="180" t="s">
        <v>3</v>
      </c>
      <c r="F701" s="181" t="s">
        <v>767</v>
      </c>
      <c r="H701" s="180" t="s">
        <v>3</v>
      </c>
      <c r="I701" s="182"/>
      <c r="L701" s="179"/>
      <c r="M701" s="183"/>
      <c r="N701" s="184"/>
      <c r="O701" s="184"/>
      <c r="P701" s="184"/>
      <c r="Q701" s="184"/>
      <c r="R701" s="184"/>
      <c r="S701" s="184"/>
      <c r="T701" s="185"/>
      <c r="AT701" s="180" t="s">
        <v>182</v>
      </c>
      <c r="AU701" s="180" t="s">
        <v>84</v>
      </c>
      <c r="AV701" s="14" t="s">
        <v>82</v>
      </c>
      <c r="AW701" s="14" t="s">
        <v>34</v>
      </c>
      <c r="AX701" s="14" t="s">
        <v>74</v>
      </c>
      <c r="AY701" s="180" t="s">
        <v>171</v>
      </c>
    </row>
    <row r="702" spans="2:51" s="12" customFormat="1" ht="12">
      <c r="B702" s="163"/>
      <c r="D702" s="160" t="s">
        <v>182</v>
      </c>
      <c r="E702" s="164" t="s">
        <v>3</v>
      </c>
      <c r="F702" s="165" t="s">
        <v>834</v>
      </c>
      <c r="H702" s="166">
        <v>0.041</v>
      </c>
      <c r="I702" s="167"/>
      <c r="L702" s="163"/>
      <c r="M702" s="168"/>
      <c r="N702" s="169"/>
      <c r="O702" s="169"/>
      <c r="P702" s="169"/>
      <c r="Q702" s="169"/>
      <c r="R702" s="169"/>
      <c r="S702" s="169"/>
      <c r="T702" s="170"/>
      <c r="AT702" s="164" t="s">
        <v>182</v>
      </c>
      <c r="AU702" s="164" t="s">
        <v>84</v>
      </c>
      <c r="AV702" s="12" t="s">
        <v>84</v>
      </c>
      <c r="AW702" s="12" t="s">
        <v>34</v>
      </c>
      <c r="AX702" s="12" t="s">
        <v>74</v>
      </c>
      <c r="AY702" s="164" t="s">
        <v>171</v>
      </c>
    </row>
    <row r="703" spans="2:51" s="14" customFormat="1" ht="12">
      <c r="B703" s="179"/>
      <c r="D703" s="160" t="s">
        <v>182</v>
      </c>
      <c r="E703" s="180" t="s">
        <v>3</v>
      </c>
      <c r="F703" s="181" t="s">
        <v>769</v>
      </c>
      <c r="H703" s="180" t="s">
        <v>3</v>
      </c>
      <c r="I703" s="182"/>
      <c r="L703" s="179"/>
      <c r="M703" s="183"/>
      <c r="N703" s="184"/>
      <c r="O703" s="184"/>
      <c r="P703" s="184"/>
      <c r="Q703" s="184"/>
      <c r="R703" s="184"/>
      <c r="S703" s="184"/>
      <c r="T703" s="185"/>
      <c r="AT703" s="180" t="s">
        <v>182</v>
      </c>
      <c r="AU703" s="180" t="s">
        <v>84</v>
      </c>
      <c r="AV703" s="14" t="s">
        <v>82</v>
      </c>
      <c r="AW703" s="14" t="s">
        <v>34</v>
      </c>
      <c r="AX703" s="14" t="s">
        <v>74</v>
      </c>
      <c r="AY703" s="180" t="s">
        <v>171</v>
      </c>
    </row>
    <row r="704" spans="2:51" s="12" customFormat="1" ht="12">
      <c r="B704" s="163"/>
      <c r="D704" s="160" t="s">
        <v>182</v>
      </c>
      <c r="E704" s="164" t="s">
        <v>3</v>
      </c>
      <c r="F704" s="165" t="s">
        <v>835</v>
      </c>
      <c r="H704" s="166">
        <v>0.158</v>
      </c>
      <c r="I704" s="167"/>
      <c r="L704" s="163"/>
      <c r="M704" s="168"/>
      <c r="N704" s="169"/>
      <c r="O704" s="169"/>
      <c r="P704" s="169"/>
      <c r="Q704" s="169"/>
      <c r="R704" s="169"/>
      <c r="S704" s="169"/>
      <c r="T704" s="170"/>
      <c r="AT704" s="164" t="s">
        <v>182</v>
      </c>
      <c r="AU704" s="164" t="s">
        <v>84</v>
      </c>
      <c r="AV704" s="12" t="s">
        <v>84</v>
      </c>
      <c r="AW704" s="12" t="s">
        <v>34</v>
      </c>
      <c r="AX704" s="12" t="s">
        <v>74</v>
      </c>
      <c r="AY704" s="164" t="s">
        <v>171</v>
      </c>
    </row>
    <row r="705" spans="2:51" s="14" customFormat="1" ht="12">
      <c r="B705" s="179"/>
      <c r="D705" s="160" t="s">
        <v>182</v>
      </c>
      <c r="E705" s="180" t="s">
        <v>3</v>
      </c>
      <c r="F705" s="181" t="s">
        <v>771</v>
      </c>
      <c r="H705" s="180" t="s">
        <v>3</v>
      </c>
      <c r="I705" s="182"/>
      <c r="L705" s="179"/>
      <c r="M705" s="183"/>
      <c r="N705" s="184"/>
      <c r="O705" s="184"/>
      <c r="P705" s="184"/>
      <c r="Q705" s="184"/>
      <c r="R705" s="184"/>
      <c r="S705" s="184"/>
      <c r="T705" s="185"/>
      <c r="AT705" s="180" t="s">
        <v>182</v>
      </c>
      <c r="AU705" s="180" t="s">
        <v>84</v>
      </c>
      <c r="AV705" s="14" t="s">
        <v>82</v>
      </c>
      <c r="AW705" s="14" t="s">
        <v>34</v>
      </c>
      <c r="AX705" s="14" t="s">
        <v>74</v>
      </c>
      <c r="AY705" s="180" t="s">
        <v>171</v>
      </c>
    </row>
    <row r="706" spans="2:51" s="12" customFormat="1" ht="12">
      <c r="B706" s="163"/>
      <c r="D706" s="160" t="s">
        <v>182</v>
      </c>
      <c r="E706" s="164" t="s">
        <v>3</v>
      </c>
      <c r="F706" s="165" t="s">
        <v>836</v>
      </c>
      <c r="H706" s="166">
        <v>0.021</v>
      </c>
      <c r="I706" s="167"/>
      <c r="L706" s="163"/>
      <c r="M706" s="168"/>
      <c r="N706" s="169"/>
      <c r="O706" s="169"/>
      <c r="P706" s="169"/>
      <c r="Q706" s="169"/>
      <c r="R706" s="169"/>
      <c r="S706" s="169"/>
      <c r="T706" s="170"/>
      <c r="AT706" s="164" t="s">
        <v>182</v>
      </c>
      <c r="AU706" s="164" t="s">
        <v>84</v>
      </c>
      <c r="AV706" s="12" t="s">
        <v>84</v>
      </c>
      <c r="AW706" s="12" t="s">
        <v>34</v>
      </c>
      <c r="AX706" s="12" t="s">
        <v>74</v>
      </c>
      <c r="AY706" s="164" t="s">
        <v>171</v>
      </c>
    </row>
    <row r="707" spans="2:51" s="14" customFormat="1" ht="12">
      <c r="B707" s="179"/>
      <c r="D707" s="160" t="s">
        <v>182</v>
      </c>
      <c r="E707" s="180" t="s">
        <v>3</v>
      </c>
      <c r="F707" s="181" t="s">
        <v>773</v>
      </c>
      <c r="H707" s="180" t="s">
        <v>3</v>
      </c>
      <c r="I707" s="182"/>
      <c r="L707" s="179"/>
      <c r="M707" s="183"/>
      <c r="N707" s="184"/>
      <c r="O707" s="184"/>
      <c r="P707" s="184"/>
      <c r="Q707" s="184"/>
      <c r="R707" s="184"/>
      <c r="S707" s="184"/>
      <c r="T707" s="185"/>
      <c r="AT707" s="180" t="s">
        <v>182</v>
      </c>
      <c r="AU707" s="180" t="s">
        <v>84</v>
      </c>
      <c r="AV707" s="14" t="s">
        <v>82</v>
      </c>
      <c r="AW707" s="14" t="s">
        <v>34</v>
      </c>
      <c r="AX707" s="14" t="s">
        <v>74</v>
      </c>
      <c r="AY707" s="180" t="s">
        <v>171</v>
      </c>
    </row>
    <row r="708" spans="2:51" s="12" customFormat="1" ht="12">
      <c r="B708" s="163"/>
      <c r="D708" s="160" t="s">
        <v>182</v>
      </c>
      <c r="E708" s="164" t="s">
        <v>3</v>
      </c>
      <c r="F708" s="165" t="s">
        <v>837</v>
      </c>
      <c r="H708" s="166">
        <v>0.07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4" t="s">
        <v>182</v>
      </c>
      <c r="AU708" s="164" t="s">
        <v>84</v>
      </c>
      <c r="AV708" s="12" t="s">
        <v>84</v>
      </c>
      <c r="AW708" s="12" t="s">
        <v>34</v>
      </c>
      <c r="AX708" s="12" t="s">
        <v>74</v>
      </c>
      <c r="AY708" s="164" t="s">
        <v>171</v>
      </c>
    </row>
    <row r="709" spans="2:51" s="13" customFormat="1" ht="12">
      <c r="B709" s="171"/>
      <c r="D709" s="160" t="s">
        <v>182</v>
      </c>
      <c r="E709" s="172" t="s">
        <v>3</v>
      </c>
      <c r="F709" s="173" t="s">
        <v>201</v>
      </c>
      <c r="H709" s="174">
        <v>0.518</v>
      </c>
      <c r="I709" s="175"/>
      <c r="L709" s="171"/>
      <c r="M709" s="176"/>
      <c r="N709" s="177"/>
      <c r="O709" s="177"/>
      <c r="P709" s="177"/>
      <c r="Q709" s="177"/>
      <c r="R709" s="177"/>
      <c r="S709" s="177"/>
      <c r="T709" s="178"/>
      <c r="AT709" s="172" t="s">
        <v>182</v>
      </c>
      <c r="AU709" s="172" t="s">
        <v>84</v>
      </c>
      <c r="AV709" s="13" t="s">
        <v>178</v>
      </c>
      <c r="AW709" s="13" t="s">
        <v>34</v>
      </c>
      <c r="AX709" s="13" t="s">
        <v>82</v>
      </c>
      <c r="AY709" s="172" t="s">
        <v>171</v>
      </c>
    </row>
    <row r="710" spans="2:65" s="1" customFormat="1" ht="22.5" customHeight="1">
      <c r="B710" s="147"/>
      <c r="C710" s="148" t="s">
        <v>838</v>
      </c>
      <c r="D710" s="148" t="s">
        <v>173</v>
      </c>
      <c r="E710" s="149" t="s">
        <v>839</v>
      </c>
      <c r="F710" s="150" t="s">
        <v>840</v>
      </c>
      <c r="G710" s="151" t="s">
        <v>176</v>
      </c>
      <c r="H710" s="152">
        <v>227.64</v>
      </c>
      <c r="I710" s="153"/>
      <c r="J710" s="154">
        <f>ROUND(I710*H710,2)</f>
        <v>0</v>
      </c>
      <c r="K710" s="150" t="s">
        <v>177</v>
      </c>
      <c r="L710" s="32"/>
      <c r="M710" s="155" t="s">
        <v>3</v>
      </c>
      <c r="N710" s="156" t="s">
        <v>45</v>
      </c>
      <c r="O710" s="51"/>
      <c r="P710" s="157">
        <f>O710*H710</f>
        <v>0</v>
      </c>
      <c r="Q710" s="157">
        <v>0.00524</v>
      </c>
      <c r="R710" s="157">
        <f>Q710*H710</f>
        <v>1.1928336</v>
      </c>
      <c r="S710" s="157">
        <v>0</v>
      </c>
      <c r="T710" s="158">
        <f>S710*H710</f>
        <v>0</v>
      </c>
      <c r="AR710" s="18" t="s">
        <v>178</v>
      </c>
      <c r="AT710" s="18" t="s">
        <v>173</v>
      </c>
      <c r="AU710" s="18" t="s">
        <v>84</v>
      </c>
      <c r="AY710" s="18" t="s">
        <v>171</v>
      </c>
      <c r="BE710" s="159">
        <f>IF(N710="základní",J710,0)</f>
        <v>0</v>
      </c>
      <c r="BF710" s="159">
        <f>IF(N710="snížená",J710,0)</f>
        <v>0</v>
      </c>
      <c r="BG710" s="159">
        <f>IF(N710="zákl. přenesená",J710,0)</f>
        <v>0</v>
      </c>
      <c r="BH710" s="159">
        <f>IF(N710="sníž. přenesená",J710,0)</f>
        <v>0</v>
      </c>
      <c r="BI710" s="159">
        <f>IF(N710="nulová",J710,0)</f>
        <v>0</v>
      </c>
      <c r="BJ710" s="18" t="s">
        <v>82</v>
      </c>
      <c r="BK710" s="159">
        <f>ROUND(I710*H710,2)</f>
        <v>0</v>
      </c>
      <c r="BL710" s="18" t="s">
        <v>178</v>
      </c>
      <c r="BM710" s="18" t="s">
        <v>841</v>
      </c>
    </row>
    <row r="711" spans="2:47" s="1" customFormat="1" ht="19.5">
      <c r="B711" s="32"/>
      <c r="D711" s="160" t="s">
        <v>180</v>
      </c>
      <c r="F711" s="161" t="s">
        <v>840</v>
      </c>
      <c r="I711" s="93"/>
      <c r="L711" s="32"/>
      <c r="M711" s="162"/>
      <c r="N711" s="51"/>
      <c r="O711" s="51"/>
      <c r="P711" s="51"/>
      <c r="Q711" s="51"/>
      <c r="R711" s="51"/>
      <c r="S711" s="51"/>
      <c r="T711" s="52"/>
      <c r="AT711" s="18" t="s">
        <v>180</v>
      </c>
      <c r="AU711" s="18" t="s">
        <v>84</v>
      </c>
    </row>
    <row r="712" spans="2:47" s="1" customFormat="1" ht="29.25">
      <c r="B712" s="32"/>
      <c r="D712" s="160" t="s">
        <v>649</v>
      </c>
      <c r="F712" s="207" t="s">
        <v>842</v>
      </c>
      <c r="I712" s="93"/>
      <c r="L712" s="32"/>
      <c r="M712" s="162"/>
      <c r="N712" s="51"/>
      <c r="O712" s="51"/>
      <c r="P712" s="51"/>
      <c r="Q712" s="51"/>
      <c r="R712" s="51"/>
      <c r="S712" s="51"/>
      <c r="T712" s="52"/>
      <c r="AT712" s="18" t="s">
        <v>649</v>
      </c>
      <c r="AU712" s="18" t="s">
        <v>84</v>
      </c>
    </row>
    <row r="713" spans="2:51" s="14" customFormat="1" ht="12">
      <c r="B713" s="179"/>
      <c r="D713" s="160" t="s">
        <v>182</v>
      </c>
      <c r="E713" s="180" t="s">
        <v>3</v>
      </c>
      <c r="F713" s="181" t="s">
        <v>342</v>
      </c>
      <c r="H713" s="180" t="s">
        <v>3</v>
      </c>
      <c r="I713" s="182"/>
      <c r="L713" s="179"/>
      <c r="M713" s="183"/>
      <c r="N713" s="184"/>
      <c r="O713" s="184"/>
      <c r="P713" s="184"/>
      <c r="Q713" s="184"/>
      <c r="R713" s="184"/>
      <c r="S713" s="184"/>
      <c r="T713" s="185"/>
      <c r="AT713" s="180" t="s">
        <v>182</v>
      </c>
      <c r="AU713" s="180" t="s">
        <v>84</v>
      </c>
      <c r="AV713" s="14" t="s">
        <v>82</v>
      </c>
      <c r="AW713" s="14" t="s">
        <v>34</v>
      </c>
      <c r="AX713" s="14" t="s">
        <v>74</v>
      </c>
      <c r="AY713" s="180" t="s">
        <v>171</v>
      </c>
    </row>
    <row r="714" spans="2:51" s="12" customFormat="1" ht="12">
      <c r="B714" s="163"/>
      <c r="D714" s="160" t="s">
        <v>182</v>
      </c>
      <c r="E714" s="164" t="s">
        <v>3</v>
      </c>
      <c r="F714" s="165" t="s">
        <v>843</v>
      </c>
      <c r="H714" s="166">
        <v>161.1</v>
      </c>
      <c r="I714" s="167"/>
      <c r="L714" s="163"/>
      <c r="M714" s="168"/>
      <c r="N714" s="169"/>
      <c r="O714" s="169"/>
      <c r="P714" s="169"/>
      <c r="Q714" s="169"/>
      <c r="R714" s="169"/>
      <c r="S714" s="169"/>
      <c r="T714" s="170"/>
      <c r="AT714" s="164" t="s">
        <v>182</v>
      </c>
      <c r="AU714" s="164" t="s">
        <v>84</v>
      </c>
      <c r="AV714" s="12" t="s">
        <v>84</v>
      </c>
      <c r="AW714" s="12" t="s">
        <v>34</v>
      </c>
      <c r="AX714" s="12" t="s">
        <v>74</v>
      </c>
      <c r="AY714" s="164" t="s">
        <v>171</v>
      </c>
    </row>
    <row r="715" spans="2:51" s="14" customFormat="1" ht="12">
      <c r="B715" s="179"/>
      <c r="D715" s="160" t="s">
        <v>182</v>
      </c>
      <c r="E715" s="180" t="s">
        <v>3</v>
      </c>
      <c r="F715" s="181" t="s">
        <v>844</v>
      </c>
      <c r="H715" s="180" t="s">
        <v>3</v>
      </c>
      <c r="I715" s="182"/>
      <c r="L715" s="179"/>
      <c r="M715" s="183"/>
      <c r="N715" s="184"/>
      <c r="O715" s="184"/>
      <c r="P715" s="184"/>
      <c r="Q715" s="184"/>
      <c r="R715" s="184"/>
      <c r="S715" s="184"/>
      <c r="T715" s="185"/>
      <c r="AT715" s="180" t="s">
        <v>182</v>
      </c>
      <c r="AU715" s="180" t="s">
        <v>84</v>
      </c>
      <c r="AV715" s="14" t="s">
        <v>82</v>
      </c>
      <c r="AW715" s="14" t="s">
        <v>34</v>
      </c>
      <c r="AX715" s="14" t="s">
        <v>74</v>
      </c>
      <c r="AY715" s="180" t="s">
        <v>171</v>
      </c>
    </row>
    <row r="716" spans="2:51" s="12" customFormat="1" ht="12">
      <c r="B716" s="163"/>
      <c r="D716" s="160" t="s">
        <v>182</v>
      </c>
      <c r="E716" s="164" t="s">
        <v>3</v>
      </c>
      <c r="F716" s="165" t="s">
        <v>845</v>
      </c>
      <c r="H716" s="166">
        <v>10.14</v>
      </c>
      <c r="I716" s="167"/>
      <c r="L716" s="163"/>
      <c r="M716" s="168"/>
      <c r="N716" s="169"/>
      <c r="O716" s="169"/>
      <c r="P716" s="169"/>
      <c r="Q716" s="169"/>
      <c r="R716" s="169"/>
      <c r="S716" s="169"/>
      <c r="T716" s="170"/>
      <c r="AT716" s="164" t="s">
        <v>182</v>
      </c>
      <c r="AU716" s="164" t="s">
        <v>84</v>
      </c>
      <c r="AV716" s="12" t="s">
        <v>84</v>
      </c>
      <c r="AW716" s="12" t="s">
        <v>34</v>
      </c>
      <c r="AX716" s="12" t="s">
        <v>74</v>
      </c>
      <c r="AY716" s="164" t="s">
        <v>171</v>
      </c>
    </row>
    <row r="717" spans="2:51" s="14" customFormat="1" ht="12">
      <c r="B717" s="179"/>
      <c r="D717" s="160" t="s">
        <v>182</v>
      </c>
      <c r="E717" s="180" t="s">
        <v>3</v>
      </c>
      <c r="F717" s="181" t="s">
        <v>846</v>
      </c>
      <c r="H717" s="180" t="s">
        <v>3</v>
      </c>
      <c r="I717" s="182"/>
      <c r="L717" s="179"/>
      <c r="M717" s="183"/>
      <c r="N717" s="184"/>
      <c r="O717" s="184"/>
      <c r="P717" s="184"/>
      <c r="Q717" s="184"/>
      <c r="R717" s="184"/>
      <c r="S717" s="184"/>
      <c r="T717" s="185"/>
      <c r="AT717" s="180" t="s">
        <v>182</v>
      </c>
      <c r="AU717" s="180" t="s">
        <v>84</v>
      </c>
      <c r="AV717" s="14" t="s">
        <v>82</v>
      </c>
      <c r="AW717" s="14" t="s">
        <v>34</v>
      </c>
      <c r="AX717" s="14" t="s">
        <v>74</v>
      </c>
      <c r="AY717" s="180" t="s">
        <v>171</v>
      </c>
    </row>
    <row r="718" spans="2:51" s="12" customFormat="1" ht="12">
      <c r="B718" s="163"/>
      <c r="D718" s="160" t="s">
        <v>182</v>
      </c>
      <c r="E718" s="164" t="s">
        <v>3</v>
      </c>
      <c r="F718" s="165" t="s">
        <v>847</v>
      </c>
      <c r="H718" s="166">
        <v>56.4</v>
      </c>
      <c r="I718" s="167"/>
      <c r="L718" s="163"/>
      <c r="M718" s="168"/>
      <c r="N718" s="169"/>
      <c r="O718" s="169"/>
      <c r="P718" s="169"/>
      <c r="Q718" s="169"/>
      <c r="R718" s="169"/>
      <c r="S718" s="169"/>
      <c r="T718" s="170"/>
      <c r="AT718" s="164" t="s">
        <v>182</v>
      </c>
      <c r="AU718" s="164" t="s">
        <v>84</v>
      </c>
      <c r="AV718" s="12" t="s">
        <v>84</v>
      </c>
      <c r="AW718" s="12" t="s">
        <v>34</v>
      </c>
      <c r="AX718" s="12" t="s">
        <v>74</v>
      </c>
      <c r="AY718" s="164" t="s">
        <v>171</v>
      </c>
    </row>
    <row r="719" spans="2:51" s="13" customFormat="1" ht="12">
      <c r="B719" s="171"/>
      <c r="D719" s="160" t="s">
        <v>182</v>
      </c>
      <c r="E719" s="172" t="s">
        <v>3</v>
      </c>
      <c r="F719" s="173" t="s">
        <v>201</v>
      </c>
      <c r="H719" s="174">
        <v>227.64000000000001</v>
      </c>
      <c r="I719" s="175"/>
      <c r="L719" s="171"/>
      <c r="M719" s="176"/>
      <c r="N719" s="177"/>
      <c r="O719" s="177"/>
      <c r="P719" s="177"/>
      <c r="Q719" s="177"/>
      <c r="R719" s="177"/>
      <c r="S719" s="177"/>
      <c r="T719" s="178"/>
      <c r="AT719" s="172" t="s">
        <v>182</v>
      </c>
      <c r="AU719" s="172" t="s">
        <v>84</v>
      </c>
      <c r="AV719" s="13" t="s">
        <v>178</v>
      </c>
      <c r="AW719" s="13" t="s">
        <v>34</v>
      </c>
      <c r="AX719" s="13" t="s">
        <v>82</v>
      </c>
      <c r="AY719" s="172" t="s">
        <v>171</v>
      </c>
    </row>
    <row r="720" spans="2:65" s="1" customFormat="1" ht="16.5" customHeight="1">
      <c r="B720" s="147"/>
      <c r="C720" s="148" t="s">
        <v>848</v>
      </c>
      <c r="D720" s="148" t="s">
        <v>173</v>
      </c>
      <c r="E720" s="149" t="s">
        <v>849</v>
      </c>
      <c r="F720" s="150" t="s">
        <v>850</v>
      </c>
      <c r="G720" s="151" t="s">
        <v>187</v>
      </c>
      <c r="H720" s="152">
        <v>124</v>
      </c>
      <c r="I720" s="153"/>
      <c r="J720" s="154">
        <f>ROUND(I720*H720,2)</f>
        <v>0</v>
      </c>
      <c r="K720" s="150" t="s">
        <v>177</v>
      </c>
      <c r="L720" s="32"/>
      <c r="M720" s="155" t="s">
        <v>3</v>
      </c>
      <c r="N720" s="156" t="s">
        <v>45</v>
      </c>
      <c r="O720" s="51"/>
      <c r="P720" s="157">
        <f>O720*H720</f>
        <v>0</v>
      </c>
      <c r="Q720" s="157">
        <v>5E-05</v>
      </c>
      <c r="R720" s="157">
        <f>Q720*H720</f>
        <v>0.006200000000000001</v>
      </c>
      <c r="S720" s="157">
        <v>0</v>
      </c>
      <c r="T720" s="158">
        <f>S720*H720</f>
        <v>0</v>
      </c>
      <c r="AR720" s="18" t="s">
        <v>178</v>
      </c>
      <c r="AT720" s="18" t="s">
        <v>173</v>
      </c>
      <c r="AU720" s="18" t="s">
        <v>84</v>
      </c>
      <c r="AY720" s="18" t="s">
        <v>171</v>
      </c>
      <c r="BE720" s="159">
        <f>IF(N720="základní",J720,0)</f>
        <v>0</v>
      </c>
      <c r="BF720" s="159">
        <f>IF(N720="snížená",J720,0)</f>
        <v>0</v>
      </c>
      <c r="BG720" s="159">
        <f>IF(N720="zákl. přenesená",J720,0)</f>
        <v>0</v>
      </c>
      <c r="BH720" s="159">
        <f>IF(N720="sníž. přenesená",J720,0)</f>
        <v>0</v>
      </c>
      <c r="BI720" s="159">
        <f>IF(N720="nulová",J720,0)</f>
        <v>0</v>
      </c>
      <c r="BJ720" s="18" t="s">
        <v>82</v>
      </c>
      <c r="BK720" s="159">
        <f>ROUND(I720*H720,2)</f>
        <v>0</v>
      </c>
      <c r="BL720" s="18" t="s">
        <v>178</v>
      </c>
      <c r="BM720" s="18" t="s">
        <v>851</v>
      </c>
    </row>
    <row r="721" spans="2:47" s="1" customFormat="1" ht="12">
      <c r="B721" s="32"/>
      <c r="D721" s="160" t="s">
        <v>180</v>
      </c>
      <c r="F721" s="161" t="s">
        <v>852</v>
      </c>
      <c r="I721" s="93"/>
      <c r="L721" s="32"/>
      <c r="M721" s="162"/>
      <c r="N721" s="51"/>
      <c r="O721" s="51"/>
      <c r="P721" s="51"/>
      <c r="Q721" s="51"/>
      <c r="R721" s="51"/>
      <c r="S721" s="51"/>
      <c r="T721" s="52"/>
      <c r="AT721" s="18" t="s">
        <v>180</v>
      </c>
      <c r="AU721" s="18" t="s">
        <v>84</v>
      </c>
    </row>
    <row r="722" spans="2:65" s="1" customFormat="1" ht="16.5" customHeight="1">
      <c r="B722" s="147"/>
      <c r="C722" s="148" t="s">
        <v>853</v>
      </c>
      <c r="D722" s="148" t="s">
        <v>173</v>
      </c>
      <c r="E722" s="149" t="s">
        <v>854</v>
      </c>
      <c r="F722" s="150" t="s">
        <v>855</v>
      </c>
      <c r="G722" s="151" t="s">
        <v>187</v>
      </c>
      <c r="H722" s="152">
        <v>543.76</v>
      </c>
      <c r="I722" s="153"/>
      <c r="J722" s="154">
        <f>ROUND(I722*H722,2)</f>
        <v>0</v>
      </c>
      <c r="K722" s="150" t="s">
        <v>177</v>
      </c>
      <c r="L722" s="32"/>
      <c r="M722" s="155" t="s">
        <v>3</v>
      </c>
      <c r="N722" s="156" t="s">
        <v>45</v>
      </c>
      <c r="O722" s="51"/>
      <c r="P722" s="157">
        <f>O722*H722</f>
        <v>0</v>
      </c>
      <c r="Q722" s="157">
        <v>0.00023</v>
      </c>
      <c r="R722" s="157">
        <f>Q722*H722</f>
        <v>0.1250648</v>
      </c>
      <c r="S722" s="157">
        <v>0</v>
      </c>
      <c r="T722" s="158">
        <f>S722*H722</f>
        <v>0</v>
      </c>
      <c r="AR722" s="18" t="s">
        <v>178</v>
      </c>
      <c r="AT722" s="18" t="s">
        <v>173</v>
      </c>
      <c r="AU722" s="18" t="s">
        <v>84</v>
      </c>
      <c r="AY722" s="18" t="s">
        <v>171</v>
      </c>
      <c r="BE722" s="159">
        <f>IF(N722="základní",J722,0)</f>
        <v>0</v>
      </c>
      <c r="BF722" s="159">
        <f>IF(N722="snížená",J722,0)</f>
        <v>0</v>
      </c>
      <c r="BG722" s="159">
        <f>IF(N722="zákl. přenesená",J722,0)</f>
        <v>0</v>
      </c>
      <c r="BH722" s="159">
        <f>IF(N722="sníž. přenesená",J722,0)</f>
        <v>0</v>
      </c>
      <c r="BI722" s="159">
        <f>IF(N722="nulová",J722,0)</f>
        <v>0</v>
      </c>
      <c r="BJ722" s="18" t="s">
        <v>82</v>
      </c>
      <c r="BK722" s="159">
        <f>ROUND(I722*H722,2)</f>
        <v>0</v>
      </c>
      <c r="BL722" s="18" t="s">
        <v>178</v>
      </c>
      <c r="BM722" s="18" t="s">
        <v>856</v>
      </c>
    </row>
    <row r="723" spans="2:47" s="1" customFormat="1" ht="12">
      <c r="B723" s="32"/>
      <c r="D723" s="160" t="s">
        <v>180</v>
      </c>
      <c r="F723" s="161" t="s">
        <v>857</v>
      </c>
      <c r="I723" s="93"/>
      <c r="L723" s="32"/>
      <c r="M723" s="162"/>
      <c r="N723" s="51"/>
      <c r="O723" s="51"/>
      <c r="P723" s="51"/>
      <c r="Q723" s="51"/>
      <c r="R723" s="51"/>
      <c r="S723" s="51"/>
      <c r="T723" s="52"/>
      <c r="AT723" s="18" t="s">
        <v>180</v>
      </c>
      <c r="AU723" s="18" t="s">
        <v>84</v>
      </c>
    </row>
    <row r="724" spans="2:51" s="14" customFormat="1" ht="12">
      <c r="B724" s="179"/>
      <c r="D724" s="160" t="s">
        <v>182</v>
      </c>
      <c r="E724" s="180" t="s">
        <v>3</v>
      </c>
      <c r="F724" s="181" t="s">
        <v>342</v>
      </c>
      <c r="H724" s="180" t="s">
        <v>3</v>
      </c>
      <c r="I724" s="182"/>
      <c r="L724" s="179"/>
      <c r="M724" s="183"/>
      <c r="N724" s="184"/>
      <c r="O724" s="184"/>
      <c r="P724" s="184"/>
      <c r="Q724" s="184"/>
      <c r="R724" s="184"/>
      <c r="S724" s="184"/>
      <c r="T724" s="185"/>
      <c r="AT724" s="180" t="s">
        <v>182</v>
      </c>
      <c r="AU724" s="180" t="s">
        <v>84</v>
      </c>
      <c r="AV724" s="14" t="s">
        <v>82</v>
      </c>
      <c r="AW724" s="14" t="s">
        <v>34</v>
      </c>
      <c r="AX724" s="14" t="s">
        <v>74</v>
      </c>
      <c r="AY724" s="180" t="s">
        <v>171</v>
      </c>
    </row>
    <row r="725" spans="2:51" s="12" customFormat="1" ht="12">
      <c r="B725" s="163"/>
      <c r="D725" s="160" t="s">
        <v>182</v>
      </c>
      <c r="E725" s="164" t="s">
        <v>3</v>
      </c>
      <c r="F725" s="165" t="s">
        <v>858</v>
      </c>
      <c r="H725" s="166">
        <v>233.16</v>
      </c>
      <c r="I725" s="167"/>
      <c r="L725" s="163"/>
      <c r="M725" s="168"/>
      <c r="N725" s="169"/>
      <c r="O725" s="169"/>
      <c r="P725" s="169"/>
      <c r="Q725" s="169"/>
      <c r="R725" s="169"/>
      <c r="S725" s="169"/>
      <c r="T725" s="170"/>
      <c r="AT725" s="164" t="s">
        <v>182</v>
      </c>
      <c r="AU725" s="164" t="s">
        <v>84</v>
      </c>
      <c r="AV725" s="12" t="s">
        <v>84</v>
      </c>
      <c r="AW725" s="12" t="s">
        <v>34</v>
      </c>
      <c r="AX725" s="12" t="s">
        <v>74</v>
      </c>
      <c r="AY725" s="164" t="s">
        <v>171</v>
      </c>
    </row>
    <row r="726" spans="2:51" s="14" customFormat="1" ht="12">
      <c r="B726" s="179"/>
      <c r="D726" s="160" t="s">
        <v>182</v>
      </c>
      <c r="E726" s="180" t="s">
        <v>3</v>
      </c>
      <c r="F726" s="181" t="s">
        <v>788</v>
      </c>
      <c r="H726" s="180" t="s">
        <v>3</v>
      </c>
      <c r="I726" s="182"/>
      <c r="L726" s="179"/>
      <c r="M726" s="183"/>
      <c r="N726" s="184"/>
      <c r="O726" s="184"/>
      <c r="P726" s="184"/>
      <c r="Q726" s="184"/>
      <c r="R726" s="184"/>
      <c r="S726" s="184"/>
      <c r="T726" s="185"/>
      <c r="AT726" s="180" t="s">
        <v>182</v>
      </c>
      <c r="AU726" s="180" t="s">
        <v>84</v>
      </c>
      <c r="AV726" s="14" t="s">
        <v>82</v>
      </c>
      <c r="AW726" s="14" t="s">
        <v>34</v>
      </c>
      <c r="AX726" s="14" t="s">
        <v>74</v>
      </c>
      <c r="AY726" s="180" t="s">
        <v>171</v>
      </c>
    </row>
    <row r="727" spans="2:51" s="12" customFormat="1" ht="12">
      <c r="B727" s="163"/>
      <c r="D727" s="160" t="s">
        <v>182</v>
      </c>
      <c r="E727" s="164" t="s">
        <v>3</v>
      </c>
      <c r="F727" s="165" t="s">
        <v>859</v>
      </c>
      <c r="H727" s="166">
        <v>285.4</v>
      </c>
      <c r="I727" s="167"/>
      <c r="L727" s="163"/>
      <c r="M727" s="168"/>
      <c r="N727" s="169"/>
      <c r="O727" s="169"/>
      <c r="P727" s="169"/>
      <c r="Q727" s="169"/>
      <c r="R727" s="169"/>
      <c r="S727" s="169"/>
      <c r="T727" s="170"/>
      <c r="AT727" s="164" t="s">
        <v>182</v>
      </c>
      <c r="AU727" s="164" t="s">
        <v>84</v>
      </c>
      <c r="AV727" s="12" t="s">
        <v>84</v>
      </c>
      <c r="AW727" s="12" t="s">
        <v>34</v>
      </c>
      <c r="AX727" s="12" t="s">
        <v>74</v>
      </c>
      <c r="AY727" s="164" t="s">
        <v>171</v>
      </c>
    </row>
    <row r="728" spans="2:51" s="14" customFormat="1" ht="12">
      <c r="B728" s="179"/>
      <c r="D728" s="160" t="s">
        <v>182</v>
      </c>
      <c r="E728" s="180" t="s">
        <v>3</v>
      </c>
      <c r="F728" s="181" t="s">
        <v>790</v>
      </c>
      <c r="H728" s="180" t="s">
        <v>3</v>
      </c>
      <c r="I728" s="182"/>
      <c r="L728" s="179"/>
      <c r="M728" s="183"/>
      <c r="N728" s="184"/>
      <c r="O728" s="184"/>
      <c r="P728" s="184"/>
      <c r="Q728" s="184"/>
      <c r="R728" s="184"/>
      <c r="S728" s="184"/>
      <c r="T728" s="185"/>
      <c r="AT728" s="180" t="s">
        <v>182</v>
      </c>
      <c r="AU728" s="180" t="s">
        <v>84</v>
      </c>
      <c r="AV728" s="14" t="s">
        <v>82</v>
      </c>
      <c r="AW728" s="14" t="s">
        <v>34</v>
      </c>
      <c r="AX728" s="14" t="s">
        <v>74</v>
      </c>
      <c r="AY728" s="180" t="s">
        <v>171</v>
      </c>
    </row>
    <row r="729" spans="2:51" s="12" customFormat="1" ht="12">
      <c r="B729" s="163"/>
      <c r="D729" s="160" t="s">
        <v>182</v>
      </c>
      <c r="E729" s="164" t="s">
        <v>3</v>
      </c>
      <c r="F729" s="165" t="s">
        <v>860</v>
      </c>
      <c r="H729" s="166">
        <v>25.2</v>
      </c>
      <c r="I729" s="167"/>
      <c r="L729" s="163"/>
      <c r="M729" s="168"/>
      <c r="N729" s="169"/>
      <c r="O729" s="169"/>
      <c r="P729" s="169"/>
      <c r="Q729" s="169"/>
      <c r="R729" s="169"/>
      <c r="S729" s="169"/>
      <c r="T729" s="170"/>
      <c r="AT729" s="164" t="s">
        <v>182</v>
      </c>
      <c r="AU729" s="164" t="s">
        <v>84</v>
      </c>
      <c r="AV729" s="12" t="s">
        <v>84</v>
      </c>
      <c r="AW729" s="12" t="s">
        <v>34</v>
      </c>
      <c r="AX729" s="12" t="s">
        <v>74</v>
      </c>
      <c r="AY729" s="164" t="s">
        <v>171</v>
      </c>
    </row>
    <row r="730" spans="2:51" s="13" customFormat="1" ht="12">
      <c r="B730" s="171"/>
      <c r="D730" s="160" t="s">
        <v>182</v>
      </c>
      <c r="E730" s="172" t="s">
        <v>3</v>
      </c>
      <c r="F730" s="173" t="s">
        <v>201</v>
      </c>
      <c r="H730" s="174">
        <v>543.76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182</v>
      </c>
      <c r="AU730" s="172" t="s">
        <v>84</v>
      </c>
      <c r="AV730" s="13" t="s">
        <v>178</v>
      </c>
      <c r="AW730" s="13" t="s">
        <v>34</v>
      </c>
      <c r="AX730" s="13" t="s">
        <v>82</v>
      </c>
      <c r="AY730" s="172" t="s">
        <v>171</v>
      </c>
    </row>
    <row r="731" spans="2:65" s="1" customFormat="1" ht="16.5" customHeight="1">
      <c r="B731" s="147"/>
      <c r="C731" s="148" t="s">
        <v>861</v>
      </c>
      <c r="D731" s="148" t="s">
        <v>173</v>
      </c>
      <c r="E731" s="149" t="s">
        <v>862</v>
      </c>
      <c r="F731" s="150" t="s">
        <v>863</v>
      </c>
      <c r="G731" s="151" t="s">
        <v>187</v>
      </c>
      <c r="H731" s="152">
        <v>667.76</v>
      </c>
      <c r="I731" s="153"/>
      <c r="J731" s="154">
        <f>ROUND(I731*H731,2)</f>
        <v>0</v>
      </c>
      <c r="K731" s="150" t="s">
        <v>177</v>
      </c>
      <c r="L731" s="32"/>
      <c r="M731" s="155" t="s">
        <v>3</v>
      </c>
      <c r="N731" s="156" t="s">
        <v>45</v>
      </c>
      <c r="O731" s="51"/>
      <c r="P731" s="157">
        <f>O731*H731</f>
        <v>0</v>
      </c>
      <c r="Q731" s="157">
        <v>1E-05</v>
      </c>
      <c r="R731" s="157">
        <f>Q731*H731</f>
        <v>0.0066776000000000005</v>
      </c>
      <c r="S731" s="157">
        <v>0</v>
      </c>
      <c r="T731" s="158">
        <f>S731*H731</f>
        <v>0</v>
      </c>
      <c r="AR731" s="18" t="s">
        <v>178</v>
      </c>
      <c r="AT731" s="18" t="s">
        <v>173</v>
      </c>
      <c r="AU731" s="18" t="s">
        <v>84</v>
      </c>
      <c r="AY731" s="18" t="s">
        <v>171</v>
      </c>
      <c r="BE731" s="159">
        <f>IF(N731="základní",J731,0)</f>
        <v>0</v>
      </c>
      <c r="BF731" s="159">
        <f>IF(N731="snížená",J731,0)</f>
        <v>0</v>
      </c>
      <c r="BG731" s="159">
        <f>IF(N731="zákl. přenesená",J731,0)</f>
        <v>0</v>
      </c>
      <c r="BH731" s="159">
        <f>IF(N731="sníž. přenesená",J731,0)</f>
        <v>0</v>
      </c>
      <c r="BI731" s="159">
        <f>IF(N731="nulová",J731,0)</f>
        <v>0</v>
      </c>
      <c r="BJ731" s="18" t="s">
        <v>82</v>
      </c>
      <c r="BK731" s="159">
        <f>ROUND(I731*H731,2)</f>
        <v>0</v>
      </c>
      <c r="BL731" s="18" t="s">
        <v>178</v>
      </c>
      <c r="BM731" s="18" t="s">
        <v>864</v>
      </c>
    </row>
    <row r="732" spans="2:47" s="1" customFormat="1" ht="19.5">
      <c r="B732" s="32"/>
      <c r="D732" s="160" t="s">
        <v>180</v>
      </c>
      <c r="F732" s="161" t="s">
        <v>865</v>
      </c>
      <c r="I732" s="93"/>
      <c r="L732" s="32"/>
      <c r="M732" s="162"/>
      <c r="N732" s="51"/>
      <c r="O732" s="51"/>
      <c r="P732" s="51"/>
      <c r="Q732" s="51"/>
      <c r="R732" s="51"/>
      <c r="S732" s="51"/>
      <c r="T732" s="52"/>
      <c r="AT732" s="18" t="s">
        <v>180</v>
      </c>
      <c r="AU732" s="18" t="s">
        <v>84</v>
      </c>
    </row>
    <row r="733" spans="2:51" s="14" customFormat="1" ht="12">
      <c r="B733" s="179"/>
      <c r="D733" s="160" t="s">
        <v>182</v>
      </c>
      <c r="E733" s="180" t="s">
        <v>3</v>
      </c>
      <c r="F733" s="181" t="s">
        <v>342</v>
      </c>
      <c r="H733" s="180" t="s">
        <v>3</v>
      </c>
      <c r="I733" s="182"/>
      <c r="L733" s="179"/>
      <c r="M733" s="183"/>
      <c r="N733" s="184"/>
      <c r="O733" s="184"/>
      <c r="P733" s="184"/>
      <c r="Q733" s="184"/>
      <c r="R733" s="184"/>
      <c r="S733" s="184"/>
      <c r="T733" s="185"/>
      <c r="AT733" s="180" t="s">
        <v>182</v>
      </c>
      <c r="AU733" s="180" t="s">
        <v>84</v>
      </c>
      <c r="AV733" s="14" t="s">
        <v>82</v>
      </c>
      <c r="AW733" s="14" t="s">
        <v>34</v>
      </c>
      <c r="AX733" s="14" t="s">
        <v>74</v>
      </c>
      <c r="AY733" s="180" t="s">
        <v>171</v>
      </c>
    </row>
    <row r="734" spans="2:51" s="12" customFormat="1" ht="12">
      <c r="B734" s="163"/>
      <c r="D734" s="160" t="s">
        <v>182</v>
      </c>
      <c r="E734" s="164" t="s">
        <v>3</v>
      </c>
      <c r="F734" s="165" t="s">
        <v>858</v>
      </c>
      <c r="H734" s="166">
        <v>233.16</v>
      </c>
      <c r="I734" s="167"/>
      <c r="L734" s="163"/>
      <c r="M734" s="168"/>
      <c r="N734" s="169"/>
      <c r="O734" s="169"/>
      <c r="P734" s="169"/>
      <c r="Q734" s="169"/>
      <c r="R734" s="169"/>
      <c r="S734" s="169"/>
      <c r="T734" s="170"/>
      <c r="AT734" s="164" t="s">
        <v>182</v>
      </c>
      <c r="AU734" s="164" t="s">
        <v>84</v>
      </c>
      <c r="AV734" s="12" t="s">
        <v>84</v>
      </c>
      <c r="AW734" s="12" t="s">
        <v>34</v>
      </c>
      <c r="AX734" s="12" t="s">
        <v>74</v>
      </c>
      <c r="AY734" s="164" t="s">
        <v>171</v>
      </c>
    </row>
    <row r="735" spans="2:51" s="14" customFormat="1" ht="12">
      <c r="B735" s="179"/>
      <c r="D735" s="160" t="s">
        <v>182</v>
      </c>
      <c r="E735" s="180" t="s">
        <v>3</v>
      </c>
      <c r="F735" s="181" t="s">
        <v>765</v>
      </c>
      <c r="H735" s="180" t="s">
        <v>3</v>
      </c>
      <c r="I735" s="182"/>
      <c r="L735" s="179"/>
      <c r="M735" s="183"/>
      <c r="N735" s="184"/>
      <c r="O735" s="184"/>
      <c r="P735" s="184"/>
      <c r="Q735" s="184"/>
      <c r="R735" s="184"/>
      <c r="S735" s="184"/>
      <c r="T735" s="185"/>
      <c r="AT735" s="180" t="s">
        <v>182</v>
      </c>
      <c r="AU735" s="180" t="s">
        <v>84</v>
      </c>
      <c r="AV735" s="14" t="s">
        <v>82</v>
      </c>
      <c r="AW735" s="14" t="s">
        <v>34</v>
      </c>
      <c r="AX735" s="14" t="s">
        <v>74</v>
      </c>
      <c r="AY735" s="180" t="s">
        <v>171</v>
      </c>
    </row>
    <row r="736" spans="2:51" s="14" customFormat="1" ht="12">
      <c r="B736" s="179"/>
      <c r="D736" s="160" t="s">
        <v>182</v>
      </c>
      <c r="E736" s="180" t="s">
        <v>3</v>
      </c>
      <c r="F736" s="181" t="s">
        <v>767</v>
      </c>
      <c r="H736" s="180" t="s">
        <v>3</v>
      </c>
      <c r="I736" s="182"/>
      <c r="L736" s="179"/>
      <c r="M736" s="183"/>
      <c r="N736" s="184"/>
      <c r="O736" s="184"/>
      <c r="P736" s="184"/>
      <c r="Q736" s="184"/>
      <c r="R736" s="184"/>
      <c r="S736" s="184"/>
      <c r="T736" s="185"/>
      <c r="AT736" s="180" t="s">
        <v>182</v>
      </c>
      <c r="AU736" s="180" t="s">
        <v>84</v>
      </c>
      <c r="AV736" s="14" t="s">
        <v>82</v>
      </c>
      <c r="AW736" s="14" t="s">
        <v>34</v>
      </c>
      <c r="AX736" s="14" t="s">
        <v>74</v>
      </c>
      <c r="AY736" s="180" t="s">
        <v>171</v>
      </c>
    </row>
    <row r="737" spans="2:51" s="14" customFormat="1" ht="12">
      <c r="B737" s="179"/>
      <c r="D737" s="160" t="s">
        <v>182</v>
      </c>
      <c r="E737" s="180" t="s">
        <v>3</v>
      </c>
      <c r="F737" s="181" t="s">
        <v>769</v>
      </c>
      <c r="H737" s="180" t="s">
        <v>3</v>
      </c>
      <c r="I737" s="182"/>
      <c r="L737" s="179"/>
      <c r="M737" s="183"/>
      <c r="N737" s="184"/>
      <c r="O737" s="184"/>
      <c r="P737" s="184"/>
      <c r="Q737" s="184"/>
      <c r="R737" s="184"/>
      <c r="S737" s="184"/>
      <c r="T737" s="185"/>
      <c r="AT737" s="180" t="s">
        <v>182</v>
      </c>
      <c r="AU737" s="180" t="s">
        <v>84</v>
      </c>
      <c r="AV737" s="14" t="s">
        <v>82</v>
      </c>
      <c r="AW737" s="14" t="s">
        <v>34</v>
      </c>
      <c r="AX737" s="14" t="s">
        <v>74</v>
      </c>
      <c r="AY737" s="180" t="s">
        <v>171</v>
      </c>
    </row>
    <row r="738" spans="2:51" s="14" customFormat="1" ht="12">
      <c r="B738" s="179"/>
      <c r="D738" s="160" t="s">
        <v>182</v>
      </c>
      <c r="E738" s="180" t="s">
        <v>3</v>
      </c>
      <c r="F738" s="181" t="s">
        <v>771</v>
      </c>
      <c r="H738" s="180" t="s">
        <v>3</v>
      </c>
      <c r="I738" s="182"/>
      <c r="L738" s="179"/>
      <c r="M738" s="183"/>
      <c r="N738" s="184"/>
      <c r="O738" s="184"/>
      <c r="P738" s="184"/>
      <c r="Q738" s="184"/>
      <c r="R738" s="184"/>
      <c r="S738" s="184"/>
      <c r="T738" s="185"/>
      <c r="AT738" s="180" t="s">
        <v>182</v>
      </c>
      <c r="AU738" s="180" t="s">
        <v>84</v>
      </c>
      <c r="AV738" s="14" t="s">
        <v>82</v>
      </c>
      <c r="AW738" s="14" t="s">
        <v>34</v>
      </c>
      <c r="AX738" s="14" t="s">
        <v>74</v>
      </c>
      <c r="AY738" s="180" t="s">
        <v>171</v>
      </c>
    </row>
    <row r="739" spans="2:51" s="14" customFormat="1" ht="12">
      <c r="B739" s="179"/>
      <c r="D739" s="160" t="s">
        <v>182</v>
      </c>
      <c r="E739" s="180" t="s">
        <v>3</v>
      </c>
      <c r="F739" s="181" t="s">
        <v>773</v>
      </c>
      <c r="H739" s="180" t="s">
        <v>3</v>
      </c>
      <c r="I739" s="182"/>
      <c r="L739" s="179"/>
      <c r="M739" s="183"/>
      <c r="N739" s="184"/>
      <c r="O739" s="184"/>
      <c r="P739" s="184"/>
      <c r="Q739" s="184"/>
      <c r="R739" s="184"/>
      <c r="S739" s="184"/>
      <c r="T739" s="185"/>
      <c r="AT739" s="180" t="s">
        <v>182</v>
      </c>
      <c r="AU739" s="180" t="s">
        <v>84</v>
      </c>
      <c r="AV739" s="14" t="s">
        <v>82</v>
      </c>
      <c r="AW739" s="14" t="s">
        <v>34</v>
      </c>
      <c r="AX739" s="14" t="s">
        <v>74</v>
      </c>
      <c r="AY739" s="180" t="s">
        <v>171</v>
      </c>
    </row>
    <row r="740" spans="2:51" s="12" customFormat="1" ht="12">
      <c r="B740" s="163"/>
      <c r="D740" s="160" t="s">
        <v>182</v>
      </c>
      <c r="E740" s="164" t="s">
        <v>3</v>
      </c>
      <c r="F740" s="165" t="s">
        <v>866</v>
      </c>
      <c r="H740" s="166">
        <v>124</v>
      </c>
      <c r="I740" s="167"/>
      <c r="L740" s="163"/>
      <c r="M740" s="168"/>
      <c r="N740" s="169"/>
      <c r="O740" s="169"/>
      <c r="P740" s="169"/>
      <c r="Q740" s="169"/>
      <c r="R740" s="169"/>
      <c r="S740" s="169"/>
      <c r="T740" s="170"/>
      <c r="AT740" s="164" t="s">
        <v>182</v>
      </c>
      <c r="AU740" s="164" t="s">
        <v>84</v>
      </c>
      <c r="AV740" s="12" t="s">
        <v>84</v>
      </c>
      <c r="AW740" s="12" t="s">
        <v>34</v>
      </c>
      <c r="AX740" s="12" t="s">
        <v>74</v>
      </c>
      <c r="AY740" s="164" t="s">
        <v>171</v>
      </c>
    </row>
    <row r="741" spans="2:51" s="14" customFormat="1" ht="12">
      <c r="B741" s="179"/>
      <c r="D741" s="160" t="s">
        <v>182</v>
      </c>
      <c r="E741" s="180" t="s">
        <v>3</v>
      </c>
      <c r="F741" s="181" t="s">
        <v>788</v>
      </c>
      <c r="H741" s="180" t="s">
        <v>3</v>
      </c>
      <c r="I741" s="182"/>
      <c r="L741" s="179"/>
      <c r="M741" s="183"/>
      <c r="N741" s="184"/>
      <c r="O741" s="184"/>
      <c r="P741" s="184"/>
      <c r="Q741" s="184"/>
      <c r="R741" s="184"/>
      <c r="S741" s="184"/>
      <c r="T741" s="185"/>
      <c r="AT741" s="180" t="s">
        <v>182</v>
      </c>
      <c r="AU741" s="180" t="s">
        <v>84</v>
      </c>
      <c r="AV741" s="14" t="s">
        <v>82</v>
      </c>
      <c r="AW741" s="14" t="s">
        <v>34</v>
      </c>
      <c r="AX741" s="14" t="s">
        <v>74</v>
      </c>
      <c r="AY741" s="180" t="s">
        <v>171</v>
      </c>
    </row>
    <row r="742" spans="2:51" s="12" customFormat="1" ht="12">
      <c r="B742" s="163"/>
      <c r="D742" s="160" t="s">
        <v>182</v>
      </c>
      <c r="E742" s="164" t="s">
        <v>3</v>
      </c>
      <c r="F742" s="165" t="s">
        <v>859</v>
      </c>
      <c r="H742" s="166">
        <v>285.4</v>
      </c>
      <c r="I742" s="167"/>
      <c r="L742" s="163"/>
      <c r="M742" s="168"/>
      <c r="N742" s="169"/>
      <c r="O742" s="169"/>
      <c r="P742" s="169"/>
      <c r="Q742" s="169"/>
      <c r="R742" s="169"/>
      <c r="S742" s="169"/>
      <c r="T742" s="170"/>
      <c r="AT742" s="164" t="s">
        <v>182</v>
      </c>
      <c r="AU742" s="164" t="s">
        <v>84</v>
      </c>
      <c r="AV742" s="12" t="s">
        <v>84</v>
      </c>
      <c r="AW742" s="12" t="s">
        <v>34</v>
      </c>
      <c r="AX742" s="12" t="s">
        <v>74</v>
      </c>
      <c r="AY742" s="164" t="s">
        <v>171</v>
      </c>
    </row>
    <row r="743" spans="2:51" s="14" customFormat="1" ht="12">
      <c r="B743" s="179"/>
      <c r="D743" s="160" t="s">
        <v>182</v>
      </c>
      <c r="E743" s="180" t="s">
        <v>3</v>
      </c>
      <c r="F743" s="181" t="s">
        <v>790</v>
      </c>
      <c r="H743" s="180" t="s">
        <v>3</v>
      </c>
      <c r="I743" s="182"/>
      <c r="L743" s="179"/>
      <c r="M743" s="183"/>
      <c r="N743" s="184"/>
      <c r="O743" s="184"/>
      <c r="P743" s="184"/>
      <c r="Q743" s="184"/>
      <c r="R743" s="184"/>
      <c r="S743" s="184"/>
      <c r="T743" s="185"/>
      <c r="AT743" s="180" t="s">
        <v>182</v>
      </c>
      <c r="AU743" s="180" t="s">
        <v>84</v>
      </c>
      <c r="AV743" s="14" t="s">
        <v>82</v>
      </c>
      <c r="AW743" s="14" t="s">
        <v>34</v>
      </c>
      <c r="AX743" s="14" t="s">
        <v>74</v>
      </c>
      <c r="AY743" s="180" t="s">
        <v>171</v>
      </c>
    </row>
    <row r="744" spans="2:51" s="12" customFormat="1" ht="12">
      <c r="B744" s="163"/>
      <c r="D744" s="160" t="s">
        <v>182</v>
      </c>
      <c r="E744" s="164" t="s">
        <v>3</v>
      </c>
      <c r="F744" s="165" t="s">
        <v>860</v>
      </c>
      <c r="H744" s="166">
        <v>25.2</v>
      </c>
      <c r="I744" s="167"/>
      <c r="L744" s="163"/>
      <c r="M744" s="168"/>
      <c r="N744" s="169"/>
      <c r="O744" s="169"/>
      <c r="P744" s="169"/>
      <c r="Q744" s="169"/>
      <c r="R744" s="169"/>
      <c r="S744" s="169"/>
      <c r="T744" s="170"/>
      <c r="AT744" s="164" t="s">
        <v>182</v>
      </c>
      <c r="AU744" s="164" t="s">
        <v>84</v>
      </c>
      <c r="AV744" s="12" t="s">
        <v>84</v>
      </c>
      <c r="AW744" s="12" t="s">
        <v>34</v>
      </c>
      <c r="AX744" s="12" t="s">
        <v>74</v>
      </c>
      <c r="AY744" s="164" t="s">
        <v>171</v>
      </c>
    </row>
    <row r="745" spans="2:51" s="13" customFormat="1" ht="12">
      <c r="B745" s="171"/>
      <c r="D745" s="160" t="s">
        <v>182</v>
      </c>
      <c r="E745" s="172" t="s">
        <v>3</v>
      </c>
      <c r="F745" s="173" t="s">
        <v>201</v>
      </c>
      <c r="H745" s="174">
        <v>667.76</v>
      </c>
      <c r="I745" s="175"/>
      <c r="L745" s="171"/>
      <c r="M745" s="176"/>
      <c r="N745" s="177"/>
      <c r="O745" s="177"/>
      <c r="P745" s="177"/>
      <c r="Q745" s="177"/>
      <c r="R745" s="177"/>
      <c r="S745" s="177"/>
      <c r="T745" s="178"/>
      <c r="AT745" s="172" t="s">
        <v>182</v>
      </c>
      <c r="AU745" s="172" t="s">
        <v>84</v>
      </c>
      <c r="AV745" s="13" t="s">
        <v>178</v>
      </c>
      <c r="AW745" s="13" t="s">
        <v>34</v>
      </c>
      <c r="AX745" s="13" t="s">
        <v>82</v>
      </c>
      <c r="AY745" s="172" t="s">
        <v>171</v>
      </c>
    </row>
    <row r="746" spans="2:63" s="11" customFormat="1" ht="22.9" customHeight="1">
      <c r="B746" s="134"/>
      <c r="D746" s="135" t="s">
        <v>73</v>
      </c>
      <c r="E746" s="145" t="s">
        <v>206</v>
      </c>
      <c r="F746" s="145" t="s">
        <v>207</v>
      </c>
      <c r="I746" s="137"/>
      <c r="J746" s="146">
        <f>BK746</f>
        <v>0</v>
      </c>
      <c r="L746" s="134"/>
      <c r="M746" s="139"/>
      <c r="N746" s="140"/>
      <c r="O746" s="140"/>
      <c r="P746" s="141">
        <f>SUM(P747:P796)</f>
        <v>0</v>
      </c>
      <c r="Q746" s="140"/>
      <c r="R746" s="141">
        <f>SUM(R747:R796)</f>
        <v>17.737355</v>
      </c>
      <c r="S746" s="140"/>
      <c r="T746" s="142">
        <f>SUM(T747:T796)</f>
        <v>0</v>
      </c>
      <c r="AR746" s="135" t="s">
        <v>82</v>
      </c>
      <c r="AT746" s="143" t="s">
        <v>73</v>
      </c>
      <c r="AU746" s="143" t="s">
        <v>82</v>
      </c>
      <c r="AY746" s="135" t="s">
        <v>171</v>
      </c>
      <c r="BK746" s="144">
        <f>SUM(BK747:BK796)</f>
        <v>0</v>
      </c>
    </row>
    <row r="747" spans="2:65" s="1" customFormat="1" ht="16.5" customHeight="1">
      <c r="B747" s="147"/>
      <c r="C747" s="148" t="s">
        <v>867</v>
      </c>
      <c r="D747" s="148" t="s">
        <v>173</v>
      </c>
      <c r="E747" s="149" t="s">
        <v>868</v>
      </c>
      <c r="F747" s="150" t="s">
        <v>869</v>
      </c>
      <c r="G747" s="151" t="s">
        <v>187</v>
      </c>
      <c r="H747" s="152">
        <v>47</v>
      </c>
      <c r="I747" s="153"/>
      <c r="J747" s="154">
        <f>ROUND(I747*H747,2)</f>
        <v>0</v>
      </c>
      <c r="K747" s="150" t="s">
        <v>177</v>
      </c>
      <c r="L747" s="32"/>
      <c r="M747" s="155" t="s">
        <v>3</v>
      </c>
      <c r="N747" s="156" t="s">
        <v>45</v>
      </c>
      <c r="O747" s="51"/>
      <c r="P747" s="157">
        <f>O747*H747</f>
        <v>0</v>
      </c>
      <c r="Q747" s="157">
        <v>0.14761</v>
      </c>
      <c r="R747" s="157">
        <f>Q747*H747</f>
        <v>6.93767</v>
      </c>
      <c r="S747" s="157">
        <v>0</v>
      </c>
      <c r="T747" s="158">
        <f>S747*H747</f>
        <v>0</v>
      </c>
      <c r="AR747" s="18" t="s">
        <v>178</v>
      </c>
      <c r="AT747" s="18" t="s">
        <v>173</v>
      </c>
      <c r="AU747" s="18" t="s">
        <v>84</v>
      </c>
      <c r="AY747" s="18" t="s">
        <v>171</v>
      </c>
      <c r="BE747" s="159">
        <f>IF(N747="základní",J747,0)</f>
        <v>0</v>
      </c>
      <c r="BF747" s="159">
        <f>IF(N747="snížená",J747,0)</f>
        <v>0</v>
      </c>
      <c r="BG747" s="159">
        <f>IF(N747="zákl. přenesená",J747,0)</f>
        <v>0</v>
      </c>
      <c r="BH747" s="159">
        <f>IF(N747="sníž. přenesená",J747,0)</f>
        <v>0</v>
      </c>
      <c r="BI747" s="159">
        <f>IF(N747="nulová",J747,0)</f>
        <v>0</v>
      </c>
      <c r="BJ747" s="18" t="s">
        <v>82</v>
      </c>
      <c r="BK747" s="159">
        <f>ROUND(I747*H747,2)</f>
        <v>0</v>
      </c>
      <c r="BL747" s="18" t="s">
        <v>178</v>
      </c>
      <c r="BM747" s="18" t="s">
        <v>870</v>
      </c>
    </row>
    <row r="748" spans="2:47" s="1" customFormat="1" ht="19.5">
      <c r="B748" s="32"/>
      <c r="D748" s="160" t="s">
        <v>180</v>
      </c>
      <c r="F748" s="161" t="s">
        <v>871</v>
      </c>
      <c r="I748" s="93"/>
      <c r="L748" s="32"/>
      <c r="M748" s="162"/>
      <c r="N748" s="51"/>
      <c r="O748" s="51"/>
      <c r="P748" s="51"/>
      <c r="Q748" s="51"/>
      <c r="R748" s="51"/>
      <c r="S748" s="51"/>
      <c r="T748" s="52"/>
      <c r="AT748" s="18" t="s">
        <v>180</v>
      </c>
      <c r="AU748" s="18" t="s">
        <v>84</v>
      </c>
    </row>
    <row r="749" spans="2:51" s="14" customFormat="1" ht="12">
      <c r="B749" s="179"/>
      <c r="D749" s="160" t="s">
        <v>182</v>
      </c>
      <c r="E749" s="180" t="s">
        <v>3</v>
      </c>
      <c r="F749" s="181" t="s">
        <v>872</v>
      </c>
      <c r="H749" s="180" t="s">
        <v>3</v>
      </c>
      <c r="I749" s="182"/>
      <c r="L749" s="179"/>
      <c r="M749" s="183"/>
      <c r="N749" s="184"/>
      <c r="O749" s="184"/>
      <c r="P749" s="184"/>
      <c r="Q749" s="184"/>
      <c r="R749" s="184"/>
      <c r="S749" s="184"/>
      <c r="T749" s="185"/>
      <c r="AT749" s="180" t="s">
        <v>182</v>
      </c>
      <c r="AU749" s="180" t="s">
        <v>84</v>
      </c>
      <c r="AV749" s="14" t="s">
        <v>82</v>
      </c>
      <c r="AW749" s="14" t="s">
        <v>34</v>
      </c>
      <c r="AX749" s="14" t="s">
        <v>74</v>
      </c>
      <c r="AY749" s="180" t="s">
        <v>171</v>
      </c>
    </row>
    <row r="750" spans="2:51" s="12" customFormat="1" ht="12">
      <c r="B750" s="163"/>
      <c r="D750" s="160" t="s">
        <v>182</v>
      </c>
      <c r="E750" s="164" t="s">
        <v>3</v>
      </c>
      <c r="F750" s="165" t="s">
        <v>707</v>
      </c>
      <c r="H750" s="166">
        <v>47</v>
      </c>
      <c r="I750" s="167"/>
      <c r="L750" s="163"/>
      <c r="M750" s="168"/>
      <c r="N750" s="169"/>
      <c r="O750" s="169"/>
      <c r="P750" s="169"/>
      <c r="Q750" s="169"/>
      <c r="R750" s="169"/>
      <c r="S750" s="169"/>
      <c r="T750" s="170"/>
      <c r="AT750" s="164" t="s">
        <v>182</v>
      </c>
      <c r="AU750" s="164" t="s">
        <v>84</v>
      </c>
      <c r="AV750" s="12" t="s">
        <v>84</v>
      </c>
      <c r="AW750" s="12" t="s">
        <v>34</v>
      </c>
      <c r="AX750" s="12" t="s">
        <v>82</v>
      </c>
      <c r="AY750" s="164" t="s">
        <v>171</v>
      </c>
    </row>
    <row r="751" spans="2:65" s="1" customFormat="1" ht="16.5" customHeight="1">
      <c r="B751" s="147"/>
      <c r="C751" s="189" t="s">
        <v>873</v>
      </c>
      <c r="D751" s="189" t="s">
        <v>408</v>
      </c>
      <c r="E751" s="190" t="s">
        <v>874</v>
      </c>
      <c r="F751" s="191" t="s">
        <v>875</v>
      </c>
      <c r="G751" s="192" t="s">
        <v>187</v>
      </c>
      <c r="H751" s="193">
        <v>47</v>
      </c>
      <c r="I751" s="194"/>
      <c r="J751" s="195">
        <f>ROUND(I751*H751,2)</f>
        <v>0</v>
      </c>
      <c r="K751" s="191" t="s">
        <v>177</v>
      </c>
      <c r="L751" s="196"/>
      <c r="M751" s="197" t="s">
        <v>3</v>
      </c>
      <c r="N751" s="198" t="s">
        <v>45</v>
      </c>
      <c r="O751" s="51"/>
      <c r="P751" s="157">
        <f>O751*H751</f>
        <v>0</v>
      </c>
      <c r="Q751" s="157">
        <v>0.134</v>
      </c>
      <c r="R751" s="157">
        <f>Q751*H751</f>
        <v>6.298</v>
      </c>
      <c r="S751" s="157">
        <v>0</v>
      </c>
      <c r="T751" s="158">
        <f>S751*H751</f>
        <v>0</v>
      </c>
      <c r="AR751" s="18" t="s">
        <v>232</v>
      </c>
      <c r="AT751" s="18" t="s">
        <v>408</v>
      </c>
      <c r="AU751" s="18" t="s">
        <v>84</v>
      </c>
      <c r="AY751" s="18" t="s">
        <v>171</v>
      </c>
      <c r="BE751" s="159">
        <f>IF(N751="základní",J751,0)</f>
        <v>0</v>
      </c>
      <c r="BF751" s="159">
        <f>IF(N751="snížená",J751,0)</f>
        <v>0</v>
      </c>
      <c r="BG751" s="159">
        <f>IF(N751="zákl. přenesená",J751,0)</f>
        <v>0</v>
      </c>
      <c r="BH751" s="159">
        <f>IF(N751="sníž. přenesená",J751,0)</f>
        <v>0</v>
      </c>
      <c r="BI751" s="159">
        <f>IF(N751="nulová",J751,0)</f>
        <v>0</v>
      </c>
      <c r="BJ751" s="18" t="s">
        <v>82</v>
      </c>
      <c r="BK751" s="159">
        <f>ROUND(I751*H751,2)</f>
        <v>0</v>
      </c>
      <c r="BL751" s="18" t="s">
        <v>178</v>
      </c>
      <c r="BM751" s="18" t="s">
        <v>876</v>
      </c>
    </row>
    <row r="752" spans="2:47" s="1" customFormat="1" ht="12">
      <c r="B752" s="32"/>
      <c r="D752" s="160" t="s">
        <v>180</v>
      </c>
      <c r="F752" s="161" t="s">
        <v>875</v>
      </c>
      <c r="I752" s="93"/>
      <c r="L752" s="32"/>
      <c r="M752" s="162"/>
      <c r="N752" s="51"/>
      <c r="O752" s="51"/>
      <c r="P752" s="51"/>
      <c r="Q752" s="51"/>
      <c r="R752" s="51"/>
      <c r="S752" s="51"/>
      <c r="T752" s="52"/>
      <c r="AT752" s="18" t="s">
        <v>180</v>
      </c>
      <c r="AU752" s="18" t="s">
        <v>84</v>
      </c>
    </row>
    <row r="753" spans="2:65" s="1" customFormat="1" ht="16.5" customHeight="1">
      <c r="B753" s="147"/>
      <c r="C753" s="148" t="s">
        <v>877</v>
      </c>
      <c r="D753" s="148" t="s">
        <v>173</v>
      </c>
      <c r="E753" s="149" t="s">
        <v>878</v>
      </c>
      <c r="F753" s="150" t="s">
        <v>879</v>
      </c>
      <c r="G753" s="151" t="s">
        <v>176</v>
      </c>
      <c r="H753" s="152">
        <v>47</v>
      </c>
      <c r="I753" s="153"/>
      <c r="J753" s="154">
        <f>ROUND(I753*H753,2)</f>
        <v>0</v>
      </c>
      <c r="K753" s="150" t="s">
        <v>177</v>
      </c>
      <c r="L753" s="32"/>
      <c r="M753" s="155" t="s">
        <v>3</v>
      </c>
      <c r="N753" s="156" t="s">
        <v>45</v>
      </c>
      <c r="O753" s="51"/>
      <c r="P753" s="157">
        <f>O753*H753</f>
        <v>0</v>
      </c>
      <c r="Q753" s="157">
        <v>0.02338</v>
      </c>
      <c r="R753" s="157">
        <f>Q753*H753</f>
        <v>1.0988600000000002</v>
      </c>
      <c r="S753" s="157">
        <v>0</v>
      </c>
      <c r="T753" s="158">
        <f>S753*H753</f>
        <v>0</v>
      </c>
      <c r="AR753" s="18" t="s">
        <v>178</v>
      </c>
      <c r="AT753" s="18" t="s">
        <v>173</v>
      </c>
      <c r="AU753" s="18" t="s">
        <v>84</v>
      </c>
      <c r="AY753" s="18" t="s">
        <v>171</v>
      </c>
      <c r="BE753" s="159">
        <f>IF(N753="základní",J753,0)</f>
        <v>0</v>
      </c>
      <c r="BF753" s="159">
        <f>IF(N753="snížená",J753,0)</f>
        <v>0</v>
      </c>
      <c r="BG753" s="159">
        <f>IF(N753="zákl. přenesená",J753,0)</f>
        <v>0</v>
      </c>
      <c r="BH753" s="159">
        <f>IF(N753="sníž. přenesená",J753,0)</f>
        <v>0</v>
      </c>
      <c r="BI753" s="159">
        <f>IF(N753="nulová",J753,0)</f>
        <v>0</v>
      </c>
      <c r="BJ753" s="18" t="s">
        <v>82</v>
      </c>
      <c r="BK753" s="159">
        <f>ROUND(I753*H753,2)</f>
        <v>0</v>
      </c>
      <c r="BL753" s="18" t="s">
        <v>178</v>
      </c>
      <c r="BM753" s="18" t="s">
        <v>880</v>
      </c>
    </row>
    <row r="754" spans="2:47" s="1" customFormat="1" ht="19.5">
      <c r="B754" s="32"/>
      <c r="D754" s="160" t="s">
        <v>180</v>
      </c>
      <c r="F754" s="161" t="s">
        <v>881</v>
      </c>
      <c r="I754" s="93"/>
      <c r="L754" s="32"/>
      <c r="M754" s="162"/>
      <c r="N754" s="51"/>
      <c r="O754" s="51"/>
      <c r="P754" s="51"/>
      <c r="Q754" s="51"/>
      <c r="R754" s="51"/>
      <c r="S754" s="51"/>
      <c r="T754" s="52"/>
      <c r="AT754" s="18" t="s">
        <v>180</v>
      </c>
      <c r="AU754" s="18" t="s">
        <v>84</v>
      </c>
    </row>
    <row r="755" spans="2:51" s="12" customFormat="1" ht="12">
      <c r="B755" s="163"/>
      <c r="D755" s="160" t="s">
        <v>182</v>
      </c>
      <c r="E755" s="164" t="s">
        <v>3</v>
      </c>
      <c r="F755" s="165" t="s">
        <v>882</v>
      </c>
      <c r="H755" s="166">
        <v>47</v>
      </c>
      <c r="I755" s="167"/>
      <c r="L755" s="163"/>
      <c r="M755" s="168"/>
      <c r="N755" s="169"/>
      <c r="O755" s="169"/>
      <c r="P755" s="169"/>
      <c r="Q755" s="169"/>
      <c r="R755" s="169"/>
      <c r="S755" s="169"/>
      <c r="T755" s="170"/>
      <c r="AT755" s="164" t="s">
        <v>182</v>
      </c>
      <c r="AU755" s="164" t="s">
        <v>84</v>
      </c>
      <c r="AV755" s="12" t="s">
        <v>84</v>
      </c>
      <c r="AW755" s="12" t="s">
        <v>34</v>
      </c>
      <c r="AX755" s="12" t="s">
        <v>82</v>
      </c>
      <c r="AY755" s="164" t="s">
        <v>171</v>
      </c>
    </row>
    <row r="756" spans="2:65" s="1" customFormat="1" ht="16.5" customHeight="1">
      <c r="B756" s="147"/>
      <c r="C756" s="148" t="s">
        <v>883</v>
      </c>
      <c r="D756" s="148" t="s">
        <v>173</v>
      </c>
      <c r="E756" s="149" t="s">
        <v>884</v>
      </c>
      <c r="F756" s="150" t="s">
        <v>885</v>
      </c>
      <c r="G756" s="151" t="s">
        <v>176</v>
      </c>
      <c r="H756" s="152">
        <v>821.95</v>
      </c>
      <c r="I756" s="153"/>
      <c r="J756" s="154">
        <f>ROUND(I756*H756,2)</f>
        <v>0</v>
      </c>
      <c r="K756" s="150" t="s">
        <v>177</v>
      </c>
      <c r="L756" s="32"/>
      <c r="M756" s="155" t="s">
        <v>3</v>
      </c>
      <c r="N756" s="156" t="s">
        <v>45</v>
      </c>
      <c r="O756" s="51"/>
      <c r="P756" s="157">
        <f>O756*H756</f>
        <v>0</v>
      </c>
      <c r="Q756" s="157">
        <v>0</v>
      </c>
      <c r="R756" s="157">
        <f>Q756*H756</f>
        <v>0</v>
      </c>
      <c r="S756" s="157">
        <v>0</v>
      </c>
      <c r="T756" s="158">
        <f>S756*H756</f>
        <v>0</v>
      </c>
      <c r="AR756" s="18" t="s">
        <v>178</v>
      </c>
      <c r="AT756" s="18" t="s">
        <v>173</v>
      </c>
      <c r="AU756" s="18" t="s">
        <v>84</v>
      </c>
      <c r="AY756" s="18" t="s">
        <v>171</v>
      </c>
      <c r="BE756" s="159">
        <f>IF(N756="základní",J756,0)</f>
        <v>0</v>
      </c>
      <c r="BF756" s="159">
        <f>IF(N756="snížená",J756,0)</f>
        <v>0</v>
      </c>
      <c r="BG756" s="159">
        <f>IF(N756="zákl. přenesená",J756,0)</f>
        <v>0</v>
      </c>
      <c r="BH756" s="159">
        <f>IF(N756="sníž. přenesená",J756,0)</f>
        <v>0</v>
      </c>
      <c r="BI756" s="159">
        <f>IF(N756="nulová",J756,0)</f>
        <v>0</v>
      </c>
      <c r="BJ756" s="18" t="s">
        <v>82</v>
      </c>
      <c r="BK756" s="159">
        <f>ROUND(I756*H756,2)</f>
        <v>0</v>
      </c>
      <c r="BL756" s="18" t="s">
        <v>178</v>
      </c>
      <c r="BM756" s="18" t="s">
        <v>886</v>
      </c>
    </row>
    <row r="757" spans="2:47" s="1" customFormat="1" ht="19.5">
      <c r="B757" s="32"/>
      <c r="D757" s="160" t="s">
        <v>180</v>
      </c>
      <c r="F757" s="161" t="s">
        <v>887</v>
      </c>
      <c r="I757" s="93"/>
      <c r="L757" s="32"/>
      <c r="M757" s="162"/>
      <c r="N757" s="51"/>
      <c r="O757" s="51"/>
      <c r="P757" s="51"/>
      <c r="Q757" s="51"/>
      <c r="R757" s="51"/>
      <c r="S757" s="51"/>
      <c r="T757" s="52"/>
      <c r="AT757" s="18" t="s">
        <v>180</v>
      </c>
      <c r="AU757" s="18" t="s">
        <v>84</v>
      </c>
    </row>
    <row r="758" spans="2:51" s="14" customFormat="1" ht="12">
      <c r="B758" s="179"/>
      <c r="D758" s="160" t="s">
        <v>182</v>
      </c>
      <c r="E758" s="180" t="s">
        <v>3</v>
      </c>
      <c r="F758" s="181" t="s">
        <v>888</v>
      </c>
      <c r="H758" s="180" t="s">
        <v>3</v>
      </c>
      <c r="I758" s="182"/>
      <c r="L758" s="179"/>
      <c r="M758" s="183"/>
      <c r="N758" s="184"/>
      <c r="O758" s="184"/>
      <c r="P758" s="184"/>
      <c r="Q758" s="184"/>
      <c r="R758" s="184"/>
      <c r="S758" s="184"/>
      <c r="T758" s="185"/>
      <c r="AT758" s="180" t="s">
        <v>182</v>
      </c>
      <c r="AU758" s="180" t="s">
        <v>84</v>
      </c>
      <c r="AV758" s="14" t="s">
        <v>82</v>
      </c>
      <c r="AW758" s="14" t="s">
        <v>34</v>
      </c>
      <c r="AX758" s="14" t="s">
        <v>74</v>
      </c>
      <c r="AY758" s="180" t="s">
        <v>171</v>
      </c>
    </row>
    <row r="759" spans="2:51" s="14" customFormat="1" ht="12">
      <c r="B759" s="179"/>
      <c r="D759" s="160" t="s">
        <v>182</v>
      </c>
      <c r="E759" s="180" t="s">
        <v>3</v>
      </c>
      <c r="F759" s="181" t="s">
        <v>889</v>
      </c>
      <c r="H759" s="180" t="s">
        <v>3</v>
      </c>
      <c r="I759" s="182"/>
      <c r="L759" s="179"/>
      <c r="M759" s="183"/>
      <c r="N759" s="184"/>
      <c r="O759" s="184"/>
      <c r="P759" s="184"/>
      <c r="Q759" s="184"/>
      <c r="R759" s="184"/>
      <c r="S759" s="184"/>
      <c r="T759" s="185"/>
      <c r="AT759" s="180" t="s">
        <v>182</v>
      </c>
      <c r="AU759" s="180" t="s">
        <v>84</v>
      </c>
      <c r="AV759" s="14" t="s">
        <v>82</v>
      </c>
      <c r="AW759" s="14" t="s">
        <v>34</v>
      </c>
      <c r="AX759" s="14" t="s">
        <v>74</v>
      </c>
      <c r="AY759" s="180" t="s">
        <v>171</v>
      </c>
    </row>
    <row r="760" spans="2:51" s="12" customFormat="1" ht="12">
      <c r="B760" s="163"/>
      <c r="D760" s="160" t="s">
        <v>182</v>
      </c>
      <c r="E760" s="164" t="s">
        <v>3</v>
      </c>
      <c r="F760" s="165" t="s">
        <v>890</v>
      </c>
      <c r="H760" s="166">
        <v>192.96</v>
      </c>
      <c r="I760" s="167"/>
      <c r="L760" s="163"/>
      <c r="M760" s="168"/>
      <c r="N760" s="169"/>
      <c r="O760" s="169"/>
      <c r="P760" s="169"/>
      <c r="Q760" s="169"/>
      <c r="R760" s="169"/>
      <c r="S760" s="169"/>
      <c r="T760" s="170"/>
      <c r="AT760" s="164" t="s">
        <v>182</v>
      </c>
      <c r="AU760" s="164" t="s">
        <v>84</v>
      </c>
      <c r="AV760" s="12" t="s">
        <v>84</v>
      </c>
      <c r="AW760" s="12" t="s">
        <v>34</v>
      </c>
      <c r="AX760" s="12" t="s">
        <v>74</v>
      </c>
      <c r="AY760" s="164" t="s">
        <v>171</v>
      </c>
    </row>
    <row r="761" spans="2:51" s="14" customFormat="1" ht="12">
      <c r="B761" s="179"/>
      <c r="D761" s="160" t="s">
        <v>182</v>
      </c>
      <c r="E761" s="180" t="s">
        <v>3</v>
      </c>
      <c r="F761" s="181" t="s">
        <v>891</v>
      </c>
      <c r="H761" s="180" t="s">
        <v>3</v>
      </c>
      <c r="I761" s="182"/>
      <c r="L761" s="179"/>
      <c r="M761" s="183"/>
      <c r="N761" s="184"/>
      <c r="O761" s="184"/>
      <c r="P761" s="184"/>
      <c r="Q761" s="184"/>
      <c r="R761" s="184"/>
      <c r="S761" s="184"/>
      <c r="T761" s="185"/>
      <c r="AT761" s="180" t="s">
        <v>182</v>
      </c>
      <c r="AU761" s="180" t="s">
        <v>84</v>
      </c>
      <c r="AV761" s="14" t="s">
        <v>82</v>
      </c>
      <c r="AW761" s="14" t="s">
        <v>34</v>
      </c>
      <c r="AX761" s="14" t="s">
        <v>74</v>
      </c>
      <c r="AY761" s="180" t="s">
        <v>171</v>
      </c>
    </row>
    <row r="762" spans="2:51" s="12" customFormat="1" ht="12">
      <c r="B762" s="163"/>
      <c r="D762" s="160" t="s">
        <v>182</v>
      </c>
      <c r="E762" s="164" t="s">
        <v>3</v>
      </c>
      <c r="F762" s="165" t="s">
        <v>892</v>
      </c>
      <c r="H762" s="166">
        <v>268</v>
      </c>
      <c r="I762" s="167"/>
      <c r="L762" s="163"/>
      <c r="M762" s="168"/>
      <c r="N762" s="169"/>
      <c r="O762" s="169"/>
      <c r="P762" s="169"/>
      <c r="Q762" s="169"/>
      <c r="R762" s="169"/>
      <c r="S762" s="169"/>
      <c r="T762" s="170"/>
      <c r="AT762" s="164" t="s">
        <v>182</v>
      </c>
      <c r="AU762" s="164" t="s">
        <v>84</v>
      </c>
      <c r="AV762" s="12" t="s">
        <v>84</v>
      </c>
      <c r="AW762" s="12" t="s">
        <v>34</v>
      </c>
      <c r="AX762" s="12" t="s">
        <v>74</v>
      </c>
      <c r="AY762" s="164" t="s">
        <v>171</v>
      </c>
    </row>
    <row r="763" spans="2:51" s="14" customFormat="1" ht="12">
      <c r="B763" s="179"/>
      <c r="D763" s="160" t="s">
        <v>182</v>
      </c>
      <c r="E763" s="180" t="s">
        <v>3</v>
      </c>
      <c r="F763" s="181" t="s">
        <v>893</v>
      </c>
      <c r="H763" s="180" t="s">
        <v>3</v>
      </c>
      <c r="I763" s="182"/>
      <c r="L763" s="179"/>
      <c r="M763" s="183"/>
      <c r="N763" s="184"/>
      <c r="O763" s="184"/>
      <c r="P763" s="184"/>
      <c r="Q763" s="184"/>
      <c r="R763" s="184"/>
      <c r="S763" s="184"/>
      <c r="T763" s="185"/>
      <c r="AT763" s="180" t="s">
        <v>182</v>
      </c>
      <c r="AU763" s="180" t="s">
        <v>84</v>
      </c>
      <c r="AV763" s="14" t="s">
        <v>82</v>
      </c>
      <c r="AW763" s="14" t="s">
        <v>34</v>
      </c>
      <c r="AX763" s="14" t="s">
        <v>74</v>
      </c>
      <c r="AY763" s="180" t="s">
        <v>171</v>
      </c>
    </row>
    <row r="764" spans="2:51" s="12" customFormat="1" ht="12">
      <c r="B764" s="163"/>
      <c r="D764" s="160" t="s">
        <v>182</v>
      </c>
      <c r="E764" s="164" t="s">
        <v>3</v>
      </c>
      <c r="F764" s="165" t="s">
        <v>894</v>
      </c>
      <c r="H764" s="166">
        <v>360.99</v>
      </c>
      <c r="I764" s="167"/>
      <c r="L764" s="163"/>
      <c r="M764" s="168"/>
      <c r="N764" s="169"/>
      <c r="O764" s="169"/>
      <c r="P764" s="169"/>
      <c r="Q764" s="169"/>
      <c r="R764" s="169"/>
      <c r="S764" s="169"/>
      <c r="T764" s="170"/>
      <c r="AT764" s="164" t="s">
        <v>182</v>
      </c>
      <c r="AU764" s="164" t="s">
        <v>84</v>
      </c>
      <c r="AV764" s="12" t="s">
        <v>84</v>
      </c>
      <c r="AW764" s="12" t="s">
        <v>34</v>
      </c>
      <c r="AX764" s="12" t="s">
        <v>74</v>
      </c>
      <c r="AY764" s="164" t="s">
        <v>171</v>
      </c>
    </row>
    <row r="765" spans="2:51" s="13" customFormat="1" ht="12">
      <c r="B765" s="171"/>
      <c r="D765" s="160" t="s">
        <v>182</v>
      </c>
      <c r="E765" s="172" t="s">
        <v>3</v>
      </c>
      <c r="F765" s="173" t="s">
        <v>201</v>
      </c>
      <c r="H765" s="174">
        <v>821.95</v>
      </c>
      <c r="I765" s="175"/>
      <c r="L765" s="171"/>
      <c r="M765" s="176"/>
      <c r="N765" s="177"/>
      <c r="O765" s="177"/>
      <c r="P765" s="177"/>
      <c r="Q765" s="177"/>
      <c r="R765" s="177"/>
      <c r="S765" s="177"/>
      <c r="T765" s="178"/>
      <c r="AT765" s="172" t="s">
        <v>182</v>
      </c>
      <c r="AU765" s="172" t="s">
        <v>84</v>
      </c>
      <c r="AV765" s="13" t="s">
        <v>178</v>
      </c>
      <c r="AW765" s="13" t="s">
        <v>34</v>
      </c>
      <c r="AX765" s="13" t="s">
        <v>82</v>
      </c>
      <c r="AY765" s="172" t="s">
        <v>171</v>
      </c>
    </row>
    <row r="766" spans="2:65" s="1" customFormat="1" ht="16.5" customHeight="1">
      <c r="B766" s="147"/>
      <c r="C766" s="148" t="s">
        <v>895</v>
      </c>
      <c r="D766" s="148" t="s">
        <v>173</v>
      </c>
      <c r="E766" s="149" t="s">
        <v>896</v>
      </c>
      <c r="F766" s="150" t="s">
        <v>897</v>
      </c>
      <c r="G766" s="151" t="s">
        <v>176</v>
      </c>
      <c r="H766" s="152">
        <v>49317</v>
      </c>
      <c r="I766" s="153"/>
      <c r="J766" s="154">
        <f>ROUND(I766*H766,2)</f>
        <v>0</v>
      </c>
      <c r="K766" s="150" t="s">
        <v>177</v>
      </c>
      <c r="L766" s="32"/>
      <c r="M766" s="155" t="s">
        <v>3</v>
      </c>
      <c r="N766" s="156" t="s">
        <v>45</v>
      </c>
      <c r="O766" s="51"/>
      <c r="P766" s="157">
        <f>O766*H766</f>
        <v>0</v>
      </c>
      <c r="Q766" s="157">
        <v>0</v>
      </c>
      <c r="R766" s="157">
        <f>Q766*H766</f>
        <v>0</v>
      </c>
      <c r="S766" s="157">
        <v>0</v>
      </c>
      <c r="T766" s="158">
        <f>S766*H766</f>
        <v>0</v>
      </c>
      <c r="AR766" s="18" t="s">
        <v>178</v>
      </c>
      <c r="AT766" s="18" t="s">
        <v>173</v>
      </c>
      <c r="AU766" s="18" t="s">
        <v>84</v>
      </c>
      <c r="AY766" s="18" t="s">
        <v>171</v>
      </c>
      <c r="BE766" s="159">
        <f>IF(N766="základní",J766,0)</f>
        <v>0</v>
      </c>
      <c r="BF766" s="159">
        <f>IF(N766="snížená",J766,0)</f>
        <v>0</v>
      </c>
      <c r="BG766" s="159">
        <f>IF(N766="zákl. přenesená",J766,0)</f>
        <v>0</v>
      </c>
      <c r="BH766" s="159">
        <f>IF(N766="sníž. přenesená",J766,0)</f>
        <v>0</v>
      </c>
      <c r="BI766" s="159">
        <f>IF(N766="nulová",J766,0)</f>
        <v>0</v>
      </c>
      <c r="BJ766" s="18" t="s">
        <v>82</v>
      </c>
      <c r="BK766" s="159">
        <f>ROUND(I766*H766,2)</f>
        <v>0</v>
      </c>
      <c r="BL766" s="18" t="s">
        <v>178</v>
      </c>
      <c r="BM766" s="18" t="s">
        <v>898</v>
      </c>
    </row>
    <row r="767" spans="2:47" s="1" customFormat="1" ht="19.5">
      <c r="B767" s="32"/>
      <c r="D767" s="160" t="s">
        <v>180</v>
      </c>
      <c r="F767" s="161" t="s">
        <v>899</v>
      </c>
      <c r="I767" s="93"/>
      <c r="L767" s="32"/>
      <c r="M767" s="162"/>
      <c r="N767" s="51"/>
      <c r="O767" s="51"/>
      <c r="P767" s="51"/>
      <c r="Q767" s="51"/>
      <c r="R767" s="51"/>
      <c r="S767" s="51"/>
      <c r="T767" s="52"/>
      <c r="AT767" s="18" t="s">
        <v>180</v>
      </c>
      <c r="AU767" s="18" t="s">
        <v>84</v>
      </c>
    </row>
    <row r="768" spans="2:51" s="14" customFormat="1" ht="12">
      <c r="B768" s="179"/>
      <c r="D768" s="160" t="s">
        <v>182</v>
      </c>
      <c r="E768" s="180" t="s">
        <v>3</v>
      </c>
      <c r="F768" s="181" t="s">
        <v>900</v>
      </c>
      <c r="H768" s="180" t="s">
        <v>3</v>
      </c>
      <c r="I768" s="182"/>
      <c r="L768" s="179"/>
      <c r="M768" s="183"/>
      <c r="N768" s="184"/>
      <c r="O768" s="184"/>
      <c r="P768" s="184"/>
      <c r="Q768" s="184"/>
      <c r="R768" s="184"/>
      <c r="S768" s="184"/>
      <c r="T768" s="185"/>
      <c r="AT768" s="180" t="s">
        <v>182</v>
      </c>
      <c r="AU768" s="180" t="s">
        <v>84</v>
      </c>
      <c r="AV768" s="14" t="s">
        <v>82</v>
      </c>
      <c r="AW768" s="14" t="s">
        <v>34</v>
      </c>
      <c r="AX768" s="14" t="s">
        <v>74</v>
      </c>
      <c r="AY768" s="180" t="s">
        <v>171</v>
      </c>
    </row>
    <row r="769" spans="2:51" s="14" customFormat="1" ht="12">
      <c r="B769" s="179"/>
      <c r="D769" s="160" t="s">
        <v>182</v>
      </c>
      <c r="E769" s="180" t="s">
        <v>3</v>
      </c>
      <c r="F769" s="181" t="s">
        <v>889</v>
      </c>
      <c r="H769" s="180" t="s">
        <v>3</v>
      </c>
      <c r="I769" s="182"/>
      <c r="L769" s="179"/>
      <c r="M769" s="183"/>
      <c r="N769" s="184"/>
      <c r="O769" s="184"/>
      <c r="P769" s="184"/>
      <c r="Q769" s="184"/>
      <c r="R769" s="184"/>
      <c r="S769" s="184"/>
      <c r="T769" s="185"/>
      <c r="AT769" s="180" t="s">
        <v>182</v>
      </c>
      <c r="AU769" s="180" t="s">
        <v>84</v>
      </c>
      <c r="AV769" s="14" t="s">
        <v>82</v>
      </c>
      <c r="AW769" s="14" t="s">
        <v>34</v>
      </c>
      <c r="AX769" s="14" t="s">
        <v>74</v>
      </c>
      <c r="AY769" s="180" t="s">
        <v>171</v>
      </c>
    </row>
    <row r="770" spans="2:51" s="12" customFormat="1" ht="12">
      <c r="B770" s="163"/>
      <c r="D770" s="160" t="s">
        <v>182</v>
      </c>
      <c r="E770" s="164" t="s">
        <v>3</v>
      </c>
      <c r="F770" s="165" t="s">
        <v>901</v>
      </c>
      <c r="H770" s="166">
        <v>11577.6</v>
      </c>
      <c r="I770" s="167"/>
      <c r="L770" s="163"/>
      <c r="M770" s="168"/>
      <c r="N770" s="169"/>
      <c r="O770" s="169"/>
      <c r="P770" s="169"/>
      <c r="Q770" s="169"/>
      <c r="R770" s="169"/>
      <c r="S770" s="169"/>
      <c r="T770" s="170"/>
      <c r="AT770" s="164" t="s">
        <v>182</v>
      </c>
      <c r="AU770" s="164" t="s">
        <v>84</v>
      </c>
      <c r="AV770" s="12" t="s">
        <v>84</v>
      </c>
      <c r="AW770" s="12" t="s">
        <v>34</v>
      </c>
      <c r="AX770" s="12" t="s">
        <v>74</v>
      </c>
      <c r="AY770" s="164" t="s">
        <v>171</v>
      </c>
    </row>
    <row r="771" spans="2:51" s="14" customFormat="1" ht="12">
      <c r="B771" s="179"/>
      <c r="D771" s="160" t="s">
        <v>182</v>
      </c>
      <c r="E771" s="180" t="s">
        <v>3</v>
      </c>
      <c r="F771" s="181" t="s">
        <v>891</v>
      </c>
      <c r="H771" s="180" t="s">
        <v>3</v>
      </c>
      <c r="I771" s="182"/>
      <c r="L771" s="179"/>
      <c r="M771" s="183"/>
      <c r="N771" s="184"/>
      <c r="O771" s="184"/>
      <c r="P771" s="184"/>
      <c r="Q771" s="184"/>
      <c r="R771" s="184"/>
      <c r="S771" s="184"/>
      <c r="T771" s="185"/>
      <c r="AT771" s="180" t="s">
        <v>182</v>
      </c>
      <c r="AU771" s="180" t="s">
        <v>84</v>
      </c>
      <c r="AV771" s="14" t="s">
        <v>82</v>
      </c>
      <c r="AW771" s="14" t="s">
        <v>34</v>
      </c>
      <c r="AX771" s="14" t="s">
        <v>74</v>
      </c>
      <c r="AY771" s="180" t="s">
        <v>171</v>
      </c>
    </row>
    <row r="772" spans="2:51" s="12" customFormat="1" ht="12">
      <c r="B772" s="163"/>
      <c r="D772" s="160" t="s">
        <v>182</v>
      </c>
      <c r="E772" s="164" t="s">
        <v>3</v>
      </c>
      <c r="F772" s="165" t="s">
        <v>902</v>
      </c>
      <c r="H772" s="166">
        <v>16080</v>
      </c>
      <c r="I772" s="167"/>
      <c r="L772" s="163"/>
      <c r="M772" s="168"/>
      <c r="N772" s="169"/>
      <c r="O772" s="169"/>
      <c r="P772" s="169"/>
      <c r="Q772" s="169"/>
      <c r="R772" s="169"/>
      <c r="S772" s="169"/>
      <c r="T772" s="170"/>
      <c r="AT772" s="164" t="s">
        <v>182</v>
      </c>
      <c r="AU772" s="164" t="s">
        <v>84</v>
      </c>
      <c r="AV772" s="12" t="s">
        <v>84</v>
      </c>
      <c r="AW772" s="12" t="s">
        <v>34</v>
      </c>
      <c r="AX772" s="12" t="s">
        <v>74</v>
      </c>
      <c r="AY772" s="164" t="s">
        <v>171</v>
      </c>
    </row>
    <row r="773" spans="2:51" s="14" customFormat="1" ht="12">
      <c r="B773" s="179"/>
      <c r="D773" s="160" t="s">
        <v>182</v>
      </c>
      <c r="E773" s="180" t="s">
        <v>3</v>
      </c>
      <c r="F773" s="181" t="s">
        <v>893</v>
      </c>
      <c r="H773" s="180" t="s">
        <v>3</v>
      </c>
      <c r="I773" s="182"/>
      <c r="L773" s="179"/>
      <c r="M773" s="183"/>
      <c r="N773" s="184"/>
      <c r="O773" s="184"/>
      <c r="P773" s="184"/>
      <c r="Q773" s="184"/>
      <c r="R773" s="184"/>
      <c r="S773" s="184"/>
      <c r="T773" s="185"/>
      <c r="AT773" s="180" t="s">
        <v>182</v>
      </c>
      <c r="AU773" s="180" t="s">
        <v>84</v>
      </c>
      <c r="AV773" s="14" t="s">
        <v>82</v>
      </c>
      <c r="AW773" s="14" t="s">
        <v>34</v>
      </c>
      <c r="AX773" s="14" t="s">
        <v>74</v>
      </c>
      <c r="AY773" s="180" t="s">
        <v>171</v>
      </c>
    </row>
    <row r="774" spans="2:51" s="12" customFormat="1" ht="12">
      <c r="B774" s="163"/>
      <c r="D774" s="160" t="s">
        <v>182</v>
      </c>
      <c r="E774" s="164" t="s">
        <v>3</v>
      </c>
      <c r="F774" s="165" t="s">
        <v>903</v>
      </c>
      <c r="H774" s="166">
        <v>21659.4</v>
      </c>
      <c r="I774" s="167"/>
      <c r="L774" s="163"/>
      <c r="M774" s="168"/>
      <c r="N774" s="169"/>
      <c r="O774" s="169"/>
      <c r="P774" s="169"/>
      <c r="Q774" s="169"/>
      <c r="R774" s="169"/>
      <c r="S774" s="169"/>
      <c r="T774" s="170"/>
      <c r="AT774" s="164" t="s">
        <v>182</v>
      </c>
      <c r="AU774" s="164" t="s">
        <v>84</v>
      </c>
      <c r="AV774" s="12" t="s">
        <v>84</v>
      </c>
      <c r="AW774" s="12" t="s">
        <v>34</v>
      </c>
      <c r="AX774" s="12" t="s">
        <v>74</v>
      </c>
      <c r="AY774" s="164" t="s">
        <v>171</v>
      </c>
    </row>
    <row r="775" spans="2:51" s="13" customFormat="1" ht="12">
      <c r="B775" s="171"/>
      <c r="D775" s="160" t="s">
        <v>182</v>
      </c>
      <c r="E775" s="172" t="s">
        <v>3</v>
      </c>
      <c r="F775" s="173" t="s">
        <v>201</v>
      </c>
      <c r="H775" s="174">
        <v>49317</v>
      </c>
      <c r="I775" s="175"/>
      <c r="L775" s="171"/>
      <c r="M775" s="176"/>
      <c r="N775" s="177"/>
      <c r="O775" s="177"/>
      <c r="P775" s="177"/>
      <c r="Q775" s="177"/>
      <c r="R775" s="177"/>
      <c r="S775" s="177"/>
      <c r="T775" s="178"/>
      <c r="AT775" s="172" t="s">
        <v>182</v>
      </c>
      <c r="AU775" s="172" t="s">
        <v>84</v>
      </c>
      <c r="AV775" s="13" t="s">
        <v>178</v>
      </c>
      <c r="AW775" s="13" t="s">
        <v>34</v>
      </c>
      <c r="AX775" s="13" t="s">
        <v>82</v>
      </c>
      <c r="AY775" s="172" t="s">
        <v>171</v>
      </c>
    </row>
    <row r="776" spans="2:65" s="1" customFormat="1" ht="16.5" customHeight="1">
      <c r="B776" s="147"/>
      <c r="C776" s="148" t="s">
        <v>904</v>
      </c>
      <c r="D776" s="148" t="s">
        <v>173</v>
      </c>
      <c r="E776" s="149" t="s">
        <v>905</v>
      </c>
      <c r="F776" s="150" t="s">
        <v>906</v>
      </c>
      <c r="G776" s="151" t="s">
        <v>176</v>
      </c>
      <c r="H776" s="152">
        <v>821.95</v>
      </c>
      <c r="I776" s="153"/>
      <c r="J776" s="154">
        <f>ROUND(I776*H776,2)</f>
        <v>0</v>
      </c>
      <c r="K776" s="150" t="s">
        <v>177</v>
      </c>
      <c r="L776" s="32"/>
      <c r="M776" s="155" t="s">
        <v>3</v>
      </c>
      <c r="N776" s="156" t="s">
        <v>45</v>
      </c>
      <c r="O776" s="51"/>
      <c r="P776" s="157">
        <f>O776*H776</f>
        <v>0</v>
      </c>
      <c r="Q776" s="157">
        <v>0</v>
      </c>
      <c r="R776" s="157">
        <f>Q776*H776</f>
        <v>0</v>
      </c>
      <c r="S776" s="157">
        <v>0</v>
      </c>
      <c r="T776" s="158">
        <f>S776*H776</f>
        <v>0</v>
      </c>
      <c r="AR776" s="18" t="s">
        <v>178</v>
      </c>
      <c r="AT776" s="18" t="s">
        <v>173</v>
      </c>
      <c r="AU776" s="18" t="s">
        <v>84</v>
      </c>
      <c r="AY776" s="18" t="s">
        <v>171</v>
      </c>
      <c r="BE776" s="159">
        <f>IF(N776="základní",J776,0)</f>
        <v>0</v>
      </c>
      <c r="BF776" s="159">
        <f>IF(N776="snížená",J776,0)</f>
        <v>0</v>
      </c>
      <c r="BG776" s="159">
        <f>IF(N776="zákl. přenesená",J776,0)</f>
        <v>0</v>
      </c>
      <c r="BH776" s="159">
        <f>IF(N776="sníž. přenesená",J776,0)</f>
        <v>0</v>
      </c>
      <c r="BI776" s="159">
        <f>IF(N776="nulová",J776,0)</f>
        <v>0</v>
      </c>
      <c r="BJ776" s="18" t="s">
        <v>82</v>
      </c>
      <c r="BK776" s="159">
        <f>ROUND(I776*H776,2)</f>
        <v>0</v>
      </c>
      <c r="BL776" s="18" t="s">
        <v>178</v>
      </c>
      <c r="BM776" s="18" t="s">
        <v>907</v>
      </c>
    </row>
    <row r="777" spans="2:47" s="1" customFormat="1" ht="19.5">
      <c r="B777" s="32"/>
      <c r="D777" s="160" t="s">
        <v>180</v>
      </c>
      <c r="F777" s="161" t="s">
        <v>908</v>
      </c>
      <c r="I777" s="93"/>
      <c r="L777" s="32"/>
      <c r="M777" s="162"/>
      <c r="N777" s="51"/>
      <c r="O777" s="51"/>
      <c r="P777" s="51"/>
      <c r="Q777" s="51"/>
      <c r="R777" s="51"/>
      <c r="S777" s="51"/>
      <c r="T777" s="52"/>
      <c r="AT777" s="18" t="s">
        <v>180</v>
      </c>
      <c r="AU777" s="18" t="s">
        <v>84</v>
      </c>
    </row>
    <row r="778" spans="2:65" s="1" customFormat="1" ht="16.5" customHeight="1">
      <c r="B778" s="147"/>
      <c r="C778" s="148" t="s">
        <v>406</v>
      </c>
      <c r="D778" s="148" t="s">
        <v>173</v>
      </c>
      <c r="E778" s="149" t="s">
        <v>909</v>
      </c>
      <c r="F778" s="150" t="s">
        <v>910</v>
      </c>
      <c r="G778" s="151" t="s">
        <v>176</v>
      </c>
      <c r="H778" s="152">
        <v>1515.3</v>
      </c>
      <c r="I778" s="153"/>
      <c r="J778" s="154">
        <f>ROUND(I778*H778,2)</f>
        <v>0</v>
      </c>
      <c r="K778" s="150" t="s">
        <v>177</v>
      </c>
      <c r="L778" s="32"/>
      <c r="M778" s="155" t="s">
        <v>3</v>
      </c>
      <c r="N778" s="156" t="s">
        <v>45</v>
      </c>
      <c r="O778" s="51"/>
      <c r="P778" s="157">
        <f>O778*H778</f>
        <v>0</v>
      </c>
      <c r="Q778" s="157">
        <v>0.00021</v>
      </c>
      <c r="R778" s="157">
        <f>Q778*H778</f>
        <v>0.318213</v>
      </c>
      <c r="S778" s="157">
        <v>0</v>
      </c>
      <c r="T778" s="158">
        <f>S778*H778</f>
        <v>0</v>
      </c>
      <c r="AR778" s="18" t="s">
        <v>178</v>
      </c>
      <c r="AT778" s="18" t="s">
        <v>173</v>
      </c>
      <c r="AU778" s="18" t="s">
        <v>84</v>
      </c>
      <c r="AY778" s="18" t="s">
        <v>171</v>
      </c>
      <c r="BE778" s="159">
        <f>IF(N778="základní",J778,0)</f>
        <v>0</v>
      </c>
      <c r="BF778" s="159">
        <f>IF(N778="snížená",J778,0)</f>
        <v>0</v>
      </c>
      <c r="BG778" s="159">
        <f>IF(N778="zákl. přenesená",J778,0)</f>
        <v>0</v>
      </c>
      <c r="BH778" s="159">
        <f>IF(N778="sníž. přenesená",J778,0)</f>
        <v>0</v>
      </c>
      <c r="BI778" s="159">
        <f>IF(N778="nulová",J778,0)</f>
        <v>0</v>
      </c>
      <c r="BJ778" s="18" t="s">
        <v>82</v>
      </c>
      <c r="BK778" s="159">
        <f>ROUND(I778*H778,2)</f>
        <v>0</v>
      </c>
      <c r="BL778" s="18" t="s">
        <v>178</v>
      </c>
      <c r="BM778" s="18" t="s">
        <v>911</v>
      </c>
    </row>
    <row r="779" spans="2:47" s="1" customFormat="1" ht="12">
      <c r="B779" s="32"/>
      <c r="D779" s="160" t="s">
        <v>180</v>
      </c>
      <c r="F779" s="161" t="s">
        <v>912</v>
      </c>
      <c r="I779" s="93"/>
      <c r="L779" s="32"/>
      <c r="M779" s="162"/>
      <c r="N779" s="51"/>
      <c r="O779" s="51"/>
      <c r="P779" s="51"/>
      <c r="Q779" s="51"/>
      <c r="R779" s="51"/>
      <c r="S779" s="51"/>
      <c r="T779" s="52"/>
      <c r="AT779" s="18" t="s">
        <v>180</v>
      </c>
      <c r="AU779" s="18" t="s">
        <v>84</v>
      </c>
    </row>
    <row r="780" spans="2:51" s="14" customFormat="1" ht="12">
      <c r="B780" s="179"/>
      <c r="D780" s="160" t="s">
        <v>182</v>
      </c>
      <c r="E780" s="180" t="s">
        <v>3</v>
      </c>
      <c r="F780" s="181" t="s">
        <v>913</v>
      </c>
      <c r="H780" s="180" t="s">
        <v>3</v>
      </c>
      <c r="I780" s="182"/>
      <c r="L780" s="179"/>
      <c r="M780" s="183"/>
      <c r="N780" s="184"/>
      <c r="O780" s="184"/>
      <c r="P780" s="184"/>
      <c r="Q780" s="184"/>
      <c r="R780" s="184"/>
      <c r="S780" s="184"/>
      <c r="T780" s="185"/>
      <c r="AT780" s="180" t="s">
        <v>182</v>
      </c>
      <c r="AU780" s="180" t="s">
        <v>84</v>
      </c>
      <c r="AV780" s="14" t="s">
        <v>82</v>
      </c>
      <c r="AW780" s="14" t="s">
        <v>34</v>
      </c>
      <c r="AX780" s="14" t="s">
        <v>74</v>
      </c>
      <c r="AY780" s="180" t="s">
        <v>171</v>
      </c>
    </row>
    <row r="781" spans="2:51" s="12" customFormat="1" ht="12">
      <c r="B781" s="163"/>
      <c r="D781" s="160" t="s">
        <v>182</v>
      </c>
      <c r="E781" s="164" t="s">
        <v>3</v>
      </c>
      <c r="F781" s="165" t="s">
        <v>914</v>
      </c>
      <c r="H781" s="166">
        <v>1515.3</v>
      </c>
      <c r="I781" s="167"/>
      <c r="L781" s="163"/>
      <c r="M781" s="168"/>
      <c r="N781" s="169"/>
      <c r="O781" s="169"/>
      <c r="P781" s="169"/>
      <c r="Q781" s="169"/>
      <c r="R781" s="169"/>
      <c r="S781" s="169"/>
      <c r="T781" s="170"/>
      <c r="AT781" s="164" t="s">
        <v>182</v>
      </c>
      <c r="AU781" s="164" t="s">
        <v>84</v>
      </c>
      <c r="AV781" s="12" t="s">
        <v>84</v>
      </c>
      <c r="AW781" s="12" t="s">
        <v>34</v>
      </c>
      <c r="AX781" s="12" t="s">
        <v>82</v>
      </c>
      <c r="AY781" s="164" t="s">
        <v>171</v>
      </c>
    </row>
    <row r="782" spans="2:65" s="1" customFormat="1" ht="16.5" customHeight="1">
      <c r="B782" s="147"/>
      <c r="C782" s="148" t="s">
        <v>915</v>
      </c>
      <c r="D782" s="148" t="s">
        <v>173</v>
      </c>
      <c r="E782" s="149" t="s">
        <v>916</v>
      </c>
      <c r="F782" s="150" t="s">
        <v>917</v>
      </c>
      <c r="G782" s="151" t="s">
        <v>176</v>
      </c>
      <c r="H782" s="152">
        <v>1515.3</v>
      </c>
      <c r="I782" s="153"/>
      <c r="J782" s="154">
        <f>ROUND(I782*H782,2)</f>
        <v>0</v>
      </c>
      <c r="K782" s="150" t="s">
        <v>177</v>
      </c>
      <c r="L782" s="32"/>
      <c r="M782" s="155" t="s">
        <v>3</v>
      </c>
      <c r="N782" s="156" t="s">
        <v>45</v>
      </c>
      <c r="O782" s="51"/>
      <c r="P782" s="157">
        <f>O782*H782</f>
        <v>0</v>
      </c>
      <c r="Q782" s="157">
        <v>4E-05</v>
      </c>
      <c r="R782" s="157">
        <f>Q782*H782</f>
        <v>0.060612000000000006</v>
      </c>
      <c r="S782" s="157">
        <v>0</v>
      </c>
      <c r="T782" s="158">
        <f>S782*H782</f>
        <v>0</v>
      </c>
      <c r="AR782" s="18" t="s">
        <v>178</v>
      </c>
      <c r="AT782" s="18" t="s">
        <v>173</v>
      </c>
      <c r="AU782" s="18" t="s">
        <v>84</v>
      </c>
      <c r="AY782" s="18" t="s">
        <v>171</v>
      </c>
      <c r="BE782" s="159">
        <f>IF(N782="základní",J782,0)</f>
        <v>0</v>
      </c>
      <c r="BF782" s="159">
        <f>IF(N782="snížená",J782,0)</f>
        <v>0</v>
      </c>
      <c r="BG782" s="159">
        <f>IF(N782="zákl. přenesená",J782,0)</f>
        <v>0</v>
      </c>
      <c r="BH782" s="159">
        <f>IF(N782="sníž. přenesená",J782,0)</f>
        <v>0</v>
      </c>
      <c r="BI782" s="159">
        <f>IF(N782="nulová",J782,0)</f>
        <v>0</v>
      </c>
      <c r="BJ782" s="18" t="s">
        <v>82</v>
      </c>
      <c r="BK782" s="159">
        <f>ROUND(I782*H782,2)</f>
        <v>0</v>
      </c>
      <c r="BL782" s="18" t="s">
        <v>178</v>
      </c>
      <c r="BM782" s="18" t="s">
        <v>918</v>
      </c>
    </row>
    <row r="783" spans="2:47" s="1" customFormat="1" ht="19.5">
      <c r="B783" s="32"/>
      <c r="D783" s="160" t="s">
        <v>180</v>
      </c>
      <c r="F783" s="161" t="s">
        <v>919</v>
      </c>
      <c r="I783" s="93"/>
      <c r="L783" s="32"/>
      <c r="M783" s="162"/>
      <c r="N783" s="51"/>
      <c r="O783" s="51"/>
      <c r="P783" s="51"/>
      <c r="Q783" s="51"/>
      <c r="R783" s="51"/>
      <c r="S783" s="51"/>
      <c r="T783" s="52"/>
      <c r="AT783" s="18" t="s">
        <v>180</v>
      </c>
      <c r="AU783" s="18" t="s">
        <v>84</v>
      </c>
    </row>
    <row r="784" spans="2:51" s="14" customFormat="1" ht="12">
      <c r="B784" s="179"/>
      <c r="D784" s="160" t="s">
        <v>182</v>
      </c>
      <c r="E784" s="180" t="s">
        <v>3</v>
      </c>
      <c r="F784" s="181" t="s">
        <v>913</v>
      </c>
      <c r="H784" s="180" t="s">
        <v>3</v>
      </c>
      <c r="I784" s="182"/>
      <c r="L784" s="179"/>
      <c r="M784" s="183"/>
      <c r="N784" s="184"/>
      <c r="O784" s="184"/>
      <c r="P784" s="184"/>
      <c r="Q784" s="184"/>
      <c r="R784" s="184"/>
      <c r="S784" s="184"/>
      <c r="T784" s="185"/>
      <c r="AT784" s="180" t="s">
        <v>182</v>
      </c>
      <c r="AU784" s="180" t="s">
        <v>84</v>
      </c>
      <c r="AV784" s="14" t="s">
        <v>82</v>
      </c>
      <c r="AW784" s="14" t="s">
        <v>34</v>
      </c>
      <c r="AX784" s="14" t="s">
        <v>74</v>
      </c>
      <c r="AY784" s="180" t="s">
        <v>171</v>
      </c>
    </row>
    <row r="785" spans="2:51" s="12" customFormat="1" ht="12">
      <c r="B785" s="163"/>
      <c r="D785" s="160" t="s">
        <v>182</v>
      </c>
      <c r="E785" s="164" t="s">
        <v>3</v>
      </c>
      <c r="F785" s="165" t="s">
        <v>914</v>
      </c>
      <c r="H785" s="166">
        <v>1515.3</v>
      </c>
      <c r="I785" s="167"/>
      <c r="L785" s="163"/>
      <c r="M785" s="168"/>
      <c r="N785" s="169"/>
      <c r="O785" s="169"/>
      <c r="P785" s="169"/>
      <c r="Q785" s="169"/>
      <c r="R785" s="169"/>
      <c r="S785" s="169"/>
      <c r="T785" s="170"/>
      <c r="AT785" s="164" t="s">
        <v>182</v>
      </c>
      <c r="AU785" s="164" t="s">
        <v>84</v>
      </c>
      <c r="AV785" s="12" t="s">
        <v>84</v>
      </c>
      <c r="AW785" s="12" t="s">
        <v>34</v>
      </c>
      <c r="AX785" s="12" t="s">
        <v>82</v>
      </c>
      <c r="AY785" s="164" t="s">
        <v>171</v>
      </c>
    </row>
    <row r="786" spans="2:65" s="1" customFormat="1" ht="16.5" customHeight="1">
      <c r="B786" s="147"/>
      <c r="C786" s="148" t="s">
        <v>920</v>
      </c>
      <c r="D786" s="148" t="s">
        <v>173</v>
      </c>
      <c r="E786" s="149" t="s">
        <v>921</v>
      </c>
      <c r="F786" s="150" t="s">
        <v>922</v>
      </c>
      <c r="G786" s="151" t="s">
        <v>235</v>
      </c>
      <c r="H786" s="152">
        <v>3.024</v>
      </c>
      <c r="I786" s="153"/>
      <c r="J786" s="154">
        <f>ROUND(I786*H786,2)</f>
        <v>0</v>
      </c>
      <c r="K786" s="150" t="s">
        <v>177</v>
      </c>
      <c r="L786" s="32"/>
      <c r="M786" s="155" t="s">
        <v>3</v>
      </c>
      <c r="N786" s="156" t="s">
        <v>45</v>
      </c>
      <c r="O786" s="51"/>
      <c r="P786" s="157">
        <f>O786*H786</f>
        <v>0</v>
      </c>
      <c r="Q786" s="157">
        <v>0</v>
      </c>
      <c r="R786" s="157">
        <f>Q786*H786</f>
        <v>0</v>
      </c>
      <c r="S786" s="157">
        <v>0</v>
      </c>
      <c r="T786" s="158">
        <f>S786*H786</f>
        <v>0</v>
      </c>
      <c r="AR786" s="18" t="s">
        <v>178</v>
      </c>
      <c r="AT786" s="18" t="s">
        <v>173</v>
      </c>
      <c r="AU786" s="18" t="s">
        <v>84</v>
      </c>
      <c r="AY786" s="18" t="s">
        <v>171</v>
      </c>
      <c r="BE786" s="159">
        <f>IF(N786="základní",J786,0)</f>
        <v>0</v>
      </c>
      <c r="BF786" s="159">
        <f>IF(N786="snížená",J786,0)</f>
        <v>0</v>
      </c>
      <c r="BG786" s="159">
        <f>IF(N786="zákl. přenesená",J786,0)</f>
        <v>0</v>
      </c>
      <c r="BH786" s="159">
        <f>IF(N786="sníž. přenesená",J786,0)</f>
        <v>0</v>
      </c>
      <c r="BI786" s="159">
        <f>IF(N786="nulová",J786,0)</f>
        <v>0</v>
      </c>
      <c r="BJ786" s="18" t="s">
        <v>82</v>
      </c>
      <c r="BK786" s="159">
        <f>ROUND(I786*H786,2)</f>
        <v>0</v>
      </c>
      <c r="BL786" s="18" t="s">
        <v>178</v>
      </c>
      <c r="BM786" s="18" t="s">
        <v>923</v>
      </c>
    </row>
    <row r="787" spans="2:47" s="1" customFormat="1" ht="12">
      <c r="B787" s="32"/>
      <c r="D787" s="160" t="s">
        <v>180</v>
      </c>
      <c r="F787" s="161" t="s">
        <v>924</v>
      </c>
      <c r="I787" s="93"/>
      <c r="L787" s="32"/>
      <c r="M787" s="162"/>
      <c r="N787" s="51"/>
      <c r="O787" s="51"/>
      <c r="P787" s="51"/>
      <c r="Q787" s="51"/>
      <c r="R787" s="51"/>
      <c r="S787" s="51"/>
      <c r="T787" s="52"/>
      <c r="AT787" s="18" t="s">
        <v>180</v>
      </c>
      <c r="AU787" s="18" t="s">
        <v>84</v>
      </c>
    </row>
    <row r="788" spans="2:51" s="14" customFormat="1" ht="12">
      <c r="B788" s="179"/>
      <c r="D788" s="160" t="s">
        <v>182</v>
      </c>
      <c r="E788" s="180" t="s">
        <v>3</v>
      </c>
      <c r="F788" s="181" t="s">
        <v>925</v>
      </c>
      <c r="H788" s="180" t="s">
        <v>3</v>
      </c>
      <c r="I788" s="182"/>
      <c r="L788" s="179"/>
      <c r="M788" s="183"/>
      <c r="N788" s="184"/>
      <c r="O788" s="184"/>
      <c r="P788" s="184"/>
      <c r="Q788" s="184"/>
      <c r="R788" s="184"/>
      <c r="S788" s="184"/>
      <c r="T788" s="185"/>
      <c r="AT788" s="180" t="s">
        <v>182</v>
      </c>
      <c r="AU788" s="180" t="s">
        <v>84</v>
      </c>
      <c r="AV788" s="14" t="s">
        <v>82</v>
      </c>
      <c r="AW788" s="14" t="s">
        <v>34</v>
      </c>
      <c r="AX788" s="14" t="s">
        <v>74</v>
      </c>
      <c r="AY788" s="180" t="s">
        <v>171</v>
      </c>
    </row>
    <row r="789" spans="2:51" s="12" customFormat="1" ht="12">
      <c r="B789" s="163"/>
      <c r="D789" s="160" t="s">
        <v>182</v>
      </c>
      <c r="E789" s="164" t="s">
        <v>3</v>
      </c>
      <c r="F789" s="165" t="s">
        <v>926</v>
      </c>
      <c r="H789" s="166">
        <v>1.692</v>
      </c>
      <c r="I789" s="167"/>
      <c r="L789" s="163"/>
      <c r="M789" s="168"/>
      <c r="N789" s="169"/>
      <c r="O789" s="169"/>
      <c r="P789" s="169"/>
      <c r="Q789" s="169"/>
      <c r="R789" s="169"/>
      <c r="S789" s="169"/>
      <c r="T789" s="170"/>
      <c r="AT789" s="164" t="s">
        <v>182</v>
      </c>
      <c r="AU789" s="164" t="s">
        <v>84</v>
      </c>
      <c r="AV789" s="12" t="s">
        <v>84</v>
      </c>
      <c r="AW789" s="12" t="s">
        <v>34</v>
      </c>
      <c r="AX789" s="12" t="s">
        <v>74</v>
      </c>
      <c r="AY789" s="164" t="s">
        <v>171</v>
      </c>
    </row>
    <row r="790" spans="2:51" s="14" customFormat="1" ht="12">
      <c r="B790" s="179"/>
      <c r="D790" s="160" t="s">
        <v>182</v>
      </c>
      <c r="E790" s="180" t="s">
        <v>3</v>
      </c>
      <c r="F790" s="181" t="s">
        <v>927</v>
      </c>
      <c r="H790" s="180" t="s">
        <v>3</v>
      </c>
      <c r="I790" s="182"/>
      <c r="L790" s="179"/>
      <c r="M790" s="183"/>
      <c r="N790" s="184"/>
      <c r="O790" s="184"/>
      <c r="P790" s="184"/>
      <c r="Q790" s="184"/>
      <c r="R790" s="184"/>
      <c r="S790" s="184"/>
      <c r="T790" s="185"/>
      <c r="AT790" s="180" t="s">
        <v>182</v>
      </c>
      <c r="AU790" s="180" t="s">
        <v>84</v>
      </c>
      <c r="AV790" s="14" t="s">
        <v>82</v>
      </c>
      <c r="AW790" s="14" t="s">
        <v>34</v>
      </c>
      <c r="AX790" s="14" t="s">
        <v>74</v>
      </c>
      <c r="AY790" s="180" t="s">
        <v>171</v>
      </c>
    </row>
    <row r="791" spans="2:51" s="12" customFormat="1" ht="12">
      <c r="B791" s="163"/>
      <c r="D791" s="160" t="s">
        <v>182</v>
      </c>
      <c r="E791" s="164" t="s">
        <v>3</v>
      </c>
      <c r="F791" s="165" t="s">
        <v>928</v>
      </c>
      <c r="H791" s="166">
        <v>0.215</v>
      </c>
      <c r="I791" s="167"/>
      <c r="L791" s="163"/>
      <c r="M791" s="168"/>
      <c r="N791" s="169"/>
      <c r="O791" s="169"/>
      <c r="P791" s="169"/>
      <c r="Q791" s="169"/>
      <c r="R791" s="169"/>
      <c r="S791" s="169"/>
      <c r="T791" s="170"/>
      <c r="AT791" s="164" t="s">
        <v>182</v>
      </c>
      <c r="AU791" s="164" t="s">
        <v>84</v>
      </c>
      <c r="AV791" s="12" t="s">
        <v>84</v>
      </c>
      <c r="AW791" s="12" t="s">
        <v>34</v>
      </c>
      <c r="AX791" s="12" t="s">
        <v>74</v>
      </c>
      <c r="AY791" s="164" t="s">
        <v>171</v>
      </c>
    </row>
    <row r="792" spans="2:51" s="14" customFormat="1" ht="12">
      <c r="B792" s="179"/>
      <c r="D792" s="160" t="s">
        <v>182</v>
      </c>
      <c r="E792" s="180" t="s">
        <v>3</v>
      </c>
      <c r="F792" s="181" t="s">
        <v>929</v>
      </c>
      <c r="H792" s="180" t="s">
        <v>3</v>
      </c>
      <c r="I792" s="182"/>
      <c r="L792" s="179"/>
      <c r="M792" s="183"/>
      <c r="N792" s="184"/>
      <c r="O792" s="184"/>
      <c r="P792" s="184"/>
      <c r="Q792" s="184"/>
      <c r="R792" s="184"/>
      <c r="S792" s="184"/>
      <c r="T792" s="185"/>
      <c r="AT792" s="180" t="s">
        <v>182</v>
      </c>
      <c r="AU792" s="180" t="s">
        <v>84</v>
      </c>
      <c r="AV792" s="14" t="s">
        <v>82</v>
      </c>
      <c r="AW792" s="14" t="s">
        <v>34</v>
      </c>
      <c r="AX792" s="14" t="s">
        <v>74</v>
      </c>
      <c r="AY792" s="180" t="s">
        <v>171</v>
      </c>
    </row>
    <row r="793" spans="2:51" s="12" customFormat="1" ht="12">
      <c r="B793" s="163"/>
      <c r="D793" s="160" t="s">
        <v>182</v>
      </c>
      <c r="E793" s="164" t="s">
        <v>3</v>
      </c>
      <c r="F793" s="165" t="s">
        <v>930</v>
      </c>
      <c r="H793" s="166">
        <v>1.117</v>
      </c>
      <c r="I793" s="167"/>
      <c r="L793" s="163"/>
      <c r="M793" s="168"/>
      <c r="N793" s="169"/>
      <c r="O793" s="169"/>
      <c r="P793" s="169"/>
      <c r="Q793" s="169"/>
      <c r="R793" s="169"/>
      <c r="S793" s="169"/>
      <c r="T793" s="170"/>
      <c r="AT793" s="164" t="s">
        <v>182</v>
      </c>
      <c r="AU793" s="164" t="s">
        <v>84</v>
      </c>
      <c r="AV793" s="12" t="s">
        <v>84</v>
      </c>
      <c r="AW793" s="12" t="s">
        <v>34</v>
      </c>
      <c r="AX793" s="12" t="s">
        <v>74</v>
      </c>
      <c r="AY793" s="164" t="s">
        <v>171</v>
      </c>
    </row>
    <row r="794" spans="2:51" s="13" customFormat="1" ht="12">
      <c r="B794" s="171"/>
      <c r="D794" s="160" t="s">
        <v>182</v>
      </c>
      <c r="E794" s="172" t="s">
        <v>3</v>
      </c>
      <c r="F794" s="173" t="s">
        <v>201</v>
      </c>
      <c r="H794" s="174">
        <v>3.024</v>
      </c>
      <c r="I794" s="175"/>
      <c r="L794" s="171"/>
      <c r="M794" s="176"/>
      <c r="N794" s="177"/>
      <c r="O794" s="177"/>
      <c r="P794" s="177"/>
      <c r="Q794" s="177"/>
      <c r="R794" s="177"/>
      <c r="S794" s="177"/>
      <c r="T794" s="178"/>
      <c r="AT794" s="172" t="s">
        <v>182</v>
      </c>
      <c r="AU794" s="172" t="s">
        <v>84</v>
      </c>
      <c r="AV794" s="13" t="s">
        <v>178</v>
      </c>
      <c r="AW794" s="13" t="s">
        <v>34</v>
      </c>
      <c r="AX794" s="13" t="s">
        <v>82</v>
      </c>
      <c r="AY794" s="172" t="s">
        <v>171</v>
      </c>
    </row>
    <row r="795" spans="2:65" s="1" customFormat="1" ht="16.5" customHeight="1">
      <c r="B795" s="147"/>
      <c r="C795" s="189" t="s">
        <v>931</v>
      </c>
      <c r="D795" s="189" t="s">
        <v>408</v>
      </c>
      <c r="E795" s="190" t="s">
        <v>932</v>
      </c>
      <c r="F795" s="191" t="s">
        <v>933</v>
      </c>
      <c r="G795" s="192" t="s">
        <v>235</v>
      </c>
      <c r="H795" s="193">
        <v>3.024</v>
      </c>
      <c r="I795" s="194"/>
      <c r="J795" s="195">
        <f>ROUND(I795*H795,2)</f>
        <v>0</v>
      </c>
      <c r="K795" s="191" t="s">
        <v>3</v>
      </c>
      <c r="L795" s="196"/>
      <c r="M795" s="197" t="s">
        <v>3</v>
      </c>
      <c r="N795" s="198" t="s">
        <v>45</v>
      </c>
      <c r="O795" s="51"/>
      <c r="P795" s="157">
        <f>O795*H795</f>
        <v>0</v>
      </c>
      <c r="Q795" s="157">
        <v>1</v>
      </c>
      <c r="R795" s="157">
        <f>Q795*H795</f>
        <v>3.024</v>
      </c>
      <c r="S795" s="157">
        <v>0</v>
      </c>
      <c r="T795" s="158">
        <f>S795*H795</f>
        <v>0</v>
      </c>
      <c r="AR795" s="18" t="s">
        <v>232</v>
      </c>
      <c r="AT795" s="18" t="s">
        <v>408</v>
      </c>
      <c r="AU795" s="18" t="s">
        <v>84</v>
      </c>
      <c r="AY795" s="18" t="s">
        <v>171</v>
      </c>
      <c r="BE795" s="159">
        <f>IF(N795="základní",J795,0)</f>
        <v>0</v>
      </c>
      <c r="BF795" s="159">
        <f>IF(N795="snížená",J795,0)</f>
        <v>0</v>
      </c>
      <c r="BG795" s="159">
        <f>IF(N795="zákl. přenesená",J795,0)</f>
        <v>0</v>
      </c>
      <c r="BH795" s="159">
        <f>IF(N795="sníž. přenesená",J795,0)</f>
        <v>0</v>
      </c>
      <c r="BI795" s="159">
        <f>IF(N795="nulová",J795,0)</f>
        <v>0</v>
      </c>
      <c r="BJ795" s="18" t="s">
        <v>82</v>
      </c>
      <c r="BK795" s="159">
        <f>ROUND(I795*H795,2)</f>
        <v>0</v>
      </c>
      <c r="BL795" s="18" t="s">
        <v>178</v>
      </c>
      <c r="BM795" s="18" t="s">
        <v>934</v>
      </c>
    </row>
    <row r="796" spans="2:47" s="1" customFormat="1" ht="12">
      <c r="B796" s="32"/>
      <c r="D796" s="160" t="s">
        <v>180</v>
      </c>
      <c r="F796" s="161" t="s">
        <v>933</v>
      </c>
      <c r="I796" s="93"/>
      <c r="L796" s="32"/>
      <c r="M796" s="162"/>
      <c r="N796" s="51"/>
      <c r="O796" s="51"/>
      <c r="P796" s="51"/>
      <c r="Q796" s="51"/>
      <c r="R796" s="51"/>
      <c r="S796" s="51"/>
      <c r="T796" s="52"/>
      <c r="AT796" s="18" t="s">
        <v>180</v>
      </c>
      <c r="AU796" s="18" t="s">
        <v>84</v>
      </c>
    </row>
    <row r="797" spans="2:63" s="11" customFormat="1" ht="22.9" customHeight="1">
      <c r="B797" s="134"/>
      <c r="D797" s="135" t="s">
        <v>73</v>
      </c>
      <c r="E797" s="145" t="s">
        <v>935</v>
      </c>
      <c r="F797" s="145" t="s">
        <v>936</v>
      </c>
      <c r="I797" s="137"/>
      <c r="J797" s="146">
        <f>BK797</f>
        <v>0</v>
      </c>
      <c r="L797" s="134"/>
      <c r="M797" s="139"/>
      <c r="N797" s="140"/>
      <c r="O797" s="140"/>
      <c r="P797" s="141">
        <f>SUM(P798:P799)</f>
        <v>0</v>
      </c>
      <c r="Q797" s="140"/>
      <c r="R797" s="141">
        <f>SUM(R798:R799)</f>
        <v>0</v>
      </c>
      <c r="S797" s="140"/>
      <c r="T797" s="142">
        <f>SUM(T798:T799)</f>
        <v>0</v>
      </c>
      <c r="AR797" s="135" t="s">
        <v>82</v>
      </c>
      <c r="AT797" s="143" t="s">
        <v>73</v>
      </c>
      <c r="AU797" s="143" t="s">
        <v>82</v>
      </c>
      <c r="AY797" s="135" t="s">
        <v>171</v>
      </c>
      <c r="BK797" s="144">
        <f>SUM(BK798:BK799)</f>
        <v>0</v>
      </c>
    </row>
    <row r="798" spans="2:65" s="1" customFormat="1" ht="16.5" customHeight="1">
      <c r="B798" s="147"/>
      <c r="C798" s="148" t="s">
        <v>937</v>
      </c>
      <c r="D798" s="148" t="s">
        <v>173</v>
      </c>
      <c r="E798" s="149" t="s">
        <v>938</v>
      </c>
      <c r="F798" s="150" t="s">
        <v>939</v>
      </c>
      <c r="G798" s="151" t="s">
        <v>235</v>
      </c>
      <c r="H798" s="152">
        <v>4544.789</v>
      </c>
      <c r="I798" s="153"/>
      <c r="J798" s="154">
        <f>ROUND(I798*H798,2)</f>
        <v>0</v>
      </c>
      <c r="K798" s="150" t="s">
        <v>177</v>
      </c>
      <c r="L798" s="32"/>
      <c r="M798" s="155" t="s">
        <v>3</v>
      </c>
      <c r="N798" s="156" t="s">
        <v>45</v>
      </c>
      <c r="O798" s="51"/>
      <c r="P798" s="157">
        <f>O798*H798</f>
        <v>0</v>
      </c>
      <c r="Q798" s="157">
        <v>0</v>
      </c>
      <c r="R798" s="157">
        <f>Q798*H798</f>
        <v>0</v>
      </c>
      <c r="S798" s="157">
        <v>0</v>
      </c>
      <c r="T798" s="158">
        <f>S798*H798</f>
        <v>0</v>
      </c>
      <c r="AR798" s="18" t="s">
        <v>178</v>
      </c>
      <c r="AT798" s="18" t="s">
        <v>173</v>
      </c>
      <c r="AU798" s="18" t="s">
        <v>84</v>
      </c>
      <c r="AY798" s="18" t="s">
        <v>171</v>
      </c>
      <c r="BE798" s="159">
        <f>IF(N798="základní",J798,0)</f>
        <v>0</v>
      </c>
      <c r="BF798" s="159">
        <f>IF(N798="snížená",J798,0)</f>
        <v>0</v>
      </c>
      <c r="BG798" s="159">
        <f>IF(N798="zákl. přenesená",J798,0)</f>
        <v>0</v>
      </c>
      <c r="BH798" s="159">
        <f>IF(N798="sníž. přenesená",J798,0)</f>
        <v>0</v>
      </c>
      <c r="BI798" s="159">
        <f>IF(N798="nulová",J798,0)</f>
        <v>0</v>
      </c>
      <c r="BJ798" s="18" t="s">
        <v>82</v>
      </c>
      <c r="BK798" s="159">
        <f>ROUND(I798*H798,2)</f>
        <v>0</v>
      </c>
      <c r="BL798" s="18" t="s">
        <v>178</v>
      </c>
      <c r="BM798" s="18" t="s">
        <v>940</v>
      </c>
    </row>
    <row r="799" spans="2:47" s="1" customFormat="1" ht="29.25">
      <c r="B799" s="32"/>
      <c r="D799" s="160" t="s">
        <v>180</v>
      </c>
      <c r="F799" s="161" t="s">
        <v>941</v>
      </c>
      <c r="I799" s="93"/>
      <c r="L799" s="32"/>
      <c r="M799" s="162"/>
      <c r="N799" s="51"/>
      <c r="O799" s="51"/>
      <c r="P799" s="51"/>
      <c r="Q799" s="51"/>
      <c r="R799" s="51"/>
      <c r="S799" s="51"/>
      <c r="T799" s="52"/>
      <c r="AT799" s="18" t="s">
        <v>180</v>
      </c>
      <c r="AU799" s="18" t="s">
        <v>84</v>
      </c>
    </row>
    <row r="800" spans="2:63" s="11" customFormat="1" ht="25.9" customHeight="1">
      <c r="B800" s="134"/>
      <c r="D800" s="135" t="s">
        <v>73</v>
      </c>
      <c r="E800" s="136" t="s">
        <v>942</v>
      </c>
      <c r="F800" s="136" t="s">
        <v>943</v>
      </c>
      <c r="I800" s="137"/>
      <c r="J800" s="138">
        <f>BK800</f>
        <v>0</v>
      </c>
      <c r="L800" s="134"/>
      <c r="M800" s="139"/>
      <c r="N800" s="140"/>
      <c r="O800" s="140"/>
      <c r="P800" s="141">
        <f>P801+P880+P929+P944+P1163+P1289+P1413+P1553+P1577+P1608+P1733+P1772</f>
        <v>0</v>
      </c>
      <c r="Q800" s="140"/>
      <c r="R800" s="141">
        <f>R801+R880+R929+R944+R1163+R1289+R1413+R1553+R1577+R1608+R1733+R1772</f>
        <v>53.28729036</v>
      </c>
      <c r="S800" s="140"/>
      <c r="T800" s="142">
        <f>T801+T880+T929+T944+T1163+T1289+T1413+T1553+T1577+T1608+T1733+T1772</f>
        <v>0</v>
      </c>
      <c r="AR800" s="135" t="s">
        <v>84</v>
      </c>
      <c r="AT800" s="143" t="s">
        <v>73</v>
      </c>
      <c r="AU800" s="143" t="s">
        <v>74</v>
      </c>
      <c r="AY800" s="135" t="s">
        <v>171</v>
      </c>
      <c r="BK800" s="144">
        <f>BK801+BK880+BK929+BK944+BK1163+BK1289+BK1413+BK1553+BK1577+BK1608+BK1733+BK1772</f>
        <v>0</v>
      </c>
    </row>
    <row r="801" spans="2:63" s="11" customFormat="1" ht="22.9" customHeight="1">
      <c r="B801" s="134"/>
      <c r="D801" s="135" t="s">
        <v>73</v>
      </c>
      <c r="E801" s="145" t="s">
        <v>944</v>
      </c>
      <c r="F801" s="145" t="s">
        <v>945</v>
      </c>
      <c r="I801" s="137"/>
      <c r="J801" s="146">
        <f>BK801</f>
        <v>0</v>
      </c>
      <c r="L801" s="134"/>
      <c r="M801" s="139"/>
      <c r="N801" s="140"/>
      <c r="O801" s="140"/>
      <c r="P801" s="141">
        <f>SUM(P802:P879)</f>
        <v>0</v>
      </c>
      <c r="Q801" s="140"/>
      <c r="R801" s="141">
        <f>SUM(R802:R879)</f>
        <v>7.771947899999999</v>
      </c>
      <c r="S801" s="140"/>
      <c r="T801" s="142">
        <f>SUM(T802:T879)</f>
        <v>0</v>
      </c>
      <c r="AR801" s="135" t="s">
        <v>84</v>
      </c>
      <c r="AT801" s="143" t="s">
        <v>73</v>
      </c>
      <c r="AU801" s="143" t="s">
        <v>82</v>
      </c>
      <c r="AY801" s="135" t="s">
        <v>171</v>
      </c>
      <c r="BK801" s="144">
        <f>SUM(BK802:BK879)</f>
        <v>0</v>
      </c>
    </row>
    <row r="802" spans="2:65" s="1" customFormat="1" ht="16.5" customHeight="1">
      <c r="B802" s="147"/>
      <c r="C802" s="148" t="s">
        <v>946</v>
      </c>
      <c r="D802" s="148" t="s">
        <v>173</v>
      </c>
      <c r="E802" s="149" t="s">
        <v>947</v>
      </c>
      <c r="F802" s="150" t="s">
        <v>948</v>
      </c>
      <c r="G802" s="151" t="s">
        <v>176</v>
      </c>
      <c r="H802" s="152">
        <v>1218.006</v>
      </c>
      <c r="I802" s="153"/>
      <c r="J802" s="154">
        <f>ROUND(I802*H802,2)</f>
        <v>0</v>
      </c>
      <c r="K802" s="150" t="s">
        <v>177</v>
      </c>
      <c r="L802" s="32"/>
      <c r="M802" s="155" t="s">
        <v>3</v>
      </c>
      <c r="N802" s="156" t="s">
        <v>45</v>
      </c>
      <c r="O802" s="51"/>
      <c r="P802" s="157">
        <f>O802*H802</f>
        <v>0</v>
      </c>
      <c r="Q802" s="157">
        <v>0</v>
      </c>
      <c r="R802" s="157">
        <f>Q802*H802</f>
        <v>0</v>
      </c>
      <c r="S802" s="157">
        <v>0</v>
      </c>
      <c r="T802" s="158">
        <f>S802*H802</f>
        <v>0</v>
      </c>
      <c r="AR802" s="18" t="s">
        <v>386</v>
      </c>
      <c r="AT802" s="18" t="s">
        <v>173</v>
      </c>
      <c r="AU802" s="18" t="s">
        <v>84</v>
      </c>
      <c r="AY802" s="18" t="s">
        <v>171</v>
      </c>
      <c r="BE802" s="159">
        <f>IF(N802="základní",J802,0)</f>
        <v>0</v>
      </c>
      <c r="BF802" s="159">
        <f>IF(N802="snížená",J802,0)</f>
        <v>0</v>
      </c>
      <c r="BG802" s="159">
        <f>IF(N802="zákl. přenesená",J802,0)</f>
        <v>0</v>
      </c>
      <c r="BH802" s="159">
        <f>IF(N802="sníž. přenesená",J802,0)</f>
        <v>0</v>
      </c>
      <c r="BI802" s="159">
        <f>IF(N802="nulová",J802,0)</f>
        <v>0</v>
      </c>
      <c r="BJ802" s="18" t="s">
        <v>82</v>
      </c>
      <c r="BK802" s="159">
        <f>ROUND(I802*H802,2)</f>
        <v>0</v>
      </c>
      <c r="BL802" s="18" t="s">
        <v>386</v>
      </c>
      <c r="BM802" s="18" t="s">
        <v>949</v>
      </c>
    </row>
    <row r="803" spans="2:47" s="1" customFormat="1" ht="12">
      <c r="B803" s="32"/>
      <c r="D803" s="160" t="s">
        <v>180</v>
      </c>
      <c r="F803" s="161" t="s">
        <v>950</v>
      </c>
      <c r="I803" s="93"/>
      <c r="L803" s="32"/>
      <c r="M803" s="162"/>
      <c r="N803" s="51"/>
      <c r="O803" s="51"/>
      <c r="P803" s="51"/>
      <c r="Q803" s="51"/>
      <c r="R803" s="51"/>
      <c r="S803" s="51"/>
      <c r="T803" s="52"/>
      <c r="AT803" s="18" t="s">
        <v>180</v>
      </c>
      <c r="AU803" s="18" t="s">
        <v>84</v>
      </c>
    </row>
    <row r="804" spans="2:51" s="14" customFormat="1" ht="12">
      <c r="B804" s="179"/>
      <c r="D804" s="160" t="s">
        <v>182</v>
      </c>
      <c r="E804" s="180" t="s">
        <v>3</v>
      </c>
      <c r="F804" s="181" t="s">
        <v>368</v>
      </c>
      <c r="H804" s="180" t="s">
        <v>3</v>
      </c>
      <c r="I804" s="182"/>
      <c r="L804" s="179"/>
      <c r="M804" s="183"/>
      <c r="N804" s="184"/>
      <c r="O804" s="184"/>
      <c r="P804" s="184"/>
      <c r="Q804" s="184"/>
      <c r="R804" s="184"/>
      <c r="S804" s="184"/>
      <c r="T804" s="185"/>
      <c r="AT804" s="180" t="s">
        <v>182</v>
      </c>
      <c r="AU804" s="180" t="s">
        <v>84</v>
      </c>
      <c r="AV804" s="14" t="s">
        <v>82</v>
      </c>
      <c r="AW804" s="14" t="s">
        <v>34</v>
      </c>
      <c r="AX804" s="14" t="s">
        <v>74</v>
      </c>
      <c r="AY804" s="180" t="s">
        <v>171</v>
      </c>
    </row>
    <row r="805" spans="2:51" s="12" customFormat="1" ht="12">
      <c r="B805" s="163"/>
      <c r="D805" s="160" t="s">
        <v>182</v>
      </c>
      <c r="E805" s="164" t="s">
        <v>3</v>
      </c>
      <c r="F805" s="165" t="s">
        <v>403</v>
      </c>
      <c r="H805" s="166">
        <v>271.33</v>
      </c>
      <c r="I805" s="167"/>
      <c r="L805" s="163"/>
      <c r="M805" s="168"/>
      <c r="N805" s="169"/>
      <c r="O805" s="169"/>
      <c r="P805" s="169"/>
      <c r="Q805" s="169"/>
      <c r="R805" s="169"/>
      <c r="S805" s="169"/>
      <c r="T805" s="170"/>
      <c r="AT805" s="164" t="s">
        <v>182</v>
      </c>
      <c r="AU805" s="164" t="s">
        <v>84</v>
      </c>
      <c r="AV805" s="12" t="s">
        <v>84</v>
      </c>
      <c r="AW805" s="12" t="s">
        <v>34</v>
      </c>
      <c r="AX805" s="12" t="s">
        <v>74</v>
      </c>
      <c r="AY805" s="164" t="s">
        <v>171</v>
      </c>
    </row>
    <row r="806" spans="2:51" s="14" customFormat="1" ht="12">
      <c r="B806" s="179"/>
      <c r="D806" s="160" t="s">
        <v>182</v>
      </c>
      <c r="E806" s="180" t="s">
        <v>3</v>
      </c>
      <c r="F806" s="181" t="s">
        <v>370</v>
      </c>
      <c r="H806" s="180" t="s">
        <v>3</v>
      </c>
      <c r="I806" s="182"/>
      <c r="L806" s="179"/>
      <c r="M806" s="183"/>
      <c r="N806" s="184"/>
      <c r="O806" s="184"/>
      <c r="P806" s="184"/>
      <c r="Q806" s="184"/>
      <c r="R806" s="184"/>
      <c r="S806" s="184"/>
      <c r="T806" s="185"/>
      <c r="AT806" s="180" t="s">
        <v>182</v>
      </c>
      <c r="AU806" s="180" t="s">
        <v>84</v>
      </c>
      <c r="AV806" s="14" t="s">
        <v>82</v>
      </c>
      <c r="AW806" s="14" t="s">
        <v>34</v>
      </c>
      <c r="AX806" s="14" t="s">
        <v>74</v>
      </c>
      <c r="AY806" s="180" t="s">
        <v>171</v>
      </c>
    </row>
    <row r="807" spans="2:51" s="12" customFormat="1" ht="12">
      <c r="B807" s="163"/>
      <c r="D807" s="160" t="s">
        <v>182</v>
      </c>
      <c r="E807" s="164" t="s">
        <v>3</v>
      </c>
      <c r="F807" s="165" t="s">
        <v>404</v>
      </c>
      <c r="H807" s="166">
        <v>900.49</v>
      </c>
      <c r="I807" s="167"/>
      <c r="L807" s="163"/>
      <c r="M807" s="168"/>
      <c r="N807" s="169"/>
      <c r="O807" s="169"/>
      <c r="P807" s="169"/>
      <c r="Q807" s="169"/>
      <c r="R807" s="169"/>
      <c r="S807" s="169"/>
      <c r="T807" s="170"/>
      <c r="AT807" s="164" t="s">
        <v>182</v>
      </c>
      <c r="AU807" s="164" t="s">
        <v>84</v>
      </c>
      <c r="AV807" s="12" t="s">
        <v>84</v>
      </c>
      <c r="AW807" s="12" t="s">
        <v>34</v>
      </c>
      <c r="AX807" s="12" t="s">
        <v>74</v>
      </c>
      <c r="AY807" s="164" t="s">
        <v>171</v>
      </c>
    </row>
    <row r="808" spans="2:51" s="14" customFormat="1" ht="12">
      <c r="B808" s="179"/>
      <c r="D808" s="160" t="s">
        <v>182</v>
      </c>
      <c r="E808" s="180" t="s">
        <v>3</v>
      </c>
      <c r="F808" s="181" t="s">
        <v>372</v>
      </c>
      <c r="H808" s="180" t="s">
        <v>3</v>
      </c>
      <c r="I808" s="182"/>
      <c r="L808" s="179"/>
      <c r="M808" s="183"/>
      <c r="N808" s="184"/>
      <c r="O808" s="184"/>
      <c r="P808" s="184"/>
      <c r="Q808" s="184"/>
      <c r="R808" s="184"/>
      <c r="S808" s="184"/>
      <c r="T808" s="185"/>
      <c r="AT808" s="180" t="s">
        <v>182</v>
      </c>
      <c r="AU808" s="180" t="s">
        <v>84</v>
      </c>
      <c r="AV808" s="14" t="s">
        <v>82</v>
      </c>
      <c r="AW808" s="14" t="s">
        <v>34</v>
      </c>
      <c r="AX808" s="14" t="s">
        <v>74</v>
      </c>
      <c r="AY808" s="180" t="s">
        <v>171</v>
      </c>
    </row>
    <row r="809" spans="2:51" s="12" customFormat="1" ht="12">
      <c r="B809" s="163"/>
      <c r="D809" s="160" t="s">
        <v>182</v>
      </c>
      <c r="E809" s="164" t="s">
        <v>3</v>
      </c>
      <c r="F809" s="165" t="s">
        <v>405</v>
      </c>
      <c r="H809" s="166">
        <v>46.186</v>
      </c>
      <c r="I809" s="167"/>
      <c r="L809" s="163"/>
      <c r="M809" s="168"/>
      <c r="N809" s="169"/>
      <c r="O809" s="169"/>
      <c r="P809" s="169"/>
      <c r="Q809" s="169"/>
      <c r="R809" s="169"/>
      <c r="S809" s="169"/>
      <c r="T809" s="170"/>
      <c r="AT809" s="164" t="s">
        <v>182</v>
      </c>
      <c r="AU809" s="164" t="s">
        <v>84</v>
      </c>
      <c r="AV809" s="12" t="s">
        <v>84</v>
      </c>
      <c r="AW809" s="12" t="s">
        <v>34</v>
      </c>
      <c r="AX809" s="12" t="s">
        <v>74</v>
      </c>
      <c r="AY809" s="164" t="s">
        <v>171</v>
      </c>
    </row>
    <row r="810" spans="2:51" s="13" customFormat="1" ht="12">
      <c r="B810" s="171"/>
      <c r="D810" s="160" t="s">
        <v>182</v>
      </c>
      <c r="E810" s="172" t="s">
        <v>3</v>
      </c>
      <c r="F810" s="173" t="s">
        <v>201</v>
      </c>
      <c r="H810" s="174">
        <v>1218.0059999999999</v>
      </c>
      <c r="I810" s="175"/>
      <c r="L810" s="171"/>
      <c r="M810" s="176"/>
      <c r="N810" s="177"/>
      <c r="O810" s="177"/>
      <c r="P810" s="177"/>
      <c r="Q810" s="177"/>
      <c r="R810" s="177"/>
      <c r="S810" s="177"/>
      <c r="T810" s="178"/>
      <c r="AT810" s="172" t="s">
        <v>182</v>
      </c>
      <c r="AU810" s="172" t="s">
        <v>84</v>
      </c>
      <c r="AV810" s="13" t="s">
        <v>178</v>
      </c>
      <c r="AW810" s="13" t="s">
        <v>34</v>
      </c>
      <c r="AX810" s="13" t="s">
        <v>82</v>
      </c>
      <c r="AY810" s="172" t="s">
        <v>171</v>
      </c>
    </row>
    <row r="811" spans="2:65" s="1" customFormat="1" ht="16.5" customHeight="1">
      <c r="B811" s="147"/>
      <c r="C811" s="189" t="s">
        <v>951</v>
      </c>
      <c r="D811" s="189" t="s">
        <v>408</v>
      </c>
      <c r="E811" s="190" t="s">
        <v>952</v>
      </c>
      <c r="F811" s="191" t="s">
        <v>953</v>
      </c>
      <c r="G811" s="192" t="s">
        <v>235</v>
      </c>
      <c r="H811" s="193">
        <v>0.365</v>
      </c>
      <c r="I811" s="194"/>
      <c r="J811" s="195">
        <f>ROUND(I811*H811,2)</f>
        <v>0</v>
      </c>
      <c r="K811" s="191" t="s">
        <v>177</v>
      </c>
      <c r="L811" s="196"/>
      <c r="M811" s="197" t="s">
        <v>3</v>
      </c>
      <c r="N811" s="198" t="s">
        <v>45</v>
      </c>
      <c r="O811" s="51"/>
      <c r="P811" s="157">
        <f>O811*H811</f>
        <v>0</v>
      </c>
      <c r="Q811" s="157">
        <v>1</v>
      </c>
      <c r="R811" s="157">
        <f>Q811*H811</f>
        <v>0.365</v>
      </c>
      <c r="S811" s="157">
        <v>0</v>
      </c>
      <c r="T811" s="158">
        <f>S811*H811</f>
        <v>0</v>
      </c>
      <c r="AR811" s="18" t="s">
        <v>506</v>
      </c>
      <c r="AT811" s="18" t="s">
        <v>408</v>
      </c>
      <c r="AU811" s="18" t="s">
        <v>84</v>
      </c>
      <c r="AY811" s="18" t="s">
        <v>171</v>
      </c>
      <c r="BE811" s="159">
        <f>IF(N811="základní",J811,0)</f>
        <v>0</v>
      </c>
      <c r="BF811" s="159">
        <f>IF(N811="snížená",J811,0)</f>
        <v>0</v>
      </c>
      <c r="BG811" s="159">
        <f>IF(N811="zákl. přenesená",J811,0)</f>
        <v>0</v>
      </c>
      <c r="BH811" s="159">
        <f>IF(N811="sníž. přenesená",J811,0)</f>
        <v>0</v>
      </c>
      <c r="BI811" s="159">
        <f>IF(N811="nulová",J811,0)</f>
        <v>0</v>
      </c>
      <c r="BJ811" s="18" t="s">
        <v>82</v>
      </c>
      <c r="BK811" s="159">
        <f>ROUND(I811*H811,2)</f>
        <v>0</v>
      </c>
      <c r="BL811" s="18" t="s">
        <v>386</v>
      </c>
      <c r="BM811" s="18" t="s">
        <v>954</v>
      </c>
    </row>
    <row r="812" spans="2:47" s="1" customFormat="1" ht="12">
      <c r="B812" s="32"/>
      <c r="D812" s="160" t="s">
        <v>180</v>
      </c>
      <c r="F812" s="161" t="s">
        <v>953</v>
      </c>
      <c r="I812" s="93"/>
      <c r="L812" s="32"/>
      <c r="M812" s="162"/>
      <c r="N812" s="51"/>
      <c r="O812" s="51"/>
      <c r="P812" s="51"/>
      <c r="Q812" s="51"/>
      <c r="R812" s="51"/>
      <c r="S812" s="51"/>
      <c r="T812" s="52"/>
      <c r="AT812" s="18" t="s">
        <v>180</v>
      </c>
      <c r="AU812" s="18" t="s">
        <v>84</v>
      </c>
    </row>
    <row r="813" spans="2:51" s="12" customFormat="1" ht="12">
      <c r="B813" s="163"/>
      <c r="D813" s="160" t="s">
        <v>182</v>
      </c>
      <c r="F813" s="165" t="s">
        <v>955</v>
      </c>
      <c r="H813" s="166">
        <v>0.365</v>
      </c>
      <c r="I813" s="167"/>
      <c r="L813" s="163"/>
      <c r="M813" s="168"/>
      <c r="N813" s="169"/>
      <c r="O813" s="169"/>
      <c r="P813" s="169"/>
      <c r="Q813" s="169"/>
      <c r="R813" s="169"/>
      <c r="S813" s="169"/>
      <c r="T813" s="170"/>
      <c r="AT813" s="164" t="s">
        <v>182</v>
      </c>
      <c r="AU813" s="164" t="s">
        <v>84</v>
      </c>
      <c r="AV813" s="12" t="s">
        <v>84</v>
      </c>
      <c r="AW813" s="12" t="s">
        <v>4</v>
      </c>
      <c r="AX813" s="12" t="s">
        <v>82</v>
      </c>
      <c r="AY813" s="164" t="s">
        <v>171</v>
      </c>
    </row>
    <row r="814" spans="2:65" s="1" customFormat="1" ht="16.5" customHeight="1">
      <c r="B814" s="147"/>
      <c r="C814" s="148" t="s">
        <v>956</v>
      </c>
      <c r="D814" s="148" t="s">
        <v>173</v>
      </c>
      <c r="E814" s="149" t="s">
        <v>957</v>
      </c>
      <c r="F814" s="150" t="s">
        <v>958</v>
      </c>
      <c r="G814" s="151" t="s">
        <v>176</v>
      </c>
      <c r="H814" s="152">
        <v>40.9</v>
      </c>
      <c r="I814" s="153"/>
      <c r="J814" s="154">
        <f>ROUND(I814*H814,2)</f>
        <v>0</v>
      </c>
      <c r="K814" s="150" t="s">
        <v>177</v>
      </c>
      <c r="L814" s="32"/>
      <c r="M814" s="155" t="s">
        <v>3</v>
      </c>
      <c r="N814" s="156" t="s">
        <v>45</v>
      </c>
      <c r="O814" s="51"/>
      <c r="P814" s="157">
        <f>O814*H814</f>
        <v>0</v>
      </c>
      <c r="Q814" s="157">
        <v>0</v>
      </c>
      <c r="R814" s="157">
        <f>Q814*H814</f>
        <v>0</v>
      </c>
      <c r="S814" s="157">
        <v>0</v>
      </c>
      <c r="T814" s="158">
        <f>S814*H814</f>
        <v>0</v>
      </c>
      <c r="AR814" s="18" t="s">
        <v>386</v>
      </c>
      <c r="AT814" s="18" t="s">
        <v>173</v>
      </c>
      <c r="AU814" s="18" t="s">
        <v>84</v>
      </c>
      <c r="AY814" s="18" t="s">
        <v>171</v>
      </c>
      <c r="BE814" s="159">
        <f>IF(N814="základní",J814,0)</f>
        <v>0</v>
      </c>
      <c r="BF814" s="159">
        <f>IF(N814="snížená",J814,0)</f>
        <v>0</v>
      </c>
      <c r="BG814" s="159">
        <f>IF(N814="zákl. přenesená",J814,0)</f>
        <v>0</v>
      </c>
      <c r="BH814" s="159">
        <f>IF(N814="sníž. přenesená",J814,0)</f>
        <v>0</v>
      </c>
      <c r="BI814" s="159">
        <f>IF(N814="nulová",J814,0)</f>
        <v>0</v>
      </c>
      <c r="BJ814" s="18" t="s">
        <v>82</v>
      </c>
      <c r="BK814" s="159">
        <f>ROUND(I814*H814,2)</f>
        <v>0</v>
      </c>
      <c r="BL814" s="18" t="s">
        <v>386</v>
      </c>
      <c r="BM814" s="18" t="s">
        <v>959</v>
      </c>
    </row>
    <row r="815" spans="2:47" s="1" customFormat="1" ht="12">
      <c r="B815" s="32"/>
      <c r="D815" s="160" t="s">
        <v>180</v>
      </c>
      <c r="F815" s="161" t="s">
        <v>960</v>
      </c>
      <c r="I815" s="93"/>
      <c r="L815" s="32"/>
      <c r="M815" s="162"/>
      <c r="N815" s="51"/>
      <c r="O815" s="51"/>
      <c r="P815" s="51"/>
      <c r="Q815" s="51"/>
      <c r="R815" s="51"/>
      <c r="S815" s="51"/>
      <c r="T815" s="52"/>
      <c r="AT815" s="18" t="s">
        <v>180</v>
      </c>
      <c r="AU815" s="18" t="s">
        <v>84</v>
      </c>
    </row>
    <row r="816" spans="2:51" s="14" customFormat="1" ht="12">
      <c r="B816" s="179"/>
      <c r="D816" s="160" t="s">
        <v>182</v>
      </c>
      <c r="E816" s="180" t="s">
        <v>3</v>
      </c>
      <c r="F816" s="181" t="s">
        <v>961</v>
      </c>
      <c r="H816" s="180" t="s">
        <v>3</v>
      </c>
      <c r="I816" s="182"/>
      <c r="L816" s="179"/>
      <c r="M816" s="183"/>
      <c r="N816" s="184"/>
      <c r="O816" s="184"/>
      <c r="P816" s="184"/>
      <c r="Q816" s="184"/>
      <c r="R816" s="184"/>
      <c r="S816" s="184"/>
      <c r="T816" s="185"/>
      <c r="AT816" s="180" t="s">
        <v>182</v>
      </c>
      <c r="AU816" s="180" t="s">
        <v>84</v>
      </c>
      <c r="AV816" s="14" t="s">
        <v>82</v>
      </c>
      <c r="AW816" s="14" t="s">
        <v>34</v>
      </c>
      <c r="AX816" s="14" t="s">
        <v>74</v>
      </c>
      <c r="AY816" s="180" t="s">
        <v>171</v>
      </c>
    </row>
    <row r="817" spans="2:51" s="12" customFormat="1" ht="12">
      <c r="B817" s="163"/>
      <c r="D817" s="160" t="s">
        <v>182</v>
      </c>
      <c r="E817" s="164" t="s">
        <v>3</v>
      </c>
      <c r="F817" s="165" t="s">
        <v>962</v>
      </c>
      <c r="H817" s="166">
        <v>40.9</v>
      </c>
      <c r="I817" s="167"/>
      <c r="L817" s="163"/>
      <c r="M817" s="168"/>
      <c r="N817" s="169"/>
      <c r="O817" s="169"/>
      <c r="P817" s="169"/>
      <c r="Q817" s="169"/>
      <c r="R817" s="169"/>
      <c r="S817" s="169"/>
      <c r="T817" s="170"/>
      <c r="AT817" s="164" t="s">
        <v>182</v>
      </c>
      <c r="AU817" s="164" t="s">
        <v>84</v>
      </c>
      <c r="AV817" s="12" t="s">
        <v>84</v>
      </c>
      <c r="AW817" s="12" t="s">
        <v>34</v>
      </c>
      <c r="AX817" s="12" t="s">
        <v>82</v>
      </c>
      <c r="AY817" s="164" t="s">
        <v>171</v>
      </c>
    </row>
    <row r="818" spans="2:65" s="1" customFormat="1" ht="16.5" customHeight="1">
      <c r="B818" s="147"/>
      <c r="C818" s="189" t="s">
        <v>963</v>
      </c>
      <c r="D818" s="189" t="s">
        <v>408</v>
      </c>
      <c r="E818" s="190" t="s">
        <v>964</v>
      </c>
      <c r="F818" s="191" t="s">
        <v>965</v>
      </c>
      <c r="G818" s="192" t="s">
        <v>966</v>
      </c>
      <c r="H818" s="193">
        <v>122.7</v>
      </c>
      <c r="I818" s="194"/>
      <c r="J818" s="195">
        <f>ROUND(I818*H818,2)</f>
        <v>0</v>
      </c>
      <c r="K818" s="191" t="s">
        <v>177</v>
      </c>
      <c r="L818" s="196"/>
      <c r="M818" s="197" t="s">
        <v>3</v>
      </c>
      <c r="N818" s="198" t="s">
        <v>45</v>
      </c>
      <c r="O818" s="51"/>
      <c r="P818" s="157">
        <f>O818*H818</f>
        <v>0</v>
      </c>
      <c r="Q818" s="157">
        <v>0.001</v>
      </c>
      <c r="R818" s="157">
        <f>Q818*H818</f>
        <v>0.1227</v>
      </c>
      <c r="S818" s="157">
        <v>0</v>
      </c>
      <c r="T818" s="158">
        <f>S818*H818</f>
        <v>0</v>
      </c>
      <c r="AR818" s="18" t="s">
        <v>506</v>
      </c>
      <c r="AT818" s="18" t="s">
        <v>408</v>
      </c>
      <c r="AU818" s="18" t="s">
        <v>84</v>
      </c>
      <c r="AY818" s="18" t="s">
        <v>171</v>
      </c>
      <c r="BE818" s="159">
        <f>IF(N818="základní",J818,0)</f>
        <v>0</v>
      </c>
      <c r="BF818" s="159">
        <f>IF(N818="snížená",J818,0)</f>
        <v>0</v>
      </c>
      <c r="BG818" s="159">
        <f>IF(N818="zákl. přenesená",J818,0)</f>
        <v>0</v>
      </c>
      <c r="BH818" s="159">
        <f>IF(N818="sníž. přenesená",J818,0)</f>
        <v>0</v>
      </c>
      <c r="BI818" s="159">
        <f>IF(N818="nulová",J818,0)</f>
        <v>0</v>
      </c>
      <c r="BJ818" s="18" t="s">
        <v>82</v>
      </c>
      <c r="BK818" s="159">
        <f>ROUND(I818*H818,2)</f>
        <v>0</v>
      </c>
      <c r="BL818" s="18" t="s">
        <v>386</v>
      </c>
      <c r="BM818" s="18" t="s">
        <v>967</v>
      </c>
    </row>
    <row r="819" spans="2:47" s="1" customFormat="1" ht="12">
      <c r="B819" s="32"/>
      <c r="D819" s="160" t="s">
        <v>180</v>
      </c>
      <c r="F819" s="161" t="s">
        <v>965</v>
      </c>
      <c r="I819" s="93"/>
      <c r="L819" s="32"/>
      <c r="M819" s="162"/>
      <c r="N819" s="51"/>
      <c r="O819" s="51"/>
      <c r="P819" s="51"/>
      <c r="Q819" s="51"/>
      <c r="R819" s="51"/>
      <c r="S819" s="51"/>
      <c r="T819" s="52"/>
      <c r="AT819" s="18" t="s">
        <v>180</v>
      </c>
      <c r="AU819" s="18" t="s">
        <v>84</v>
      </c>
    </row>
    <row r="820" spans="2:51" s="12" customFormat="1" ht="12">
      <c r="B820" s="163"/>
      <c r="D820" s="160" t="s">
        <v>182</v>
      </c>
      <c r="F820" s="165" t="s">
        <v>968</v>
      </c>
      <c r="H820" s="166">
        <v>122.7</v>
      </c>
      <c r="I820" s="167"/>
      <c r="L820" s="163"/>
      <c r="M820" s="168"/>
      <c r="N820" s="169"/>
      <c r="O820" s="169"/>
      <c r="P820" s="169"/>
      <c r="Q820" s="169"/>
      <c r="R820" s="169"/>
      <c r="S820" s="169"/>
      <c r="T820" s="170"/>
      <c r="AT820" s="164" t="s">
        <v>182</v>
      </c>
      <c r="AU820" s="164" t="s">
        <v>84</v>
      </c>
      <c r="AV820" s="12" t="s">
        <v>84</v>
      </c>
      <c r="AW820" s="12" t="s">
        <v>4</v>
      </c>
      <c r="AX820" s="12" t="s">
        <v>82</v>
      </c>
      <c r="AY820" s="164" t="s">
        <v>171</v>
      </c>
    </row>
    <row r="821" spans="2:65" s="1" customFormat="1" ht="16.5" customHeight="1">
      <c r="B821" s="147"/>
      <c r="C821" s="148" t="s">
        <v>969</v>
      </c>
      <c r="D821" s="148" t="s">
        <v>173</v>
      </c>
      <c r="E821" s="149" t="s">
        <v>970</v>
      </c>
      <c r="F821" s="150" t="s">
        <v>971</v>
      </c>
      <c r="G821" s="151" t="s">
        <v>176</v>
      </c>
      <c r="H821" s="152">
        <v>30.54</v>
      </c>
      <c r="I821" s="153"/>
      <c r="J821" s="154">
        <f>ROUND(I821*H821,2)</f>
        <v>0</v>
      </c>
      <c r="K821" s="150" t="s">
        <v>177</v>
      </c>
      <c r="L821" s="32"/>
      <c r="M821" s="155" t="s">
        <v>3</v>
      </c>
      <c r="N821" s="156" t="s">
        <v>45</v>
      </c>
      <c r="O821" s="51"/>
      <c r="P821" s="157">
        <f>O821*H821</f>
        <v>0</v>
      </c>
      <c r="Q821" s="157">
        <v>0</v>
      </c>
      <c r="R821" s="157">
        <f>Q821*H821</f>
        <v>0</v>
      </c>
      <c r="S821" s="157">
        <v>0</v>
      </c>
      <c r="T821" s="158">
        <f>S821*H821</f>
        <v>0</v>
      </c>
      <c r="AR821" s="18" t="s">
        <v>386</v>
      </c>
      <c r="AT821" s="18" t="s">
        <v>173</v>
      </c>
      <c r="AU821" s="18" t="s">
        <v>84</v>
      </c>
      <c r="AY821" s="18" t="s">
        <v>171</v>
      </c>
      <c r="BE821" s="159">
        <f>IF(N821="základní",J821,0)</f>
        <v>0</v>
      </c>
      <c r="BF821" s="159">
        <f>IF(N821="snížená",J821,0)</f>
        <v>0</v>
      </c>
      <c r="BG821" s="159">
        <f>IF(N821="zákl. přenesená",J821,0)</f>
        <v>0</v>
      </c>
      <c r="BH821" s="159">
        <f>IF(N821="sníž. přenesená",J821,0)</f>
        <v>0</v>
      </c>
      <c r="BI821" s="159">
        <f>IF(N821="nulová",J821,0)</f>
        <v>0</v>
      </c>
      <c r="BJ821" s="18" t="s">
        <v>82</v>
      </c>
      <c r="BK821" s="159">
        <f>ROUND(I821*H821,2)</f>
        <v>0</v>
      </c>
      <c r="BL821" s="18" t="s">
        <v>386</v>
      </c>
      <c r="BM821" s="18" t="s">
        <v>972</v>
      </c>
    </row>
    <row r="822" spans="2:47" s="1" customFormat="1" ht="12">
      <c r="B822" s="32"/>
      <c r="D822" s="160" t="s">
        <v>180</v>
      </c>
      <c r="F822" s="161" t="s">
        <v>973</v>
      </c>
      <c r="I822" s="93"/>
      <c r="L822" s="32"/>
      <c r="M822" s="162"/>
      <c r="N822" s="51"/>
      <c r="O822" s="51"/>
      <c r="P822" s="51"/>
      <c r="Q822" s="51"/>
      <c r="R822" s="51"/>
      <c r="S822" s="51"/>
      <c r="T822" s="52"/>
      <c r="AT822" s="18" t="s">
        <v>180</v>
      </c>
      <c r="AU822" s="18" t="s">
        <v>84</v>
      </c>
    </row>
    <row r="823" spans="2:51" s="12" customFormat="1" ht="12">
      <c r="B823" s="163"/>
      <c r="D823" s="160" t="s">
        <v>182</v>
      </c>
      <c r="E823" s="164" t="s">
        <v>3</v>
      </c>
      <c r="F823" s="165" t="s">
        <v>974</v>
      </c>
      <c r="H823" s="166">
        <v>30.54</v>
      </c>
      <c r="I823" s="167"/>
      <c r="L823" s="163"/>
      <c r="M823" s="168"/>
      <c r="N823" s="169"/>
      <c r="O823" s="169"/>
      <c r="P823" s="169"/>
      <c r="Q823" s="169"/>
      <c r="R823" s="169"/>
      <c r="S823" s="169"/>
      <c r="T823" s="170"/>
      <c r="AT823" s="164" t="s">
        <v>182</v>
      </c>
      <c r="AU823" s="164" t="s">
        <v>84</v>
      </c>
      <c r="AV823" s="12" t="s">
        <v>84</v>
      </c>
      <c r="AW823" s="12" t="s">
        <v>34</v>
      </c>
      <c r="AX823" s="12" t="s">
        <v>82</v>
      </c>
      <c r="AY823" s="164" t="s">
        <v>171</v>
      </c>
    </row>
    <row r="824" spans="2:65" s="1" customFormat="1" ht="16.5" customHeight="1">
      <c r="B824" s="147"/>
      <c r="C824" s="189" t="s">
        <v>975</v>
      </c>
      <c r="D824" s="189" t="s">
        <v>408</v>
      </c>
      <c r="E824" s="190" t="s">
        <v>952</v>
      </c>
      <c r="F824" s="191" t="s">
        <v>953</v>
      </c>
      <c r="G824" s="192" t="s">
        <v>235</v>
      </c>
      <c r="H824" s="193">
        <v>0.011</v>
      </c>
      <c r="I824" s="194"/>
      <c r="J824" s="195">
        <f>ROUND(I824*H824,2)</f>
        <v>0</v>
      </c>
      <c r="K824" s="191" t="s">
        <v>177</v>
      </c>
      <c r="L824" s="196"/>
      <c r="M824" s="197" t="s">
        <v>3</v>
      </c>
      <c r="N824" s="198" t="s">
        <v>45</v>
      </c>
      <c r="O824" s="51"/>
      <c r="P824" s="157">
        <f>O824*H824</f>
        <v>0</v>
      </c>
      <c r="Q824" s="157">
        <v>1</v>
      </c>
      <c r="R824" s="157">
        <f>Q824*H824</f>
        <v>0.011</v>
      </c>
      <c r="S824" s="157">
        <v>0</v>
      </c>
      <c r="T824" s="158">
        <f>S824*H824</f>
        <v>0</v>
      </c>
      <c r="AR824" s="18" t="s">
        <v>506</v>
      </c>
      <c r="AT824" s="18" t="s">
        <v>408</v>
      </c>
      <c r="AU824" s="18" t="s">
        <v>84</v>
      </c>
      <c r="AY824" s="18" t="s">
        <v>171</v>
      </c>
      <c r="BE824" s="159">
        <f>IF(N824="základní",J824,0)</f>
        <v>0</v>
      </c>
      <c r="BF824" s="159">
        <f>IF(N824="snížená",J824,0)</f>
        <v>0</v>
      </c>
      <c r="BG824" s="159">
        <f>IF(N824="zákl. přenesená",J824,0)</f>
        <v>0</v>
      </c>
      <c r="BH824" s="159">
        <f>IF(N824="sníž. přenesená",J824,0)</f>
        <v>0</v>
      </c>
      <c r="BI824" s="159">
        <f>IF(N824="nulová",J824,0)</f>
        <v>0</v>
      </c>
      <c r="BJ824" s="18" t="s">
        <v>82</v>
      </c>
      <c r="BK824" s="159">
        <f>ROUND(I824*H824,2)</f>
        <v>0</v>
      </c>
      <c r="BL824" s="18" t="s">
        <v>386</v>
      </c>
      <c r="BM824" s="18" t="s">
        <v>976</v>
      </c>
    </row>
    <row r="825" spans="2:47" s="1" customFormat="1" ht="12">
      <c r="B825" s="32"/>
      <c r="D825" s="160" t="s">
        <v>180</v>
      </c>
      <c r="F825" s="161" t="s">
        <v>953</v>
      </c>
      <c r="I825" s="93"/>
      <c r="L825" s="32"/>
      <c r="M825" s="162"/>
      <c r="N825" s="51"/>
      <c r="O825" s="51"/>
      <c r="P825" s="51"/>
      <c r="Q825" s="51"/>
      <c r="R825" s="51"/>
      <c r="S825" s="51"/>
      <c r="T825" s="52"/>
      <c r="AT825" s="18" t="s">
        <v>180</v>
      </c>
      <c r="AU825" s="18" t="s">
        <v>84</v>
      </c>
    </row>
    <row r="826" spans="2:51" s="12" customFormat="1" ht="12">
      <c r="B826" s="163"/>
      <c r="D826" s="160" t="s">
        <v>182</v>
      </c>
      <c r="F826" s="165" t="s">
        <v>977</v>
      </c>
      <c r="H826" s="166">
        <v>0.011</v>
      </c>
      <c r="I826" s="167"/>
      <c r="L826" s="163"/>
      <c r="M826" s="168"/>
      <c r="N826" s="169"/>
      <c r="O826" s="169"/>
      <c r="P826" s="169"/>
      <c r="Q826" s="169"/>
      <c r="R826" s="169"/>
      <c r="S826" s="169"/>
      <c r="T826" s="170"/>
      <c r="AT826" s="164" t="s">
        <v>182</v>
      </c>
      <c r="AU826" s="164" t="s">
        <v>84</v>
      </c>
      <c r="AV826" s="12" t="s">
        <v>84</v>
      </c>
      <c r="AW826" s="12" t="s">
        <v>4</v>
      </c>
      <c r="AX826" s="12" t="s">
        <v>82</v>
      </c>
      <c r="AY826" s="164" t="s">
        <v>171</v>
      </c>
    </row>
    <row r="827" spans="2:65" s="1" customFormat="1" ht="16.5" customHeight="1">
      <c r="B827" s="147"/>
      <c r="C827" s="148" t="s">
        <v>978</v>
      </c>
      <c r="D827" s="148" t="s">
        <v>173</v>
      </c>
      <c r="E827" s="149" t="s">
        <v>979</v>
      </c>
      <c r="F827" s="150" t="s">
        <v>980</v>
      </c>
      <c r="G827" s="151" t="s">
        <v>176</v>
      </c>
      <c r="H827" s="152">
        <v>65.73</v>
      </c>
      <c r="I827" s="153"/>
      <c r="J827" s="154">
        <f>ROUND(I827*H827,2)</f>
        <v>0</v>
      </c>
      <c r="K827" s="150" t="s">
        <v>177</v>
      </c>
      <c r="L827" s="32"/>
      <c r="M827" s="155" t="s">
        <v>3</v>
      </c>
      <c r="N827" s="156" t="s">
        <v>45</v>
      </c>
      <c r="O827" s="51"/>
      <c r="P827" s="157">
        <f>O827*H827</f>
        <v>0</v>
      </c>
      <c r="Q827" s="157">
        <v>0</v>
      </c>
      <c r="R827" s="157">
        <f>Q827*H827</f>
        <v>0</v>
      </c>
      <c r="S827" s="157">
        <v>0</v>
      </c>
      <c r="T827" s="158">
        <f>S827*H827</f>
        <v>0</v>
      </c>
      <c r="AR827" s="18" t="s">
        <v>386</v>
      </c>
      <c r="AT827" s="18" t="s">
        <v>173</v>
      </c>
      <c r="AU827" s="18" t="s">
        <v>84</v>
      </c>
      <c r="AY827" s="18" t="s">
        <v>171</v>
      </c>
      <c r="BE827" s="159">
        <f>IF(N827="základní",J827,0)</f>
        <v>0</v>
      </c>
      <c r="BF827" s="159">
        <f>IF(N827="snížená",J827,0)</f>
        <v>0</v>
      </c>
      <c r="BG827" s="159">
        <f>IF(N827="zákl. přenesená",J827,0)</f>
        <v>0</v>
      </c>
      <c r="BH827" s="159">
        <f>IF(N827="sníž. přenesená",J827,0)</f>
        <v>0</v>
      </c>
      <c r="BI827" s="159">
        <f>IF(N827="nulová",J827,0)</f>
        <v>0</v>
      </c>
      <c r="BJ827" s="18" t="s">
        <v>82</v>
      </c>
      <c r="BK827" s="159">
        <f>ROUND(I827*H827,2)</f>
        <v>0</v>
      </c>
      <c r="BL827" s="18" t="s">
        <v>386</v>
      </c>
      <c r="BM827" s="18" t="s">
        <v>981</v>
      </c>
    </row>
    <row r="828" spans="2:47" s="1" customFormat="1" ht="12">
      <c r="B828" s="32"/>
      <c r="D828" s="160" t="s">
        <v>180</v>
      </c>
      <c r="F828" s="161" t="s">
        <v>982</v>
      </c>
      <c r="I828" s="93"/>
      <c r="L828" s="32"/>
      <c r="M828" s="162"/>
      <c r="N828" s="51"/>
      <c r="O828" s="51"/>
      <c r="P828" s="51"/>
      <c r="Q828" s="51"/>
      <c r="R828" s="51"/>
      <c r="S828" s="51"/>
      <c r="T828" s="52"/>
      <c r="AT828" s="18" t="s">
        <v>180</v>
      </c>
      <c r="AU828" s="18" t="s">
        <v>84</v>
      </c>
    </row>
    <row r="829" spans="2:51" s="14" customFormat="1" ht="12">
      <c r="B829" s="179"/>
      <c r="D829" s="160" t="s">
        <v>182</v>
      </c>
      <c r="E829" s="180" t="s">
        <v>3</v>
      </c>
      <c r="F829" s="181" t="s">
        <v>983</v>
      </c>
      <c r="H829" s="180" t="s">
        <v>3</v>
      </c>
      <c r="I829" s="182"/>
      <c r="L829" s="179"/>
      <c r="M829" s="183"/>
      <c r="N829" s="184"/>
      <c r="O829" s="184"/>
      <c r="P829" s="184"/>
      <c r="Q829" s="184"/>
      <c r="R829" s="184"/>
      <c r="S829" s="184"/>
      <c r="T829" s="185"/>
      <c r="AT829" s="180" t="s">
        <v>182</v>
      </c>
      <c r="AU829" s="180" t="s">
        <v>84</v>
      </c>
      <c r="AV829" s="14" t="s">
        <v>82</v>
      </c>
      <c r="AW829" s="14" t="s">
        <v>34</v>
      </c>
      <c r="AX829" s="14" t="s">
        <v>74</v>
      </c>
      <c r="AY829" s="180" t="s">
        <v>171</v>
      </c>
    </row>
    <row r="830" spans="2:51" s="12" customFormat="1" ht="12">
      <c r="B830" s="163"/>
      <c r="D830" s="160" t="s">
        <v>182</v>
      </c>
      <c r="E830" s="164" t="s">
        <v>3</v>
      </c>
      <c r="F830" s="165" t="s">
        <v>984</v>
      </c>
      <c r="H830" s="166">
        <v>45.72</v>
      </c>
      <c r="I830" s="167"/>
      <c r="L830" s="163"/>
      <c r="M830" s="168"/>
      <c r="N830" s="169"/>
      <c r="O830" s="169"/>
      <c r="P830" s="169"/>
      <c r="Q830" s="169"/>
      <c r="R830" s="169"/>
      <c r="S830" s="169"/>
      <c r="T830" s="170"/>
      <c r="AT830" s="164" t="s">
        <v>182</v>
      </c>
      <c r="AU830" s="164" t="s">
        <v>84</v>
      </c>
      <c r="AV830" s="12" t="s">
        <v>84</v>
      </c>
      <c r="AW830" s="12" t="s">
        <v>34</v>
      </c>
      <c r="AX830" s="12" t="s">
        <v>74</v>
      </c>
      <c r="AY830" s="164" t="s">
        <v>171</v>
      </c>
    </row>
    <row r="831" spans="2:51" s="12" customFormat="1" ht="12">
      <c r="B831" s="163"/>
      <c r="D831" s="160" t="s">
        <v>182</v>
      </c>
      <c r="E831" s="164" t="s">
        <v>3</v>
      </c>
      <c r="F831" s="165" t="s">
        <v>985</v>
      </c>
      <c r="H831" s="166">
        <v>9.276</v>
      </c>
      <c r="I831" s="167"/>
      <c r="L831" s="163"/>
      <c r="M831" s="168"/>
      <c r="N831" s="169"/>
      <c r="O831" s="169"/>
      <c r="P831" s="169"/>
      <c r="Q831" s="169"/>
      <c r="R831" s="169"/>
      <c r="S831" s="169"/>
      <c r="T831" s="170"/>
      <c r="AT831" s="164" t="s">
        <v>182</v>
      </c>
      <c r="AU831" s="164" t="s">
        <v>84</v>
      </c>
      <c r="AV831" s="12" t="s">
        <v>84</v>
      </c>
      <c r="AW831" s="12" t="s">
        <v>34</v>
      </c>
      <c r="AX831" s="12" t="s">
        <v>74</v>
      </c>
      <c r="AY831" s="164" t="s">
        <v>171</v>
      </c>
    </row>
    <row r="832" spans="2:51" s="12" customFormat="1" ht="12">
      <c r="B832" s="163"/>
      <c r="D832" s="160" t="s">
        <v>182</v>
      </c>
      <c r="E832" s="164" t="s">
        <v>3</v>
      </c>
      <c r="F832" s="165" t="s">
        <v>986</v>
      </c>
      <c r="H832" s="166">
        <v>1.414</v>
      </c>
      <c r="I832" s="167"/>
      <c r="L832" s="163"/>
      <c r="M832" s="168"/>
      <c r="N832" s="169"/>
      <c r="O832" s="169"/>
      <c r="P832" s="169"/>
      <c r="Q832" s="169"/>
      <c r="R832" s="169"/>
      <c r="S832" s="169"/>
      <c r="T832" s="170"/>
      <c r="AT832" s="164" t="s">
        <v>182</v>
      </c>
      <c r="AU832" s="164" t="s">
        <v>84</v>
      </c>
      <c r="AV832" s="12" t="s">
        <v>84</v>
      </c>
      <c r="AW832" s="12" t="s">
        <v>34</v>
      </c>
      <c r="AX832" s="12" t="s">
        <v>74</v>
      </c>
      <c r="AY832" s="164" t="s">
        <v>171</v>
      </c>
    </row>
    <row r="833" spans="2:51" s="12" customFormat="1" ht="12">
      <c r="B833" s="163"/>
      <c r="D833" s="160" t="s">
        <v>182</v>
      </c>
      <c r="E833" s="164" t="s">
        <v>3</v>
      </c>
      <c r="F833" s="165" t="s">
        <v>987</v>
      </c>
      <c r="H833" s="166">
        <v>9.32</v>
      </c>
      <c r="I833" s="167"/>
      <c r="L833" s="163"/>
      <c r="M833" s="168"/>
      <c r="N833" s="169"/>
      <c r="O833" s="169"/>
      <c r="P833" s="169"/>
      <c r="Q833" s="169"/>
      <c r="R833" s="169"/>
      <c r="S833" s="169"/>
      <c r="T833" s="170"/>
      <c r="AT833" s="164" t="s">
        <v>182</v>
      </c>
      <c r="AU833" s="164" t="s">
        <v>84</v>
      </c>
      <c r="AV833" s="12" t="s">
        <v>84</v>
      </c>
      <c r="AW833" s="12" t="s">
        <v>34</v>
      </c>
      <c r="AX833" s="12" t="s">
        <v>74</v>
      </c>
      <c r="AY833" s="164" t="s">
        <v>171</v>
      </c>
    </row>
    <row r="834" spans="2:51" s="13" customFormat="1" ht="12">
      <c r="B834" s="171"/>
      <c r="D834" s="160" t="s">
        <v>182</v>
      </c>
      <c r="E834" s="172" t="s">
        <v>3</v>
      </c>
      <c r="F834" s="173" t="s">
        <v>201</v>
      </c>
      <c r="H834" s="174">
        <v>65.72999999999999</v>
      </c>
      <c r="I834" s="175"/>
      <c r="L834" s="171"/>
      <c r="M834" s="176"/>
      <c r="N834" s="177"/>
      <c r="O834" s="177"/>
      <c r="P834" s="177"/>
      <c r="Q834" s="177"/>
      <c r="R834" s="177"/>
      <c r="S834" s="177"/>
      <c r="T834" s="178"/>
      <c r="AT834" s="172" t="s">
        <v>182</v>
      </c>
      <c r="AU834" s="172" t="s">
        <v>84</v>
      </c>
      <c r="AV834" s="13" t="s">
        <v>178</v>
      </c>
      <c r="AW834" s="13" t="s">
        <v>34</v>
      </c>
      <c r="AX834" s="13" t="s">
        <v>82</v>
      </c>
      <c r="AY834" s="172" t="s">
        <v>171</v>
      </c>
    </row>
    <row r="835" spans="2:65" s="1" customFormat="1" ht="16.5" customHeight="1">
      <c r="B835" s="147"/>
      <c r="C835" s="189" t="s">
        <v>988</v>
      </c>
      <c r="D835" s="189" t="s">
        <v>408</v>
      </c>
      <c r="E835" s="190" t="s">
        <v>964</v>
      </c>
      <c r="F835" s="191" t="s">
        <v>965</v>
      </c>
      <c r="G835" s="192" t="s">
        <v>966</v>
      </c>
      <c r="H835" s="193">
        <v>108.455</v>
      </c>
      <c r="I835" s="194"/>
      <c r="J835" s="195">
        <f>ROUND(I835*H835,2)</f>
        <v>0</v>
      </c>
      <c r="K835" s="191" t="s">
        <v>177</v>
      </c>
      <c r="L835" s="196"/>
      <c r="M835" s="197" t="s">
        <v>3</v>
      </c>
      <c r="N835" s="198" t="s">
        <v>45</v>
      </c>
      <c r="O835" s="51"/>
      <c r="P835" s="157">
        <f>O835*H835</f>
        <v>0</v>
      </c>
      <c r="Q835" s="157">
        <v>0.001</v>
      </c>
      <c r="R835" s="157">
        <f>Q835*H835</f>
        <v>0.108455</v>
      </c>
      <c r="S835" s="157">
        <v>0</v>
      </c>
      <c r="T835" s="158">
        <f>S835*H835</f>
        <v>0</v>
      </c>
      <c r="AR835" s="18" t="s">
        <v>506</v>
      </c>
      <c r="AT835" s="18" t="s">
        <v>408</v>
      </c>
      <c r="AU835" s="18" t="s">
        <v>84</v>
      </c>
      <c r="AY835" s="18" t="s">
        <v>171</v>
      </c>
      <c r="BE835" s="159">
        <f>IF(N835="základní",J835,0)</f>
        <v>0</v>
      </c>
      <c r="BF835" s="159">
        <f>IF(N835="snížená",J835,0)</f>
        <v>0</v>
      </c>
      <c r="BG835" s="159">
        <f>IF(N835="zákl. přenesená",J835,0)</f>
        <v>0</v>
      </c>
      <c r="BH835" s="159">
        <f>IF(N835="sníž. přenesená",J835,0)</f>
        <v>0</v>
      </c>
      <c r="BI835" s="159">
        <f>IF(N835="nulová",J835,0)</f>
        <v>0</v>
      </c>
      <c r="BJ835" s="18" t="s">
        <v>82</v>
      </c>
      <c r="BK835" s="159">
        <f>ROUND(I835*H835,2)</f>
        <v>0</v>
      </c>
      <c r="BL835" s="18" t="s">
        <v>386</v>
      </c>
      <c r="BM835" s="18" t="s">
        <v>989</v>
      </c>
    </row>
    <row r="836" spans="2:47" s="1" customFormat="1" ht="12">
      <c r="B836" s="32"/>
      <c r="D836" s="160" t="s">
        <v>180</v>
      </c>
      <c r="F836" s="161" t="s">
        <v>965</v>
      </c>
      <c r="I836" s="93"/>
      <c r="L836" s="32"/>
      <c r="M836" s="162"/>
      <c r="N836" s="51"/>
      <c r="O836" s="51"/>
      <c r="P836" s="51"/>
      <c r="Q836" s="51"/>
      <c r="R836" s="51"/>
      <c r="S836" s="51"/>
      <c r="T836" s="52"/>
      <c r="AT836" s="18" t="s">
        <v>180</v>
      </c>
      <c r="AU836" s="18" t="s">
        <v>84</v>
      </c>
    </row>
    <row r="837" spans="2:51" s="12" customFormat="1" ht="12">
      <c r="B837" s="163"/>
      <c r="D837" s="160" t="s">
        <v>182</v>
      </c>
      <c r="F837" s="165" t="s">
        <v>990</v>
      </c>
      <c r="H837" s="166">
        <v>108.455</v>
      </c>
      <c r="I837" s="167"/>
      <c r="L837" s="163"/>
      <c r="M837" s="168"/>
      <c r="N837" s="169"/>
      <c r="O837" s="169"/>
      <c r="P837" s="169"/>
      <c r="Q837" s="169"/>
      <c r="R837" s="169"/>
      <c r="S837" s="169"/>
      <c r="T837" s="170"/>
      <c r="AT837" s="164" t="s">
        <v>182</v>
      </c>
      <c r="AU837" s="164" t="s">
        <v>84</v>
      </c>
      <c r="AV837" s="12" t="s">
        <v>84</v>
      </c>
      <c r="AW837" s="12" t="s">
        <v>4</v>
      </c>
      <c r="AX837" s="12" t="s">
        <v>82</v>
      </c>
      <c r="AY837" s="164" t="s">
        <v>171</v>
      </c>
    </row>
    <row r="838" spans="2:65" s="1" customFormat="1" ht="16.5" customHeight="1">
      <c r="B838" s="147"/>
      <c r="C838" s="148" t="s">
        <v>991</v>
      </c>
      <c r="D838" s="148" t="s">
        <v>173</v>
      </c>
      <c r="E838" s="149" t="s">
        <v>992</v>
      </c>
      <c r="F838" s="150" t="s">
        <v>993</v>
      </c>
      <c r="G838" s="151" t="s">
        <v>176</v>
      </c>
      <c r="H838" s="152">
        <v>1218.006</v>
      </c>
      <c r="I838" s="153"/>
      <c r="J838" s="154">
        <f>ROUND(I838*H838,2)</f>
        <v>0</v>
      </c>
      <c r="K838" s="150" t="s">
        <v>177</v>
      </c>
      <c r="L838" s="32"/>
      <c r="M838" s="155" t="s">
        <v>3</v>
      </c>
      <c r="N838" s="156" t="s">
        <v>45</v>
      </c>
      <c r="O838" s="51"/>
      <c r="P838" s="157">
        <f>O838*H838</f>
        <v>0</v>
      </c>
      <c r="Q838" s="157">
        <v>0.0004</v>
      </c>
      <c r="R838" s="157">
        <f>Q838*H838</f>
        <v>0.48720240000000004</v>
      </c>
      <c r="S838" s="157">
        <v>0</v>
      </c>
      <c r="T838" s="158">
        <f>S838*H838</f>
        <v>0</v>
      </c>
      <c r="AR838" s="18" t="s">
        <v>386</v>
      </c>
      <c r="AT838" s="18" t="s">
        <v>173</v>
      </c>
      <c r="AU838" s="18" t="s">
        <v>84</v>
      </c>
      <c r="AY838" s="18" t="s">
        <v>171</v>
      </c>
      <c r="BE838" s="159">
        <f>IF(N838="základní",J838,0)</f>
        <v>0</v>
      </c>
      <c r="BF838" s="159">
        <f>IF(N838="snížená",J838,0)</f>
        <v>0</v>
      </c>
      <c r="BG838" s="159">
        <f>IF(N838="zákl. přenesená",J838,0)</f>
        <v>0</v>
      </c>
      <c r="BH838" s="159">
        <f>IF(N838="sníž. přenesená",J838,0)</f>
        <v>0</v>
      </c>
      <c r="BI838" s="159">
        <f>IF(N838="nulová",J838,0)</f>
        <v>0</v>
      </c>
      <c r="BJ838" s="18" t="s">
        <v>82</v>
      </c>
      <c r="BK838" s="159">
        <f>ROUND(I838*H838,2)</f>
        <v>0</v>
      </c>
      <c r="BL838" s="18" t="s">
        <v>386</v>
      </c>
      <c r="BM838" s="18" t="s">
        <v>994</v>
      </c>
    </row>
    <row r="839" spans="2:47" s="1" customFormat="1" ht="12">
      <c r="B839" s="32"/>
      <c r="D839" s="160" t="s">
        <v>180</v>
      </c>
      <c r="F839" s="161" t="s">
        <v>995</v>
      </c>
      <c r="I839" s="93"/>
      <c r="L839" s="32"/>
      <c r="M839" s="162"/>
      <c r="N839" s="51"/>
      <c r="O839" s="51"/>
      <c r="P839" s="51"/>
      <c r="Q839" s="51"/>
      <c r="R839" s="51"/>
      <c r="S839" s="51"/>
      <c r="T839" s="52"/>
      <c r="AT839" s="18" t="s">
        <v>180</v>
      </c>
      <c r="AU839" s="18" t="s">
        <v>84</v>
      </c>
    </row>
    <row r="840" spans="2:51" s="14" customFormat="1" ht="12">
      <c r="B840" s="179"/>
      <c r="D840" s="160" t="s">
        <v>182</v>
      </c>
      <c r="E840" s="180" t="s">
        <v>3</v>
      </c>
      <c r="F840" s="181" t="s">
        <v>368</v>
      </c>
      <c r="H840" s="180" t="s">
        <v>3</v>
      </c>
      <c r="I840" s="182"/>
      <c r="L840" s="179"/>
      <c r="M840" s="183"/>
      <c r="N840" s="184"/>
      <c r="O840" s="184"/>
      <c r="P840" s="184"/>
      <c r="Q840" s="184"/>
      <c r="R840" s="184"/>
      <c r="S840" s="184"/>
      <c r="T840" s="185"/>
      <c r="AT840" s="180" t="s">
        <v>182</v>
      </c>
      <c r="AU840" s="180" t="s">
        <v>84</v>
      </c>
      <c r="AV840" s="14" t="s">
        <v>82</v>
      </c>
      <c r="AW840" s="14" t="s">
        <v>34</v>
      </c>
      <c r="AX840" s="14" t="s">
        <v>74</v>
      </c>
      <c r="AY840" s="180" t="s">
        <v>171</v>
      </c>
    </row>
    <row r="841" spans="2:51" s="12" customFormat="1" ht="12">
      <c r="B841" s="163"/>
      <c r="D841" s="160" t="s">
        <v>182</v>
      </c>
      <c r="E841" s="164" t="s">
        <v>3</v>
      </c>
      <c r="F841" s="165" t="s">
        <v>403</v>
      </c>
      <c r="H841" s="166">
        <v>271.33</v>
      </c>
      <c r="I841" s="167"/>
      <c r="L841" s="163"/>
      <c r="M841" s="168"/>
      <c r="N841" s="169"/>
      <c r="O841" s="169"/>
      <c r="P841" s="169"/>
      <c r="Q841" s="169"/>
      <c r="R841" s="169"/>
      <c r="S841" s="169"/>
      <c r="T841" s="170"/>
      <c r="AT841" s="164" t="s">
        <v>182</v>
      </c>
      <c r="AU841" s="164" t="s">
        <v>84</v>
      </c>
      <c r="AV841" s="12" t="s">
        <v>84</v>
      </c>
      <c r="AW841" s="12" t="s">
        <v>34</v>
      </c>
      <c r="AX841" s="12" t="s">
        <v>74</v>
      </c>
      <c r="AY841" s="164" t="s">
        <v>171</v>
      </c>
    </row>
    <row r="842" spans="2:51" s="14" customFormat="1" ht="12">
      <c r="B842" s="179"/>
      <c r="D842" s="160" t="s">
        <v>182</v>
      </c>
      <c r="E842" s="180" t="s">
        <v>3</v>
      </c>
      <c r="F842" s="181" t="s">
        <v>370</v>
      </c>
      <c r="H842" s="180" t="s">
        <v>3</v>
      </c>
      <c r="I842" s="182"/>
      <c r="L842" s="179"/>
      <c r="M842" s="183"/>
      <c r="N842" s="184"/>
      <c r="O842" s="184"/>
      <c r="P842" s="184"/>
      <c r="Q842" s="184"/>
      <c r="R842" s="184"/>
      <c r="S842" s="184"/>
      <c r="T842" s="185"/>
      <c r="AT842" s="180" t="s">
        <v>182</v>
      </c>
      <c r="AU842" s="180" t="s">
        <v>84</v>
      </c>
      <c r="AV842" s="14" t="s">
        <v>82</v>
      </c>
      <c r="AW842" s="14" t="s">
        <v>34</v>
      </c>
      <c r="AX842" s="14" t="s">
        <v>74</v>
      </c>
      <c r="AY842" s="180" t="s">
        <v>171</v>
      </c>
    </row>
    <row r="843" spans="2:51" s="12" customFormat="1" ht="12">
      <c r="B843" s="163"/>
      <c r="D843" s="160" t="s">
        <v>182</v>
      </c>
      <c r="E843" s="164" t="s">
        <v>3</v>
      </c>
      <c r="F843" s="165" t="s">
        <v>404</v>
      </c>
      <c r="H843" s="166">
        <v>900.49</v>
      </c>
      <c r="I843" s="167"/>
      <c r="L843" s="163"/>
      <c r="M843" s="168"/>
      <c r="N843" s="169"/>
      <c r="O843" s="169"/>
      <c r="P843" s="169"/>
      <c r="Q843" s="169"/>
      <c r="R843" s="169"/>
      <c r="S843" s="169"/>
      <c r="T843" s="170"/>
      <c r="AT843" s="164" t="s">
        <v>182</v>
      </c>
      <c r="AU843" s="164" t="s">
        <v>84</v>
      </c>
      <c r="AV843" s="12" t="s">
        <v>84</v>
      </c>
      <c r="AW843" s="12" t="s">
        <v>34</v>
      </c>
      <c r="AX843" s="12" t="s">
        <v>74</v>
      </c>
      <c r="AY843" s="164" t="s">
        <v>171</v>
      </c>
    </row>
    <row r="844" spans="2:51" s="14" customFormat="1" ht="12">
      <c r="B844" s="179"/>
      <c r="D844" s="160" t="s">
        <v>182</v>
      </c>
      <c r="E844" s="180" t="s">
        <v>3</v>
      </c>
      <c r="F844" s="181" t="s">
        <v>372</v>
      </c>
      <c r="H844" s="180" t="s">
        <v>3</v>
      </c>
      <c r="I844" s="182"/>
      <c r="L844" s="179"/>
      <c r="M844" s="183"/>
      <c r="N844" s="184"/>
      <c r="O844" s="184"/>
      <c r="P844" s="184"/>
      <c r="Q844" s="184"/>
      <c r="R844" s="184"/>
      <c r="S844" s="184"/>
      <c r="T844" s="185"/>
      <c r="AT844" s="180" t="s">
        <v>182</v>
      </c>
      <c r="AU844" s="180" t="s">
        <v>84</v>
      </c>
      <c r="AV844" s="14" t="s">
        <v>82</v>
      </c>
      <c r="AW844" s="14" t="s">
        <v>34</v>
      </c>
      <c r="AX844" s="14" t="s">
        <v>74</v>
      </c>
      <c r="AY844" s="180" t="s">
        <v>171</v>
      </c>
    </row>
    <row r="845" spans="2:51" s="12" customFormat="1" ht="12">
      <c r="B845" s="163"/>
      <c r="D845" s="160" t="s">
        <v>182</v>
      </c>
      <c r="E845" s="164" t="s">
        <v>3</v>
      </c>
      <c r="F845" s="165" t="s">
        <v>405</v>
      </c>
      <c r="H845" s="166">
        <v>46.186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4" t="s">
        <v>182</v>
      </c>
      <c r="AU845" s="164" t="s">
        <v>84</v>
      </c>
      <c r="AV845" s="12" t="s">
        <v>84</v>
      </c>
      <c r="AW845" s="12" t="s">
        <v>34</v>
      </c>
      <c r="AX845" s="12" t="s">
        <v>74</v>
      </c>
      <c r="AY845" s="164" t="s">
        <v>171</v>
      </c>
    </row>
    <row r="846" spans="2:51" s="13" customFormat="1" ht="12">
      <c r="B846" s="171"/>
      <c r="D846" s="160" t="s">
        <v>182</v>
      </c>
      <c r="E846" s="172" t="s">
        <v>3</v>
      </c>
      <c r="F846" s="173" t="s">
        <v>201</v>
      </c>
      <c r="H846" s="174">
        <v>1218.0059999999999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182</v>
      </c>
      <c r="AU846" s="172" t="s">
        <v>84</v>
      </c>
      <c r="AV846" s="13" t="s">
        <v>178</v>
      </c>
      <c r="AW846" s="13" t="s">
        <v>34</v>
      </c>
      <c r="AX846" s="13" t="s">
        <v>82</v>
      </c>
      <c r="AY846" s="172" t="s">
        <v>171</v>
      </c>
    </row>
    <row r="847" spans="2:65" s="1" customFormat="1" ht="22.5" customHeight="1">
      <c r="B847" s="147"/>
      <c r="C847" s="189" t="s">
        <v>996</v>
      </c>
      <c r="D847" s="189" t="s">
        <v>408</v>
      </c>
      <c r="E847" s="190" t="s">
        <v>997</v>
      </c>
      <c r="F847" s="191" t="s">
        <v>998</v>
      </c>
      <c r="G847" s="192" t="s">
        <v>176</v>
      </c>
      <c r="H847" s="193">
        <v>1400.707</v>
      </c>
      <c r="I847" s="194"/>
      <c r="J847" s="195">
        <f>ROUND(I847*H847,2)</f>
        <v>0</v>
      </c>
      <c r="K847" s="191" t="s">
        <v>177</v>
      </c>
      <c r="L847" s="196"/>
      <c r="M847" s="197" t="s">
        <v>3</v>
      </c>
      <c r="N847" s="198" t="s">
        <v>45</v>
      </c>
      <c r="O847" s="51"/>
      <c r="P847" s="157">
        <f>O847*H847</f>
        <v>0</v>
      </c>
      <c r="Q847" s="157">
        <v>0.0045</v>
      </c>
      <c r="R847" s="157">
        <f>Q847*H847</f>
        <v>6.3031815</v>
      </c>
      <c r="S847" s="157">
        <v>0</v>
      </c>
      <c r="T847" s="158">
        <f>S847*H847</f>
        <v>0</v>
      </c>
      <c r="AR847" s="18" t="s">
        <v>506</v>
      </c>
      <c r="AT847" s="18" t="s">
        <v>408</v>
      </c>
      <c r="AU847" s="18" t="s">
        <v>84</v>
      </c>
      <c r="AY847" s="18" t="s">
        <v>171</v>
      </c>
      <c r="BE847" s="159">
        <f>IF(N847="základní",J847,0)</f>
        <v>0</v>
      </c>
      <c r="BF847" s="159">
        <f>IF(N847="snížená",J847,0)</f>
        <v>0</v>
      </c>
      <c r="BG847" s="159">
        <f>IF(N847="zákl. přenesená",J847,0)</f>
        <v>0</v>
      </c>
      <c r="BH847" s="159">
        <f>IF(N847="sníž. přenesená",J847,0)</f>
        <v>0</v>
      </c>
      <c r="BI847" s="159">
        <f>IF(N847="nulová",J847,0)</f>
        <v>0</v>
      </c>
      <c r="BJ847" s="18" t="s">
        <v>82</v>
      </c>
      <c r="BK847" s="159">
        <f>ROUND(I847*H847,2)</f>
        <v>0</v>
      </c>
      <c r="BL847" s="18" t="s">
        <v>386</v>
      </c>
      <c r="BM847" s="18" t="s">
        <v>999</v>
      </c>
    </row>
    <row r="848" spans="2:47" s="1" customFormat="1" ht="12">
      <c r="B848" s="32"/>
      <c r="D848" s="160" t="s">
        <v>180</v>
      </c>
      <c r="F848" s="161" t="s">
        <v>998</v>
      </c>
      <c r="I848" s="93"/>
      <c r="L848" s="32"/>
      <c r="M848" s="162"/>
      <c r="N848" s="51"/>
      <c r="O848" s="51"/>
      <c r="P848" s="51"/>
      <c r="Q848" s="51"/>
      <c r="R848" s="51"/>
      <c r="S848" s="51"/>
      <c r="T848" s="52"/>
      <c r="AT848" s="18" t="s">
        <v>180</v>
      </c>
      <c r="AU848" s="18" t="s">
        <v>84</v>
      </c>
    </row>
    <row r="849" spans="2:51" s="12" customFormat="1" ht="12">
      <c r="B849" s="163"/>
      <c r="D849" s="160" t="s">
        <v>182</v>
      </c>
      <c r="F849" s="165" t="s">
        <v>1000</v>
      </c>
      <c r="H849" s="166">
        <v>1400.707</v>
      </c>
      <c r="I849" s="167"/>
      <c r="L849" s="163"/>
      <c r="M849" s="168"/>
      <c r="N849" s="169"/>
      <c r="O849" s="169"/>
      <c r="P849" s="169"/>
      <c r="Q849" s="169"/>
      <c r="R849" s="169"/>
      <c r="S849" s="169"/>
      <c r="T849" s="170"/>
      <c r="AT849" s="164" t="s">
        <v>182</v>
      </c>
      <c r="AU849" s="164" t="s">
        <v>84</v>
      </c>
      <c r="AV849" s="12" t="s">
        <v>84</v>
      </c>
      <c r="AW849" s="12" t="s">
        <v>4</v>
      </c>
      <c r="AX849" s="12" t="s">
        <v>82</v>
      </c>
      <c r="AY849" s="164" t="s">
        <v>171</v>
      </c>
    </row>
    <row r="850" spans="2:65" s="1" customFormat="1" ht="16.5" customHeight="1">
      <c r="B850" s="147"/>
      <c r="C850" s="148" t="s">
        <v>1001</v>
      </c>
      <c r="D850" s="148" t="s">
        <v>173</v>
      </c>
      <c r="E850" s="149" t="s">
        <v>1002</v>
      </c>
      <c r="F850" s="150" t="s">
        <v>1003</v>
      </c>
      <c r="G850" s="151" t="s">
        <v>176</v>
      </c>
      <c r="H850" s="152">
        <v>30.54</v>
      </c>
      <c r="I850" s="153"/>
      <c r="J850" s="154">
        <f>ROUND(I850*H850,2)</f>
        <v>0</v>
      </c>
      <c r="K850" s="150" t="s">
        <v>177</v>
      </c>
      <c r="L850" s="32"/>
      <c r="M850" s="155" t="s">
        <v>3</v>
      </c>
      <c r="N850" s="156" t="s">
        <v>45</v>
      </c>
      <c r="O850" s="51"/>
      <c r="P850" s="157">
        <f>O850*H850</f>
        <v>0</v>
      </c>
      <c r="Q850" s="157">
        <v>0.0004</v>
      </c>
      <c r="R850" s="157">
        <f>Q850*H850</f>
        <v>0.012216</v>
      </c>
      <c r="S850" s="157">
        <v>0</v>
      </c>
      <c r="T850" s="158">
        <f>S850*H850</f>
        <v>0</v>
      </c>
      <c r="AR850" s="18" t="s">
        <v>386</v>
      </c>
      <c r="AT850" s="18" t="s">
        <v>173</v>
      </c>
      <c r="AU850" s="18" t="s">
        <v>84</v>
      </c>
      <c r="AY850" s="18" t="s">
        <v>171</v>
      </c>
      <c r="BE850" s="159">
        <f>IF(N850="základní",J850,0)</f>
        <v>0</v>
      </c>
      <c r="BF850" s="159">
        <f>IF(N850="snížená",J850,0)</f>
        <v>0</v>
      </c>
      <c r="BG850" s="159">
        <f>IF(N850="zákl. přenesená",J850,0)</f>
        <v>0</v>
      </c>
      <c r="BH850" s="159">
        <f>IF(N850="sníž. přenesená",J850,0)</f>
        <v>0</v>
      </c>
      <c r="BI850" s="159">
        <f>IF(N850="nulová",J850,0)</f>
        <v>0</v>
      </c>
      <c r="BJ850" s="18" t="s">
        <v>82</v>
      </c>
      <c r="BK850" s="159">
        <f>ROUND(I850*H850,2)</f>
        <v>0</v>
      </c>
      <c r="BL850" s="18" t="s">
        <v>386</v>
      </c>
      <c r="BM850" s="18" t="s">
        <v>1004</v>
      </c>
    </row>
    <row r="851" spans="2:47" s="1" customFormat="1" ht="12">
      <c r="B851" s="32"/>
      <c r="D851" s="160" t="s">
        <v>180</v>
      </c>
      <c r="F851" s="161" t="s">
        <v>1005</v>
      </c>
      <c r="I851" s="93"/>
      <c r="L851" s="32"/>
      <c r="M851" s="162"/>
      <c r="N851" s="51"/>
      <c r="O851" s="51"/>
      <c r="P851" s="51"/>
      <c r="Q851" s="51"/>
      <c r="R851" s="51"/>
      <c r="S851" s="51"/>
      <c r="T851" s="52"/>
      <c r="AT851" s="18" t="s">
        <v>180</v>
      </c>
      <c r="AU851" s="18" t="s">
        <v>84</v>
      </c>
    </row>
    <row r="852" spans="2:51" s="12" customFormat="1" ht="12">
      <c r="B852" s="163"/>
      <c r="D852" s="160" t="s">
        <v>182</v>
      </c>
      <c r="E852" s="164" t="s">
        <v>3</v>
      </c>
      <c r="F852" s="165" t="s">
        <v>974</v>
      </c>
      <c r="H852" s="166">
        <v>30.54</v>
      </c>
      <c r="I852" s="167"/>
      <c r="L852" s="163"/>
      <c r="M852" s="168"/>
      <c r="N852" s="169"/>
      <c r="O852" s="169"/>
      <c r="P852" s="169"/>
      <c r="Q852" s="169"/>
      <c r="R852" s="169"/>
      <c r="S852" s="169"/>
      <c r="T852" s="170"/>
      <c r="AT852" s="164" t="s">
        <v>182</v>
      </c>
      <c r="AU852" s="164" t="s">
        <v>84</v>
      </c>
      <c r="AV852" s="12" t="s">
        <v>84</v>
      </c>
      <c r="AW852" s="12" t="s">
        <v>34</v>
      </c>
      <c r="AX852" s="12" t="s">
        <v>82</v>
      </c>
      <c r="AY852" s="164" t="s">
        <v>171</v>
      </c>
    </row>
    <row r="853" spans="2:65" s="1" customFormat="1" ht="22.5" customHeight="1">
      <c r="B853" s="147"/>
      <c r="C853" s="189" t="s">
        <v>1006</v>
      </c>
      <c r="D853" s="189" t="s">
        <v>408</v>
      </c>
      <c r="E853" s="190" t="s">
        <v>997</v>
      </c>
      <c r="F853" s="191" t="s">
        <v>998</v>
      </c>
      <c r="G853" s="192" t="s">
        <v>176</v>
      </c>
      <c r="H853" s="193">
        <v>36.648</v>
      </c>
      <c r="I853" s="194"/>
      <c r="J853" s="195">
        <f>ROUND(I853*H853,2)</f>
        <v>0</v>
      </c>
      <c r="K853" s="191" t="s">
        <v>177</v>
      </c>
      <c r="L853" s="196"/>
      <c r="M853" s="197" t="s">
        <v>3</v>
      </c>
      <c r="N853" s="198" t="s">
        <v>45</v>
      </c>
      <c r="O853" s="51"/>
      <c r="P853" s="157">
        <f>O853*H853</f>
        <v>0</v>
      </c>
      <c r="Q853" s="157">
        <v>0.0045</v>
      </c>
      <c r="R853" s="157">
        <f>Q853*H853</f>
        <v>0.164916</v>
      </c>
      <c r="S853" s="157">
        <v>0</v>
      </c>
      <c r="T853" s="158">
        <f>S853*H853</f>
        <v>0</v>
      </c>
      <c r="AR853" s="18" t="s">
        <v>506</v>
      </c>
      <c r="AT853" s="18" t="s">
        <v>408</v>
      </c>
      <c r="AU853" s="18" t="s">
        <v>84</v>
      </c>
      <c r="AY853" s="18" t="s">
        <v>171</v>
      </c>
      <c r="BE853" s="159">
        <f>IF(N853="základní",J853,0)</f>
        <v>0</v>
      </c>
      <c r="BF853" s="159">
        <f>IF(N853="snížená",J853,0)</f>
        <v>0</v>
      </c>
      <c r="BG853" s="159">
        <f>IF(N853="zákl. přenesená",J853,0)</f>
        <v>0</v>
      </c>
      <c r="BH853" s="159">
        <f>IF(N853="sníž. přenesená",J853,0)</f>
        <v>0</v>
      </c>
      <c r="BI853" s="159">
        <f>IF(N853="nulová",J853,0)</f>
        <v>0</v>
      </c>
      <c r="BJ853" s="18" t="s">
        <v>82</v>
      </c>
      <c r="BK853" s="159">
        <f>ROUND(I853*H853,2)</f>
        <v>0</v>
      </c>
      <c r="BL853" s="18" t="s">
        <v>386</v>
      </c>
      <c r="BM853" s="18" t="s">
        <v>1007</v>
      </c>
    </row>
    <row r="854" spans="2:47" s="1" customFormat="1" ht="12">
      <c r="B854" s="32"/>
      <c r="D854" s="160" t="s">
        <v>180</v>
      </c>
      <c r="F854" s="161" t="s">
        <v>998</v>
      </c>
      <c r="I854" s="93"/>
      <c r="L854" s="32"/>
      <c r="M854" s="162"/>
      <c r="N854" s="51"/>
      <c r="O854" s="51"/>
      <c r="P854" s="51"/>
      <c r="Q854" s="51"/>
      <c r="R854" s="51"/>
      <c r="S854" s="51"/>
      <c r="T854" s="52"/>
      <c r="AT854" s="18" t="s">
        <v>180</v>
      </c>
      <c r="AU854" s="18" t="s">
        <v>84</v>
      </c>
    </row>
    <row r="855" spans="2:51" s="12" customFormat="1" ht="12">
      <c r="B855" s="163"/>
      <c r="D855" s="160" t="s">
        <v>182</v>
      </c>
      <c r="F855" s="165" t="s">
        <v>1008</v>
      </c>
      <c r="H855" s="166">
        <v>36.648</v>
      </c>
      <c r="I855" s="167"/>
      <c r="L855" s="163"/>
      <c r="M855" s="168"/>
      <c r="N855" s="169"/>
      <c r="O855" s="169"/>
      <c r="P855" s="169"/>
      <c r="Q855" s="169"/>
      <c r="R855" s="169"/>
      <c r="S855" s="169"/>
      <c r="T855" s="170"/>
      <c r="AT855" s="164" t="s">
        <v>182</v>
      </c>
      <c r="AU855" s="164" t="s">
        <v>84</v>
      </c>
      <c r="AV855" s="12" t="s">
        <v>84</v>
      </c>
      <c r="AW855" s="12" t="s">
        <v>4</v>
      </c>
      <c r="AX855" s="12" t="s">
        <v>82</v>
      </c>
      <c r="AY855" s="164" t="s">
        <v>171</v>
      </c>
    </row>
    <row r="856" spans="2:65" s="1" customFormat="1" ht="16.5" customHeight="1">
      <c r="B856" s="147"/>
      <c r="C856" s="148" t="s">
        <v>1009</v>
      </c>
      <c r="D856" s="148" t="s">
        <v>173</v>
      </c>
      <c r="E856" s="149" t="s">
        <v>1010</v>
      </c>
      <c r="F856" s="150" t="s">
        <v>1011</v>
      </c>
      <c r="G856" s="151" t="s">
        <v>187</v>
      </c>
      <c r="H856" s="152">
        <v>123.45</v>
      </c>
      <c r="I856" s="153"/>
      <c r="J856" s="154">
        <f>ROUND(I856*H856,2)</f>
        <v>0</v>
      </c>
      <c r="K856" s="150" t="s">
        <v>177</v>
      </c>
      <c r="L856" s="32"/>
      <c r="M856" s="155" t="s">
        <v>3</v>
      </c>
      <c r="N856" s="156" t="s">
        <v>45</v>
      </c>
      <c r="O856" s="51"/>
      <c r="P856" s="157">
        <f>O856*H856</f>
        <v>0</v>
      </c>
      <c r="Q856" s="157">
        <v>0</v>
      </c>
      <c r="R856" s="157">
        <f>Q856*H856</f>
        <v>0</v>
      </c>
      <c r="S856" s="157">
        <v>0</v>
      </c>
      <c r="T856" s="158">
        <f>S856*H856</f>
        <v>0</v>
      </c>
      <c r="AR856" s="18" t="s">
        <v>386</v>
      </c>
      <c r="AT856" s="18" t="s">
        <v>173</v>
      </c>
      <c r="AU856" s="18" t="s">
        <v>84</v>
      </c>
      <c r="AY856" s="18" t="s">
        <v>171</v>
      </c>
      <c r="BE856" s="159">
        <f>IF(N856="základní",J856,0)</f>
        <v>0</v>
      </c>
      <c r="BF856" s="159">
        <f>IF(N856="snížená",J856,0)</f>
        <v>0</v>
      </c>
      <c r="BG856" s="159">
        <f>IF(N856="zákl. přenesená",J856,0)</f>
        <v>0</v>
      </c>
      <c r="BH856" s="159">
        <f>IF(N856="sníž. přenesená",J856,0)</f>
        <v>0</v>
      </c>
      <c r="BI856" s="159">
        <f>IF(N856="nulová",J856,0)</f>
        <v>0</v>
      </c>
      <c r="BJ856" s="18" t="s">
        <v>82</v>
      </c>
      <c r="BK856" s="159">
        <f>ROUND(I856*H856,2)</f>
        <v>0</v>
      </c>
      <c r="BL856" s="18" t="s">
        <v>386</v>
      </c>
      <c r="BM856" s="18" t="s">
        <v>1012</v>
      </c>
    </row>
    <row r="857" spans="2:47" s="1" customFormat="1" ht="12">
      <c r="B857" s="32"/>
      <c r="D857" s="160" t="s">
        <v>180</v>
      </c>
      <c r="F857" s="161" t="s">
        <v>1013</v>
      </c>
      <c r="I857" s="93"/>
      <c r="L857" s="32"/>
      <c r="M857" s="162"/>
      <c r="N857" s="51"/>
      <c r="O857" s="51"/>
      <c r="P857" s="51"/>
      <c r="Q857" s="51"/>
      <c r="R857" s="51"/>
      <c r="S857" s="51"/>
      <c r="T857" s="52"/>
      <c r="AT857" s="18" t="s">
        <v>180</v>
      </c>
      <c r="AU857" s="18" t="s">
        <v>84</v>
      </c>
    </row>
    <row r="858" spans="2:51" s="14" customFormat="1" ht="12">
      <c r="B858" s="179"/>
      <c r="D858" s="160" t="s">
        <v>182</v>
      </c>
      <c r="E858" s="180" t="s">
        <v>3</v>
      </c>
      <c r="F858" s="181" t="s">
        <v>961</v>
      </c>
      <c r="H858" s="180" t="s">
        <v>3</v>
      </c>
      <c r="I858" s="182"/>
      <c r="L858" s="179"/>
      <c r="M858" s="183"/>
      <c r="N858" s="184"/>
      <c r="O858" s="184"/>
      <c r="P858" s="184"/>
      <c r="Q858" s="184"/>
      <c r="R858" s="184"/>
      <c r="S858" s="184"/>
      <c r="T858" s="185"/>
      <c r="AT858" s="180" t="s">
        <v>182</v>
      </c>
      <c r="AU858" s="180" t="s">
        <v>84</v>
      </c>
      <c r="AV858" s="14" t="s">
        <v>82</v>
      </c>
      <c r="AW858" s="14" t="s">
        <v>34</v>
      </c>
      <c r="AX858" s="14" t="s">
        <v>74</v>
      </c>
      <c r="AY858" s="180" t="s">
        <v>171</v>
      </c>
    </row>
    <row r="859" spans="2:51" s="14" customFormat="1" ht="12">
      <c r="B859" s="179"/>
      <c r="D859" s="160" t="s">
        <v>182</v>
      </c>
      <c r="E859" s="180" t="s">
        <v>3</v>
      </c>
      <c r="F859" s="181" t="s">
        <v>983</v>
      </c>
      <c r="H859" s="180" t="s">
        <v>3</v>
      </c>
      <c r="I859" s="182"/>
      <c r="L859" s="179"/>
      <c r="M859" s="183"/>
      <c r="N859" s="184"/>
      <c r="O859" s="184"/>
      <c r="P859" s="184"/>
      <c r="Q859" s="184"/>
      <c r="R859" s="184"/>
      <c r="S859" s="184"/>
      <c r="T859" s="185"/>
      <c r="AT859" s="180" t="s">
        <v>182</v>
      </c>
      <c r="AU859" s="180" t="s">
        <v>84</v>
      </c>
      <c r="AV859" s="14" t="s">
        <v>82</v>
      </c>
      <c r="AW859" s="14" t="s">
        <v>34</v>
      </c>
      <c r="AX859" s="14" t="s">
        <v>74</v>
      </c>
      <c r="AY859" s="180" t="s">
        <v>171</v>
      </c>
    </row>
    <row r="860" spans="2:51" s="12" customFormat="1" ht="12">
      <c r="B860" s="163"/>
      <c r="D860" s="160" t="s">
        <v>182</v>
      </c>
      <c r="E860" s="164" t="s">
        <v>3</v>
      </c>
      <c r="F860" s="165" t="s">
        <v>1014</v>
      </c>
      <c r="H860" s="166">
        <v>72</v>
      </c>
      <c r="I860" s="167"/>
      <c r="L860" s="163"/>
      <c r="M860" s="168"/>
      <c r="N860" s="169"/>
      <c r="O860" s="169"/>
      <c r="P860" s="169"/>
      <c r="Q860" s="169"/>
      <c r="R860" s="169"/>
      <c r="S860" s="169"/>
      <c r="T860" s="170"/>
      <c r="AT860" s="164" t="s">
        <v>182</v>
      </c>
      <c r="AU860" s="164" t="s">
        <v>84</v>
      </c>
      <c r="AV860" s="12" t="s">
        <v>84</v>
      </c>
      <c r="AW860" s="12" t="s">
        <v>34</v>
      </c>
      <c r="AX860" s="12" t="s">
        <v>74</v>
      </c>
      <c r="AY860" s="164" t="s">
        <v>171</v>
      </c>
    </row>
    <row r="861" spans="2:51" s="12" customFormat="1" ht="12">
      <c r="B861" s="163"/>
      <c r="D861" s="160" t="s">
        <v>182</v>
      </c>
      <c r="E861" s="164" t="s">
        <v>3</v>
      </c>
      <c r="F861" s="165" t="s">
        <v>1015</v>
      </c>
      <c r="H861" s="166">
        <v>22.08</v>
      </c>
      <c r="I861" s="167"/>
      <c r="L861" s="163"/>
      <c r="M861" s="168"/>
      <c r="N861" s="169"/>
      <c r="O861" s="169"/>
      <c r="P861" s="169"/>
      <c r="Q861" s="169"/>
      <c r="R861" s="169"/>
      <c r="S861" s="169"/>
      <c r="T861" s="170"/>
      <c r="AT861" s="164" t="s">
        <v>182</v>
      </c>
      <c r="AU861" s="164" t="s">
        <v>84</v>
      </c>
      <c r="AV861" s="12" t="s">
        <v>84</v>
      </c>
      <c r="AW861" s="12" t="s">
        <v>34</v>
      </c>
      <c r="AX861" s="12" t="s">
        <v>74</v>
      </c>
      <c r="AY861" s="164" t="s">
        <v>171</v>
      </c>
    </row>
    <row r="862" spans="2:51" s="12" customFormat="1" ht="12">
      <c r="B862" s="163"/>
      <c r="D862" s="160" t="s">
        <v>182</v>
      </c>
      <c r="E862" s="164" t="s">
        <v>3</v>
      </c>
      <c r="F862" s="165" t="s">
        <v>1016</v>
      </c>
      <c r="H862" s="166">
        <v>7.07</v>
      </c>
      <c r="I862" s="167"/>
      <c r="L862" s="163"/>
      <c r="M862" s="168"/>
      <c r="N862" s="169"/>
      <c r="O862" s="169"/>
      <c r="P862" s="169"/>
      <c r="Q862" s="169"/>
      <c r="R862" s="169"/>
      <c r="S862" s="169"/>
      <c r="T862" s="170"/>
      <c r="AT862" s="164" t="s">
        <v>182</v>
      </c>
      <c r="AU862" s="164" t="s">
        <v>84</v>
      </c>
      <c r="AV862" s="12" t="s">
        <v>84</v>
      </c>
      <c r="AW862" s="12" t="s">
        <v>34</v>
      </c>
      <c r="AX862" s="12" t="s">
        <v>74</v>
      </c>
      <c r="AY862" s="164" t="s">
        <v>171</v>
      </c>
    </row>
    <row r="863" spans="2:51" s="12" customFormat="1" ht="12">
      <c r="B863" s="163"/>
      <c r="D863" s="160" t="s">
        <v>182</v>
      </c>
      <c r="E863" s="164" t="s">
        <v>3</v>
      </c>
      <c r="F863" s="165" t="s">
        <v>1017</v>
      </c>
      <c r="H863" s="166">
        <v>22.3</v>
      </c>
      <c r="I863" s="167"/>
      <c r="L863" s="163"/>
      <c r="M863" s="168"/>
      <c r="N863" s="169"/>
      <c r="O863" s="169"/>
      <c r="P863" s="169"/>
      <c r="Q863" s="169"/>
      <c r="R863" s="169"/>
      <c r="S863" s="169"/>
      <c r="T863" s="170"/>
      <c r="AT863" s="164" t="s">
        <v>182</v>
      </c>
      <c r="AU863" s="164" t="s">
        <v>84</v>
      </c>
      <c r="AV863" s="12" t="s">
        <v>84</v>
      </c>
      <c r="AW863" s="12" t="s">
        <v>34</v>
      </c>
      <c r="AX863" s="12" t="s">
        <v>74</v>
      </c>
      <c r="AY863" s="164" t="s">
        <v>171</v>
      </c>
    </row>
    <row r="864" spans="2:51" s="13" customFormat="1" ht="12">
      <c r="B864" s="171"/>
      <c r="D864" s="160" t="s">
        <v>182</v>
      </c>
      <c r="E864" s="172" t="s">
        <v>3</v>
      </c>
      <c r="F864" s="173" t="s">
        <v>201</v>
      </c>
      <c r="H864" s="174">
        <v>123.45</v>
      </c>
      <c r="I864" s="175"/>
      <c r="L864" s="171"/>
      <c r="M864" s="176"/>
      <c r="N864" s="177"/>
      <c r="O864" s="177"/>
      <c r="P864" s="177"/>
      <c r="Q864" s="177"/>
      <c r="R864" s="177"/>
      <c r="S864" s="177"/>
      <c r="T864" s="178"/>
      <c r="AT864" s="172" t="s">
        <v>182</v>
      </c>
      <c r="AU864" s="172" t="s">
        <v>84</v>
      </c>
      <c r="AV864" s="13" t="s">
        <v>178</v>
      </c>
      <c r="AW864" s="13" t="s">
        <v>34</v>
      </c>
      <c r="AX864" s="13" t="s">
        <v>82</v>
      </c>
      <c r="AY864" s="172" t="s">
        <v>171</v>
      </c>
    </row>
    <row r="865" spans="2:65" s="1" customFormat="1" ht="16.5" customHeight="1">
      <c r="B865" s="147"/>
      <c r="C865" s="189" t="s">
        <v>1018</v>
      </c>
      <c r="D865" s="189" t="s">
        <v>408</v>
      </c>
      <c r="E865" s="190" t="s">
        <v>1019</v>
      </c>
      <c r="F865" s="191" t="s">
        <v>1020</v>
      </c>
      <c r="G865" s="192" t="s">
        <v>187</v>
      </c>
      <c r="H865" s="193">
        <v>123.45</v>
      </c>
      <c r="I865" s="194"/>
      <c r="J865" s="195">
        <f>ROUND(I865*H865,2)</f>
        <v>0</v>
      </c>
      <c r="K865" s="191" t="s">
        <v>177</v>
      </c>
      <c r="L865" s="196"/>
      <c r="M865" s="197" t="s">
        <v>3</v>
      </c>
      <c r="N865" s="198" t="s">
        <v>45</v>
      </c>
      <c r="O865" s="51"/>
      <c r="P865" s="157">
        <f>O865*H865</f>
        <v>0</v>
      </c>
      <c r="Q865" s="157">
        <v>6E-05</v>
      </c>
      <c r="R865" s="157">
        <f>Q865*H865</f>
        <v>0.007407</v>
      </c>
      <c r="S865" s="157">
        <v>0</v>
      </c>
      <c r="T865" s="158">
        <f>S865*H865</f>
        <v>0</v>
      </c>
      <c r="AR865" s="18" t="s">
        <v>506</v>
      </c>
      <c r="AT865" s="18" t="s">
        <v>408</v>
      </c>
      <c r="AU865" s="18" t="s">
        <v>84</v>
      </c>
      <c r="AY865" s="18" t="s">
        <v>171</v>
      </c>
      <c r="BE865" s="159">
        <f>IF(N865="základní",J865,0)</f>
        <v>0</v>
      </c>
      <c r="BF865" s="159">
        <f>IF(N865="snížená",J865,0)</f>
        <v>0</v>
      </c>
      <c r="BG865" s="159">
        <f>IF(N865="zákl. přenesená",J865,0)</f>
        <v>0</v>
      </c>
      <c r="BH865" s="159">
        <f>IF(N865="sníž. přenesená",J865,0)</f>
        <v>0</v>
      </c>
      <c r="BI865" s="159">
        <f>IF(N865="nulová",J865,0)</f>
        <v>0</v>
      </c>
      <c r="BJ865" s="18" t="s">
        <v>82</v>
      </c>
      <c r="BK865" s="159">
        <f>ROUND(I865*H865,2)</f>
        <v>0</v>
      </c>
      <c r="BL865" s="18" t="s">
        <v>386</v>
      </c>
      <c r="BM865" s="18" t="s">
        <v>1021</v>
      </c>
    </row>
    <row r="866" spans="2:47" s="1" customFormat="1" ht="12">
      <c r="B866" s="32"/>
      <c r="D866" s="160" t="s">
        <v>180</v>
      </c>
      <c r="F866" s="161" t="s">
        <v>1020</v>
      </c>
      <c r="I866" s="93"/>
      <c r="L866" s="32"/>
      <c r="M866" s="162"/>
      <c r="N866" s="51"/>
      <c r="O866" s="51"/>
      <c r="P866" s="51"/>
      <c r="Q866" s="51"/>
      <c r="R866" s="51"/>
      <c r="S866" s="51"/>
      <c r="T866" s="52"/>
      <c r="AT866" s="18" t="s">
        <v>180</v>
      </c>
      <c r="AU866" s="18" t="s">
        <v>84</v>
      </c>
    </row>
    <row r="867" spans="2:65" s="1" customFormat="1" ht="16.5" customHeight="1">
      <c r="B867" s="147"/>
      <c r="C867" s="148" t="s">
        <v>1022</v>
      </c>
      <c r="D867" s="148" t="s">
        <v>173</v>
      </c>
      <c r="E867" s="149" t="s">
        <v>1023</v>
      </c>
      <c r="F867" s="150" t="s">
        <v>1024</v>
      </c>
      <c r="G867" s="151" t="s">
        <v>1025</v>
      </c>
      <c r="H867" s="152">
        <v>1</v>
      </c>
      <c r="I867" s="153"/>
      <c r="J867" s="154">
        <f>ROUND(I867*H867,2)</f>
        <v>0</v>
      </c>
      <c r="K867" s="150" t="s">
        <v>3</v>
      </c>
      <c r="L867" s="32"/>
      <c r="M867" s="155" t="s">
        <v>3</v>
      </c>
      <c r="N867" s="156" t="s">
        <v>45</v>
      </c>
      <c r="O867" s="51"/>
      <c r="P867" s="157">
        <f>O867*H867</f>
        <v>0</v>
      </c>
      <c r="Q867" s="157">
        <v>0.0004</v>
      </c>
      <c r="R867" s="157">
        <f>Q867*H867</f>
        <v>0.0004</v>
      </c>
      <c r="S867" s="157">
        <v>0</v>
      </c>
      <c r="T867" s="158">
        <f>S867*H867</f>
        <v>0</v>
      </c>
      <c r="AR867" s="18" t="s">
        <v>386</v>
      </c>
      <c r="AT867" s="18" t="s">
        <v>173</v>
      </c>
      <c r="AU867" s="18" t="s">
        <v>84</v>
      </c>
      <c r="AY867" s="18" t="s">
        <v>171</v>
      </c>
      <c r="BE867" s="159">
        <f>IF(N867="základní",J867,0)</f>
        <v>0</v>
      </c>
      <c r="BF867" s="159">
        <f>IF(N867="snížená",J867,0)</f>
        <v>0</v>
      </c>
      <c r="BG867" s="159">
        <f>IF(N867="zákl. přenesená",J867,0)</f>
        <v>0</v>
      </c>
      <c r="BH867" s="159">
        <f>IF(N867="sníž. přenesená",J867,0)</f>
        <v>0</v>
      </c>
      <c r="BI867" s="159">
        <f>IF(N867="nulová",J867,0)</f>
        <v>0</v>
      </c>
      <c r="BJ867" s="18" t="s">
        <v>82</v>
      </c>
      <c r="BK867" s="159">
        <f>ROUND(I867*H867,2)</f>
        <v>0</v>
      </c>
      <c r="BL867" s="18" t="s">
        <v>386</v>
      </c>
      <c r="BM867" s="18" t="s">
        <v>1026</v>
      </c>
    </row>
    <row r="868" spans="2:47" s="1" customFormat="1" ht="12">
      <c r="B868" s="32"/>
      <c r="D868" s="160" t="s">
        <v>180</v>
      </c>
      <c r="F868" s="161" t="s">
        <v>1027</v>
      </c>
      <c r="I868" s="93"/>
      <c r="L868" s="32"/>
      <c r="M868" s="162"/>
      <c r="N868" s="51"/>
      <c r="O868" s="51"/>
      <c r="P868" s="51"/>
      <c r="Q868" s="51"/>
      <c r="R868" s="51"/>
      <c r="S868" s="51"/>
      <c r="T868" s="52"/>
      <c r="AT868" s="18" t="s">
        <v>180</v>
      </c>
      <c r="AU868" s="18" t="s">
        <v>84</v>
      </c>
    </row>
    <row r="869" spans="2:51" s="12" customFormat="1" ht="12">
      <c r="B869" s="163"/>
      <c r="D869" s="160" t="s">
        <v>182</v>
      </c>
      <c r="E869" s="164" t="s">
        <v>3</v>
      </c>
      <c r="F869" s="165" t="s">
        <v>82</v>
      </c>
      <c r="H869" s="166">
        <v>1</v>
      </c>
      <c r="I869" s="167"/>
      <c r="L869" s="163"/>
      <c r="M869" s="168"/>
      <c r="N869" s="169"/>
      <c r="O869" s="169"/>
      <c r="P869" s="169"/>
      <c r="Q869" s="169"/>
      <c r="R869" s="169"/>
      <c r="S869" s="169"/>
      <c r="T869" s="170"/>
      <c r="AT869" s="164" t="s">
        <v>182</v>
      </c>
      <c r="AU869" s="164" t="s">
        <v>84</v>
      </c>
      <c r="AV869" s="12" t="s">
        <v>84</v>
      </c>
      <c r="AW869" s="12" t="s">
        <v>34</v>
      </c>
      <c r="AX869" s="12" t="s">
        <v>74</v>
      </c>
      <c r="AY869" s="164" t="s">
        <v>171</v>
      </c>
    </row>
    <row r="870" spans="2:51" s="13" customFormat="1" ht="12">
      <c r="B870" s="171"/>
      <c r="D870" s="160" t="s">
        <v>182</v>
      </c>
      <c r="E870" s="172" t="s">
        <v>3</v>
      </c>
      <c r="F870" s="173" t="s">
        <v>201</v>
      </c>
      <c r="H870" s="174">
        <v>1</v>
      </c>
      <c r="I870" s="175"/>
      <c r="L870" s="171"/>
      <c r="M870" s="176"/>
      <c r="N870" s="177"/>
      <c r="O870" s="177"/>
      <c r="P870" s="177"/>
      <c r="Q870" s="177"/>
      <c r="R870" s="177"/>
      <c r="S870" s="177"/>
      <c r="T870" s="178"/>
      <c r="AT870" s="172" t="s">
        <v>182</v>
      </c>
      <c r="AU870" s="172" t="s">
        <v>84</v>
      </c>
      <c r="AV870" s="13" t="s">
        <v>178</v>
      </c>
      <c r="AW870" s="13" t="s">
        <v>34</v>
      </c>
      <c r="AX870" s="13" t="s">
        <v>82</v>
      </c>
      <c r="AY870" s="172" t="s">
        <v>171</v>
      </c>
    </row>
    <row r="871" spans="2:65" s="1" customFormat="1" ht="16.5" customHeight="1">
      <c r="B871" s="147"/>
      <c r="C871" s="148" t="s">
        <v>1028</v>
      </c>
      <c r="D871" s="148" t="s">
        <v>173</v>
      </c>
      <c r="E871" s="149" t="s">
        <v>1029</v>
      </c>
      <c r="F871" s="150" t="s">
        <v>1030</v>
      </c>
      <c r="G871" s="151" t="s">
        <v>176</v>
      </c>
      <c r="H871" s="152">
        <v>378.94</v>
      </c>
      <c r="I871" s="153"/>
      <c r="J871" s="154">
        <f>ROUND(I871*H871,2)</f>
        <v>0</v>
      </c>
      <c r="K871" s="150" t="s">
        <v>177</v>
      </c>
      <c r="L871" s="32"/>
      <c r="M871" s="155" t="s">
        <v>3</v>
      </c>
      <c r="N871" s="156" t="s">
        <v>45</v>
      </c>
      <c r="O871" s="51"/>
      <c r="P871" s="157">
        <f>O871*H871</f>
        <v>0</v>
      </c>
      <c r="Q871" s="157">
        <v>0</v>
      </c>
      <c r="R871" s="157">
        <f>Q871*H871</f>
        <v>0</v>
      </c>
      <c r="S871" s="157">
        <v>0</v>
      </c>
      <c r="T871" s="158">
        <f>S871*H871</f>
        <v>0</v>
      </c>
      <c r="AR871" s="18" t="s">
        <v>386</v>
      </c>
      <c r="AT871" s="18" t="s">
        <v>173</v>
      </c>
      <c r="AU871" s="18" t="s">
        <v>84</v>
      </c>
      <c r="AY871" s="18" t="s">
        <v>171</v>
      </c>
      <c r="BE871" s="159">
        <f>IF(N871="základní",J871,0)</f>
        <v>0</v>
      </c>
      <c r="BF871" s="159">
        <f>IF(N871="snížená",J871,0)</f>
        <v>0</v>
      </c>
      <c r="BG871" s="159">
        <f>IF(N871="zákl. přenesená",J871,0)</f>
        <v>0</v>
      </c>
      <c r="BH871" s="159">
        <f>IF(N871="sníž. přenesená",J871,0)</f>
        <v>0</v>
      </c>
      <c r="BI871" s="159">
        <f>IF(N871="nulová",J871,0)</f>
        <v>0</v>
      </c>
      <c r="BJ871" s="18" t="s">
        <v>82</v>
      </c>
      <c r="BK871" s="159">
        <f>ROUND(I871*H871,2)</f>
        <v>0</v>
      </c>
      <c r="BL871" s="18" t="s">
        <v>386</v>
      </c>
      <c r="BM871" s="18" t="s">
        <v>1031</v>
      </c>
    </row>
    <row r="872" spans="2:47" s="1" customFormat="1" ht="19.5">
      <c r="B872" s="32"/>
      <c r="D872" s="160" t="s">
        <v>180</v>
      </c>
      <c r="F872" s="161" t="s">
        <v>1032</v>
      </c>
      <c r="I872" s="93"/>
      <c r="L872" s="32"/>
      <c r="M872" s="162"/>
      <c r="N872" s="51"/>
      <c r="O872" s="51"/>
      <c r="P872" s="51"/>
      <c r="Q872" s="51"/>
      <c r="R872" s="51"/>
      <c r="S872" s="51"/>
      <c r="T872" s="52"/>
      <c r="AT872" s="18" t="s">
        <v>180</v>
      </c>
      <c r="AU872" s="18" t="s">
        <v>84</v>
      </c>
    </row>
    <row r="873" spans="2:51" s="14" customFormat="1" ht="12">
      <c r="B873" s="179"/>
      <c r="D873" s="160" t="s">
        <v>182</v>
      </c>
      <c r="E873" s="180" t="s">
        <v>3</v>
      </c>
      <c r="F873" s="181" t="s">
        <v>342</v>
      </c>
      <c r="H873" s="180" t="s">
        <v>3</v>
      </c>
      <c r="I873" s="182"/>
      <c r="L873" s="179"/>
      <c r="M873" s="183"/>
      <c r="N873" s="184"/>
      <c r="O873" s="184"/>
      <c r="P873" s="184"/>
      <c r="Q873" s="184"/>
      <c r="R873" s="184"/>
      <c r="S873" s="184"/>
      <c r="T873" s="185"/>
      <c r="AT873" s="180" t="s">
        <v>182</v>
      </c>
      <c r="AU873" s="180" t="s">
        <v>84</v>
      </c>
      <c r="AV873" s="14" t="s">
        <v>82</v>
      </c>
      <c r="AW873" s="14" t="s">
        <v>34</v>
      </c>
      <c r="AX873" s="14" t="s">
        <v>74</v>
      </c>
      <c r="AY873" s="180" t="s">
        <v>171</v>
      </c>
    </row>
    <row r="874" spans="2:51" s="12" customFormat="1" ht="12">
      <c r="B874" s="163"/>
      <c r="D874" s="160" t="s">
        <v>182</v>
      </c>
      <c r="E874" s="164" t="s">
        <v>3</v>
      </c>
      <c r="F874" s="165" t="s">
        <v>1033</v>
      </c>
      <c r="H874" s="166">
        <v>378.94</v>
      </c>
      <c r="I874" s="167"/>
      <c r="L874" s="163"/>
      <c r="M874" s="168"/>
      <c r="N874" s="169"/>
      <c r="O874" s="169"/>
      <c r="P874" s="169"/>
      <c r="Q874" s="169"/>
      <c r="R874" s="169"/>
      <c r="S874" s="169"/>
      <c r="T874" s="170"/>
      <c r="AT874" s="164" t="s">
        <v>182</v>
      </c>
      <c r="AU874" s="164" t="s">
        <v>84</v>
      </c>
      <c r="AV874" s="12" t="s">
        <v>84</v>
      </c>
      <c r="AW874" s="12" t="s">
        <v>34</v>
      </c>
      <c r="AX874" s="12" t="s">
        <v>82</v>
      </c>
      <c r="AY874" s="164" t="s">
        <v>171</v>
      </c>
    </row>
    <row r="875" spans="2:65" s="1" customFormat="1" ht="16.5" customHeight="1">
      <c r="B875" s="147"/>
      <c r="C875" s="189" t="s">
        <v>1034</v>
      </c>
      <c r="D875" s="189" t="s">
        <v>408</v>
      </c>
      <c r="E875" s="190" t="s">
        <v>1035</v>
      </c>
      <c r="F875" s="191" t="s">
        <v>1036</v>
      </c>
      <c r="G875" s="192" t="s">
        <v>176</v>
      </c>
      <c r="H875" s="193">
        <v>378.94</v>
      </c>
      <c r="I875" s="194"/>
      <c r="J875" s="195">
        <f>ROUND(I875*H875,2)</f>
        <v>0</v>
      </c>
      <c r="K875" s="191" t="s">
        <v>3</v>
      </c>
      <c r="L875" s="196"/>
      <c r="M875" s="197" t="s">
        <v>3</v>
      </c>
      <c r="N875" s="198" t="s">
        <v>45</v>
      </c>
      <c r="O875" s="51"/>
      <c r="P875" s="157">
        <f>O875*H875</f>
        <v>0</v>
      </c>
      <c r="Q875" s="157">
        <v>0.0005</v>
      </c>
      <c r="R875" s="157">
        <f>Q875*H875</f>
        <v>0.18947</v>
      </c>
      <c r="S875" s="157">
        <v>0</v>
      </c>
      <c r="T875" s="158">
        <f>S875*H875</f>
        <v>0</v>
      </c>
      <c r="AR875" s="18" t="s">
        <v>506</v>
      </c>
      <c r="AT875" s="18" t="s">
        <v>408</v>
      </c>
      <c r="AU875" s="18" t="s">
        <v>84</v>
      </c>
      <c r="AY875" s="18" t="s">
        <v>171</v>
      </c>
      <c r="BE875" s="159">
        <f>IF(N875="základní",J875,0)</f>
        <v>0</v>
      </c>
      <c r="BF875" s="159">
        <f>IF(N875="snížená",J875,0)</f>
        <v>0</v>
      </c>
      <c r="BG875" s="159">
        <f>IF(N875="zákl. přenesená",J875,0)</f>
        <v>0</v>
      </c>
      <c r="BH875" s="159">
        <f>IF(N875="sníž. přenesená",J875,0)</f>
        <v>0</v>
      </c>
      <c r="BI875" s="159">
        <f>IF(N875="nulová",J875,0)</f>
        <v>0</v>
      </c>
      <c r="BJ875" s="18" t="s">
        <v>82</v>
      </c>
      <c r="BK875" s="159">
        <f>ROUND(I875*H875,2)</f>
        <v>0</v>
      </c>
      <c r="BL875" s="18" t="s">
        <v>386</v>
      </c>
      <c r="BM875" s="18" t="s">
        <v>1037</v>
      </c>
    </row>
    <row r="876" spans="2:47" s="1" customFormat="1" ht="12">
      <c r="B876" s="32"/>
      <c r="D876" s="160" t="s">
        <v>180</v>
      </c>
      <c r="F876" s="161" t="s">
        <v>1038</v>
      </c>
      <c r="I876" s="93"/>
      <c r="L876" s="32"/>
      <c r="M876" s="162"/>
      <c r="N876" s="51"/>
      <c r="O876" s="51"/>
      <c r="P876" s="51"/>
      <c r="Q876" s="51"/>
      <c r="R876" s="51"/>
      <c r="S876" s="51"/>
      <c r="T876" s="52"/>
      <c r="AT876" s="18" t="s">
        <v>180</v>
      </c>
      <c r="AU876" s="18" t="s">
        <v>84</v>
      </c>
    </row>
    <row r="877" spans="2:47" s="1" customFormat="1" ht="58.5">
      <c r="B877" s="32"/>
      <c r="D877" s="160" t="s">
        <v>649</v>
      </c>
      <c r="F877" s="207" t="s">
        <v>1039</v>
      </c>
      <c r="I877" s="93"/>
      <c r="L877" s="32"/>
      <c r="M877" s="162"/>
      <c r="N877" s="51"/>
      <c r="O877" s="51"/>
      <c r="P877" s="51"/>
      <c r="Q877" s="51"/>
      <c r="R877" s="51"/>
      <c r="S877" s="51"/>
      <c r="T877" s="52"/>
      <c r="AT877" s="18" t="s">
        <v>649</v>
      </c>
      <c r="AU877" s="18" t="s">
        <v>84</v>
      </c>
    </row>
    <row r="878" spans="2:65" s="1" customFormat="1" ht="16.5" customHeight="1">
      <c r="B878" s="147"/>
      <c r="C878" s="148" t="s">
        <v>1040</v>
      </c>
      <c r="D878" s="148" t="s">
        <v>173</v>
      </c>
      <c r="E878" s="149" t="s">
        <v>1041</v>
      </c>
      <c r="F878" s="150" t="s">
        <v>1042</v>
      </c>
      <c r="G878" s="151" t="s">
        <v>235</v>
      </c>
      <c r="H878" s="152">
        <v>7.772</v>
      </c>
      <c r="I878" s="153"/>
      <c r="J878" s="154">
        <f>ROUND(I878*H878,2)</f>
        <v>0</v>
      </c>
      <c r="K878" s="150" t="s">
        <v>177</v>
      </c>
      <c r="L878" s="32"/>
      <c r="M878" s="155" t="s">
        <v>3</v>
      </c>
      <c r="N878" s="156" t="s">
        <v>45</v>
      </c>
      <c r="O878" s="51"/>
      <c r="P878" s="157">
        <f>O878*H878</f>
        <v>0</v>
      </c>
      <c r="Q878" s="157">
        <v>0</v>
      </c>
      <c r="R878" s="157">
        <f>Q878*H878</f>
        <v>0</v>
      </c>
      <c r="S878" s="157">
        <v>0</v>
      </c>
      <c r="T878" s="158">
        <f>S878*H878</f>
        <v>0</v>
      </c>
      <c r="AR878" s="18" t="s">
        <v>386</v>
      </c>
      <c r="AT878" s="18" t="s">
        <v>173</v>
      </c>
      <c r="AU878" s="18" t="s">
        <v>84</v>
      </c>
      <c r="AY878" s="18" t="s">
        <v>171</v>
      </c>
      <c r="BE878" s="159">
        <f>IF(N878="základní",J878,0)</f>
        <v>0</v>
      </c>
      <c r="BF878" s="159">
        <f>IF(N878="snížená",J878,0)</f>
        <v>0</v>
      </c>
      <c r="BG878" s="159">
        <f>IF(N878="zákl. přenesená",J878,0)</f>
        <v>0</v>
      </c>
      <c r="BH878" s="159">
        <f>IF(N878="sníž. přenesená",J878,0)</f>
        <v>0</v>
      </c>
      <c r="BI878" s="159">
        <f>IF(N878="nulová",J878,0)</f>
        <v>0</v>
      </c>
      <c r="BJ878" s="18" t="s">
        <v>82</v>
      </c>
      <c r="BK878" s="159">
        <f>ROUND(I878*H878,2)</f>
        <v>0</v>
      </c>
      <c r="BL878" s="18" t="s">
        <v>386</v>
      </c>
      <c r="BM878" s="18" t="s">
        <v>1043</v>
      </c>
    </row>
    <row r="879" spans="2:47" s="1" customFormat="1" ht="19.5">
      <c r="B879" s="32"/>
      <c r="D879" s="160" t="s">
        <v>180</v>
      </c>
      <c r="F879" s="161" t="s">
        <v>1044</v>
      </c>
      <c r="I879" s="93"/>
      <c r="L879" s="32"/>
      <c r="M879" s="162"/>
      <c r="N879" s="51"/>
      <c r="O879" s="51"/>
      <c r="P879" s="51"/>
      <c r="Q879" s="51"/>
      <c r="R879" s="51"/>
      <c r="S879" s="51"/>
      <c r="T879" s="52"/>
      <c r="AT879" s="18" t="s">
        <v>180</v>
      </c>
      <c r="AU879" s="18" t="s">
        <v>84</v>
      </c>
    </row>
    <row r="880" spans="2:63" s="11" customFormat="1" ht="22.9" customHeight="1">
      <c r="B880" s="134"/>
      <c r="D880" s="135" t="s">
        <v>73</v>
      </c>
      <c r="E880" s="145" t="s">
        <v>1045</v>
      </c>
      <c r="F880" s="145" t="s">
        <v>1046</v>
      </c>
      <c r="I880" s="137"/>
      <c r="J880" s="146">
        <f>BK880</f>
        <v>0</v>
      </c>
      <c r="L880" s="134"/>
      <c r="M880" s="139"/>
      <c r="N880" s="140"/>
      <c r="O880" s="140"/>
      <c r="P880" s="141">
        <f>SUM(P881:P928)</f>
        <v>0</v>
      </c>
      <c r="Q880" s="140"/>
      <c r="R880" s="141">
        <f>SUM(R881:R928)</f>
        <v>4.6900764</v>
      </c>
      <c r="S880" s="140"/>
      <c r="T880" s="142">
        <f>SUM(T881:T928)</f>
        <v>0</v>
      </c>
      <c r="AR880" s="135" t="s">
        <v>84</v>
      </c>
      <c r="AT880" s="143" t="s">
        <v>73</v>
      </c>
      <c r="AU880" s="143" t="s">
        <v>82</v>
      </c>
      <c r="AY880" s="135" t="s">
        <v>171</v>
      </c>
      <c r="BK880" s="144">
        <f>SUM(BK881:BK928)</f>
        <v>0</v>
      </c>
    </row>
    <row r="881" spans="2:65" s="1" customFormat="1" ht="16.5" customHeight="1">
      <c r="B881" s="147"/>
      <c r="C881" s="148" t="s">
        <v>1047</v>
      </c>
      <c r="D881" s="148" t="s">
        <v>173</v>
      </c>
      <c r="E881" s="149" t="s">
        <v>1048</v>
      </c>
      <c r="F881" s="150" t="s">
        <v>1049</v>
      </c>
      <c r="G881" s="151" t="s">
        <v>176</v>
      </c>
      <c r="H881" s="152">
        <v>1330.112</v>
      </c>
      <c r="I881" s="153"/>
      <c r="J881" s="154">
        <f>ROUND(I881*H881,2)</f>
        <v>0</v>
      </c>
      <c r="K881" s="150" t="s">
        <v>177</v>
      </c>
      <c r="L881" s="32"/>
      <c r="M881" s="155" t="s">
        <v>3</v>
      </c>
      <c r="N881" s="156" t="s">
        <v>45</v>
      </c>
      <c r="O881" s="51"/>
      <c r="P881" s="157">
        <f>O881*H881</f>
        <v>0</v>
      </c>
      <c r="Q881" s="157">
        <v>0</v>
      </c>
      <c r="R881" s="157">
        <f>Q881*H881</f>
        <v>0</v>
      </c>
      <c r="S881" s="157">
        <v>0</v>
      </c>
      <c r="T881" s="158">
        <f>S881*H881</f>
        <v>0</v>
      </c>
      <c r="AR881" s="18" t="s">
        <v>386</v>
      </c>
      <c r="AT881" s="18" t="s">
        <v>173</v>
      </c>
      <c r="AU881" s="18" t="s">
        <v>84</v>
      </c>
      <c r="AY881" s="18" t="s">
        <v>171</v>
      </c>
      <c r="BE881" s="159">
        <f>IF(N881="základní",J881,0)</f>
        <v>0</v>
      </c>
      <c r="BF881" s="159">
        <f>IF(N881="snížená",J881,0)</f>
        <v>0</v>
      </c>
      <c r="BG881" s="159">
        <f>IF(N881="zákl. přenesená",J881,0)</f>
        <v>0</v>
      </c>
      <c r="BH881" s="159">
        <f>IF(N881="sníž. přenesená",J881,0)</f>
        <v>0</v>
      </c>
      <c r="BI881" s="159">
        <f>IF(N881="nulová",J881,0)</f>
        <v>0</v>
      </c>
      <c r="BJ881" s="18" t="s">
        <v>82</v>
      </c>
      <c r="BK881" s="159">
        <f>ROUND(I881*H881,2)</f>
        <v>0</v>
      </c>
      <c r="BL881" s="18" t="s">
        <v>386</v>
      </c>
      <c r="BM881" s="18" t="s">
        <v>1050</v>
      </c>
    </row>
    <row r="882" spans="2:47" s="1" customFormat="1" ht="19.5">
      <c r="B882" s="32"/>
      <c r="D882" s="160" t="s">
        <v>180</v>
      </c>
      <c r="F882" s="161" t="s">
        <v>1051</v>
      </c>
      <c r="I882" s="93"/>
      <c r="L882" s="32"/>
      <c r="M882" s="162"/>
      <c r="N882" s="51"/>
      <c r="O882" s="51"/>
      <c r="P882" s="51"/>
      <c r="Q882" s="51"/>
      <c r="R882" s="51"/>
      <c r="S882" s="51"/>
      <c r="T882" s="52"/>
      <c r="AT882" s="18" t="s">
        <v>180</v>
      </c>
      <c r="AU882" s="18" t="s">
        <v>84</v>
      </c>
    </row>
    <row r="883" spans="2:51" s="14" customFormat="1" ht="12">
      <c r="B883" s="179"/>
      <c r="D883" s="160" t="s">
        <v>182</v>
      </c>
      <c r="E883" s="180" t="s">
        <v>3</v>
      </c>
      <c r="F883" s="181" t="s">
        <v>1052</v>
      </c>
      <c r="H883" s="180" t="s">
        <v>3</v>
      </c>
      <c r="I883" s="182"/>
      <c r="L883" s="179"/>
      <c r="M883" s="183"/>
      <c r="N883" s="184"/>
      <c r="O883" s="184"/>
      <c r="P883" s="184"/>
      <c r="Q883" s="184"/>
      <c r="R883" s="184"/>
      <c r="S883" s="184"/>
      <c r="T883" s="185"/>
      <c r="AT883" s="180" t="s">
        <v>182</v>
      </c>
      <c r="AU883" s="180" t="s">
        <v>84</v>
      </c>
      <c r="AV883" s="14" t="s">
        <v>82</v>
      </c>
      <c r="AW883" s="14" t="s">
        <v>34</v>
      </c>
      <c r="AX883" s="14" t="s">
        <v>74</v>
      </c>
      <c r="AY883" s="180" t="s">
        <v>171</v>
      </c>
    </row>
    <row r="884" spans="2:51" s="14" customFormat="1" ht="12">
      <c r="B884" s="179"/>
      <c r="D884" s="160" t="s">
        <v>182</v>
      </c>
      <c r="E884" s="180" t="s">
        <v>3</v>
      </c>
      <c r="F884" s="181" t="s">
        <v>370</v>
      </c>
      <c r="H884" s="180" t="s">
        <v>3</v>
      </c>
      <c r="I884" s="182"/>
      <c r="L884" s="179"/>
      <c r="M884" s="183"/>
      <c r="N884" s="184"/>
      <c r="O884" s="184"/>
      <c r="P884" s="184"/>
      <c r="Q884" s="184"/>
      <c r="R884" s="184"/>
      <c r="S884" s="184"/>
      <c r="T884" s="185"/>
      <c r="AT884" s="180" t="s">
        <v>182</v>
      </c>
      <c r="AU884" s="180" t="s">
        <v>84</v>
      </c>
      <c r="AV884" s="14" t="s">
        <v>82</v>
      </c>
      <c r="AW884" s="14" t="s">
        <v>34</v>
      </c>
      <c r="AX884" s="14" t="s">
        <v>74</v>
      </c>
      <c r="AY884" s="180" t="s">
        <v>171</v>
      </c>
    </row>
    <row r="885" spans="2:51" s="12" customFormat="1" ht="12">
      <c r="B885" s="163"/>
      <c r="D885" s="160" t="s">
        <v>182</v>
      </c>
      <c r="E885" s="164" t="s">
        <v>3</v>
      </c>
      <c r="F885" s="165" t="s">
        <v>404</v>
      </c>
      <c r="H885" s="166">
        <v>900.49</v>
      </c>
      <c r="I885" s="167"/>
      <c r="L885" s="163"/>
      <c r="M885" s="168"/>
      <c r="N885" s="169"/>
      <c r="O885" s="169"/>
      <c r="P885" s="169"/>
      <c r="Q885" s="169"/>
      <c r="R885" s="169"/>
      <c r="S885" s="169"/>
      <c r="T885" s="170"/>
      <c r="AT885" s="164" t="s">
        <v>182</v>
      </c>
      <c r="AU885" s="164" t="s">
        <v>84</v>
      </c>
      <c r="AV885" s="12" t="s">
        <v>84</v>
      </c>
      <c r="AW885" s="12" t="s">
        <v>34</v>
      </c>
      <c r="AX885" s="12" t="s">
        <v>74</v>
      </c>
      <c r="AY885" s="164" t="s">
        <v>171</v>
      </c>
    </row>
    <row r="886" spans="2:51" s="14" customFormat="1" ht="12">
      <c r="B886" s="179"/>
      <c r="D886" s="160" t="s">
        <v>182</v>
      </c>
      <c r="E886" s="180" t="s">
        <v>3</v>
      </c>
      <c r="F886" s="181" t="s">
        <v>372</v>
      </c>
      <c r="H886" s="180" t="s">
        <v>3</v>
      </c>
      <c r="I886" s="182"/>
      <c r="L886" s="179"/>
      <c r="M886" s="183"/>
      <c r="N886" s="184"/>
      <c r="O886" s="184"/>
      <c r="P886" s="184"/>
      <c r="Q886" s="184"/>
      <c r="R886" s="184"/>
      <c r="S886" s="184"/>
      <c r="T886" s="185"/>
      <c r="AT886" s="180" t="s">
        <v>182</v>
      </c>
      <c r="AU886" s="180" t="s">
        <v>84</v>
      </c>
      <c r="AV886" s="14" t="s">
        <v>82</v>
      </c>
      <c r="AW886" s="14" t="s">
        <v>34</v>
      </c>
      <c r="AX886" s="14" t="s">
        <v>74</v>
      </c>
      <c r="AY886" s="180" t="s">
        <v>171</v>
      </c>
    </row>
    <row r="887" spans="2:51" s="12" customFormat="1" ht="12">
      <c r="B887" s="163"/>
      <c r="D887" s="160" t="s">
        <v>182</v>
      </c>
      <c r="E887" s="164" t="s">
        <v>3</v>
      </c>
      <c r="F887" s="165" t="s">
        <v>405</v>
      </c>
      <c r="H887" s="166">
        <v>46.186</v>
      </c>
      <c r="I887" s="167"/>
      <c r="L887" s="163"/>
      <c r="M887" s="168"/>
      <c r="N887" s="169"/>
      <c r="O887" s="169"/>
      <c r="P887" s="169"/>
      <c r="Q887" s="169"/>
      <c r="R887" s="169"/>
      <c r="S887" s="169"/>
      <c r="T887" s="170"/>
      <c r="AT887" s="164" t="s">
        <v>182</v>
      </c>
      <c r="AU887" s="164" t="s">
        <v>84</v>
      </c>
      <c r="AV887" s="12" t="s">
        <v>84</v>
      </c>
      <c r="AW887" s="12" t="s">
        <v>34</v>
      </c>
      <c r="AX887" s="12" t="s">
        <v>74</v>
      </c>
      <c r="AY887" s="164" t="s">
        <v>171</v>
      </c>
    </row>
    <row r="888" spans="2:51" s="14" customFormat="1" ht="12">
      <c r="B888" s="179"/>
      <c r="D888" s="160" t="s">
        <v>182</v>
      </c>
      <c r="E888" s="180" t="s">
        <v>3</v>
      </c>
      <c r="F888" s="181" t="s">
        <v>1053</v>
      </c>
      <c r="H888" s="180" t="s">
        <v>3</v>
      </c>
      <c r="I888" s="182"/>
      <c r="L888" s="179"/>
      <c r="M888" s="183"/>
      <c r="N888" s="184"/>
      <c r="O888" s="184"/>
      <c r="P888" s="184"/>
      <c r="Q888" s="184"/>
      <c r="R888" s="184"/>
      <c r="S888" s="184"/>
      <c r="T888" s="185"/>
      <c r="AT888" s="180" t="s">
        <v>182</v>
      </c>
      <c r="AU888" s="180" t="s">
        <v>84</v>
      </c>
      <c r="AV888" s="14" t="s">
        <v>82</v>
      </c>
      <c r="AW888" s="14" t="s">
        <v>34</v>
      </c>
      <c r="AX888" s="14" t="s">
        <v>74</v>
      </c>
      <c r="AY888" s="180" t="s">
        <v>171</v>
      </c>
    </row>
    <row r="889" spans="2:51" s="14" customFormat="1" ht="12">
      <c r="B889" s="179"/>
      <c r="D889" s="160" t="s">
        <v>182</v>
      </c>
      <c r="E889" s="180" t="s">
        <v>3</v>
      </c>
      <c r="F889" s="181" t="s">
        <v>368</v>
      </c>
      <c r="H889" s="180" t="s">
        <v>3</v>
      </c>
      <c r="I889" s="182"/>
      <c r="L889" s="179"/>
      <c r="M889" s="183"/>
      <c r="N889" s="184"/>
      <c r="O889" s="184"/>
      <c r="P889" s="184"/>
      <c r="Q889" s="184"/>
      <c r="R889" s="184"/>
      <c r="S889" s="184"/>
      <c r="T889" s="185"/>
      <c r="AT889" s="180" t="s">
        <v>182</v>
      </c>
      <c r="AU889" s="180" t="s">
        <v>84</v>
      </c>
      <c r="AV889" s="14" t="s">
        <v>82</v>
      </c>
      <c r="AW889" s="14" t="s">
        <v>34</v>
      </c>
      <c r="AX889" s="14" t="s">
        <v>74</v>
      </c>
      <c r="AY889" s="180" t="s">
        <v>171</v>
      </c>
    </row>
    <row r="890" spans="2:51" s="12" customFormat="1" ht="12">
      <c r="B890" s="163"/>
      <c r="D890" s="160" t="s">
        <v>182</v>
      </c>
      <c r="E890" s="164" t="s">
        <v>3</v>
      </c>
      <c r="F890" s="165" t="s">
        <v>403</v>
      </c>
      <c r="H890" s="166">
        <v>271.33</v>
      </c>
      <c r="I890" s="167"/>
      <c r="L890" s="163"/>
      <c r="M890" s="168"/>
      <c r="N890" s="169"/>
      <c r="O890" s="169"/>
      <c r="P890" s="169"/>
      <c r="Q890" s="169"/>
      <c r="R890" s="169"/>
      <c r="S890" s="169"/>
      <c r="T890" s="170"/>
      <c r="AT890" s="164" t="s">
        <v>182</v>
      </c>
      <c r="AU890" s="164" t="s">
        <v>84</v>
      </c>
      <c r="AV890" s="12" t="s">
        <v>84</v>
      </c>
      <c r="AW890" s="12" t="s">
        <v>34</v>
      </c>
      <c r="AX890" s="12" t="s">
        <v>74</v>
      </c>
      <c r="AY890" s="164" t="s">
        <v>171</v>
      </c>
    </row>
    <row r="891" spans="2:51" s="14" customFormat="1" ht="12">
      <c r="B891" s="179"/>
      <c r="D891" s="160" t="s">
        <v>182</v>
      </c>
      <c r="E891" s="180" t="s">
        <v>3</v>
      </c>
      <c r="F891" s="181" t="s">
        <v>372</v>
      </c>
      <c r="H891" s="180" t="s">
        <v>3</v>
      </c>
      <c r="I891" s="182"/>
      <c r="L891" s="179"/>
      <c r="M891" s="183"/>
      <c r="N891" s="184"/>
      <c r="O891" s="184"/>
      <c r="P891" s="184"/>
      <c r="Q891" s="184"/>
      <c r="R891" s="184"/>
      <c r="S891" s="184"/>
      <c r="T891" s="185"/>
      <c r="AT891" s="180" t="s">
        <v>182</v>
      </c>
      <c r="AU891" s="180" t="s">
        <v>84</v>
      </c>
      <c r="AV891" s="14" t="s">
        <v>82</v>
      </c>
      <c r="AW891" s="14" t="s">
        <v>34</v>
      </c>
      <c r="AX891" s="14" t="s">
        <v>74</v>
      </c>
      <c r="AY891" s="180" t="s">
        <v>171</v>
      </c>
    </row>
    <row r="892" spans="2:51" s="12" customFormat="1" ht="12">
      <c r="B892" s="163"/>
      <c r="D892" s="160" t="s">
        <v>182</v>
      </c>
      <c r="E892" s="164" t="s">
        <v>3</v>
      </c>
      <c r="F892" s="165" t="s">
        <v>405</v>
      </c>
      <c r="H892" s="166">
        <v>46.186</v>
      </c>
      <c r="I892" s="167"/>
      <c r="L892" s="163"/>
      <c r="M892" s="168"/>
      <c r="N892" s="169"/>
      <c r="O892" s="169"/>
      <c r="P892" s="169"/>
      <c r="Q892" s="169"/>
      <c r="R892" s="169"/>
      <c r="S892" s="169"/>
      <c r="T892" s="170"/>
      <c r="AT892" s="164" t="s">
        <v>182</v>
      </c>
      <c r="AU892" s="164" t="s">
        <v>84</v>
      </c>
      <c r="AV892" s="12" t="s">
        <v>84</v>
      </c>
      <c r="AW892" s="12" t="s">
        <v>34</v>
      </c>
      <c r="AX892" s="12" t="s">
        <v>74</v>
      </c>
      <c r="AY892" s="164" t="s">
        <v>171</v>
      </c>
    </row>
    <row r="893" spans="2:51" s="14" customFormat="1" ht="12">
      <c r="B893" s="179"/>
      <c r="D893" s="160" t="s">
        <v>182</v>
      </c>
      <c r="E893" s="180" t="s">
        <v>3</v>
      </c>
      <c r="F893" s="181" t="s">
        <v>374</v>
      </c>
      <c r="H893" s="180" t="s">
        <v>3</v>
      </c>
      <c r="I893" s="182"/>
      <c r="L893" s="179"/>
      <c r="M893" s="183"/>
      <c r="N893" s="184"/>
      <c r="O893" s="184"/>
      <c r="P893" s="184"/>
      <c r="Q893" s="184"/>
      <c r="R893" s="184"/>
      <c r="S893" s="184"/>
      <c r="T893" s="185"/>
      <c r="AT893" s="180" t="s">
        <v>182</v>
      </c>
      <c r="AU893" s="180" t="s">
        <v>84</v>
      </c>
      <c r="AV893" s="14" t="s">
        <v>82</v>
      </c>
      <c r="AW893" s="14" t="s">
        <v>34</v>
      </c>
      <c r="AX893" s="14" t="s">
        <v>74</v>
      </c>
      <c r="AY893" s="180" t="s">
        <v>171</v>
      </c>
    </row>
    <row r="894" spans="2:51" s="12" customFormat="1" ht="12">
      <c r="B894" s="163"/>
      <c r="D894" s="160" t="s">
        <v>182</v>
      </c>
      <c r="E894" s="164" t="s">
        <v>3</v>
      </c>
      <c r="F894" s="165" t="s">
        <v>1054</v>
      </c>
      <c r="H894" s="166">
        <v>65.92</v>
      </c>
      <c r="I894" s="167"/>
      <c r="L894" s="163"/>
      <c r="M894" s="168"/>
      <c r="N894" s="169"/>
      <c r="O894" s="169"/>
      <c r="P894" s="169"/>
      <c r="Q894" s="169"/>
      <c r="R894" s="169"/>
      <c r="S894" s="169"/>
      <c r="T894" s="170"/>
      <c r="AT894" s="164" t="s">
        <v>182</v>
      </c>
      <c r="AU894" s="164" t="s">
        <v>84</v>
      </c>
      <c r="AV894" s="12" t="s">
        <v>84</v>
      </c>
      <c r="AW894" s="12" t="s">
        <v>34</v>
      </c>
      <c r="AX894" s="12" t="s">
        <v>74</v>
      </c>
      <c r="AY894" s="164" t="s">
        <v>171</v>
      </c>
    </row>
    <row r="895" spans="2:51" s="13" customFormat="1" ht="12">
      <c r="B895" s="171"/>
      <c r="D895" s="160" t="s">
        <v>182</v>
      </c>
      <c r="E895" s="172" t="s">
        <v>3</v>
      </c>
      <c r="F895" s="173" t="s">
        <v>201</v>
      </c>
      <c r="H895" s="174">
        <v>1330.112</v>
      </c>
      <c r="I895" s="175"/>
      <c r="L895" s="171"/>
      <c r="M895" s="176"/>
      <c r="N895" s="177"/>
      <c r="O895" s="177"/>
      <c r="P895" s="177"/>
      <c r="Q895" s="177"/>
      <c r="R895" s="177"/>
      <c r="S895" s="177"/>
      <c r="T895" s="178"/>
      <c r="AT895" s="172" t="s">
        <v>182</v>
      </c>
      <c r="AU895" s="172" t="s">
        <v>84</v>
      </c>
      <c r="AV895" s="13" t="s">
        <v>178</v>
      </c>
      <c r="AW895" s="13" t="s">
        <v>34</v>
      </c>
      <c r="AX895" s="13" t="s">
        <v>82</v>
      </c>
      <c r="AY895" s="172" t="s">
        <v>171</v>
      </c>
    </row>
    <row r="896" spans="2:65" s="1" customFormat="1" ht="16.5" customHeight="1">
      <c r="B896" s="147"/>
      <c r="C896" s="189" t="s">
        <v>1055</v>
      </c>
      <c r="D896" s="189" t="s">
        <v>408</v>
      </c>
      <c r="E896" s="190" t="s">
        <v>1056</v>
      </c>
      <c r="F896" s="191" t="s">
        <v>1057</v>
      </c>
      <c r="G896" s="192" t="s">
        <v>176</v>
      </c>
      <c r="H896" s="193">
        <v>918.5</v>
      </c>
      <c r="I896" s="194"/>
      <c r="J896" s="195">
        <f>ROUND(I896*H896,2)</f>
        <v>0</v>
      </c>
      <c r="K896" s="191" t="s">
        <v>177</v>
      </c>
      <c r="L896" s="196"/>
      <c r="M896" s="197" t="s">
        <v>3</v>
      </c>
      <c r="N896" s="198" t="s">
        <v>45</v>
      </c>
      <c r="O896" s="51"/>
      <c r="P896" s="157">
        <f>O896*H896</f>
        <v>0</v>
      </c>
      <c r="Q896" s="157">
        <v>0.0041</v>
      </c>
      <c r="R896" s="157">
        <f>Q896*H896</f>
        <v>3.7658500000000004</v>
      </c>
      <c r="S896" s="157">
        <v>0</v>
      </c>
      <c r="T896" s="158">
        <f>S896*H896</f>
        <v>0</v>
      </c>
      <c r="AR896" s="18" t="s">
        <v>506</v>
      </c>
      <c r="AT896" s="18" t="s">
        <v>408</v>
      </c>
      <c r="AU896" s="18" t="s">
        <v>84</v>
      </c>
      <c r="AY896" s="18" t="s">
        <v>171</v>
      </c>
      <c r="BE896" s="159">
        <f>IF(N896="základní",J896,0)</f>
        <v>0</v>
      </c>
      <c r="BF896" s="159">
        <f>IF(N896="snížená",J896,0)</f>
        <v>0</v>
      </c>
      <c r="BG896" s="159">
        <f>IF(N896="zákl. přenesená",J896,0)</f>
        <v>0</v>
      </c>
      <c r="BH896" s="159">
        <f>IF(N896="sníž. přenesená",J896,0)</f>
        <v>0</v>
      </c>
      <c r="BI896" s="159">
        <f>IF(N896="nulová",J896,0)</f>
        <v>0</v>
      </c>
      <c r="BJ896" s="18" t="s">
        <v>82</v>
      </c>
      <c r="BK896" s="159">
        <f>ROUND(I896*H896,2)</f>
        <v>0</v>
      </c>
      <c r="BL896" s="18" t="s">
        <v>386</v>
      </c>
      <c r="BM896" s="18" t="s">
        <v>1058</v>
      </c>
    </row>
    <row r="897" spans="2:47" s="1" customFormat="1" ht="12">
      <c r="B897" s="32"/>
      <c r="D897" s="160" t="s">
        <v>180</v>
      </c>
      <c r="F897" s="161" t="s">
        <v>1057</v>
      </c>
      <c r="I897" s="93"/>
      <c r="L897" s="32"/>
      <c r="M897" s="162"/>
      <c r="N897" s="51"/>
      <c r="O897" s="51"/>
      <c r="P897" s="51"/>
      <c r="Q897" s="51"/>
      <c r="R897" s="51"/>
      <c r="S897" s="51"/>
      <c r="T897" s="52"/>
      <c r="AT897" s="18" t="s">
        <v>180</v>
      </c>
      <c r="AU897" s="18" t="s">
        <v>84</v>
      </c>
    </row>
    <row r="898" spans="2:51" s="14" customFormat="1" ht="12">
      <c r="B898" s="179"/>
      <c r="D898" s="160" t="s">
        <v>182</v>
      </c>
      <c r="E898" s="180" t="s">
        <v>3</v>
      </c>
      <c r="F898" s="181" t="s">
        <v>370</v>
      </c>
      <c r="H898" s="180" t="s">
        <v>3</v>
      </c>
      <c r="I898" s="182"/>
      <c r="L898" s="179"/>
      <c r="M898" s="183"/>
      <c r="N898" s="184"/>
      <c r="O898" s="184"/>
      <c r="P898" s="184"/>
      <c r="Q898" s="184"/>
      <c r="R898" s="184"/>
      <c r="S898" s="184"/>
      <c r="T898" s="185"/>
      <c r="AT898" s="180" t="s">
        <v>182</v>
      </c>
      <c r="AU898" s="180" t="s">
        <v>84</v>
      </c>
      <c r="AV898" s="14" t="s">
        <v>82</v>
      </c>
      <c r="AW898" s="14" t="s">
        <v>34</v>
      </c>
      <c r="AX898" s="14" t="s">
        <v>74</v>
      </c>
      <c r="AY898" s="180" t="s">
        <v>171</v>
      </c>
    </row>
    <row r="899" spans="2:51" s="12" customFormat="1" ht="12">
      <c r="B899" s="163"/>
      <c r="D899" s="160" t="s">
        <v>182</v>
      </c>
      <c r="E899" s="164" t="s">
        <v>3</v>
      </c>
      <c r="F899" s="165" t="s">
        <v>404</v>
      </c>
      <c r="H899" s="166">
        <v>900.49</v>
      </c>
      <c r="I899" s="167"/>
      <c r="L899" s="163"/>
      <c r="M899" s="168"/>
      <c r="N899" s="169"/>
      <c r="O899" s="169"/>
      <c r="P899" s="169"/>
      <c r="Q899" s="169"/>
      <c r="R899" s="169"/>
      <c r="S899" s="169"/>
      <c r="T899" s="170"/>
      <c r="AT899" s="164" t="s">
        <v>182</v>
      </c>
      <c r="AU899" s="164" t="s">
        <v>84</v>
      </c>
      <c r="AV899" s="12" t="s">
        <v>84</v>
      </c>
      <c r="AW899" s="12" t="s">
        <v>34</v>
      </c>
      <c r="AX899" s="12" t="s">
        <v>82</v>
      </c>
      <c r="AY899" s="164" t="s">
        <v>171</v>
      </c>
    </row>
    <row r="900" spans="2:51" s="12" customFormat="1" ht="12">
      <c r="B900" s="163"/>
      <c r="D900" s="160" t="s">
        <v>182</v>
      </c>
      <c r="F900" s="165" t="s">
        <v>1059</v>
      </c>
      <c r="H900" s="166">
        <v>918.5</v>
      </c>
      <c r="I900" s="167"/>
      <c r="L900" s="163"/>
      <c r="M900" s="168"/>
      <c r="N900" s="169"/>
      <c r="O900" s="169"/>
      <c r="P900" s="169"/>
      <c r="Q900" s="169"/>
      <c r="R900" s="169"/>
      <c r="S900" s="169"/>
      <c r="T900" s="170"/>
      <c r="AT900" s="164" t="s">
        <v>182</v>
      </c>
      <c r="AU900" s="164" t="s">
        <v>84</v>
      </c>
      <c r="AV900" s="12" t="s">
        <v>84</v>
      </c>
      <c r="AW900" s="12" t="s">
        <v>4</v>
      </c>
      <c r="AX900" s="12" t="s">
        <v>82</v>
      </c>
      <c r="AY900" s="164" t="s">
        <v>171</v>
      </c>
    </row>
    <row r="901" spans="2:65" s="1" customFormat="1" ht="16.5" customHeight="1">
      <c r="B901" s="147"/>
      <c r="C901" s="189" t="s">
        <v>1060</v>
      </c>
      <c r="D901" s="189" t="s">
        <v>408</v>
      </c>
      <c r="E901" s="190" t="s">
        <v>1061</v>
      </c>
      <c r="F901" s="191" t="s">
        <v>1062</v>
      </c>
      <c r="G901" s="192" t="s">
        <v>176</v>
      </c>
      <c r="H901" s="193">
        <v>47.11</v>
      </c>
      <c r="I901" s="194"/>
      <c r="J901" s="195">
        <f>ROUND(I901*H901,2)</f>
        <v>0</v>
      </c>
      <c r="K901" s="191" t="s">
        <v>177</v>
      </c>
      <c r="L901" s="196"/>
      <c r="M901" s="197" t="s">
        <v>3</v>
      </c>
      <c r="N901" s="198" t="s">
        <v>45</v>
      </c>
      <c r="O901" s="51"/>
      <c r="P901" s="157">
        <f>O901*H901</f>
        <v>0</v>
      </c>
      <c r="Q901" s="157">
        <v>0.0015</v>
      </c>
      <c r="R901" s="157">
        <f>Q901*H901</f>
        <v>0.070665</v>
      </c>
      <c r="S901" s="157">
        <v>0</v>
      </c>
      <c r="T901" s="158">
        <f>S901*H901</f>
        <v>0</v>
      </c>
      <c r="AR901" s="18" t="s">
        <v>506</v>
      </c>
      <c r="AT901" s="18" t="s">
        <v>408</v>
      </c>
      <c r="AU901" s="18" t="s">
        <v>84</v>
      </c>
      <c r="AY901" s="18" t="s">
        <v>171</v>
      </c>
      <c r="BE901" s="159">
        <f>IF(N901="základní",J901,0)</f>
        <v>0</v>
      </c>
      <c r="BF901" s="159">
        <f>IF(N901="snížená",J901,0)</f>
        <v>0</v>
      </c>
      <c r="BG901" s="159">
        <f>IF(N901="zákl. přenesená",J901,0)</f>
        <v>0</v>
      </c>
      <c r="BH901" s="159">
        <f>IF(N901="sníž. přenesená",J901,0)</f>
        <v>0</v>
      </c>
      <c r="BI901" s="159">
        <f>IF(N901="nulová",J901,0)</f>
        <v>0</v>
      </c>
      <c r="BJ901" s="18" t="s">
        <v>82</v>
      </c>
      <c r="BK901" s="159">
        <f>ROUND(I901*H901,2)</f>
        <v>0</v>
      </c>
      <c r="BL901" s="18" t="s">
        <v>386</v>
      </c>
      <c r="BM901" s="18" t="s">
        <v>1063</v>
      </c>
    </row>
    <row r="902" spans="2:47" s="1" customFormat="1" ht="12">
      <c r="B902" s="32"/>
      <c r="D902" s="160" t="s">
        <v>180</v>
      </c>
      <c r="F902" s="161" t="s">
        <v>1062</v>
      </c>
      <c r="I902" s="93"/>
      <c r="L902" s="32"/>
      <c r="M902" s="162"/>
      <c r="N902" s="51"/>
      <c r="O902" s="51"/>
      <c r="P902" s="51"/>
      <c r="Q902" s="51"/>
      <c r="R902" s="51"/>
      <c r="S902" s="51"/>
      <c r="T902" s="52"/>
      <c r="AT902" s="18" t="s">
        <v>180</v>
      </c>
      <c r="AU902" s="18" t="s">
        <v>84</v>
      </c>
    </row>
    <row r="903" spans="2:51" s="14" customFormat="1" ht="12">
      <c r="B903" s="179"/>
      <c r="D903" s="160" t="s">
        <v>182</v>
      </c>
      <c r="E903" s="180" t="s">
        <v>3</v>
      </c>
      <c r="F903" s="181" t="s">
        <v>372</v>
      </c>
      <c r="H903" s="180" t="s">
        <v>3</v>
      </c>
      <c r="I903" s="182"/>
      <c r="L903" s="179"/>
      <c r="M903" s="183"/>
      <c r="N903" s="184"/>
      <c r="O903" s="184"/>
      <c r="P903" s="184"/>
      <c r="Q903" s="184"/>
      <c r="R903" s="184"/>
      <c r="S903" s="184"/>
      <c r="T903" s="185"/>
      <c r="AT903" s="180" t="s">
        <v>182</v>
      </c>
      <c r="AU903" s="180" t="s">
        <v>84</v>
      </c>
      <c r="AV903" s="14" t="s">
        <v>82</v>
      </c>
      <c r="AW903" s="14" t="s">
        <v>34</v>
      </c>
      <c r="AX903" s="14" t="s">
        <v>74</v>
      </c>
      <c r="AY903" s="180" t="s">
        <v>171</v>
      </c>
    </row>
    <row r="904" spans="2:51" s="12" customFormat="1" ht="12">
      <c r="B904" s="163"/>
      <c r="D904" s="160" t="s">
        <v>182</v>
      </c>
      <c r="E904" s="164" t="s">
        <v>3</v>
      </c>
      <c r="F904" s="165" t="s">
        <v>405</v>
      </c>
      <c r="H904" s="166">
        <v>46.186</v>
      </c>
      <c r="I904" s="167"/>
      <c r="L904" s="163"/>
      <c r="M904" s="168"/>
      <c r="N904" s="169"/>
      <c r="O904" s="169"/>
      <c r="P904" s="169"/>
      <c r="Q904" s="169"/>
      <c r="R904" s="169"/>
      <c r="S904" s="169"/>
      <c r="T904" s="170"/>
      <c r="AT904" s="164" t="s">
        <v>182</v>
      </c>
      <c r="AU904" s="164" t="s">
        <v>84</v>
      </c>
      <c r="AV904" s="12" t="s">
        <v>84</v>
      </c>
      <c r="AW904" s="12" t="s">
        <v>34</v>
      </c>
      <c r="AX904" s="12" t="s">
        <v>82</v>
      </c>
      <c r="AY904" s="164" t="s">
        <v>171</v>
      </c>
    </row>
    <row r="905" spans="2:51" s="12" customFormat="1" ht="12">
      <c r="B905" s="163"/>
      <c r="D905" s="160" t="s">
        <v>182</v>
      </c>
      <c r="F905" s="165" t="s">
        <v>1064</v>
      </c>
      <c r="H905" s="166">
        <v>47.11</v>
      </c>
      <c r="I905" s="167"/>
      <c r="L905" s="163"/>
      <c r="M905" s="168"/>
      <c r="N905" s="169"/>
      <c r="O905" s="169"/>
      <c r="P905" s="169"/>
      <c r="Q905" s="169"/>
      <c r="R905" s="169"/>
      <c r="S905" s="169"/>
      <c r="T905" s="170"/>
      <c r="AT905" s="164" t="s">
        <v>182</v>
      </c>
      <c r="AU905" s="164" t="s">
        <v>84</v>
      </c>
      <c r="AV905" s="12" t="s">
        <v>84</v>
      </c>
      <c r="AW905" s="12" t="s">
        <v>4</v>
      </c>
      <c r="AX905" s="12" t="s">
        <v>82</v>
      </c>
      <c r="AY905" s="164" t="s">
        <v>171</v>
      </c>
    </row>
    <row r="906" spans="2:65" s="1" customFormat="1" ht="16.5" customHeight="1">
      <c r="B906" s="147"/>
      <c r="C906" s="189" t="s">
        <v>1065</v>
      </c>
      <c r="D906" s="189" t="s">
        <v>408</v>
      </c>
      <c r="E906" s="190" t="s">
        <v>1066</v>
      </c>
      <c r="F906" s="191" t="s">
        <v>1067</v>
      </c>
      <c r="G906" s="192" t="s">
        <v>176</v>
      </c>
      <c r="H906" s="193">
        <v>276.757</v>
      </c>
      <c r="I906" s="194"/>
      <c r="J906" s="195">
        <f>ROUND(I906*H906,2)</f>
        <v>0</v>
      </c>
      <c r="K906" s="191" t="s">
        <v>1068</v>
      </c>
      <c r="L906" s="196"/>
      <c r="M906" s="197" t="s">
        <v>3</v>
      </c>
      <c r="N906" s="198" t="s">
        <v>45</v>
      </c>
      <c r="O906" s="51"/>
      <c r="P906" s="157">
        <f>O906*H906</f>
        <v>0</v>
      </c>
      <c r="Q906" s="157">
        <v>0.0018</v>
      </c>
      <c r="R906" s="157">
        <f>Q906*H906</f>
        <v>0.4981626</v>
      </c>
      <c r="S906" s="157">
        <v>0</v>
      </c>
      <c r="T906" s="158">
        <f>S906*H906</f>
        <v>0</v>
      </c>
      <c r="AR906" s="18" t="s">
        <v>506</v>
      </c>
      <c r="AT906" s="18" t="s">
        <v>408</v>
      </c>
      <c r="AU906" s="18" t="s">
        <v>84</v>
      </c>
      <c r="AY906" s="18" t="s">
        <v>171</v>
      </c>
      <c r="BE906" s="159">
        <f>IF(N906="základní",J906,0)</f>
        <v>0</v>
      </c>
      <c r="BF906" s="159">
        <f>IF(N906="snížená",J906,0)</f>
        <v>0</v>
      </c>
      <c r="BG906" s="159">
        <f>IF(N906="zákl. přenesená",J906,0)</f>
        <v>0</v>
      </c>
      <c r="BH906" s="159">
        <f>IF(N906="sníž. přenesená",J906,0)</f>
        <v>0</v>
      </c>
      <c r="BI906" s="159">
        <f>IF(N906="nulová",J906,0)</f>
        <v>0</v>
      </c>
      <c r="BJ906" s="18" t="s">
        <v>82</v>
      </c>
      <c r="BK906" s="159">
        <f>ROUND(I906*H906,2)</f>
        <v>0</v>
      </c>
      <c r="BL906" s="18" t="s">
        <v>386</v>
      </c>
      <c r="BM906" s="18" t="s">
        <v>1069</v>
      </c>
    </row>
    <row r="907" spans="2:47" s="1" customFormat="1" ht="12">
      <c r="B907" s="32"/>
      <c r="D907" s="160" t="s">
        <v>180</v>
      </c>
      <c r="F907" s="161" t="s">
        <v>1067</v>
      </c>
      <c r="I907" s="93"/>
      <c r="L907" s="32"/>
      <c r="M907" s="162"/>
      <c r="N907" s="51"/>
      <c r="O907" s="51"/>
      <c r="P907" s="51"/>
      <c r="Q907" s="51"/>
      <c r="R907" s="51"/>
      <c r="S907" s="51"/>
      <c r="T907" s="52"/>
      <c r="AT907" s="18" t="s">
        <v>180</v>
      </c>
      <c r="AU907" s="18" t="s">
        <v>84</v>
      </c>
    </row>
    <row r="908" spans="2:51" s="14" customFormat="1" ht="12">
      <c r="B908" s="179"/>
      <c r="D908" s="160" t="s">
        <v>182</v>
      </c>
      <c r="E908" s="180" t="s">
        <v>3</v>
      </c>
      <c r="F908" s="181" t="s">
        <v>1070</v>
      </c>
      <c r="H908" s="180" t="s">
        <v>3</v>
      </c>
      <c r="I908" s="182"/>
      <c r="L908" s="179"/>
      <c r="M908" s="183"/>
      <c r="N908" s="184"/>
      <c r="O908" s="184"/>
      <c r="P908" s="184"/>
      <c r="Q908" s="184"/>
      <c r="R908" s="184"/>
      <c r="S908" s="184"/>
      <c r="T908" s="185"/>
      <c r="AT908" s="180" t="s">
        <v>182</v>
      </c>
      <c r="AU908" s="180" t="s">
        <v>84</v>
      </c>
      <c r="AV908" s="14" t="s">
        <v>82</v>
      </c>
      <c r="AW908" s="14" t="s">
        <v>34</v>
      </c>
      <c r="AX908" s="14" t="s">
        <v>74</v>
      </c>
      <c r="AY908" s="180" t="s">
        <v>171</v>
      </c>
    </row>
    <row r="909" spans="2:51" s="12" customFormat="1" ht="12">
      <c r="B909" s="163"/>
      <c r="D909" s="160" t="s">
        <v>182</v>
      </c>
      <c r="E909" s="164" t="s">
        <v>3</v>
      </c>
      <c r="F909" s="165" t="s">
        <v>403</v>
      </c>
      <c r="H909" s="166">
        <v>271.33</v>
      </c>
      <c r="I909" s="167"/>
      <c r="L909" s="163"/>
      <c r="M909" s="168"/>
      <c r="N909" s="169"/>
      <c r="O909" s="169"/>
      <c r="P909" s="169"/>
      <c r="Q909" s="169"/>
      <c r="R909" s="169"/>
      <c r="S909" s="169"/>
      <c r="T909" s="170"/>
      <c r="AT909" s="164" t="s">
        <v>182</v>
      </c>
      <c r="AU909" s="164" t="s">
        <v>84</v>
      </c>
      <c r="AV909" s="12" t="s">
        <v>84</v>
      </c>
      <c r="AW909" s="12" t="s">
        <v>34</v>
      </c>
      <c r="AX909" s="12" t="s">
        <v>82</v>
      </c>
      <c r="AY909" s="164" t="s">
        <v>171</v>
      </c>
    </row>
    <row r="910" spans="2:51" s="12" customFormat="1" ht="12">
      <c r="B910" s="163"/>
      <c r="D910" s="160" t="s">
        <v>182</v>
      </c>
      <c r="F910" s="165" t="s">
        <v>1071</v>
      </c>
      <c r="H910" s="166">
        <v>276.757</v>
      </c>
      <c r="I910" s="167"/>
      <c r="L910" s="163"/>
      <c r="M910" s="168"/>
      <c r="N910" s="169"/>
      <c r="O910" s="169"/>
      <c r="P910" s="169"/>
      <c r="Q910" s="169"/>
      <c r="R910" s="169"/>
      <c r="S910" s="169"/>
      <c r="T910" s="170"/>
      <c r="AT910" s="164" t="s">
        <v>182</v>
      </c>
      <c r="AU910" s="164" t="s">
        <v>84</v>
      </c>
      <c r="AV910" s="12" t="s">
        <v>84</v>
      </c>
      <c r="AW910" s="12" t="s">
        <v>4</v>
      </c>
      <c r="AX910" s="12" t="s">
        <v>82</v>
      </c>
      <c r="AY910" s="164" t="s">
        <v>171</v>
      </c>
    </row>
    <row r="911" spans="2:65" s="1" customFormat="1" ht="16.5" customHeight="1">
      <c r="B911" s="147"/>
      <c r="C911" s="189" t="s">
        <v>1072</v>
      </c>
      <c r="D911" s="189" t="s">
        <v>408</v>
      </c>
      <c r="E911" s="190" t="s">
        <v>1073</v>
      </c>
      <c r="F911" s="191" t="s">
        <v>1074</v>
      </c>
      <c r="G911" s="192" t="s">
        <v>176</v>
      </c>
      <c r="H911" s="193">
        <v>47.11</v>
      </c>
      <c r="I911" s="194"/>
      <c r="J911" s="195">
        <f>ROUND(I911*H911,2)</f>
        <v>0</v>
      </c>
      <c r="K911" s="191" t="s">
        <v>3</v>
      </c>
      <c r="L911" s="196"/>
      <c r="M911" s="197" t="s">
        <v>3</v>
      </c>
      <c r="N911" s="198" t="s">
        <v>45</v>
      </c>
      <c r="O911" s="51"/>
      <c r="P911" s="157">
        <f>O911*H911</f>
        <v>0</v>
      </c>
      <c r="Q911" s="157">
        <v>0.0018</v>
      </c>
      <c r="R911" s="157">
        <f>Q911*H911</f>
        <v>0.084798</v>
      </c>
      <c r="S911" s="157">
        <v>0</v>
      </c>
      <c r="T911" s="158">
        <f>S911*H911</f>
        <v>0</v>
      </c>
      <c r="AR911" s="18" t="s">
        <v>506</v>
      </c>
      <c r="AT911" s="18" t="s">
        <v>408</v>
      </c>
      <c r="AU911" s="18" t="s">
        <v>84</v>
      </c>
      <c r="AY911" s="18" t="s">
        <v>171</v>
      </c>
      <c r="BE911" s="159">
        <f>IF(N911="základní",J911,0)</f>
        <v>0</v>
      </c>
      <c r="BF911" s="159">
        <f>IF(N911="snížená",J911,0)</f>
        <v>0</v>
      </c>
      <c r="BG911" s="159">
        <f>IF(N911="zákl. přenesená",J911,0)</f>
        <v>0</v>
      </c>
      <c r="BH911" s="159">
        <f>IF(N911="sníž. přenesená",J911,0)</f>
        <v>0</v>
      </c>
      <c r="BI911" s="159">
        <f>IF(N911="nulová",J911,0)</f>
        <v>0</v>
      </c>
      <c r="BJ911" s="18" t="s">
        <v>82</v>
      </c>
      <c r="BK911" s="159">
        <f>ROUND(I911*H911,2)</f>
        <v>0</v>
      </c>
      <c r="BL911" s="18" t="s">
        <v>386</v>
      </c>
      <c r="BM911" s="18" t="s">
        <v>1075</v>
      </c>
    </row>
    <row r="912" spans="2:47" s="1" customFormat="1" ht="12">
      <c r="B912" s="32"/>
      <c r="D912" s="160" t="s">
        <v>180</v>
      </c>
      <c r="F912" s="161" t="s">
        <v>1076</v>
      </c>
      <c r="I912" s="93"/>
      <c r="L912" s="32"/>
      <c r="M912" s="162"/>
      <c r="N912" s="51"/>
      <c r="O912" s="51"/>
      <c r="P912" s="51"/>
      <c r="Q912" s="51"/>
      <c r="R912" s="51"/>
      <c r="S912" s="51"/>
      <c r="T912" s="52"/>
      <c r="AT912" s="18" t="s">
        <v>180</v>
      </c>
      <c r="AU912" s="18" t="s">
        <v>84</v>
      </c>
    </row>
    <row r="913" spans="2:51" s="14" customFormat="1" ht="12">
      <c r="B913" s="179"/>
      <c r="D913" s="160" t="s">
        <v>182</v>
      </c>
      <c r="E913" s="180" t="s">
        <v>3</v>
      </c>
      <c r="F913" s="181" t="s">
        <v>1070</v>
      </c>
      <c r="H913" s="180" t="s">
        <v>3</v>
      </c>
      <c r="I913" s="182"/>
      <c r="L913" s="179"/>
      <c r="M913" s="183"/>
      <c r="N913" s="184"/>
      <c r="O913" s="184"/>
      <c r="P913" s="184"/>
      <c r="Q913" s="184"/>
      <c r="R913" s="184"/>
      <c r="S913" s="184"/>
      <c r="T913" s="185"/>
      <c r="AT913" s="180" t="s">
        <v>182</v>
      </c>
      <c r="AU913" s="180" t="s">
        <v>84</v>
      </c>
      <c r="AV913" s="14" t="s">
        <v>82</v>
      </c>
      <c r="AW913" s="14" t="s">
        <v>34</v>
      </c>
      <c r="AX913" s="14" t="s">
        <v>74</v>
      </c>
      <c r="AY913" s="180" t="s">
        <v>171</v>
      </c>
    </row>
    <row r="914" spans="2:51" s="14" customFormat="1" ht="12">
      <c r="B914" s="179"/>
      <c r="D914" s="160" t="s">
        <v>182</v>
      </c>
      <c r="E914" s="180" t="s">
        <v>3</v>
      </c>
      <c r="F914" s="181" t="s">
        <v>372</v>
      </c>
      <c r="H914" s="180" t="s">
        <v>3</v>
      </c>
      <c r="I914" s="182"/>
      <c r="L914" s="179"/>
      <c r="M914" s="183"/>
      <c r="N914" s="184"/>
      <c r="O914" s="184"/>
      <c r="P914" s="184"/>
      <c r="Q914" s="184"/>
      <c r="R914" s="184"/>
      <c r="S914" s="184"/>
      <c r="T914" s="185"/>
      <c r="AT914" s="180" t="s">
        <v>182</v>
      </c>
      <c r="AU914" s="180" t="s">
        <v>84</v>
      </c>
      <c r="AV914" s="14" t="s">
        <v>82</v>
      </c>
      <c r="AW914" s="14" t="s">
        <v>34</v>
      </c>
      <c r="AX914" s="14" t="s">
        <v>74</v>
      </c>
      <c r="AY914" s="180" t="s">
        <v>171</v>
      </c>
    </row>
    <row r="915" spans="2:51" s="12" customFormat="1" ht="12">
      <c r="B915" s="163"/>
      <c r="D915" s="160" t="s">
        <v>182</v>
      </c>
      <c r="E915" s="164" t="s">
        <v>3</v>
      </c>
      <c r="F915" s="165" t="s">
        <v>405</v>
      </c>
      <c r="H915" s="166">
        <v>46.186</v>
      </c>
      <c r="I915" s="167"/>
      <c r="L915" s="163"/>
      <c r="M915" s="168"/>
      <c r="N915" s="169"/>
      <c r="O915" s="169"/>
      <c r="P915" s="169"/>
      <c r="Q915" s="169"/>
      <c r="R915" s="169"/>
      <c r="S915" s="169"/>
      <c r="T915" s="170"/>
      <c r="AT915" s="164" t="s">
        <v>182</v>
      </c>
      <c r="AU915" s="164" t="s">
        <v>84</v>
      </c>
      <c r="AV915" s="12" t="s">
        <v>84</v>
      </c>
      <c r="AW915" s="12" t="s">
        <v>34</v>
      </c>
      <c r="AX915" s="12" t="s">
        <v>82</v>
      </c>
      <c r="AY915" s="164" t="s">
        <v>171</v>
      </c>
    </row>
    <row r="916" spans="2:51" s="12" customFormat="1" ht="12">
      <c r="B916" s="163"/>
      <c r="D916" s="160" t="s">
        <v>182</v>
      </c>
      <c r="F916" s="165" t="s">
        <v>1064</v>
      </c>
      <c r="H916" s="166">
        <v>47.11</v>
      </c>
      <c r="I916" s="167"/>
      <c r="L916" s="163"/>
      <c r="M916" s="168"/>
      <c r="N916" s="169"/>
      <c r="O916" s="169"/>
      <c r="P916" s="169"/>
      <c r="Q916" s="169"/>
      <c r="R916" s="169"/>
      <c r="S916" s="169"/>
      <c r="T916" s="170"/>
      <c r="AT916" s="164" t="s">
        <v>182</v>
      </c>
      <c r="AU916" s="164" t="s">
        <v>84</v>
      </c>
      <c r="AV916" s="12" t="s">
        <v>84</v>
      </c>
      <c r="AW916" s="12" t="s">
        <v>4</v>
      </c>
      <c r="AX916" s="12" t="s">
        <v>82</v>
      </c>
      <c r="AY916" s="164" t="s">
        <v>171</v>
      </c>
    </row>
    <row r="917" spans="2:65" s="1" customFormat="1" ht="16.5" customHeight="1">
      <c r="B917" s="147"/>
      <c r="C917" s="189" t="s">
        <v>1077</v>
      </c>
      <c r="D917" s="189" t="s">
        <v>408</v>
      </c>
      <c r="E917" s="190" t="s">
        <v>1078</v>
      </c>
      <c r="F917" s="191" t="s">
        <v>1079</v>
      </c>
      <c r="G917" s="192" t="s">
        <v>176</v>
      </c>
      <c r="H917" s="193">
        <v>65.92</v>
      </c>
      <c r="I917" s="194"/>
      <c r="J917" s="195">
        <f>ROUND(I917*H917,2)</f>
        <v>0</v>
      </c>
      <c r="K917" s="191" t="s">
        <v>3</v>
      </c>
      <c r="L917" s="196"/>
      <c r="M917" s="197" t="s">
        <v>3</v>
      </c>
      <c r="N917" s="198" t="s">
        <v>45</v>
      </c>
      <c r="O917" s="51"/>
      <c r="P917" s="157">
        <f>O917*H917</f>
        <v>0</v>
      </c>
      <c r="Q917" s="157">
        <v>0.0018</v>
      </c>
      <c r="R917" s="157">
        <f>Q917*H917</f>
        <v>0.118656</v>
      </c>
      <c r="S917" s="157">
        <v>0</v>
      </c>
      <c r="T917" s="158">
        <f>S917*H917</f>
        <v>0</v>
      </c>
      <c r="AR917" s="18" t="s">
        <v>506</v>
      </c>
      <c r="AT917" s="18" t="s">
        <v>408</v>
      </c>
      <c r="AU917" s="18" t="s">
        <v>84</v>
      </c>
      <c r="AY917" s="18" t="s">
        <v>171</v>
      </c>
      <c r="BE917" s="159">
        <f>IF(N917="základní",J917,0)</f>
        <v>0</v>
      </c>
      <c r="BF917" s="159">
        <f>IF(N917="snížená",J917,0)</f>
        <v>0</v>
      </c>
      <c r="BG917" s="159">
        <f>IF(N917="zákl. přenesená",J917,0)</f>
        <v>0</v>
      </c>
      <c r="BH917" s="159">
        <f>IF(N917="sníž. přenesená",J917,0)</f>
        <v>0</v>
      </c>
      <c r="BI917" s="159">
        <f>IF(N917="nulová",J917,0)</f>
        <v>0</v>
      </c>
      <c r="BJ917" s="18" t="s">
        <v>82</v>
      </c>
      <c r="BK917" s="159">
        <f>ROUND(I917*H917,2)</f>
        <v>0</v>
      </c>
      <c r="BL917" s="18" t="s">
        <v>386</v>
      </c>
      <c r="BM917" s="18" t="s">
        <v>1080</v>
      </c>
    </row>
    <row r="918" spans="2:47" s="1" customFormat="1" ht="12">
      <c r="B918" s="32"/>
      <c r="D918" s="160" t="s">
        <v>180</v>
      </c>
      <c r="F918" s="161" t="s">
        <v>1079</v>
      </c>
      <c r="I918" s="93"/>
      <c r="L918" s="32"/>
      <c r="M918" s="162"/>
      <c r="N918" s="51"/>
      <c r="O918" s="51"/>
      <c r="P918" s="51"/>
      <c r="Q918" s="51"/>
      <c r="R918" s="51"/>
      <c r="S918" s="51"/>
      <c r="T918" s="52"/>
      <c r="AT918" s="18" t="s">
        <v>180</v>
      </c>
      <c r="AU918" s="18" t="s">
        <v>84</v>
      </c>
    </row>
    <row r="919" spans="2:51" s="14" customFormat="1" ht="12">
      <c r="B919" s="179"/>
      <c r="D919" s="160" t="s">
        <v>182</v>
      </c>
      <c r="E919" s="180" t="s">
        <v>3</v>
      </c>
      <c r="F919" s="181" t="s">
        <v>1070</v>
      </c>
      <c r="H919" s="180" t="s">
        <v>3</v>
      </c>
      <c r="I919" s="182"/>
      <c r="L919" s="179"/>
      <c r="M919" s="183"/>
      <c r="N919" s="184"/>
      <c r="O919" s="184"/>
      <c r="P919" s="184"/>
      <c r="Q919" s="184"/>
      <c r="R919" s="184"/>
      <c r="S919" s="184"/>
      <c r="T919" s="185"/>
      <c r="AT919" s="180" t="s">
        <v>182</v>
      </c>
      <c r="AU919" s="180" t="s">
        <v>84</v>
      </c>
      <c r="AV919" s="14" t="s">
        <v>82</v>
      </c>
      <c r="AW919" s="14" t="s">
        <v>34</v>
      </c>
      <c r="AX919" s="14" t="s">
        <v>74</v>
      </c>
      <c r="AY919" s="180" t="s">
        <v>171</v>
      </c>
    </row>
    <row r="920" spans="2:51" s="14" customFormat="1" ht="12">
      <c r="B920" s="179"/>
      <c r="D920" s="160" t="s">
        <v>182</v>
      </c>
      <c r="E920" s="180" t="s">
        <v>3</v>
      </c>
      <c r="F920" s="181" t="s">
        <v>374</v>
      </c>
      <c r="H920" s="180" t="s">
        <v>3</v>
      </c>
      <c r="I920" s="182"/>
      <c r="L920" s="179"/>
      <c r="M920" s="183"/>
      <c r="N920" s="184"/>
      <c r="O920" s="184"/>
      <c r="P920" s="184"/>
      <c r="Q920" s="184"/>
      <c r="R920" s="184"/>
      <c r="S920" s="184"/>
      <c r="T920" s="185"/>
      <c r="AT920" s="180" t="s">
        <v>182</v>
      </c>
      <c r="AU920" s="180" t="s">
        <v>84</v>
      </c>
      <c r="AV920" s="14" t="s">
        <v>82</v>
      </c>
      <c r="AW920" s="14" t="s">
        <v>34</v>
      </c>
      <c r="AX920" s="14" t="s">
        <v>74</v>
      </c>
      <c r="AY920" s="180" t="s">
        <v>171</v>
      </c>
    </row>
    <row r="921" spans="2:51" s="12" customFormat="1" ht="12">
      <c r="B921" s="163"/>
      <c r="D921" s="160" t="s">
        <v>182</v>
      </c>
      <c r="E921" s="164" t="s">
        <v>3</v>
      </c>
      <c r="F921" s="165" t="s">
        <v>1054</v>
      </c>
      <c r="H921" s="166">
        <v>65.92</v>
      </c>
      <c r="I921" s="167"/>
      <c r="L921" s="163"/>
      <c r="M921" s="168"/>
      <c r="N921" s="169"/>
      <c r="O921" s="169"/>
      <c r="P921" s="169"/>
      <c r="Q921" s="169"/>
      <c r="R921" s="169"/>
      <c r="S921" s="169"/>
      <c r="T921" s="170"/>
      <c r="AT921" s="164" t="s">
        <v>182</v>
      </c>
      <c r="AU921" s="164" t="s">
        <v>84</v>
      </c>
      <c r="AV921" s="12" t="s">
        <v>84</v>
      </c>
      <c r="AW921" s="12" t="s">
        <v>34</v>
      </c>
      <c r="AX921" s="12" t="s">
        <v>82</v>
      </c>
      <c r="AY921" s="164" t="s">
        <v>171</v>
      </c>
    </row>
    <row r="922" spans="2:65" s="1" customFormat="1" ht="16.5" customHeight="1">
      <c r="B922" s="147"/>
      <c r="C922" s="148" t="s">
        <v>1081</v>
      </c>
      <c r="D922" s="148" t="s">
        <v>173</v>
      </c>
      <c r="E922" s="149" t="s">
        <v>1082</v>
      </c>
      <c r="F922" s="150" t="s">
        <v>1083</v>
      </c>
      <c r="G922" s="151" t="s">
        <v>176</v>
      </c>
      <c r="H922" s="152">
        <v>271.33</v>
      </c>
      <c r="I922" s="153"/>
      <c r="J922" s="154">
        <f>ROUND(I922*H922,2)</f>
        <v>0</v>
      </c>
      <c r="K922" s="150" t="s">
        <v>177</v>
      </c>
      <c r="L922" s="32"/>
      <c r="M922" s="155" t="s">
        <v>3</v>
      </c>
      <c r="N922" s="156" t="s">
        <v>45</v>
      </c>
      <c r="O922" s="51"/>
      <c r="P922" s="157">
        <f>O922*H922</f>
        <v>0</v>
      </c>
      <c r="Q922" s="157">
        <v>1E-05</v>
      </c>
      <c r="R922" s="157">
        <f>Q922*H922</f>
        <v>0.0027133</v>
      </c>
      <c r="S922" s="157">
        <v>0</v>
      </c>
      <c r="T922" s="158">
        <f>S922*H922</f>
        <v>0</v>
      </c>
      <c r="AR922" s="18" t="s">
        <v>386</v>
      </c>
      <c r="AT922" s="18" t="s">
        <v>173</v>
      </c>
      <c r="AU922" s="18" t="s">
        <v>84</v>
      </c>
      <c r="AY922" s="18" t="s">
        <v>171</v>
      </c>
      <c r="BE922" s="159">
        <f>IF(N922="základní",J922,0)</f>
        <v>0</v>
      </c>
      <c r="BF922" s="159">
        <f>IF(N922="snížená",J922,0)</f>
        <v>0</v>
      </c>
      <c r="BG922" s="159">
        <f>IF(N922="zákl. přenesená",J922,0)</f>
        <v>0</v>
      </c>
      <c r="BH922" s="159">
        <f>IF(N922="sníž. přenesená",J922,0)</f>
        <v>0</v>
      </c>
      <c r="BI922" s="159">
        <f>IF(N922="nulová",J922,0)</f>
        <v>0</v>
      </c>
      <c r="BJ922" s="18" t="s">
        <v>82</v>
      </c>
      <c r="BK922" s="159">
        <f>ROUND(I922*H922,2)</f>
        <v>0</v>
      </c>
      <c r="BL922" s="18" t="s">
        <v>386</v>
      </c>
      <c r="BM922" s="18" t="s">
        <v>1084</v>
      </c>
    </row>
    <row r="923" spans="2:47" s="1" customFormat="1" ht="19.5">
      <c r="B923" s="32"/>
      <c r="D923" s="160" t="s">
        <v>180</v>
      </c>
      <c r="F923" s="161" t="s">
        <v>1085</v>
      </c>
      <c r="I923" s="93"/>
      <c r="L923" s="32"/>
      <c r="M923" s="162"/>
      <c r="N923" s="51"/>
      <c r="O923" s="51"/>
      <c r="P923" s="51"/>
      <c r="Q923" s="51"/>
      <c r="R923" s="51"/>
      <c r="S923" s="51"/>
      <c r="T923" s="52"/>
      <c r="AT923" s="18" t="s">
        <v>180</v>
      </c>
      <c r="AU923" s="18" t="s">
        <v>84</v>
      </c>
    </row>
    <row r="924" spans="2:51" s="14" customFormat="1" ht="12">
      <c r="B924" s="179"/>
      <c r="D924" s="160" t="s">
        <v>182</v>
      </c>
      <c r="E924" s="180" t="s">
        <v>3</v>
      </c>
      <c r="F924" s="181" t="s">
        <v>368</v>
      </c>
      <c r="H924" s="180" t="s">
        <v>3</v>
      </c>
      <c r="I924" s="182"/>
      <c r="L924" s="179"/>
      <c r="M924" s="183"/>
      <c r="N924" s="184"/>
      <c r="O924" s="184"/>
      <c r="P924" s="184"/>
      <c r="Q924" s="184"/>
      <c r="R924" s="184"/>
      <c r="S924" s="184"/>
      <c r="T924" s="185"/>
      <c r="AT924" s="180" t="s">
        <v>182</v>
      </c>
      <c r="AU924" s="180" t="s">
        <v>84</v>
      </c>
      <c r="AV924" s="14" t="s">
        <v>82</v>
      </c>
      <c r="AW924" s="14" t="s">
        <v>34</v>
      </c>
      <c r="AX924" s="14" t="s">
        <v>74</v>
      </c>
      <c r="AY924" s="180" t="s">
        <v>171</v>
      </c>
    </row>
    <row r="925" spans="2:51" s="12" customFormat="1" ht="12">
      <c r="B925" s="163"/>
      <c r="D925" s="160" t="s">
        <v>182</v>
      </c>
      <c r="E925" s="164" t="s">
        <v>3</v>
      </c>
      <c r="F925" s="165" t="s">
        <v>403</v>
      </c>
      <c r="H925" s="166">
        <v>271.33</v>
      </c>
      <c r="I925" s="167"/>
      <c r="L925" s="163"/>
      <c r="M925" s="168"/>
      <c r="N925" s="169"/>
      <c r="O925" s="169"/>
      <c r="P925" s="169"/>
      <c r="Q925" s="169"/>
      <c r="R925" s="169"/>
      <c r="S925" s="169"/>
      <c r="T925" s="170"/>
      <c r="AT925" s="164" t="s">
        <v>182</v>
      </c>
      <c r="AU925" s="164" t="s">
        <v>84</v>
      </c>
      <c r="AV925" s="12" t="s">
        <v>84</v>
      </c>
      <c r="AW925" s="12" t="s">
        <v>34</v>
      </c>
      <c r="AX925" s="12" t="s">
        <v>82</v>
      </c>
      <c r="AY925" s="164" t="s">
        <v>171</v>
      </c>
    </row>
    <row r="926" spans="2:65" s="1" customFormat="1" ht="16.5" customHeight="1">
      <c r="B926" s="147"/>
      <c r="C926" s="189" t="s">
        <v>1086</v>
      </c>
      <c r="D926" s="189" t="s">
        <v>408</v>
      </c>
      <c r="E926" s="190" t="s">
        <v>1087</v>
      </c>
      <c r="F926" s="191" t="s">
        <v>1088</v>
      </c>
      <c r="G926" s="192" t="s">
        <v>176</v>
      </c>
      <c r="H926" s="193">
        <v>298.463</v>
      </c>
      <c r="I926" s="194"/>
      <c r="J926" s="195">
        <f>ROUND(I926*H926,2)</f>
        <v>0</v>
      </c>
      <c r="K926" s="191" t="s">
        <v>177</v>
      </c>
      <c r="L926" s="196"/>
      <c r="M926" s="197" t="s">
        <v>3</v>
      </c>
      <c r="N926" s="198" t="s">
        <v>45</v>
      </c>
      <c r="O926" s="51"/>
      <c r="P926" s="157">
        <f>O926*H926</f>
        <v>0</v>
      </c>
      <c r="Q926" s="157">
        <v>0.0005</v>
      </c>
      <c r="R926" s="157">
        <f>Q926*H926</f>
        <v>0.14923150000000002</v>
      </c>
      <c r="S926" s="157">
        <v>0</v>
      </c>
      <c r="T926" s="158">
        <f>S926*H926</f>
        <v>0</v>
      </c>
      <c r="AR926" s="18" t="s">
        <v>506</v>
      </c>
      <c r="AT926" s="18" t="s">
        <v>408</v>
      </c>
      <c r="AU926" s="18" t="s">
        <v>84</v>
      </c>
      <c r="AY926" s="18" t="s">
        <v>171</v>
      </c>
      <c r="BE926" s="159">
        <f>IF(N926="základní",J926,0)</f>
        <v>0</v>
      </c>
      <c r="BF926" s="159">
        <f>IF(N926="snížená",J926,0)</f>
        <v>0</v>
      </c>
      <c r="BG926" s="159">
        <f>IF(N926="zákl. přenesená",J926,0)</f>
        <v>0</v>
      </c>
      <c r="BH926" s="159">
        <f>IF(N926="sníž. přenesená",J926,0)</f>
        <v>0</v>
      </c>
      <c r="BI926" s="159">
        <f>IF(N926="nulová",J926,0)</f>
        <v>0</v>
      </c>
      <c r="BJ926" s="18" t="s">
        <v>82</v>
      </c>
      <c r="BK926" s="159">
        <f>ROUND(I926*H926,2)</f>
        <v>0</v>
      </c>
      <c r="BL926" s="18" t="s">
        <v>386</v>
      </c>
      <c r="BM926" s="18" t="s">
        <v>1089</v>
      </c>
    </row>
    <row r="927" spans="2:47" s="1" customFormat="1" ht="12">
      <c r="B927" s="32"/>
      <c r="D927" s="160" t="s">
        <v>180</v>
      </c>
      <c r="F927" s="161" t="s">
        <v>1088</v>
      </c>
      <c r="I927" s="93"/>
      <c r="L927" s="32"/>
      <c r="M927" s="162"/>
      <c r="N927" s="51"/>
      <c r="O927" s="51"/>
      <c r="P927" s="51"/>
      <c r="Q927" s="51"/>
      <c r="R927" s="51"/>
      <c r="S927" s="51"/>
      <c r="T927" s="52"/>
      <c r="AT927" s="18" t="s">
        <v>180</v>
      </c>
      <c r="AU927" s="18" t="s">
        <v>84</v>
      </c>
    </row>
    <row r="928" spans="2:51" s="12" customFormat="1" ht="12">
      <c r="B928" s="163"/>
      <c r="D928" s="160" t="s">
        <v>182</v>
      </c>
      <c r="F928" s="165" t="s">
        <v>1090</v>
      </c>
      <c r="H928" s="166">
        <v>298.463</v>
      </c>
      <c r="I928" s="167"/>
      <c r="L928" s="163"/>
      <c r="M928" s="168"/>
      <c r="N928" s="169"/>
      <c r="O928" s="169"/>
      <c r="P928" s="169"/>
      <c r="Q928" s="169"/>
      <c r="R928" s="169"/>
      <c r="S928" s="169"/>
      <c r="T928" s="170"/>
      <c r="AT928" s="164" t="s">
        <v>182</v>
      </c>
      <c r="AU928" s="164" t="s">
        <v>84</v>
      </c>
      <c r="AV928" s="12" t="s">
        <v>84</v>
      </c>
      <c r="AW928" s="12" t="s">
        <v>4</v>
      </c>
      <c r="AX928" s="12" t="s">
        <v>82</v>
      </c>
      <c r="AY928" s="164" t="s">
        <v>171</v>
      </c>
    </row>
    <row r="929" spans="2:63" s="11" customFormat="1" ht="22.9" customHeight="1">
      <c r="B929" s="134"/>
      <c r="D929" s="135" t="s">
        <v>73</v>
      </c>
      <c r="E929" s="145" t="s">
        <v>1091</v>
      </c>
      <c r="F929" s="145" t="s">
        <v>1092</v>
      </c>
      <c r="I929" s="137"/>
      <c r="J929" s="146">
        <f>BK929</f>
        <v>0</v>
      </c>
      <c r="L929" s="134"/>
      <c r="M929" s="139"/>
      <c r="N929" s="140"/>
      <c r="O929" s="140"/>
      <c r="P929" s="141">
        <f>SUM(P930:P943)</f>
        <v>0</v>
      </c>
      <c r="Q929" s="140"/>
      <c r="R929" s="141">
        <f>SUM(R930:R943)</f>
        <v>0.35734140000000003</v>
      </c>
      <c r="S929" s="140"/>
      <c r="T929" s="142">
        <f>SUM(T930:T943)</f>
        <v>0</v>
      </c>
      <c r="AR929" s="135" t="s">
        <v>84</v>
      </c>
      <c r="AT929" s="143" t="s">
        <v>73</v>
      </c>
      <c r="AU929" s="143" t="s">
        <v>82</v>
      </c>
      <c r="AY929" s="135" t="s">
        <v>171</v>
      </c>
      <c r="BK929" s="144">
        <f>SUM(BK930:BK943)</f>
        <v>0</v>
      </c>
    </row>
    <row r="930" spans="2:65" s="1" customFormat="1" ht="16.5" customHeight="1">
      <c r="B930" s="147"/>
      <c r="C930" s="148" t="s">
        <v>1093</v>
      </c>
      <c r="D930" s="148" t="s">
        <v>173</v>
      </c>
      <c r="E930" s="149" t="s">
        <v>1094</v>
      </c>
      <c r="F930" s="150" t="s">
        <v>1095</v>
      </c>
      <c r="G930" s="151" t="s">
        <v>176</v>
      </c>
      <c r="H930" s="152">
        <v>1.68</v>
      </c>
      <c r="I930" s="153"/>
      <c r="J930" s="154">
        <f>ROUND(I930*H930,2)</f>
        <v>0</v>
      </c>
      <c r="K930" s="150" t="s">
        <v>177</v>
      </c>
      <c r="L930" s="32"/>
      <c r="M930" s="155" t="s">
        <v>3</v>
      </c>
      <c r="N930" s="156" t="s">
        <v>45</v>
      </c>
      <c r="O930" s="51"/>
      <c r="P930" s="157">
        <f>O930*H930</f>
        <v>0</v>
      </c>
      <c r="Q930" s="157">
        <v>0.0237</v>
      </c>
      <c r="R930" s="157">
        <f>Q930*H930</f>
        <v>0.039816</v>
      </c>
      <c r="S930" s="157">
        <v>0</v>
      </c>
      <c r="T930" s="158">
        <f>S930*H930</f>
        <v>0</v>
      </c>
      <c r="AR930" s="18" t="s">
        <v>386</v>
      </c>
      <c r="AT930" s="18" t="s">
        <v>173</v>
      </c>
      <c r="AU930" s="18" t="s">
        <v>84</v>
      </c>
      <c r="AY930" s="18" t="s">
        <v>171</v>
      </c>
      <c r="BE930" s="159">
        <f>IF(N930="základní",J930,0)</f>
        <v>0</v>
      </c>
      <c r="BF930" s="159">
        <f>IF(N930="snížená",J930,0)</f>
        <v>0</v>
      </c>
      <c r="BG930" s="159">
        <f>IF(N930="zákl. přenesená",J930,0)</f>
        <v>0</v>
      </c>
      <c r="BH930" s="159">
        <f>IF(N930="sníž. přenesená",J930,0)</f>
        <v>0</v>
      </c>
      <c r="BI930" s="159">
        <f>IF(N930="nulová",J930,0)</f>
        <v>0</v>
      </c>
      <c r="BJ930" s="18" t="s">
        <v>82</v>
      </c>
      <c r="BK930" s="159">
        <f>ROUND(I930*H930,2)</f>
        <v>0</v>
      </c>
      <c r="BL930" s="18" t="s">
        <v>386</v>
      </c>
      <c r="BM930" s="18" t="s">
        <v>1096</v>
      </c>
    </row>
    <row r="931" spans="2:47" s="1" customFormat="1" ht="12">
      <c r="B931" s="32"/>
      <c r="D931" s="160" t="s">
        <v>180</v>
      </c>
      <c r="F931" s="161" t="s">
        <v>1097</v>
      </c>
      <c r="I931" s="93"/>
      <c r="L931" s="32"/>
      <c r="M931" s="162"/>
      <c r="N931" s="51"/>
      <c r="O931" s="51"/>
      <c r="P931" s="51"/>
      <c r="Q931" s="51"/>
      <c r="R931" s="51"/>
      <c r="S931" s="51"/>
      <c r="T931" s="52"/>
      <c r="AT931" s="18" t="s">
        <v>180</v>
      </c>
      <c r="AU931" s="18" t="s">
        <v>84</v>
      </c>
    </row>
    <row r="932" spans="2:51" s="14" customFormat="1" ht="12">
      <c r="B932" s="179"/>
      <c r="D932" s="160" t="s">
        <v>182</v>
      </c>
      <c r="E932" s="180" t="s">
        <v>3</v>
      </c>
      <c r="F932" s="181" t="s">
        <v>1098</v>
      </c>
      <c r="H932" s="180" t="s">
        <v>3</v>
      </c>
      <c r="I932" s="182"/>
      <c r="L932" s="179"/>
      <c r="M932" s="183"/>
      <c r="N932" s="184"/>
      <c r="O932" s="184"/>
      <c r="P932" s="184"/>
      <c r="Q932" s="184"/>
      <c r="R932" s="184"/>
      <c r="S932" s="184"/>
      <c r="T932" s="185"/>
      <c r="AT932" s="180" t="s">
        <v>182</v>
      </c>
      <c r="AU932" s="180" t="s">
        <v>84</v>
      </c>
      <c r="AV932" s="14" t="s">
        <v>82</v>
      </c>
      <c r="AW932" s="14" t="s">
        <v>34</v>
      </c>
      <c r="AX932" s="14" t="s">
        <v>74</v>
      </c>
      <c r="AY932" s="180" t="s">
        <v>171</v>
      </c>
    </row>
    <row r="933" spans="2:51" s="12" customFormat="1" ht="12">
      <c r="B933" s="163"/>
      <c r="D933" s="160" t="s">
        <v>182</v>
      </c>
      <c r="E933" s="164" t="s">
        <v>3</v>
      </c>
      <c r="F933" s="165" t="s">
        <v>1099</v>
      </c>
      <c r="H933" s="166">
        <v>1.68</v>
      </c>
      <c r="I933" s="167"/>
      <c r="L933" s="163"/>
      <c r="M933" s="168"/>
      <c r="N933" s="169"/>
      <c r="O933" s="169"/>
      <c r="P933" s="169"/>
      <c r="Q933" s="169"/>
      <c r="R933" s="169"/>
      <c r="S933" s="169"/>
      <c r="T933" s="170"/>
      <c r="AT933" s="164" t="s">
        <v>182</v>
      </c>
      <c r="AU933" s="164" t="s">
        <v>84</v>
      </c>
      <c r="AV933" s="12" t="s">
        <v>84</v>
      </c>
      <c r="AW933" s="12" t="s">
        <v>34</v>
      </c>
      <c r="AX933" s="12" t="s">
        <v>82</v>
      </c>
      <c r="AY933" s="164" t="s">
        <v>171</v>
      </c>
    </row>
    <row r="934" spans="2:65" s="1" customFormat="1" ht="16.5" customHeight="1">
      <c r="B934" s="147"/>
      <c r="C934" s="148" t="s">
        <v>1100</v>
      </c>
      <c r="D934" s="148" t="s">
        <v>173</v>
      </c>
      <c r="E934" s="149" t="s">
        <v>1101</v>
      </c>
      <c r="F934" s="150" t="s">
        <v>1102</v>
      </c>
      <c r="G934" s="151" t="s">
        <v>176</v>
      </c>
      <c r="H934" s="152">
        <v>7.29</v>
      </c>
      <c r="I934" s="153"/>
      <c r="J934" s="154">
        <f>ROUND(I934*H934,2)</f>
        <v>0</v>
      </c>
      <c r="K934" s="150" t="s">
        <v>177</v>
      </c>
      <c r="L934" s="32"/>
      <c r="M934" s="155" t="s">
        <v>3</v>
      </c>
      <c r="N934" s="156" t="s">
        <v>45</v>
      </c>
      <c r="O934" s="51"/>
      <c r="P934" s="157">
        <f>O934*H934</f>
        <v>0</v>
      </c>
      <c r="Q934" s="157">
        <v>0.02366</v>
      </c>
      <c r="R934" s="157">
        <f>Q934*H934</f>
        <v>0.1724814</v>
      </c>
      <c r="S934" s="157">
        <v>0</v>
      </c>
      <c r="T934" s="158">
        <f>S934*H934</f>
        <v>0</v>
      </c>
      <c r="AR934" s="18" t="s">
        <v>386</v>
      </c>
      <c r="AT934" s="18" t="s">
        <v>173</v>
      </c>
      <c r="AU934" s="18" t="s">
        <v>84</v>
      </c>
      <c r="AY934" s="18" t="s">
        <v>171</v>
      </c>
      <c r="BE934" s="159">
        <f>IF(N934="základní",J934,0)</f>
        <v>0</v>
      </c>
      <c r="BF934" s="159">
        <f>IF(N934="snížená",J934,0)</f>
        <v>0</v>
      </c>
      <c r="BG934" s="159">
        <f>IF(N934="zákl. přenesená",J934,0)</f>
        <v>0</v>
      </c>
      <c r="BH934" s="159">
        <f>IF(N934="sníž. přenesená",J934,0)</f>
        <v>0</v>
      </c>
      <c r="BI934" s="159">
        <f>IF(N934="nulová",J934,0)</f>
        <v>0</v>
      </c>
      <c r="BJ934" s="18" t="s">
        <v>82</v>
      </c>
      <c r="BK934" s="159">
        <f>ROUND(I934*H934,2)</f>
        <v>0</v>
      </c>
      <c r="BL934" s="18" t="s">
        <v>386</v>
      </c>
      <c r="BM934" s="18" t="s">
        <v>1103</v>
      </c>
    </row>
    <row r="935" spans="2:47" s="1" customFormat="1" ht="12">
      <c r="B935" s="32"/>
      <c r="D935" s="160" t="s">
        <v>180</v>
      </c>
      <c r="F935" s="161" t="s">
        <v>1104</v>
      </c>
      <c r="I935" s="93"/>
      <c r="L935" s="32"/>
      <c r="M935" s="162"/>
      <c r="N935" s="51"/>
      <c r="O935" s="51"/>
      <c r="P935" s="51"/>
      <c r="Q935" s="51"/>
      <c r="R935" s="51"/>
      <c r="S935" s="51"/>
      <c r="T935" s="52"/>
      <c r="AT935" s="18" t="s">
        <v>180</v>
      </c>
      <c r="AU935" s="18" t="s">
        <v>84</v>
      </c>
    </row>
    <row r="936" spans="2:51" s="14" customFormat="1" ht="12">
      <c r="B936" s="179"/>
      <c r="D936" s="160" t="s">
        <v>182</v>
      </c>
      <c r="E936" s="180" t="s">
        <v>3</v>
      </c>
      <c r="F936" s="181" t="s">
        <v>1105</v>
      </c>
      <c r="H936" s="180" t="s">
        <v>3</v>
      </c>
      <c r="I936" s="182"/>
      <c r="L936" s="179"/>
      <c r="M936" s="183"/>
      <c r="N936" s="184"/>
      <c r="O936" s="184"/>
      <c r="P936" s="184"/>
      <c r="Q936" s="184"/>
      <c r="R936" s="184"/>
      <c r="S936" s="184"/>
      <c r="T936" s="185"/>
      <c r="AT936" s="180" t="s">
        <v>182</v>
      </c>
      <c r="AU936" s="180" t="s">
        <v>84</v>
      </c>
      <c r="AV936" s="14" t="s">
        <v>82</v>
      </c>
      <c r="AW936" s="14" t="s">
        <v>34</v>
      </c>
      <c r="AX936" s="14" t="s">
        <v>74</v>
      </c>
      <c r="AY936" s="180" t="s">
        <v>171</v>
      </c>
    </row>
    <row r="937" spans="2:51" s="12" customFormat="1" ht="12">
      <c r="B937" s="163"/>
      <c r="D937" s="160" t="s">
        <v>182</v>
      </c>
      <c r="E937" s="164" t="s">
        <v>3</v>
      </c>
      <c r="F937" s="165" t="s">
        <v>1106</v>
      </c>
      <c r="H937" s="166">
        <v>7.29</v>
      </c>
      <c r="I937" s="167"/>
      <c r="L937" s="163"/>
      <c r="M937" s="168"/>
      <c r="N937" s="169"/>
      <c r="O937" s="169"/>
      <c r="P937" s="169"/>
      <c r="Q937" s="169"/>
      <c r="R937" s="169"/>
      <c r="S937" s="169"/>
      <c r="T937" s="170"/>
      <c r="AT937" s="164" t="s">
        <v>182</v>
      </c>
      <c r="AU937" s="164" t="s">
        <v>84</v>
      </c>
      <c r="AV937" s="12" t="s">
        <v>84</v>
      </c>
      <c r="AW937" s="12" t="s">
        <v>34</v>
      </c>
      <c r="AX937" s="12" t="s">
        <v>82</v>
      </c>
      <c r="AY937" s="164" t="s">
        <v>171</v>
      </c>
    </row>
    <row r="938" spans="2:65" s="1" customFormat="1" ht="16.5" customHeight="1">
      <c r="B938" s="147"/>
      <c r="C938" s="148" t="s">
        <v>1107</v>
      </c>
      <c r="D938" s="148" t="s">
        <v>173</v>
      </c>
      <c r="E938" s="149" t="s">
        <v>1108</v>
      </c>
      <c r="F938" s="150" t="s">
        <v>1109</v>
      </c>
      <c r="G938" s="151" t="s">
        <v>176</v>
      </c>
      <c r="H938" s="152">
        <v>10.8</v>
      </c>
      <c r="I938" s="153"/>
      <c r="J938" s="154">
        <f>ROUND(I938*H938,2)</f>
        <v>0</v>
      </c>
      <c r="K938" s="150" t="s">
        <v>1068</v>
      </c>
      <c r="L938" s="32"/>
      <c r="M938" s="155" t="s">
        <v>3</v>
      </c>
      <c r="N938" s="156" t="s">
        <v>45</v>
      </c>
      <c r="O938" s="51"/>
      <c r="P938" s="157">
        <f>O938*H938</f>
        <v>0</v>
      </c>
      <c r="Q938" s="157">
        <v>0.01343</v>
      </c>
      <c r="R938" s="157">
        <f>Q938*H938</f>
        <v>0.145044</v>
      </c>
      <c r="S938" s="157">
        <v>0</v>
      </c>
      <c r="T938" s="158">
        <f>S938*H938</f>
        <v>0</v>
      </c>
      <c r="AR938" s="18" t="s">
        <v>386</v>
      </c>
      <c r="AT938" s="18" t="s">
        <v>173</v>
      </c>
      <c r="AU938" s="18" t="s">
        <v>84</v>
      </c>
      <c r="AY938" s="18" t="s">
        <v>171</v>
      </c>
      <c r="BE938" s="159">
        <f>IF(N938="základní",J938,0)</f>
        <v>0</v>
      </c>
      <c r="BF938" s="159">
        <f>IF(N938="snížená",J938,0)</f>
        <v>0</v>
      </c>
      <c r="BG938" s="159">
        <f>IF(N938="zákl. přenesená",J938,0)</f>
        <v>0</v>
      </c>
      <c r="BH938" s="159">
        <f>IF(N938="sníž. přenesená",J938,0)</f>
        <v>0</v>
      </c>
      <c r="BI938" s="159">
        <f>IF(N938="nulová",J938,0)</f>
        <v>0</v>
      </c>
      <c r="BJ938" s="18" t="s">
        <v>82</v>
      </c>
      <c r="BK938" s="159">
        <f>ROUND(I938*H938,2)</f>
        <v>0</v>
      </c>
      <c r="BL938" s="18" t="s">
        <v>386</v>
      </c>
      <c r="BM938" s="18" t="s">
        <v>1110</v>
      </c>
    </row>
    <row r="939" spans="2:47" s="1" customFormat="1" ht="12">
      <c r="B939" s="32"/>
      <c r="D939" s="160" t="s">
        <v>180</v>
      </c>
      <c r="F939" s="161" t="s">
        <v>1111</v>
      </c>
      <c r="I939" s="93"/>
      <c r="L939" s="32"/>
      <c r="M939" s="162"/>
      <c r="N939" s="51"/>
      <c r="O939" s="51"/>
      <c r="P939" s="51"/>
      <c r="Q939" s="51"/>
      <c r="R939" s="51"/>
      <c r="S939" s="51"/>
      <c r="T939" s="52"/>
      <c r="AT939" s="18" t="s">
        <v>180</v>
      </c>
      <c r="AU939" s="18" t="s">
        <v>84</v>
      </c>
    </row>
    <row r="940" spans="2:51" s="14" customFormat="1" ht="12">
      <c r="B940" s="179"/>
      <c r="D940" s="160" t="s">
        <v>182</v>
      </c>
      <c r="E940" s="180" t="s">
        <v>3</v>
      </c>
      <c r="F940" s="181" t="s">
        <v>1112</v>
      </c>
      <c r="H940" s="180" t="s">
        <v>3</v>
      </c>
      <c r="I940" s="182"/>
      <c r="L940" s="179"/>
      <c r="M940" s="183"/>
      <c r="N940" s="184"/>
      <c r="O940" s="184"/>
      <c r="P940" s="184"/>
      <c r="Q940" s="184"/>
      <c r="R940" s="184"/>
      <c r="S940" s="184"/>
      <c r="T940" s="185"/>
      <c r="AT940" s="180" t="s">
        <v>182</v>
      </c>
      <c r="AU940" s="180" t="s">
        <v>84</v>
      </c>
      <c r="AV940" s="14" t="s">
        <v>82</v>
      </c>
      <c r="AW940" s="14" t="s">
        <v>34</v>
      </c>
      <c r="AX940" s="14" t="s">
        <v>74</v>
      </c>
      <c r="AY940" s="180" t="s">
        <v>171</v>
      </c>
    </row>
    <row r="941" spans="2:51" s="12" customFormat="1" ht="12">
      <c r="B941" s="163"/>
      <c r="D941" s="160" t="s">
        <v>182</v>
      </c>
      <c r="E941" s="164" t="s">
        <v>3</v>
      </c>
      <c r="F941" s="165" t="s">
        <v>1113</v>
      </c>
      <c r="H941" s="166">
        <v>10.8</v>
      </c>
      <c r="I941" s="167"/>
      <c r="L941" s="163"/>
      <c r="M941" s="168"/>
      <c r="N941" s="169"/>
      <c r="O941" s="169"/>
      <c r="P941" s="169"/>
      <c r="Q941" s="169"/>
      <c r="R941" s="169"/>
      <c r="S941" s="169"/>
      <c r="T941" s="170"/>
      <c r="AT941" s="164" t="s">
        <v>182</v>
      </c>
      <c r="AU941" s="164" t="s">
        <v>84</v>
      </c>
      <c r="AV941" s="12" t="s">
        <v>84</v>
      </c>
      <c r="AW941" s="12" t="s">
        <v>34</v>
      </c>
      <c r="AX941" s="12" t="s">
        <v>82</v>
      </c>
      <c r="AY941" s="164" t="s">
        <v>171</v>
      </c>
    </row>
    <row r="942" spans="2:65" s="1" customFormat="1" ht="16.5" customHeight="1">
      <c r="B942" s="147"/>
      <c r="C942" s="148" t="s">
        <v>1114</v>
      </c>
      <c r="D942" s="148" t="s">
        <v>173</v>
      </c>
      <c r="E942" s="149" t="s">
        <v>1115</v>
      </c>
      <c r="F942" s="150" t="s">
        <v>1116</v>
      </c>
      <c r="G942" s="151" t="s">
        <v>235</v>
      </c>
      <c r="H942" s="152">
        <v>0.357</v>
      </c>
      <c r="I942" s="153"/>
      <c r="J942" s="154">
        <f>ROUND(I942*H942,2)</f>
        <v>0</v>
      </c>
      <c r="K942" s="150" t="s">
        <v>177</v>
      </c>
      <c r="L942" s="32"/>
      <c r="M942" s="155" t="s">
        <v>3</v>
      </c>
      <c r="N942" s="156" t="s">
        <v>45</v>
      </c>
      <c r="O942" s="51"/>
      <c r="P942" s="157">
        <f>O942*H942</f>
        <v>0</v>
      </c>
      <c r="Q942" s="157">
        <v>0</v>
      </c>
      <c r="R942" s="157">
        <f>Q942*H942</f>
        <v>0</v>
      </c>
      <c r="S942" s="157">
        <v>0</v>
      </c>
      <c r="T942" s="158">
        <f>S942*H942</f>
        <v>0</v>
      </c>
      <c r="AR942" s="18" t="s">
        <v>386</v>
      </c>
      <c r="AT942" s="18" t="s">
        <v>173</v>
      </c>
      <c r="AU942" s="18" t="s">
        <v>84</v>
      </c>
      <c r="AY942" s="18" t="s">
        <v>171</v>
      </c>
      <c r="BE942" s="159">
        <f>IF(N942="základní",J942,0)</f>
        <v>0</v>
      </c>
      <c r="BF942" s="159">
        <f>IF(N942="snížená",J942,0)</f>
        <v>0</v>
      </c>
      <c r="BG942" s="159">
        <f>IF(N942="zákl. přenesená",J942,0)</f>
        <v>0</v>
      </c>
      <c r="BH942" s="159">
        <f>IF(N942="sníž. přenesená",J942,0)</f>
        <v>0</v>
      </c>
      <c r="BI942" s="159">
        <f>IF(N942="nulová",J942,0)</f>
        <v>0</v>
      </c>
      <c r="BJ942" s="18" t="s">
        <v>82</v>
      </c>
      <c r="BK942" s="159">
        <f>ROUND(I942*H942,2)</f>
        <v>0</v>
      </c>
      <c r="BL942" s="18" t="s">
        <v>386</v>
      </c>
      <c r="BM942" s="18" t="s">
        <v>1117</v>
      </c>
    </row>
    <row r="943" spans="2:47" s="1" customFormat="1" ht="19.5">
      <c r="B943" s="32"/>
      <c r="D943" s="160" t="s">
        <v>180</v>
      </c>
      <c r="F943" s="161" t="s">
        <v>1118</v>
      </c>
      <c r="I943" s="93"/>
      <c r="L943" s="32"/>
      <c r="M943" s="162"/>
      <c r="N943" s="51"/>
      <c r="O943" s="51"/>
      <c r="P943" s="51"/>
      <c r="Q943" s="51"/>
      <c r="R943" s="51"/>
      <c r="S943" s="51"/>
      <c r="T943" s="52"/>
      <c r="AT943" s="18" t="s">
        <v>180</v>
      </c>
      <c r="AU943" s="18" t="s">
        <v>84</v>
      </c>
    </row>
    <row r="944" spans="2:63" s="11" customFormat="1" ht="22.9" customHeight="1">
      <c r="B944" s="134"/>
      <c r="D944" s="135" t="s">
        <v>73</v>
      </c>
      <c r="E944" s="145" t="s">
        <v>1119</v>
      </c>
      <c r="F944" s="145" t="s">
        <v>1120</v>
      </c>
      <c r="I944" s="137"/>
      <c r="J944" s="146">
        <f>BK944</f>
        <v>0</v>
      </c>
      <c r="L944" s="134"/>
      <c r="M944" s="139"/>
      <c r="N944" s="140"/>
      <c r="O944" s="140"/>
      <c r="P944" s="141">
        <f>SUM(P945:P1162)</f>
        <v>0</v>
      </c>
      <c r="Q944" s="140"/>
      <c r="R944" s="141">
        <f>SUM(R945:R1162)</f>
        <v>13.5323644</v>
      </c>
      <c r="S944" s="140"/>
      <c r="T944" s="142">
        <f>SUM(T945:T1162)</f>
        <v>0</v>
      </c>
      <c r="AR944" s="135" t="s">
        <v>84</v>
      </c>
      <c r="AT944" s="143" t="s">
        <v>73</v>
      </c>
      <c r="AU944" s="143" t="s">
        <v>82</v>
      </c>
      <c r="AY944" s="135" t="s">
        <v>171</v>
      </c>
      <c r="BK944" s="144">
        <f>SUM(BK945:BK1162)</f>
        <v>0</v>
      </c>
    </row>
    <row r="945" spans="2:65" s="1" customFormat="1" ht="16.5" customHeight="1">
      <c r="B945" s="147"/>
      <c r="C945" s="148" t="s">
        <v>1121</v>
      </c>
      <c r="D945" s="148" t="s">
        <v>173</v>
      </c>
      <c r="E945" s="149" t="s">
        <v>1122</v>
      </c>
      <c r="F945" s="150" t="s">
        <v>1123</v>
      </c>
      <c r="G945" s="151" t="s">
        <v>176</v>
      </c>
      <c r="H945" s="152">
        <v>93.505</v>
      </c>
      <c r="I945" s="153"/>
      <c r="J945" s="154">
        <f>ROUND(I945*H945,2)</f>
        <v>0</v>
      </c>
      <c r="K945" s="150" t="s">
        <v>177</v>
      </c>
      <c r="L945" s="32"/>
      <c r="M945" s="155" t="s">
        <v>3</v>
      </c>
      <c r="N945" s="156" t="s">
        <v>45</v>
      </c>
      <c r="O945" s="51"/>
      <c r="P945" s="157">
        <f>O945*H945</f>
        <v>0</v>
      </c>
      <c r="Q945" s="157">
        <v>0.02687</v>
      </c>
      <c r="R945" s="157">
        <f>Q945*H945</f>
        <v>2.51247935</v>
      </c>
      <c r="S945" s="157">
        <v>0</v>
      </c>
      <c r="T945" s="158">
        <f>S945*H945</f>
        <v>0</v>
      </c>
      <c r="AR945" s="18" t="s">
        <v>386</v>
      </c>
      <c r="AT945" s="18" t="s">
        <v>173</v>
      </c>
      <c r="AU945" s="18" t="s">
        <v>84</v>
      </c>
      <c r="AY945" s="18" t="s">
        <v>171</v>
      </c>
      <c r="BE945" s="159">
        <f>IF(N945="základní",J945,0)</f>
        <v>0</v>
      </c>
      <c r="BF945" s="159">
        <f>IF(N945="snížená",J945,0)</f>
        <v>0</v>
      </c>
      <c r="BG945" s="159">
        <f>IF(N945="zákl. přenesená",J945,0)</f>
        <v>0</v>
      </c>
      <c r="BH945" s="159">
        <f>IF(N945="sníž. přenesená",J945,0)</f>
        <v>0</v>
      </c>
      <c r="BI945" s="159">
        <f>IF(N945="nulová",J945,0)</f>
        <v>0</v>
      </c>
      <c r="BJ945" s="18" t="s">
        <v>82</v>
      </c>
      <c r="BK945" s="159">
        <f>ROUND(I945*H945,2)</f>
        <v>0</v>
      </c>
      <c r="BL945" s="18" t="s">
        <v>386</v>
      </c>
      <c r="BM945" s="18" t="s">
        <v>1124</v>
      </c>
    </row>
    <row r="946" spans="2:47" s="1" customFormat="1" ht="19.5">
      <c r="B946" s="32"/>
      <c r="D946" s="160" t="s">
        <v>180</v>
      </c>
      <c r="F946" s="161" t="s">
        <v>1125</v>
      </c>
      <c r="I946" s="93"/>
      <c r="L946" s="32"/>
      <c r="M946" s="162"/>
      <c r="N946" s="51"/>
      <c r="O946" s="51"/>
      <c r="P946" s="51"/>
      <c r="Q946" s="51"/>
      <c r="R946" s="51"/>
      <c r="S946" s="51"/>
      <c r="T946" s="52"/>
      <c r="AT946" s="18" t="s">
        <v>180</v>
      </c>
      <c r="AU946" s="18" t="s">
        <v>84</v>
      </c>
    </row>
    <row r="947" spans="2:51" s="14" customFormat="1" ht="12">
      <c r="B947" s="179"/>
      <c r="D947" s="160" t="s">
        <v>182</v>
      </c>
      <c r="E947" s="180" t="s">
        <v>3</v>
      </c>
      <c r="F947" s="181" t="s">
        <v>1126</v>
      </c>
      <c r="H947" s="180" t="s">
        <v>3</v>
      </c>
      <c r="I947" s="182"/>
      <c r="L947" s="179"/>
      <c r="M947" s="183"/>
      <c r="N947" s="184"/>
      <c r="O947" s="184"/>
      <c r="P947" s="184"/>
      <c r="Q947" s="184"/>
      <c r="R947" s="184"/>
      <c r="S947" s="184"/>
      <c r="T947" s="185"/>
      <c r="AT947" s="180" t="s">
        <v>182</v>
      </c>
      <c r="AU947" s="180" t="s">
        <v>84</v>
      </c>
      <c r="AV947" s="14" t="s">
        <v>82</v>
      </c>
      <c r="AW947" s="14" t="s">
        <v>34</v>
      </c>
      <c r="AX947" s="14" t="s">
        <v>74</v>
      </c>
      <c r="AY947" s="180" t="s">
        <v>171</v>
      </c>
    </row>
    <row r="948" spans="2:51" s="12" customFormat="1" ht="12">
      <c r="B948" s="163"/>
      <c r="D948" s="160" t="s">
        <v>182</v>
      </c>
      <c r="E948" s="164" t="s">
        <v>3</v>
      </c>
      <c r="F948" s="165" t="s">
        <v>1127</v>
      </c>
      <c r="H948" s="166">
        <v>32.112</v>
      </c>
      <c r="I948" s="167"/>
      <c r="L948" s="163"/>
      <c r="M948" s="168"/>
      <c r="N948" s="169"/>
      <c r="O948" s="169"/>
      <c r="P948" s="169"/>
      <c r="Q948" s="169"/>
      <c r="R948" s="169"/>
      <c r="S948" s="169"/>
      <c r="T948" s="170"/>
      <c r="AT948" s="164" t="s">
        <v>182</v>
      </c>
      <c r="AU948" s="164" t="s">
        <v>84</v>
      </c>
      <c r="AV948" s="12" t="s">
        <v>84</v>
      </c>
      <c r="AW948" s="12" t="s">
        <v>34</v>
      </c>
      <c r="AX948" s="12" t="s">
        <v>74</v>
      </c>
      <c r="AY948" s="164" t="s">
        <v>171</v>
      </c>
    </row>
    <row r="949" spans="2:51" s="14" customFormat="1" ht="12">
      <c r="B949" s="179"/>
      <c r="D949" s="160" t="s">
        <v>182</v>
      </c>
      <c r="E949" s="180" t="s">
        <v>3</v>
      </c>
      <c r="F949" s="181" t="s">
        <v>1128</v>
      </c>
      <c r="H949" s="180" t="s">
        <v>3</v>
      </c>
      <c r="I949" s="182"/>
      <c r="L949" s="179"/>
      <c r="M949" s="183"/>
      <c r="N949" s="184"/>
      <c r="O949" s="184"/>
      <c r="P949" s="184"/>
      <c r="Q949" s="184"/>
      <c r="R949" s="184"/>
      <c r="S949" s="184"/>
      <c r="T949" s="185"/>
      <c r="AT949" s="180" t="s">
        <v>182</v>
      </c>
      <c r="AU949" s="180" t="s">
        <v>84</v>
      </c>
      <c r="AV949" s="14" t="s">
        <v>82</v>
      </c>
      <c r="AW949" s="14" t="s">
        <v>34</v>
      </c>
      <c r="AX949" s="14" t="s">
        <v>74</v>
      </c>
      <c r="AY949" s="180" t="s">
        <v>171</v>
      </c>
    </row>
    <row r="950" spans="2:51" s="12" customFormat="1" ht="12">
      <c r="B950" s="163"/>
      <c r="D950" s="160" t="s">
        <v>182</v>
      </c>
      <c r="E950" s="164" t="s">
        <v>3</v>
      </c>
      <c r="F950" s="165" t="s">
        <v>1129</v>
      </c>
      <c r="H950" s="166">
        <v>29.968</v>
      </c>
      <c r="I950" s="167"/>
      <c r="L950" s="163"/>
      <c r="M950" s="168"/>
      <c r="N950" s="169"/>
      <c r="O950" s="169"/>
      <c r="P950" s="169"/>
      <c r="Q950" s="169"/>
      <c r="R950" s="169"/>
      <c r="S950" s="169"/>
      <c r="T950" s="170"/>
      <c r="AT950" s="164" t="s">
        <v>182</v>
      </c>
      <c r="AU950" s="164" t="s">
        <v>84</v>
      </c>
      <c r="AV950" s="12" t="s">
        <v>84</v>
      </c>
      <c r="AW950" s="12" t="s">
        <v>34</v>
      </c>
      <c r="AX950" s="12" t="s">
        <v>74</v>
      </c>
      <c r="AY950" s="164" t="s">
        <v>171</v>
      </c>
    </row>
    <row r="951" spans="2:51" s="12" customFormat="1" ht="12">
      <c r="B951" s="163"/>
      <c r="D951" s="160" t="s">
        <v>182</v>
      </c>
      <c r="E951" s="164" t="s">
        <v>3</v>
      </c>
      <c r="F951" s="165" t="s">
        <v>1130</v>
      </c>
      <c r="H951" s="166">
        <v>13.725</v>
      </c>
      <c r="I951" s="167"/>
      <c r="L951" s="163"/>
      <c r="M951" s="168"/>
      <c r="N951" s="169"/>
      <c r="O951" s="169"/>
      <c r="P951" s="169"/>
      <c r="Q951" s="169"/>
      <c r="R951" s="169"/>
      <c r="S951" s="169"/>
      <c r="T951" s="170"/>
      <c r="AT951" s="164" t="s">
        <v>182</v>
      </c>
      <c r="AU951" s="164" t="s">
        <v>84</v>
      </c>
      <c r="AV951" s="12" t="s">
        <v>84</v>
      </c>
      <c r="AW951" s="12" t="s">
        <v>34</v>
      </c>
      <c r="AX951" s="12" t="s">
        <v>74</v>
      </c>
      <c r="AY951" s="164" t="s">
        <v>171</v>
      </c>
    </row>
    <row r="952" spans="2:51" s="12" customFormat="1" ht="12">
      <c r="B952" s="163"/>
      <c r="D952" s="160" t="s">
        <v>182</v>
      </c>
      <c r="E952" s="164" t="s">
        <v>3</v>
      </c>
      <c r="F952" s="165" t="s">
        <v>1131</v>
      </c>
      <c r="H952" s="166">
        <v>6.392</v>
      </c>
      <c r="I952" s="167"/>
      <c r="L952" s="163"/>
      <c r="M952" s="168"/>
      <c r="N952" s="169"/>
      <c r="O952" s="169"/>
      <c r="P952" s="169"/>
      <c r="Q952" s="169"/>
      <c r="R952" s="169"/>
      <c r="S952" s="169"/>
      <c r="T952" s="170"/>
      <c r="AT952" s="164" t="s">
        <v>182</v>
      </c>
      <c r="AU952" s="164" t="s">
        <v>84</v>
      </c>
      <c r="AV952" s="12" t="s">
        <v>84</v>
      </c>
      <c r="AW952" s="12" t="s">
        <v>34</v>
      </c>
      <c r="AX952" s="12" t="s">
        <v>74</v>
      </c>
      <c r="AY952" s="164" t="s">
        <v>171</v>
      </c>
    </row>
    <row r="953" spans="2:51" s="14" customFormat="1" ht="12">
      <c r="B953" s="179"/>
      <c r="D953" s="160" t="s">
        <v>182</v>
      </c>
      <c r="E953" s="180" t="s">
        <v>3</v>
      </c>
      <c r="F953" s="181" t="s">
        <v>1132</v>
      </c>
      <c r="H953" s="180" t="s">
        <v>3</v>
      </c>
      <c r="I953" s="182"/>
      <c r="L953" s="179"/>
      <c r="M953" s="183"/>
      <c r="N953" s="184"/>
      <c r="O953" s="184"/>
      <c r="P953" s="184"/>
      <c r="Q953" s="184"/>
      <c r="R953" s="184"/>
      <c r="S953" s="184"/>
      <c r="T953" s="185"/>
      <c r="AT953" s="180" t="s">
        <v>182</v>
      </c>
      <c r="AU953" s="180" t="s">
        <v>84</v>
      </c>
      <c r="AV953" s="14" t="s">
        <v>82</v>
      </c>
      <c r="AW953" s="14" t="s">
        <v>34</v>
      </c>
      <c r="AX953" s="14" t="s">
        <v>74</v>
      </c>
      <c r="AY953" s="180" t="s">
        <v>171</v>
      </c>
    </row>
    <row r="954" spans="2:51" s="12" customFormat="1" ht="12">
      <c r="B954" s="163"/>
      <c r="D954" s="160" t="s">
        <v>182</v>
      </c>
      <c r="E954" s="164" t="s">
        <v>3</v>
      </c>
      <c r="F954" s="165" t="s">
        <v>1133</v>
      </c>
      <c r="H954" s="166">
        <v>11.308</v>
      </c>
      <c r="I954" s="167"/>
      <c r="L954" s="163"/>
      <c r="M954" s="168"/>
      <c r="N954" s="169"/>
      <c r="O954" s="169"/>
      <c r="P954" s="169"/>
      <c r="Q954" s="169"/>
      <c r="R954" s="169"/>
      <c r="S954" s="169"/>
      <c r="T954" s="170"/>
      <c r="AT954" s="164" t="s">
        <v>182</v>
      </c>
      <c r="AU954" s="164" t="s">
        <v>84</v>
      </c>
      <c r="AV954" s="12" t="s">
        <v>84</v>
      </c>
      <c r="AW954" s="12" t="s">
        <v>34</v>
      </c>
      <c r="AX954" s="12" t="s">
        <v>74</v>
      </c>
      <c r="AY954" s="164" t="s">
        <v>171</v>
      </c>
    </row>
    <row r="955" spans="2:51" s="13" customFormat="1" ht="12">
      <c r="B955" s="171"/>
      <c r="D955" s="160" t="s">
        <v>182</v>
      </c>
      <c r="E955" s="172" t="s">
        <v>3</v>
      </c>
      <c r="F955" s="173" t="s">
        <v>201</v>
      </c>
      <c r="H955" s="174">
        <v>93.505</v>
      </c>
      <c r="I955" s="175"/>
      <c r="L955" s="171"/>
      <c r="M955" s="176"/>
      <c r="N955" s="177"/>
      <c r="O955" s="177"/>
      <c r="P955" s="177"/>
      <c r="Q955" s="177"/>
      <c r="R955" s="177"/>
      <c r="S955" s="177"/>
      <c r="T955" s="178"/>
      <c r="AT955" s="172" t="s">
        <v>182</v>
      </c>
      <c r="AU955" s="172" t="s">
        <v>84</v>
      </c>
      <c r="AV955" s="13" t="s">
        <v>178</v>
      </c>
      <c r="AW955" s="13" t="s">
        <v>34</v>
      </c>
      <c r="AX955" s="13" t="s">
        <v>82</v>
      </c>
      <c r="AY955" s="172" t="s">
        <v>171</v>
      </c>
    </row>
    <row r="956" spans="2:65" s="1" customFormat="1" ht="16.5" customHeight="1">
      <c r="B956" s="147"/>
      <c r="C956" s="148" t="s">
        <v>1134</v>
      </c>
      <c r="D956" s="148" t="s">
        <v>173</v>
      </c>
      <c r="E956" s="149" t="s">
        <v>1135</v>
      </c>
      <c r="F956" s="150" t="s">
        <v>1136</v>
      </c>
      <c r="G956" s="151" t="s">
        <v>176</v>
      </c>
      <c r="H956" s="152">
        <v>18.96</v>
      </c>
      <c r="I956" s="153"/>
      <c r="J956" s="154">
        <f>ROUND(I956*H956,2)</f>
        <v>0</v>
      </c>
      <c r="K956" s="150" t="s">
        <v>177</v>
      </c>
      <c r="L956" s="32"/>
      <c r="M956" s="155" t="s">
        <v>3</v>
      </c>
      <c r="N956" s="156" t="s">
        <v>45</v>
      </c>
      <c r="O956" s="51"/>
      <c r="P956" s="157">
        <f>O956*H956</f>
        <v>0</v>
      </c>
      <c r="Q956" s="157">
        <v>0.02541</v>
      </c>
      <c r="R956" s="157">
        <f>Q956*H956</f>
        <v>0.48177359999999997</v>
      </c>
      <c r="S956" s="157">
        <v>0</v>
      </c>
      <c r="T956" s="158">
        <f>S956*H956</f>
        <v>0</v>
      </c>
      <c r="AR956" s="18" t="s">
        <v>386</v>
      </c>
      <c r="AT956" s="18" t="s">
        <v>173</v>
      </c>
      <c r="AU956" s="18" t="s">
        <v>84</v>
      </c>
      <c r="AY956" s="18" t="s">
        <v>171</v>
      </c>
      <c r="BE956" s="159">
        <f>IF(N956="základní",J956,0)</f>
        <v>0</v>
      </c>
      <c r="BF956" s="159">
        <f>IF(N956="snížená",J956,0)</f>
        <v>0</v>
      </c>
      <c r="BG956" s="159">
        <f>IF(N956="zákl. přenesená",J956,0)</f>
        <v>0</v>
      </c>
      <c r="BH956" s="159">
        <f>IF(N956="sníž. přenesená",J956,0)</f>
        <v>0</v>
      </c>
      <c r="BI956" s="159">
        <f>IF(N956="nulová",J956,0)</f>
        <v>0</v>
      </c>
      <c r="BJ956" s="18" t="s">
        <v>82</v>
      </c>
      <c r="BK956" s="159">
        <f>ROUND(I956*H956,2)</f>
        <v>0</v>
      </c>
      <c r="BL956" s="18" t="s">
        <v>386</v>
      </c>
      <c r="BM956" s="18" t="s">
        <v>1137</v>
      </c>
    </row>
    <row r="957" spans="2:47" s="1" customFormat="1" ht="19.5">
      <c r="B957" s="32"/>
      <c r="D957" s="160" t="s">
        <v>180</v>
      </c>
      <c r="F957" s="161" t="s">
        <v>1138</v>
      </c>
      <c r="I957" s="93"/>
      <c r="L957" s="32"/>
      <c r="M957" s="162"/>
      <c r="N957" s="51"/>
      <c r="O957" s="51"/>
      <c r="P957" s="51"/>
      <c r="Q957" s="51"/>
      <c r="R957" s="51"/>
      <c r="S957" s="51"/>
      <c r="T957" s="52"/>
      <c r="AT957" s="18" t="s">
        <v>180</v>
      </c>
      <c r="AU957" s="18" t="s">
        <v>84</v>
      </c>
    </row>
    <row r="958" spans="2:51" s="14" customFormat="1" ht="12">
      <c r="B958" s="179"/>
      <c r="D958" s="160" t="s">
        <v>182</v>
      </c>
      <c r="E958" s="180" t="s">
        <v>3</v>
      </c>
      <c r="F958" s="181" t="s">
        <v>1139</v>
      </c>
      <c r="H958" s="180" t="s">
        <v>3</v>
      </c>
      <c r="I958" s="182"/>
      <c r="L958" s="179"/>
      <c r="M958" s="183"/>
      <c r="N958" s="184"/>
      <c r="O958" s="184"/>
      <c r="P958" s="184"/>
      <c r="Q958" s="184"/>
      <c r="R958" s="184"/>
      <c r="S958" s="184"/>
      <c r="T958" s="185"/>
      <c r="AT958" s="180" t="s">
        <v>182</v>
      </c>
      <c r="AU958" s="180" t="s">
        <v>84</v>
      </c>
      <c r="AV958" s="14" t="s">
        <v>82</v>
      </c>
      <c r="AW958" s="14" t="s">
        <v>34</v>
      </c>
      <c r="AX958" s="14" t="s">
        <v>74</v>
      </c>
      <c r="AY958" s="180" t="s">
        <v>171</v>
      </c>
    </row>
    <row r="959" spans="2:51" s="12" customFormat="1" ht="12">
      <c r="B959" s="163"/>
      <c r="D959" s="160" t="s">
        <v>182</v>
      </c>
      <c r="E959" s="164" t="s">
        <v>3</v>
      </c>
      <c r="F959" s="165" t="s">
        <v>1140</v>
      </c>
      <c r="H959" s="166">
        <v>18.96</v>
      </c>
      <c r="I959" s="167"/>
      <c r="L959" s="163"/>
      <c r="M959" s="168"/>
      <c r="N959" s="169"/>
      <c r="O959" s="169"/>
      <c r="P959" s="169"/>
      <c r="Q959" s="169"/>
      <c r="R959" s="169"/>
      <c r="S959" s="169"/>
      <c r="T959" s="170"/>
      <c r="AT959" s="164" t="s">
        <v>182</v>
      </c>
      <c r="AU959" s="164" t="s">
        <v>84</v>
      </c>
      <c r="AV959" s="12" t="s">
        <v>84</v>
      </c>
      <c r="AW959" s="12" t="s">
        <v>34</v>
      </c>
      <c r="AX959" s="12" t="s">
        <v>82</v>
      </c>
      <c r="AY959" s="164" t="s">
        <v>171</v>
      </c>
    </row>
    <row r="960" spans="2:65" s="1" customFormat="1" ht="16.5" customHeight="1">
      <c r="B960" s="147"/>
      <c r="C960" s="148" t="s">
        <v>1141</v>
      </c>
      <c r="D960" s="148" t="s">
        <v>173</v>
      </c>
      <c r="E960" s="149" t="s">
        <v>1142</v>
      </c>
      <c r="F960" s="150" t="s">
        <v>1143</v>
      </c>
      <c r="G960" s="151" t="s">
        <v>176</v>
      </c>
      <c r="H960" s="152">
        <v>44.278</v>
      </c>
      <c r="I960" s="153"/>
      <c r="J960" s="154">
        <f>ROUND(I960*H960,2)</f>
        <v>0</v>
      </c>
      <c r="K960" s="150" t="s">
        <v>177</v>
      </c>
      <c r="L960" s="32"/>
      <c r="M960" s="155" t="s">
        <v>3</v>
      </c>
      <c r="N960" s="156" t="s">
        <v>45</v>
      </c>
      <c r="O960" s="51"/>
      <c r="P960" s="157">
        <f>O960*H960</f>
        <v>0</v>
      </c>
      <c r="Q960" s="157">
        <v>0.03002</v>
      </c>
      <c r="R960" s="157">
        <f>Q960*H960</f>
        <v>1.32922556</v>
      </c>
      <c r="S960" s="157">
        <v>0</v>
      </c>
      <c r="T960" s="158">
        <f>S960*H960</f>
        <v>0</v>
      </c>
      <c r="AR960" s="18" t="s">
        <v>386</v>
      </c>
      <c r="AT960" s="18" t="s">
        <v>173</v>
      </c>
      <c r="AU960" s="18" t="s">
        <v>84</v>
      </c>
      <c r="AY960" s="18" t="s">
        <v>171</v>
      </c>
      <c r="BE960" s="159">
        <f>IF(N960="základní",J960,0)</f>
        <v>0</v>
      </c>
      <c r="BF960" s="159">
        <f>IF(N960="snížená",J960,0)</f>
        <v>0</v>
      </c>
      <c r="BG960" s="159">
        <f>IF(N960="zákl. přenesená",J960,0)</f>
        <v>0</v>
      </c>
      <c r="BH960" s="159">
        <f>IF(N960="sníž. přenesená",J960,0)</f>
        <v>0</v>
      </c>
      <c r="BI960" s="159">
        <f>IF(N960="nulová",J960,0)</f>
        <v>0</v>
      </c>
      <c r="BJ960" s="18" t="s">
        <v>82</v>
      </c>
      <c r="BK960" s="159">
        <f>ROUND(I960*H960,2)</f>
        <v>0</v>
      </c>
      <c r="BL960" s="18" t="s">
        <v>386</v>
      </c>
      <c r="BM960" s="18" t="s">
        <v>1144</v>
      </c>
    </row>
    <row r="961" spans="2:47" s="1" customFormat="1" ht="19.5">
      <c r="B961" s="32"/>
      <c r="D961" s="160" t="s">
        <v>180</v>
      </c>
      <c r="F961" s="161" t="s">
        <v>1145</v>
      </c>
      <c r="I961" s="93"/>
      <c r="L961" s="32"/>
      <c r="M961" s="162"/>
      <c r="N961" s="51"/>
      <c r="O961" s="51"/>
      <c r="P961" s="51"/>
      <c r="Q961" s="51"/>
      <c r="R961" s="51"/>
      <c r="S961" s="51"/>
      <c r="T961" s="52"/>
      <c r="AT961" s="18" t="s">
        <v>180</v>
      </c>
      <c r="AU961" s="18" t="s">
        <v>84</v>
      </c>
    </row>
    <row r="962" spans="2:51" s="14" customFormat="1" ht="12">
      <c r="B962" s="179"/>
      <c r="D962" s="160" t="s">
        <v>182</v>
      </c>
      <c r="E962" s="180" t="s">
        <v>3</v>
      </c>
      <c r="F962" s="181" t="s">
        <v>1146</v>
      </c>
      <c r="H962" s="180" t="s">
        <v>3</v>
      </c>
      <c r="I962" s="182"/>
      <c r="L962" s="179"/>
      <c r="M962" s="183"/>
      <c r="N962" s="184"/>
      <c r="O962" s="184"/>
      <c r="P962" s="184"/>
      <c r="Q962" s="184"/>
      <c r="R962" s="184"/>
      <c r="S962" s="184"/>
      <c r="T962" s="185"/>
      <c r="AT962" s="180" t="s">
        <v>182</v>
      </c>
      <c r="AU962" s="180" t="s">
        <v>84</v>
      </c>
      <c r="AV962" s="14" t="s">
        <v>82</v>
      </c>
      <c r="AW962" s="14" t="s">
        <v>34</v>
      </c>
      <c r="AX962" s="14" t="s">
        <v>74</v>
      </c>
      <c r="AY962" s="180" t="s">
        <v>171</v>
      </c>
    </row>
    <row r="963" spans="2:51" s="12" customFormat="1" ht="12">
      <c r="B963" s="163"/>
      <c r="D963" s="160" t="s">
        <v>182</v>
      </c>
      <c r="E963" s="164" t="s">
        <v>3</v>
      </c>
      <c r="F963" s="165" t="s">
        <v>1147</v>
      </c>
      <c r="H963" s="166">
        <v>23.16</v>
      </c>
      <c r="I963" s="167"/>
      <c r="L963" s="163"/>
      <c r="M963" s="168"/>
      <c r="N963" s="169"/>
      <c r="O963" s="169"/>
      <c r="P963" s="169"/>
      <c r="Q963" s="169"/>
      <c r="R963" s="169"/>
      <c r="S963" s="169"/>
      <c r="T963" s="170"/>
      <c r="AT963" s="164" t="s">
        <v>182</v>
      </c>
      <c r="AU963" s="164" t="s">
        <v>84</v>
      </c>
      <c r="AV963" s="12" t="s">
        <v>84</v>
      </c>
      <c r="AW963" s="12" t="s">
        <v>34</v>
      </c>
      <c r="AX963" s="12" t="s">
        <v>74</v>
      </c>
      <c r="AY963" s="164" t="s">
        <v>171</v>
      </c>
    </row>
    <row r="964" spans="2:51" s="12" customFormat="1" ht="12">
      <c r="B964" s="163"/>
      <c r="D964" s="160" t="s">
        <v>182</v>
      </c>
      <c r="E964" s="164" t="s">
        <v>3</v>
      </c>
      <c r="F964" s="165" t="s">
        <v>1148</v>
      </c>
      <c r="H964" s="166">
        <v>11.27</v>
      </c>
      <c r="I964" s="167"/>
      <c r="L964" s="163"/>
      <c r="M964" s="168"/>
      <c r="N964" s="169"/>
      <c r="O964" s="169"/>
      <c r="P964" s="169"/>
      <c r="Q964" s="169"/>
      <c r="R964" s="169"/>
      <c r="S964" s="169"/>
      <c r="T964" s="170"/>
      <c r="AT964" s="164" t="s">
        <v>182</v>
      </c>
      <c r="AU964" s="164" t="s">
        <v>84</v>
      </c>
      <c r="AV964" s="12" t="s">
        <v>84</v>
      </c>
      <c r="AW964" s="12" t="s">
        <v>34</v>
      </c>
      <c r="AX964" s="12" t="s">
        <v>74</v>
      </c>
      <c r="AY964" s="164" t="s">
        <v>171</v>
      </c>
    </row>
    <row r="965" spans="2:51" s="12" customFormat="1" ht="12">
      <c r="B965" s="163"/>
      <c r="D965" s="160" t="s">
        <v>182</v>
      </c>
      <c r="E965" s="164" t="s">
        <v>3</v>
      </c>
      <c r="F965" s="165" t="s">
        <v>1149</v>
      </c>
      <c r="H965" s="166">
        <v>9.848</v>
      </c>
      <c r="I965" s="167"/>
      <c r="L965" s="163"/>
      <c r="M965" s="168"/>
      <c r="N965" s="169"/>
      <c r="O965" s="169"/>
      <c r="P965" s="169"/>
      <c r="Q965" s="169"/>
      <c r="R965" s="169"/>
      <c r="S965" s="169"/>
      <c r="T965" s="170"/>
      <c r="AT965" s="164" t="s">
        <v>182</v>
      </c>
      <c r="AU965" s="164" t="s">
        <v>84</v>
      </c>
      <c r="AV965" s="12" t="s">
        <v>84</v>
      </c>
      <c r="AW965" s="12" t="s">
        <v>34</v>
      </c>
      <c r="AX965" s="12" t="s">
        <v>74</v>
      </c>
      <c r="AY965" s="164" t="s">
        <v>171</v>
      </c>
    </row>
    <row r="966" spans="2:51" s="13" customFormat="1" ht="12">
      <c r="B966" s="171"/>
      <c r="D966" s="160" t="s">
        <v>182</v>
      </c>
      <c r="E966" s="172" t="s">
        <v>3</v>
      </c>
      <c r="F966" s="173" t="s">
        <v>201</v>
      </c>
      <c r="H966" s="174">
        <v>44.278</v>
      </c>
      <c r="I966" s="175"/>
      <c r="L966" s="171"/>
      <c r="M966" s="176"/>
      <c r="N966" s="177"/>
      <c r="O966" s="177"/>
      <c r="P966" s="177"/>
      <c r="Q966" s="177"/>
      <c r="R966" s="177"/>
      <c r="S966" s="177"/>
      <c r="T966" s="178"/>
      <c r="AT966" s="172" t="s">
        <v>182</v>
      </c>
      <c r="AU966" s="172" t="s">
        <v>84</v>
      </c>
      <c r="AV966" s="13" t="s">
        <v>178</v>
      </c>
      <c r="AW966" s="13" t="s">
        <v>34</v>
      </c>
      <c r="AX966" s="13" t="s">
        <v>82</v>
      </c>
      <c r="AY966" s="172" t="s">
        <v>171</v>
      </c>
    </row>
    <row r="967" spans="2:65" s="1" customFormat="1" ht="16.5" customHeight="1">
      <c r="B967" s="147"/>
      <c r="C967" s="148" t="s">
        <v>1150</v>
      </c>
      <c r="D967" s="148" t="s">
        <v>173</v>
      </c>
      <c r="E967" s="149" t="s">
        <v>1151</v>
      </c>
      <c r="F967" s="150" t="s">
        <v>1152</v>
      </c>
      <c r="G967" s="151" t="s">
        <v>176</v>
      </c>
      <c r="H967" s="152">
        <v>23.514</v>
      </c>
      <c r="I967" s="153"/>
      <c r="J967" s="154">
        <f>ROUND(I967*H967,2)</f>
        <v>0</v>
      </c>
      <c r="K967" s="150" t="s">
        <v>177</v>
      </c>
      <c r="L967" s="32"/>
      <c r="M967" s="155" t="s">
        <v>3</v>
      </c>
      <c r="N967" s="156" t="s">
        <v>45</v>
      </c>
      <c r="O967" s="51"/>
      <c r="P967" s="157">
        <f>O967*H967</f>
        <v>0</v>
      </c>
      <c r="Q967" s="157">
        <v>0.04746</v>
      </c>
      <c r="R967" s="157">
        <f>Q967*H967</f>
        <v>1.11597444</v>
      </c>
      <c r="S967" s="157">
        <v>0</v>
      </c>
      <c r="T967" s="158">
        <f>S967*H967</f>
        <v>0</v>
      </c>
      <c r="AR967" s="18" t="s">
        <v>386</v>
      </c>
      <c r="AT967" s="18" t="s">
        <v>173</v>
      </c>
      <c r="AU967" s="18" t="s">
        <v>84</v>
      </c>
      <c r="AY967" s="18" t="s">
        <v>171</v>
      </c>
      <c r="BE967" s="159">
        <f>IF(N967="základní",J967,0)</f>
        <v>0</v>
      </c>
      <c r="BF967" s="159">
        <f>IF(N967="snížená",J967,0)</f>
        <v>0</v>
      </c>
      <c r="BG967" s="159">
        <f>IF(N967="zákl. přenesená",J967,0)</f>
        <v>0</v>
      </c>
      <c r="BH967" s="159">
        <f>IF(N967="sníž. přenesená",J967,0)</f>
        <v>0</v>
      </c>
      <c r="BI967" s="159">
        <f>IF(N967="nulová",J967,0)</f>
        <v>0</v>
      </c>
      <c r="BJ967" s="18" t="s">
        <v>82</v>
      </c>
      <c r="BK967" s="159">
        <f>ROUND(I967*H967,2)</f>
        <v>0</v>
      </c>
      <c r="BL967" s="18" t="s">
        <v>386</v>
      </c>
      <c r="BM967" s="18" t="s">
        <v>1153</v>
      </c>
    </row>
    <row r="968" spans="2:47" s="1" customFormat="1" ht="19.5">
      <c r="B968" s="32"/>
      <c r="D968" s="160" t="s">
        <v>180</v>
      </c>
      <c r="F968" s="161" t="s">
        <v>1154</v>
      </c>
      <c r="I968" s="93"/>
      <c r="L968" s="32"/>
      <c r="M968" s="162"/>
      <c r="N968" s="51"/>
      <c r="O968" s="51"/>
      <c r="P968" s="51"/>
      <c r="Q968" s="51"/>
      <c r="R968" s="51"/>
      <c r="S968" s="51"/>
      <c r="T968" s="52"/>
      <c r="AT968" s="18" t="s">
        <v>180</v>
      </c>
      <c r="AU968" s="18" t="s">
        <v>84</v>
      </c>
    </row>
    <row r="969" spans="2:51" s="14" customFormat="1" ht="12">
      <c r="B969" s="179"/>
      <c r="D969" s="160" t="s">
        <v>182</v>
      </c>
      <c r="E969" s="180" t="s">
        <v>3</v>
      </c>
      <c r="F969" s="181" t="s">
        <v>1139</v>
      </c>
      <c r="H969" s="180" t="s">
        <v>3</v>
      </c>
      <c r="I969" s="182"/>
      <c r="L969" s="179"/>
      <c r="M969" s="183"/>
      <c r="N969" s="184"/>
      <c r="O969" s="184"/>
      <c r="P969" s="184"/>
      <c r="Q969" s="184"/>
      <c r="R969" s="184"/>
      <c r="S969" s="184"/>
      <c r="T969" s="185"/>
      <c r="AT969" s="180" t="s">
        <v>182</v>
      </c>
      <c r="AU969" s="180" t="s">
        <v>84</v>
      </c>
      <c r="AV969" s="14" t="s">
        <v>82</v>
      </c>
      <c r="AW969" s="14" t="s">
        <v>34</v>
      </c>
      <c r="AX969" s="14" t="s">
        <v>74</v>
      </c>
      <c r="AY969" s="180" t="s">
        <v>171</v>
      </c>
    </row>
    <row r="970" spans="2:51" s="12" customFormat="1" ht="12">
      <c r="B970" s="163"/>
      <c r="D970" s="160" t="s">
        <v>182</v>
      </c>
      <c r="E970" s="164" t="s">
        <v>3</v>
      </c>
      <c r="F970" s="165" t="s">
        <v>1155</v>
      </c>
      <c r="H970" s="166">
        <v>5.034</v>
      </c>
      <c r="I970" s="167"/>
      <c r="L970" s="163"/>
      <c r="M970" s="168"/>
      <c r="N970" s="169"/>
      <c r="O970" s="169"/>
      <c r="P970" s="169"/>
      <c r="Q970" s="169"/>
      <c r="R970" s="169"/>
      <c r="S970" s="169"/>
      <c r="T970" s="170"/>
      <c r="AT970" s="164" t="s">
        <v>182</v>
      </c>
      <c r="AU970" s="164" t="s">
        <v>84</v>
      </c>
      <c r="AV970" s="12" t="s">
        <v>84</v>
      </c>
      <c r="AW970" s="12" t="s">
        <v>34</v>
      </c>
      <c r="AX970" s="12" t="s">
        <v>74</v>
      </c>
      <c r="AY970" s="164" t="s">
        <v>171</v>
      </c>
    </row>
    <row r="971" spans="2:51" s="12" customFormat="1" ht="12">
      <c r="B971" s="163"/>
      <c r="D971" s="160" t="s">
        <v>182</v>
      </c>
      <c r="E971" s="164" t="s">
        <v>3</v>
      </c>
      <c r="F971" s="165" t="s">
        <v>1156</v>
      </c>
      <c r="H971" s="166">
        <v>18.48</v>
      </c>
      <c r="I971" s="167"/>
      <c r="L971" s="163"/>
      <c r="M971" s="168"/>
      <c r="N971" s="169"/>
      <c r="O971" s="169"/>
      <c r="P971" s="169"/>
      <c r="Q971" s="169"/>
      <c r="R971" s="169"/>
      <c r="S971" s="169"/>
      <c r="T971" s="170"/>
      <c r="AT971" s="164" t="s">
        <v>182</v>
      </c>
      <c r="AU971" s="164" t="s">
        <v>84</v>
      </c>
      <c r="AV971" s="12" t="s">
        <v>84</v>
      </c>
      <c r="AW971" s="12" t="s">
        <v>34</v>
      </c>
      <c r="AX971" s="12" t="s">
        <v>74</v>
      </c>
      <c r="AY971" s="164" t="s">
        <v>171</v>
      </c>
    </row>
    <row r="972" spans="2:51" s="13" customFormat="1" ht="12">
      <c r="B972" s="171"/>
      <c r="D972" s="160" t="s">
        <v>182</v>
      </c>
      <c r="E972" s="172" t="s">
        <v>3</v>
      </c>
      <c r="F972" s="173" t="s">
        <v>201</v>
      </c>
      <c r="H972" s="174">
        <v>23.514</v>
      </c>
      <c r="I972" s="175"/>
      <c r="L972" s="171"/>
      <c r="M972" s="176"/>
      <c r="N972" s="177"/>
      <c r="O972" s="177"/>
      <c r="P972" s="177"/>
      <c r="Q972" s="177"/>
      <c r="R972" s="177"/>
      <c r="S972" s="177"/>
      <c r="T972" s="178"/>
      <c r="AT972" s="172" t="s">
        <v>182</v>
      </c>
      <c r="AU972" s="172" t="s">
        <v>84</v>
      </c>
      <c r="AV972" s="13" t="s">
        <v>178</v>
      </c>
      <c r="AW972" s="13" t="s">
        <v>34</v>
      </c>
      <c r="AX972" s="13" t="s">
        <v>82</v>
      </c>
      <c r="AY972" s="172" t="s">
        <v>171</v>
      </c>
    </row>
    <row r="973" spans="2:65" s="1" customFormat="1" ht="16.5" customHeight="1">
      <c r="B973" s="147"/>
      <c r="C973" s="148" t="s">
        <v>1157</v>
      </c>
      <c r="D973" s="148" t="s">
        <v>173</v>
      </c>
      <c r="E973" s="149" t="s">
        <v>1158</v>
      </c>
      <c r="F973" s="150" t="s">
        <v>1159</v>
      </c>
      <c r="G973" s="151" t="s">
        <v>176</v>
      </c>
      <c r="H973" s="152">
        <v>180.257</v>
      </c>
      <c r="I973" s="153"/>
      <c r="J973" s="154">
        <f>ROUND(I973*H973,2)</f>
        <v>0</v>
      </c>
      <c r="K973" s="150" t="s">
        <v>177</v>
      </c>
      <c r="L973" s="32"/>
      <c r="M973" s="155" t="s">
        <v>3</v>
      </c>
      <c r="N973" s="156" t="s">
        <v>45</v>
      </c>
      <c r="O973" s="51"/>
      <c r="P973" s="157">
        <f>O973*H973</f>
        <v>0</v>
      </c>
      <c r="Q973" s="157">
        <v>0.0002</v>
      </c>
      <c r="R973" s="157">
        <f>Q973*H973</f>
        <v>0.036051400000000004</v>
      </c>
      <c r="S973" s="157">
        <v>0</v>
      </c>
      <c r="T973" s="158">
        <f>S973*H973</f>
        <v>0</v>
      </c>
      <c r="AR973" s="18" t="s">
        <v>386</v>
      </c>
      <c r="AT973" s="18" t="s">
        <v>173</v>
      </c>
      <c r="AU973" s="18" t="s">
        <v>84</v>
      </c>
      <c r="AY973" s="18" t="s">
        <v>171</v>
      </c>
      <c r="BE973" s="159">
        <f>IF(N973="základní",J973,0)</f>
        <v>0</v>
      </c>
      <c r="BF973" s="159">
        <f>IF(N973="snížená",J973,0)</f>
        <v>0</v>
      </c>
      <c r="BG973" s="159">
        <f>IF(N973="zákl. přenesená",J973,0)</f>
        <v>0</v>
      </c>
      <c r="BH973" s="159">
        <f>IF(N973="sníž. přenesená",J973,0)</f>
        <v>0</v>
      </c>
      <c r="BI973" s="159">
        <f>IF(N973="nulová",J973,0)</f>
        <v>0</v>
      </c>
      <c r="BJ973" s="18" t="s">
        <v>82</v>
      </c>
      <c r="BK973" s="159">
        <f>ROUND(I973*H973,2)</f>
        <v>0</v>
      </c>
      <c r="BL973" s="18" t="s">
        <v>386</v>
      </c>
      <c r="BM973" s="18" t="s">
        <v>1160</v>
      </c>
    </row>
    <row r="974" spans="2:47" s="1" customFormat="1" ht="12">
      <c r="B974" s="32"/>
      <c r="D974" s="160" t="s">
        <v>180</v>
      </c>
      <c r="F974" s="161" t="s">
        <v>1161</v>
      </c>
      <c r="I974" s="93"/>
      <c r="L974" s="32"/>
      <c r="M974" s="162"/>
      <c r="N974" s="51"/>
      <c r="O974" s="51"/>
      <c r="P974" s="51"/>
      <c r="Q974" s="51"/>
      <c r="R974" s="51"/>
      <c r="S974" s="51"/>
      <c r="T974" s="52"/>
      <c r="AT974" s="18" t="s">
        <v>180</v>
      </c>
      <c r="AU974" s="18" t="s">
        <v>84</v>
      </c>
    </row>
    <row r="975" spans="2:51" s="14" customFormat="1" ht="12">
      <c r="B975" s="179"/>
      <c r="D975" s="160" t="s">
        <v>182</v>
      </c>
      <c r="E975" s="180" t="s">
        <v>3</v>
      </c>
      <c r="F975" s="181" t="s">
        <v>1126</v>
      </c>
      <c r="H975" s="180" t="s">
        <v>3</v>
      </c>
      <c r="I975" s="182"/>
      <c r="L975" s="179"/>
      <c r="M975" s="183"/>
      <c r="N975" s="184"/>
      <c r="O975" s="184"/>
      <c r="P975" s="184"/>
      <c r="Q975" s="184"/>
      <c r="R975" s="184"/>
      <c r="S975" s="184"/>
      <c r="T975" s="185"/>
      <c r="AT975" s="180" t="s">
        <v>182</v>
      </c>
      <c r="AU975" s="180" t="s">
        <v>84</v>
      </c>
      <c r="AV975" s="14" t="s">
        <v>82</v>
      </c>
      <c r="AW975" s="14" t="s">
        <v>34</v>
      </c>
      <c r="AX975" s="14" t="s">
        <v>74</v>
      </c>
      <c r="AY975" s="180" t="s">
        <v>171</v>
      </c>
    </row>
    <row r="976" spans="2:51" s="12" customFormat="1" ht="12">
      <c r="B976" s="163"/>
      <c r="D976" s="160" t="s">
        <v>182</v>
      </c>
      <c r="E976" s="164" t="s">
        <v>3</v>
      </c>
      <c r="F976" s="165" t="s">
        <v>1127</v>
      </c>
      <c r="H976" s="166">
        <v>32.112</v>
      </c>
      <c r="I976" s="167"/>
      <c r="L976" s="163"/>
      <c r="M976" s="168"/>
      <c r="N976" s="169"/>
      <c r="O976" s="169"/>
      <c r="P976" s="169"/>
      <c r="Q976" s="169"/>
      <c r="R976" s="169"/>
      <c r="S976" s="169"/>
      <c r="T976" s="170"/>
      <c r="AT976" s="164" t="s">
        <v>182</v>
      </c>
      <c r="AU976" s="164" t="s">
        <v>84</v>
      </c>
      <c r="AV976" s="12" t="s">
        <v>84</v>
      </c>
      <c r="AW976" s="12" t="s">
        <v>34</v>
      </c>
      <c r="AX976" s="12" t="s">
        <v>74</v>
      </c>
      <c r="AY976" s="164" t="s">
        <v>171</v>
      </c>
    </row>
    <row r="977" spans="2:51" s="14" customFormat="1" ht="12">
      <c r="B977" s="179"/>
      <c r="D977" s="160" t="s">
        <v>182</v>
      </c>
      <c r="E977" s="180" t="s">
        <v>3</v>
      </c>
      <c r="F977" s="181" t="s">
        <v>1128</v>
      </c>
      <c r="H977" s="180" t="s">
        <v>3</v>
      </c>
      <c r="I977" s="182"/>
      <c r="L977" s="179"/>
      <c r="M977" s="183"/>
      <c r="N977" s="184"/>
      <c r="O977" s="184"/>
      <c r="P977" s="184"/>
      <c r="Q977" s="184"/>
      <c r="R977" s="184"/>
      <c r="S977" s="184"/>
      <c r="T977" s="185"/>
      <c r="AT977" s="180" t="s">
        <v>182</v>
      </c>
      <c r="AU977" s="180" t="s">
        <v>84</v>
      </c>
      <c r="AV977" s="14" t="s">
        <v>82</v>
      </c>
      <c r="AW977" s="14" t="s">
        <v>34</v>
      </c>
      <c r="AX977" s="14" t="s">
        <v>74</v>
      </c>
      <c r="AY977" s="180" t="s">
        <v>171</v>
      </c>
    </row>
    <row r="978" spans="2:51" s="12" customFormat="1" ht="12">
      <c r="B978" s="163"/>
      <c r="D978" s="160" t="s">
        <v>182</v>
      </c>
      <c r="E978" s="164" t="s">
        <v>3</v>
      </c>
      <c r="F978" s="165" t="s">
        <v>1129</v>
      </c>
      <c r="H978" s="166">
        <v>29.968</v>
      </c>
      <c r="I978" s="167"/>
      <c r="L978" s="163"/>
      <c r="M978" s="168"/>
      <c r="N978" s="169"/>
      <c r="O978" s="169"/>
      <c r="P978" s="169"/>
      <c r="Q978" s="169"/>
      <c r="R978" s="169"/>
      <c r="S978" s="169"/>
      <c r="T978" s="170"/>
      <c r="AT978" s="164" t="s">
        <v>182</v>
      </c>
      <c r="AU978" s="164" t="s">
        <v>84</v>
      </c>
      <c r="AV978" s="12" t="s">
        <v>84</v>
      </c>
      <c r="AW978" s="12" t="s">
        <v>34</v>
      </c>
      <c r="AX978" s="12" t="s">
        <v>74</v>
      </c>
      <c r="AY978" s="164" t="s">
        <v>171</v>
      </c>
    </row>
    <row r="979" spans="2:51" s="12" customFormat="1" ht="12">
      <c r="B979" s="163"/>
      <c r="D979" s="160" t="s">
        <v>182</v>
      </c>
      <c r="E979" s="164" t="s">
        <v>3</v>
      </c>
      <c r="F979" s="165" t="s">
        <v>1130</v>
      </c>
      <c r="H979" s="166">
        <v>13.725</v>
      </c>
      <c r="I979" s="167"/>
      <c r="L979" s="163"/>
      <c r="M979" s="168"/>
      <c r="N979" s="169"/>
      <c r="O979" s="169"/>
      <c r="P979" s="169"/>
      <c r="Q979" s="169"/>
      <c r="R979" s="169"/>
      <c r="S979" s="169"/>
      <c r="T979" s="170"/>
      <c r="AT979" s="164" t="s">
        <v>182</v>
      </c>
      <c r="AU979" s="164" t="s">
        <v>84</v>
      </c>
      <c r="AV979" s="12" t="s">
        <v>84</v>
      </c>
      <c r="AW979" s="12" t="s">
        <v>34</v>
      </c>
      <c r="AX979" s="12" t="s">
        <v>74</v>
      </c>
      <c r="AY979" s="164" t="s">
        <v>171</v>
      </c>
    </row>
    <row r="980" spans="2:51" s="12" customFormat="1" ht="12">
      <c r="B980" s="163"/>
      <c r="D980" s="160" t="s">
        <v>182</v>
      </c>
      <c r="E980" s="164" t="s">
        <v>3</v>
      </c>
      <c r="F980" s="165" t="s">
        <v>1131</v>
      </c>
      <c r="H980" s="166">
        <v>6.392</v>
      </c>
      <c r="I980" s="167"/>
      <c r="L980" s="163"/>
      <c r="M980" s="168"/>
      <c r="N980" s="169"/>
      <c r="O980" s="169"/>
      <c r="P980" s="169"/>
      <c r="Q980" s="169"/>
      <c r="R980" s="169"/>
      <c r="S980" s="169"/>
      <c r="T980" s="170"/>
      <c r="AT980" s="164" t="s">
        <v>182</v>
      </c>
      <c r="AU980" s="164" t="s">
        <v>84</v>
      </c>
      <c r="AV980" s="12" t="s">
        <v>84</v>
      </c>
      <c r="AW980" s="12" t="s">
        <v>34</v>
      </c>
      <c r="AX980" s="12" t="s">
        <v>74</v>
      </c>
      <c r="AY980" s="164" t="s">
        <v>171</v>
      </c>
    </row>
    <row r="981" spans="2:51" s="14" customFormat="1" ht="12">
      <c r="B981" s="179"/>
      <c r="D981" s="160" t="s">
        <v>182</v>
      </c>
      <c r="E981" s="180" t="s">
        <v>3</v>
      </c>
      <c r="F981" s="181" t="s">
        <v>1132</v>
      </c>
      <c r="H981" s="180" t="s">
        <v>3</v>
      </c>
      <c r="I981" s="182"/>
      <c r="L981" s="179"/>
      <c r="M981" s="183"/>
      <c r="N981" s="184"/>
      <c r="O981" s="184"/>
      <c r="P981" s="184"/>
      <c r="Q981" s="184"/>
      <c r="R981" s="184"/>
      <c r="S981" s="184"/>
      <c r="T981" s="185"/>
      <c r="AT981" s="180" t="s">
        <v>182</v>
      </c>
      <c r="AU981" s="180" t="s">
        <v>84</v>
      </c>
      <c r="AV981" s="14" t="s">
        <v>82</v>
      </c>
      <c r="AW981" s="14" t="s">
        <v>34</v>
      </c>
      <c r="AX981" s="14" t="s">
        <v>74</v>
      </c>
      <c r="AY981" s="180" t="s">
        <v>171</v>
      </c>
    </row>
    <row r="982" spans="2:51" s="12" customFormat="1" ht="12">
      <c r="B982" s="163"/>
      <c r="D982" s="160" t="s">
        <v>182</v>
      </c>
      <c r="E982" s="164" t="s">
        <v>3</v>
      </c>
      <c r="F982" s="165" t="s">
        <v>1133</v>
      </c>
      <c r="H982" s="166">
        <v>11.308</v>
      </c>
      <c r="I982" s="167"/>
      <c r="L982" s="163"/>
      <c r="M982" s="168"/>
      <c r="N982" s="169"/>
      <c r="O982" s="169"/>
      <c r="P982" s="169"/>
      <c r="Q982" s="169"/>
      <c r="R982" s="169"/>
      <c r="S982" s="169"/>
      <c r="T982" s="170"/>
      <c r="AT982" s="164" t="s">
        <v>182</v>
      </c>
      <c r="AU982" s="164" t="s">
        <v>84</v>
      </c>
      <c r="AV982" s="12" t="s">
        <v>84</v>
      </c>
      <c r="AW982" s="12" t="s">
        <v>34</v>
      </c>
      <c r="AX982" s="12" t="s">
        <v>74</v>
      </c>
      <c r="AY982" s="164" t="s">
        <v>171</v>
      </c>
    </row>
    <row r="983" spans="2:51" s="14" customFormat="1" ht="12">
      <c r="B983" s="179"/>
      <c r="D983" s="160" t="s">
        <v>182</v>
      </c>
      <c r="E983" s="180" t="s">
        <v>3</v>
      </c>
      <c r="F983" s="181" t="s">
        <v>1139</v>
      </c>
      <c r="H983" s="180" t="s">
        <v>3</v>
      </c>
      <c r="I983" s="182"/>
      <c r="L983" s="179"/>
      <c r="M983" s="183"/>
      <c r="N983" s="184"/>
      <c r="O983" s="184"/>
      <c r="P983" s="184"/>
      <c r="Q983" s="184"/>
      <c r="R983" s="184"/>
      <c r="S983" s="184"/>
      <c r="T983" s="185"/>
      <c r="AT983" s="180" t="s">
        <v>182</v>
      </c>
      <c r="AU983" s="180" t="s">
        <v>84</v>
      </c>
      <c r="AV983" s="14" t="s">
        <v>82</v>
      </c>
      <c r="AW983" s="14" t="s">
        <v>34</v>
      </c>
      <c r="AX983" s="14" t="s">
        <v>74</v>
      </c>
      <c r="AY983" s="180" t="s">
        <v>171</v>
      </c>
    </row>
    <row r="984" spans="2:51" s="12" customFormat="1" ht="12">
      <c r="B984" s="163"/>
      <c r="D984" s="160" t="s">
        <v>182</v>
      </c>
      <c r="E984" s="164" t="s">
        <v>3</v>
      </c>
      <c r="F984" s="165" t="s">
        <v>1140</v>
      </c>
      <c r="H984" s="166">
        <v>18.96</v>
      </c>
      <c r="I984" s="167"/>
      <c r="L984" s="163"/>
      <c r="M984" s="168"/>
      <c r="N984" s="169"/>
      <c r="O984" s="169"/>
      <c r="P984" s="169"/>
      <c r="Q984" s="169"/>
      <c r="R984" s="169"/>
      <c r="S984" s="169"/>
      <c r="T984" s="170"/>
      <c r="AT984" s="164" t="s">
        <v>182</v>
      </c>
      <c r="AU984" s="164" t="s">
        <v>84</v>
      </c>
      <c r="AV984" s="12" t="s">
        <v>84</v>
      </c>
      <c r="AW984" s="12" t="s">
        <v>34</v>
      </c>
      <c r="AX984" s="12" t="s">
        <v>74</v>
      </c>
      <c r="AY984" s="164" t="s">
        <v>171</v>
      </c>
    </row>
    <row r="985" spans="2:51" s="14" customFormat="1" ht="12">
      <c r="B985" s="179"/>
      <c r="D985" s="160" t="s">
        <v>182</v>
      </c>
      <c r="E985" s="180" t="s">
        <v>3</v>
      </c>
      <c r="F985" s="181" t="s">
        <v>1146</v>
      </c>
      <c r="H985" s="180" t="s">
        <v>3</v>
      </c>
      <c r="I985" s="182"/>
      <c r="L985" s="179"/>
      <c r="M985" s="183"/>
      <c r="N985" s="184"/>
      <c r="O985" s="184"/>
      <c r="P985" s="184"/>
      <c r="Q985" s="184"/>
      <c r="R985" s="184"/>
      <c r="S985" s="184"/>
      <c r="T985" s="185"/>
      <c r="AT985" s="180" t="s">
        <v>182</v>
      </c>
      <c r="AU985" s="180" t="s">
        <v>84</v>
      </c>
      <c r="AV985" s="14" t="s">
        <v>82</v>
      </c>
      <c r="AW985" s="14" t="s">
        <v>34</v>
      </c>
      <c r="AX985" s="14" t="s">
        <v>74</v>
      </c>
      <c r="AY985" s="180" t="s">
        <v>171</v>
      </c>
    </row>
    <row r="986" spans="2:51" s="12" customFormat="1" ht="12">
      <c r="B986" s="163"/>
      <c r="D986" s="160" t="s">
        <v>182</v>
      </c>
      <c r="E986" s="164" t="s">
        <v>3</v>
      </c>
      <c r="F986" s="165" t="s">
        <v>1147</v>
      </c>
      <c r="H986" s="166">
        <v>23.16</v>
      </c>
      <c r="I986" s="167"/>
      <c r="L986" s="163"/>
      <c r="M986" s="168"/>
      <c r="N986" s="169"/>
      <c r="O986" s="169"/>
      <c r="P986" s="169"/>
      <c r="Q986" s="169"/>
      <c r="R986" s="169"/>
      <c r="S986" s="169"/>
      <c r="T986" s="170"/>
      <c r="AT986" s="164" t="s">
        <v>182</v>
      </c>
      <c r="AU986" s="164" t="s">
        <v>84</v>
      </c>
      <c r="AV986" s="12" t="s">
        <v>84</v>
      </c>
      <c r="AW986" s="12" t="s">
        <v>34</v>
      </c>
      <c r="AX986" s="12" t="s">
        <v>74</v>
      </c>
      <c r="AY986" s="164" t="s">
        <v>171</v>
      </c>
    </row>
    <row r="987" spans="2:51" s="12" customFormat="1" ht="12">
      <c r="B987" s="163"/>
      <c r="D987" s="160" t="s">
        <v>182</v>
      </c>
      <c r="E987" s="164" t="s">
        <v>3</v>
      </c>
      <c r="F987" s="165" t="s">
        <v>1148</v>
      </c>
      <c r="H987" s="166">
        <v>11.27</v>
      </c>
      <c r="I987" s="167"/>
      <c r="L987" s="163"/>
      <c r="M987" s="168"/>
      <c r="N987" s="169"/>
      <c r="O987" s="169"/>
      <c r="P987" s="169"/>
      <c r="Q987" s="169"/>
      <c r="R987" s="169"/>
      <c r="S987" s="169"/>
      <c r="T987" s="170"/>
      <c r="AT987" s="164" t="s">
        <v>182</v>
      </c>
      <c r="AU987" s="164" t="s">
        <v>84</v>
      </c>
      <c r="AV987" s="12" t="s">
        <v>84</v>
      </c>
      <c r="AW987" s="12" t="s">
        <v>34</v>
      </c>
      <c r="AX987" s="12" t="s">
        <v>74</v>
      </c>
      <c r="AY987" s="164" t="s">
        <v>171</v>
      </c>
    </row>
    <row r="988" spans="2:51" s="12" customFormat="1" ht="12">
      <c r="B988" s="163"/>
      <c r="D988" s="160" t="s">
        <v>182</v>
      </c>
      <c r="E988" s="164" t="s">
        <v>3</v>
      </c>
      <c r="F988" s="165" t="s">
        <v>1149</v>
      </c>
      <c r="H988" s="166">
        <v>9.848</v>
      </c>
      <c r="I988" s="167"/>
      <c r="L988" s="163"/>
      <c r="M988" s="168"/>
      <c r="N988" s="169"/>
      <c r="O988" s="169"/>
      <c r="P988" s="169"/>
      <c r="Q988" s="169"/>
      <c r="R988" s="169"/>
      <c r="S988" s="169"/>
      <c r="T988" s="170"/>
      <c r="AT988" s="164" t="s">
        <v>182</v>
      </c>
      <c r="AU988" s="164" t="s">
        <v>84</v>
      </c>
      <c r="AV988" s="12" t="s">
        <v>84</v>
      </c>
      <c r="AW988" s="12" t="s">
        <v>34</v>
      </c>
      <c r="AX988" s="12" t="s">
        <v>74</v>
      </c>
      <c r="AY988" s="164" t="s">
        <v>171</v>
      </c>
    </row>
    <row r="989" spans="2:51" s="14" customFormat="1" ht="12">
      <c r="B989" s="179"/>
      <c r="D989" s="160" t="s">
        <v>182</v>
      </c>
      <c r="E989" s="180" t="s">
        <v>3</v>
      </c>
      <c r="F989" s="181" t="s">
        <v>1139</v>
      </c>
      <c r="H989" s="180" t="s">
        <v>3</v>
      </c>
      <c r="I989" s="182"/>
      <c r="L989" s="179"/>
      <c r="M989" s="183"/>
      <c r="N989" s="184"/>
      <c r="O989" s="184"/>
      <c r="P989" s="184"/>
      <c r="Q989" s="184"/>
      <c r="R989" s="184"/>
      <c r="S989" s="184"/>
      <c r="T989" s="185"/>
      <c r="AT989" s="180" t="s">
        <v>182</v>
      </c>
      <c r="AU989" s="180" t="s">
        <v>84</v>
      </c>
      <c r="AV989" s="14" t="s">
        <v>82</v>
      </c>
      <c r="AW989" s="14" t="s">
        <v>34</v>
      </c>
      <c r="AX989" s="14" t="s">
        <v>74</v>
      </c>
      <c r="AY989" s="180" t="s">
        <v>171</v>
      </c>
    </row>
    <row r="990" spans="2:51" s="12" customFormat="1" ht="12">
      <c r="B990" s="163"/>
      <c r="D990" s="160" t="s">
        <v>182</v>
      </c>
      <c r="E990" s="164" t="s">
        <v>3</v>
      </c>
      <c r="F990" s="165" t="s">
        <v>1155</v>
      </c>
      <c r="H990" s="166">
        <v>5.034</v>
      </c>
      <c r="I990" s="167"/>
      <c r="L990" s="163"/>
      <c r="M990" s="168"/>
      <c r="N990" s="169"/>
      <c r="O990" s="169"/>
      <c r="P990" s="169"/>
      <c r="Q990" s="169"/>
      <c r="R990" s="169"/>
      <c r="S990" s="169"/>
      <c r="T990" s="170"/>
      <c r="AT990" s="164" t="s">
        <v>182</v>
      </c>
      <c r="AU990" s="164" t="s">
        <v>84</v>
      </c>
      <c r="AV990" s="12" t="s">
        <v>84</v>
      </c>
      <c r="AW990" s="12" t="s">
        <v>34</v>
      </c>
      <c r="AX990" s="12" t="s">
        <v>74</v>
      </c>
      <c r="AY990" s="164" t="s">
        <v>171</v>
      </c>
    </row>
    <row r="991" spans="2:51" s="12" customFormat="1" ht="12">
      <c r="B991" s="163"/>
      <c r="D991" s="160" t="s">
        <v>182</v>
      </c>
      <c r="E991" s="164" t="s">
        <v>3</v>
      </c>
      <c r="F991" s="165" t="s">
        <v>1156</v>
      </c>
      <c r="H991" s="166">
        <v>18.48</v>
      </c>
      <c r="I991" s="167"/>
      <c r="L991" s="163"/>
      <c r="M991" s="168"/>
      <c r="N991" s="169"/>
      <c r="O991" s="169"/>
      <c r="P991" s="169"/>
      <c r="Q991" s="169"/>
      <c r="R991" s="169"/>
      <c r="S991" s="169"/>
      <c r="T991" s="170"/>
      <c r="AT991" s="164" t="s">
        <v>182</v>
      </c>
      <c r="AU991" s="164" t="s">
        <v>84</v>
      </c>
      <c r="AV991" s="12" t="s">
        <v>84</v>
      </c>
      <c r="AW991" s="12" t="s">
        <v>34</v>
      </c>
      <c r="AX991" s="12" t="s">
        <v>74</v>
      </c>
      <c r="AY991" s="164" t="s">
        <v>171</v>
      </c>
    </row>
    <row r="992" spans="2:51" s="13" customFormat="1" ht="12">
      <c r="B992" s="171"/>
      <c r="D992" s="160" t="s">
        <v>182</v>
      </c>
      <c r="E992" s="172" t="s">
        <v>3</v>
      </c>
      <c r="F992" s="173" t="s">
        <v>201</v>
      </c>
      <c r="H992" s="174">
        <v>180.257</v>
      </c>
      <c r="I992" s="175"/>
      <c r="L992" s="171"/>
      <c r="M992" s="176"/>
      <c r="N992" s="177"/>
      <c r="O992" s="177"/>
      <c r="P992" s="177"/>
      <c r="Q992" s="177"/>
      <c r="R992" s="177"/>
      <c r="S992" s="177"/>
      <c r="T992" s="178"/>
      <c r="AT992" s="172" t="s">
        <v>182</v>
      </c>
      <c r="AU992" s="172" t="s">
        <v>84</v>
      </c>
      <c r="AV992" s="13" t="s">
        <v>178</v>
      </c>
      <c r="AW992" s="13" t="s">
        <v>34</v>
      </c>
      <c r="AX992" s="13" t="s">
        <v>82</v>
      </c>
      <c r="AY992" s="172" t="s">
        <v>171</v>
      </c>
    </row>
    <row r="993" spans="2:65" s="1" customFormat="1" ht="16.5" customHeight="1">
      <c r="B993" s="147"/>
      <c r="C993" s="148" t="s">
        <v>1162</v>
      </c>
      <c r="D993" s="148" t="s">
        <v>173</v>
      </c>
      <c r="E993" s="149" t="s">
        <v>1163</v>
      </c>
      <c r="F993" s="150" t="s">
        <v>1164</v>
      </c>
      <c r="G993" s="151" t="s">
        <v>176</v>
      </c>
      <c r="H993" s="152">
        <v>85.39</v>
      </c>
      <c r="I993" s="153"/>
      <c r="J993" s="154">
        <f>ROUND(I993*H993,2)</f>
        <v>0</v>
      </c>
      <c r="K993" s="150" t="s">
        <v>177</v>
      </c>
      <c r="L993" s="32"/>
      <c r="M993" s="155" t="s">
        <v>3</v>
      </c>
      <c r="N993" s="156" t="s">
        <v>45</v>
      </c>
      <c r="O993" s="51"/>
      <c r="P993" s="157">
        <f>O993*H993</f>
        <v>0</v>
      </c>
      <c r="Q993" s="157">
        <v>0</v>
      </c>
      <c r="R993" s="157">
        <f>Q993*H993</f>
        <v>0</v>
      </c>
      <c r="S993" s="157">
        <v>0</v>
      </c>
      <c r="T993" s="158">
        <f>S993*H993</f>
        <v>0</v>
      </c>
      <c r="AR993" s="18" t="s">
        <v>386</v>
      </c>
      <c r="AT993" s="18" t="s">
        <v>173</v>
      </c>
      <c r="AU993" s="18" t="s">
        <v>84</v>
      </c>
      <c r="AY993" s="18" t="s">
        <v>171</v>
      </c>
      <c r="BE993" s="159">
        <f>IF(N993="základní",J993,0)</f>
        <v>0</v>
      </c>
      <c r="BF993" s="159">
        <f>IF(N993="snížená",J993,0)</f>
        <v>0</v>
      </c>
      <c r="BG993" s="159">
        <f>IF(N993="zákl. přenesená",J993,0)</f>
        <v>0</v>
      </c>
      <c r="BH993" s="159">
        <f>IF(N993="sníž. přenesená",J993,0)</f>
        <v>0</v>
      </c>
      <c r="BI993" s="159">
        <f>IF(N993="nulová",J993,0)</f>
        <v>0</v>
      </c>
      <c r="BJ993" s="18" t="s">
        <v>82</v>
      </c>
      <c r="BK993" s="159">
        <f>ROUND(I993*H993,2)</f>
        <v>0</v>
      </c>
      <c r="BL993" s="18" t="s">
        <v>386</v>
      </c>
      <c r="BM993" s="18" t="s">
        <v>1165</v>
      </c>
    </row>
    <row r="994" spans="2:47" s="1" customFormat="1" ht="12">
      <c r="B994" s="32"/>
      <c r="D994" s="160" t="s">
        <v>180</v>
      </c>
      <c r="F994" s="161" t="s">
        <v>1166</v>
      </c>
      <c r="I994" s="93"/>
      <c r="L994" s="32"/>
      <c r="M994" s="162"/>
      <c r="N994" s="51"/>
      <c r="O994" s="51"/>
      <c r="P994" s="51"/>
      <c r="Q994" s="51"/>
      <c r="R994" s="51"/>
      <c r="S994" s="51"/>
      <c r="T994" s="52"/>
      <c r="AT994" s="18" t="s">
        <v>180</v>
      </c>
      <c r="AU994" s="18" t="s">
        <v>84</v>
      </c>
    </row>
    <row r="995" spans="2:51" s="14" customFormat="1" ht="12">
      <c r="B995" s="179"/>
      <c r="D995" s="160" t="s">
        <v>182</v>
      </c>
      <c r="E995" s="180" t="s">
        <v>3</v>
      </c>
      <c r="F995" s="181" t="s">
        <v>1167</v>
      </c>
      <c r="H995" s="180" t="s">
        <v>3</v>
      </c>
      <c r="I995" s="182"/>
      <c r="L995" s="179"/>
      <c r="M995" s="183"/>
      <c r="N995" s="184"/>
      <c r="O995" s="184"/>
      <c r="P995" s="184"/>
      <c r="Q995" s="184"/>
      <c r="R995" s="184"/>
      <c r="S995" s="184"/>
      <c r="T995" s="185"/>
      <c r="AT995" s="180" t="s">
        <v>182</v>
      </c>
      <c r="AU995" s="180" t="s">
        <v>84</v>
      </c>
      <c r="AV995" s="14" t="s">
        <v>82</v>
      </c>
      <c r="AW995" s="14" t="s">
        <v>34</v>
      </c>
      <c r="AX995" s="14" t="s">
        <v>74</v>
      </c>
      <c r="AY995" s="180" t="s">
        <v>171</v>
      </c>
    </row>
    <row r="996" spans="2:51" s="12" customFormat="1" ht="12">
      <c r="B996" s="163"/>
      <c r="D996" s="160" t="s">
        <v>182</v>
      </c>
      <c r="E996" s="164" t="s">
        <v>3</v>
      </c>
      <c r="F996" s="165" t="s">
        <v>1168</v>
      </c>
      <c r="H996" s="166">
        <v>18.61</v>
      </c>
      <c r="I996" s="167"/>
      <c r="L996" s="163"/>
      <c r="M996" s="168"/>
      <c r="N996" s="169"/>
      <c r="O996" s="169"/>
      <c r="P996" s="169"/>
      <c r="Q996" s="169"/>
      <c r="R996" s="169"/>
      <c r="S996" s="169"/>
      <c r="T996" s="170"/>
      <c r="AT996" s="164" t="s">
        <v>182</v>
      </c>
      <c r="AU996" s="164" t="s">
        <v>84</v>
      </c>
      <c r="AV996" s="12" t="s">
        <v>84</v>
      </c>
      <c r="AW996" s="12" t="s">
        <v>34</v>
      </c>
      <c r="AX996" s="12" t="s">
        <v>74</v>
      </c>
      <c r="AY996" s="164" t="s">
        <v>171</v>
      </c>
    </row>
    <row r="997" spans="2:51" s="12" customFormat="1" ht="12">
      <c r="B997" s="163"/>
      <c r="D997" s="160" t="s">
        <v>182</v>
      </c>
      <c r="E997" s="164" t="s">
        <v>3</v>
      </c>
      <c r="F997" s="165" t="s">
        <v>1169</v>
      </c>
      <c r="H997" s="166">
        <v>66.78</v>
      </c>
      <c r="I997" s="167"/>
      <c r="L997" s="163"/>
      <c r="M997" s="168"/>
      <c r="N997" s="169"/>
      <c r="O997" s="169"/>
      <c r="P997" s="169"/>
      <c r="Q997" s="169"/>
      <c r="R997" s="169"/>
      <c r="S997" s="169"/>
      <c r="T997" s="170"/>
      <c r="AT997" s="164" t="s">
        <v>182</v>
      </c>
      <c r="AU997" s="164" t="s">
        <v>84</v>
      </c>
      <c r="AV997" s="12" t="s">
        <v>84</v>
      </c>
      <c r="AW997" s="12" t="s">
        <v>34</v>
      </c>
      <c r="AX997" s="12" t="s">
        <v>74</v>
      </c>
      <c r="AY997" s="164" t="s">
        <v>171</v>
      </c>
    </row>
    <row r="998" spans="2:51" s="13" customFormat="1" ht="12">
      <c r="B998" s="171"/>
      <c r="D998" s="160" t="s">
        <v>182</v>
      </c>
      <c r="E998" s="172" t="s">
        <v>3</v>
      </c>
      <c r="F998" s="173" t="s">
        <v>201</v>
      </c>
      <c r="H998" s="174">
        <v>85.39</v>
      </c>
      <c r="I998" s="175"/>
      <c r="L998" s="171"/>
      <c r="M998" s="176"/>
      <c r="N998" s="177"/>
      <c r="O998" s="177"/>
      <c r="P998" s="177"/>
      <c r="Q998" s="177"/>
      <c r="R998" s="177"/>
      <c r="S998" s="177"/>
      <c r="T998" s="178"/>
      <c r="AT998" s="172" t="s">
        <v>182</v>
      </c>
      <c r="AU998" s="172" t="s">
        <v>84</v>
      </c>
      <c r="AV998" s="13" t="s">
        <v>178</v>
      </c>
      <c r="AW998" s="13" t="s">
        <v>34</v>
      </c>
      <c r="AX998" s="13" t="s">
        <v>82</v>
      </c>
      <c r="AY998" s="172" t="s">
        <v>171</v>
      </c>
    </row>
    <row r="999" spans="2:65" s="1" customFormat="1" ht="16.5" customHeight="1">
      <c r="B999" s="147"/>
      <c r="C999" s="189" t="s">
        <v>1170</v>
      </c>
      <c r="D999" s="189" t="s">
        <v>408</v>
      </c>
      <c r="E999" s="190" t="s">
        <v>1171</v>
      </c>
      <c r="F999" s="191" t="s">
        <v>1172</v>
      </c>
      <c r="G999" s="192" t="s">
        <v>176</v>
      </c>
      <c r="H999" s="193">
        <v>93.929</v>
      </c>
      <c r="I999" s="194"/>
      <c r="J999" s="195">
        <f>ROUND(I999*H999,2)</f>
        <v>0</v>
      </c>
      <c r="K999" s="191" t="s">
        <v>177</v>
      </c>
      <c r="L999" s="196"/>
      <c r="M999" s="197" t="s">
        <v>3</v>
      </c>
      <c r="N999" s="198" t="s">
        <v>45</v>
      </c>
      <c r="O999" s="51"/>
      <c r="P999" s="157">
        <f>O999*H999</f>
        <v>0</v>
      </c>
      <c r="Q999" s="157">
        <v>0.00014</v>
      </c>
      <c r="R999" s="157">
        <f>Q999*H999</f>
        <v>0.01315006</v>
      </c>
      <c r="S999" s="157">
        <v>0</v>
      </c>
      <c r="T999" s="158">
        <f>S999*H999</f>
        <v>0</v>
      </c>
      <c r="AR999" s="18" t="s">
        <v>506</v>
      </c>
      <c r="AT999" s="18" t="s">
        <v>408</v>
      </c>
      <c r="AU999" s="18" t="s">
        <v>84</v>
      </c>
      <c r="AY999" s="18" t="s">
        <v>171</v>
      </c>
      <c r="BE999" s="159">
        <f>IF(N999="základní",J999,0)</f>
        <v>0</v>
      </c>
      <c r="BF999" s="159">
        <f>IF(N999="snížená",J999,0)</f>
        <v>0</v>
      </c>
      <c r="BG999" s="159">
        <f>IF(N999="zákl. přenesená",J999,0)</f>
        <v>0</v>
      </c>
      <c r="BH999" s="159">
        <f>IF(N999="sníž. přenesená",J999,0)</f>
        <v>0</v>
      </c>
      <c r="BI999" s="159">
        <f>IF(N999="nulová",J999,0)</f>
        <v>0</v>
      </c>
      <c r="BJ999" s="18" t="s">
        <v>82</v>
      </c>
      <c r="BK999" s="159">
        <f>ROUND(I999*H999,2)</f>
        <v>0</v>
      </c>
      <c r="BL999" s="18" t="s">
        <v>386</v>
      </c>
      <c r="BM999" s="18" t="s">
        <v>1173</v>
      </c>
    </row>
    <row r="1000" spans="2:47" s="1" customFormat="1" ht="12">
      <c r="B1000" s="32"/>
      <c r="D1000" s="160" t="s">
        <v>180</v>
      </c>
      <c r="F1000" s="161" t="s">
        <v>1172</v>
      </c>
      <c r="I1000" s="93"/>
      <c r="L1000" s="32"/>
      <c r="M1000" s="162"/>
      <c r="N1000" s="51"/>
      <c r="O1000" s="51"/>
      <c r="P1000" s="51"/>
      <c r="Q1000" s="51"/>
      <c r="R1000" s="51"/>
      <c r="S1000" s="51"/>
      <c r="T1000" s="52"/>
      <c r="AT1000" s="18" t="s">
        <v>180</v>
      </c>
      <c r="AU1000" s="18" t="s">
        <v>84</v>
      </c>
    </row>
    <row r="1001" spans="2:51" s="12" customFormat="1" ht="12">
      <c r="B1001" s="163"/>
      <c r="D1001" s="160" t="s">
        <v>182</v>
      </c>
      <c r="F1001" s="165" t="s">
        <v>1174</v>
      </c>
      <c r="H1001" s="166">
        <v>93.929</v>
      </c>
      <c r="I1001" s="167"/>
      <c r="L1001" s="163"/>
      <c r="M1001" s="168"/>
      <c r="N1001" s="169"/>
      <c r="O1001" s="169"/>
      <c r="P1001" s="169"/>
      <c r="Q1001" s="169"/>
      <c r="R1001" s="169"/>
      <c r="S1001" s="169"/>
      <c r="T1001" s="170"/>
      <c r="AT1001" s="164" t="s">
        <v>182</v>
      </c>
      <c r="AU1001" s="164" t="s">
        <v>84</v>
      </c>
      <c r="AV1001" s="12" t="s">
        <v>84</v>
      </c>
      <c r="AW1001" s="12" t="s">
        <v>4</v>
      </c>
      <c r="AX1001" s="12" t="s">
        <v>82</v>
      </c>
      <c r="AY1001" s="164" t="s">
        <v>171</v>
      </c>
    </row>
    <row r="1002" spans="2:65" s="1" customFormat="1" ht="16.5" customHeight="1">
      <c r="B1002" s="147"/>
      <c r="C1002" s="148" t="s">
        <v>1175</v>
      </c>
      <c r="D1002" s="148" t="s">
        <v>173</v>
      </c>
      <c r="E1002" s="149" t="s">
        <v>1176</v>
      </c>
      <c r="F1002" s="150" t="s">
        <v>1177</v>
      </c>
      <c r="G1002" s="151" t="s">
        <v>176</v>
      </c>
      <c r="H1002" s="152">
        <v>191.941</v>
      </c>
      <c r="I1002" s="153"/>
      <c r="J1002" s="154">
        <f>ROUND(I1002*H1002,2)</f>
        <v>0</v>
      </c>
      <c r="K1002" s="150" t="s">
        <v>177</v>
      </c>
      <c r="L1002" s="32"/>
      <c r="M1002" s="155" t="s">
        <v>3</v>
      </c>
      <c r="N1002" s="156" t="s">
        <v>45</v>
      </c>
      <c r="O1002" s="51"/>
      <c r="P1002" s="157">
        <f>O1002*H1002</f>
        <v>0</v>
      </c>
      <c r="Q1002" s="157">
        <v>0.01181</v>
      </c>
      <c r="R1002" s="157">
        <f>Q1002*H1002</f>
        <v>2.26682321</v>
      </c>
      <c r="S1002" s="157">
        <v>0</v>
      </c>
      <c r="T1002" s="158">
        <f>S1002*H1002</f>
        <v>0</v>
      </c>
      <c r="AR1002" s="18" t="s">
        <v>386</v>
      </c>
      <c r="AT1002" s="18" t="s">
        <v>173</v>
      </c>
      <c r="AU1002" s="18" t="s">
        <v>84</v>
      </c>
      <c r="AY1002" s="18" t="s">
        <v>171</v>
      </c>
      <c r="BE1002" s="159">
        <f>IF(N1002="základní",J1002,0)</f>
        <v>0</v>
      </c>
      <c r="BF1002" s="159">
        <f>IF(N1002="snížená",J1002,0)</f>
        <v>0</v>
      </c>
      <c r="BG1002" s="159">
        <f>IF(N1002="zákl. přenesená",J1002,0)</f>
        <v>0</v>
      </c>
      <c r="BH1002" s="159">
        <f>IF(N1002="sníž. přenesená",J1002,0)</f>
        <v>0</v>
      </c>
      <c r="BI1002" s="159">
        <f>IF(N1002="nulová",J1002,0)</f>
        <v>0</v>
      </c>
      <c r="BJ1002" s="18" t="s">
        <v>82</v>
      </c>
      <c r="BK1002" s="159">
        <f>ROUND(I1002*H1002,2)</f>
        <v>0</v>
      </c>
      <c r="BL1002" s="18" t="s">
        <v>386</v>
      </c>
      <c r="BM1002" s="18" t="s">
        <v>1178</v>
      </c>
    </row>
    <row r="1003" spans="2:47" s="1" customFormat="1" ht="19.5">
      <c r="B1003" s="32"/>
      <c r="D1003" s="160" t="s">
        <v>180</v>
      </c>
      <c r="F1003" s="161" t="s">
        <v>1179</v>
      </c>
      <c r="I1003" s="93"/>
      <c r="L1003" s="32"/>
      <c r="M1003" s="162"/>
      <c r="N1003" s="51"/>
      <c r="O1003" s="51"/>
      <c r="P1003" s="51"/>
      <c r="Q1003" s="51"/>
      <c r="R1003" s="51"/>
      <c r="S1003" s="51"/>
      <c r="T1003" s="52"/>
      <c r="AT1003" s="18" t="s">
        <v>180</v>
      </c>
      <c r="AU1003" s="18" t="s">
        <v>84</v>
      </c>
    </row>
    <row r="1004" spans="2:51" s="14" customFormat="1" ht="12">
      <c r="B1004" s="179"/>
      <c r="D1004" s="160" t="s">
        <v>182</v>
      </c>
      <c r="E1004" s="180" t="s">
        <v>3</v>
      </c>
      <c r="F1004" s="181" t="s">
        <v>1180</v>
      </c>
      <c r="H1004" s="180" t="s">
        <v>3</v>
      </c>
      <c r="I1004" s="182"/>
      <c r="L1004" s="179"/>
      <c r="M1004" s="183"/>
      <c r="N1004" s="184"/>
      <c r="O1004" s="184"/>
      <c r="P1004" s="184"/>
      <c r="Q1004" s="184"/>
      <c r="R1004" s="184"/>
      <c r="S1004" s="184"/>
      <c r="T1004" s="185"/>
      <c r="AT1004" s="180" t="s">
        <v>182</v>
      </c>
      <c r="AU1004" s="180" t="s">
        <v>84</v>
      </c>
      <c r="AV1004" s="14" t="s">
        <v>82</v>
      </c>
      <c r="AW1004" s="14" t="s">
        <v>34</v>
      </c>
      <c r="AX1004" s="14" t="s">
        <v>74</v>
      </c>
      <c r="AY1004" s="180" t="s">
        <v>171</v>
      </c>
    </row>
    <row r="1005" spans="2:51" s="12" customFormat="1" ht="12">
      <c r="B1005" s="163"/>
      <c r="D1005" s="160" t="s">
        <v>182</v>
      </c>
      <c r="E1005" s="164" t="s">
        <v>3</v>
      </c>
      <c r="F1005" s="165" t="s">
        <v>1181</v>
      </c>
      <c r="H1005" s="166">
        <v>7.77</v>
      </c>
      <c r="I1005" s="167"/>
      <c r="L1005" s="163"/>
      <c r="M1005" s="168"/>
      <c r="N1005" s="169"/>
      <c r="O1005" s="169"/>
      <c r="P1005" s="169"/>
      <c r="Q1005" s="169"/>
      <c r="R1005" s="169"/>
      <c r="S1005" s="169"/>
      <c r="T1005" s="170"/>
      <c r="AT1005" s="164" t="s">
        <v>182</v>
      </c>
      <c r="AU1005" s="164" t="s">
        <v>84</v>
      </c>
      <c r="AV1005" s="12" t="s">
        <v>84</v>
      </c>
      <c r="AW1005" s="12" t="s">
        <v>34</v>
      </c>
      <c r="AX1005" s="12" t="s">
        <v>74</v>
      </c>
      <c r="AY1005" s="164" t="s">
        <v>171</v>
      </c>
    </row>
    <row r="1006" spans="2:51" s="12" customFormat="1" ht="12">
      <c r="B1006" s="163"/>
      <c r="D1006" s="160" t="s">
        <v>182</v>
      </c>
      <c r="E1006" s="164" t="s">
        <v>3</v>
      </c>
      <c r="F1006" s="165" t="s">
        <v>1182</v>
      </c>
      <c r="H1006" s="166">
        <v>2.814</v>
      </c>
      <c r="I1006" s="167"/>
      <c r="L1006" s="163"/>
      <c r="M1006" s="168"/>
      <c r="N1006" s="169"/>
      <c r="O1006" s="169"/>
      <c r="P1006" s="169"/>
      <c r="Q1006" s="169"/>
      <c r="R1006" s="169"/>
      <c r="S1006" s="169"/>
      <c r="T1006" s="170"/>
      <c r="AT1006" s="164" t="s">
        <v>182</v>
      </c>
      <c r="AU1006" s="164" t="s">
        <v>84</v>
      </c>
      <c r="AV1006" s="12" t="s">
        <v>84</v>
      </c>
      <c r="AW1006" s="12" t="s">
        <v>34</v>
      </c>
      <c r="AX1006" s="12" t="s">
        <v>74</v>
      </c>
      <c r="AY1006" s="164" t="s">
        <v>171</v>
      </c>
    </row>
    <row r="1007" spans="2:51" s="12" customFormat="1" ht="12">
      <c r="B1007" s="163"/>
      <c r="D1007" s="160" t="s">
        <v>182</v>
      </c>
      <c r="E1007" s="164" t="s">
        <v>3</v>
      </c>
      <c r="F1007" s="165" t="s">
        <v>1183</v>
      </c>
      <c r="H1007" s="166">
        <v>1.17</v>
      </c>
      <c r="I1007" s="167"/>
      <c r="L1007" s="163"/>
      <c r="M1007" s="168"/>
      <c r="N1007" s="169"/>
      <c r="O1007" s="169"/>
      <c r="P1007" s="169"/>
      <c r="Q1007" s="169"/>
      <c r="R1007" s="169"/>
      <c r="S1007" s="169"/>
      <c r="T1007" s="170"/>
      <c r="AT1007" s="164" t="s">
        <v>182</v>
      </c>
      <c r="AU1007" s="164" t="s">
        <v>84</v>
      </c>
      <c r="AV1007" s="12" t="s">
        <v>84</v>
      </c>
      <c r="AW1007" s="12" t="s">
        <v>34</v>
      </c>
      <c r="AX1007" s="12" t="s">
        <v>74</v>
      </c>
      <c r="AY1007" s="164" t="s">
        <v>171</v>
      </c>
    </row>
    <row r="1008" spans="2:51" s="14" customFormat="1" ht="12">
      <c r="B1008" s="179"/>
      <c r="D1008" s="160" t="s">
        <v>182</v>
      </c>
      <c r="E1008" s="180" t="s">
        <v>3</v>
      </c>
      <c r="F1008" s="181" t="s">
        <v>1126</v>
      </c>
      <c r="H1008" s="180" t="s">
        <v>3</v>
      </c>
      <c r="I1008" s="182"/>
      <c r="L1008" s="179"/>
      <c r="M1008" s="183"/>
      <c r="N1008" s="184"/>
      <c r="O1008" s="184"/>
      <c r="P1008" s="184"/>
      <c r="Q1008" s="184"/>
      <c r="R1008" s="184"/>
      <c r="S1008" s="184"/>
      <c r="T1008" s="185"/>
      <c r="AT1008" s="180" t="s">
        <v>182</v>
      </c>
      <c r="AU1008" s="180" t="s">
        <v>84</v>
      </c>
      <c r="AV1008" s="14" t="s">
        <v>82</v>
      </c>
      <c r="AW1008" s="14" t="s">
        <v>34</v>
      </c>
      <c r="AX1008" s="14" t="s">
        <v>74</v>
      </c>
      <c r="AY1008" s="180" t="s">
        <v>171</v>
      </c>
    </row>
    <row r="1009" spans="2:51" s="12" customFormat="1" ht="12">
      <c r="B1009" s="163"/>
      <c r="D1009" s="160" t="s">
        <v>182</v>
      </c>
      <c r="E1009" s="164" t="s">
        <v>3</v>
      </c>
      <c r="F1009" s="165" t="s">
        <v>1184</v>
      </c>
      <c r="H1009" s="166">
        <v>67.46</v>
      </c>
      <c r="I1009" s="167"/>
      <c r="L1009" s="163"/>
      <c r="M1009" s="168"/>
      <c r="N1009" s="169"/>
      <c r="O1009" s="169"/>
      <c r="P1009" s="169"/>
      <c r="Q1009" s="169"/>
      <c r="R1009" s="169"/>
      <c r="S1009" s="169"/>
      <c r="T1009" s="170"/>
      <c r="AT1009" s="164" t="s">
        <v>182</v>
      </c>
      <c r="AU1009" s="164" t="s">
        <v>84</v>
      </c>
      <c r="AV1009" s="12" t="s">
        <v>84</v>
      </c>
      <c r="AW1009" s="12" t="s">
        <v>34</v>
      </c>
      <c r="AX1009" s="12" t="s">
        <v>74</v>
      </c>
      <c r="AY1009" s="164" t="s">
        <v>171</v>
      </c>
    </row>
    <row r="1010" spans="2:51" s="12" customFormat="1" ht="12">
      <c r="B1010" s="163"/>
      <c r="D1010" s="160" t="s">
        <v>182</v>
      </c>
      <c r="E1010" s="164" t="s">
        <v>3</v>
      </c>
      <c r="F1010" s="165" t="s">
        <v>1185</v>
      </c>
      <c r="H1010" s="166">
        <v>3.024</v>
      </c>
      <c r="I1010" s="167"/>
      <c r="L1010" s="163"/>
      <c r="M1010" s="168"/>
      <c r="N1010" s="169"/>
      <c r="O1010" s="169"/>
      <c r="P1010" s="169"/>
      <c r="Q1010" s="169"/>
      <c r="R1010" s="169"/>
      <c r="S1010" s="169"/>
      <c r="T1010" s="170"/>
      <c r="AT1010" s="164" t="s">
        <v>182</v>
      </c>
      <c r="AU1010" s="164" t="s">
        <v>84</v>
      </c>
      <c r="AV1010" s="12" t="s">
        <v>84</v>
      </c>
      <c r="AW1010" s="12" t="s">
        <v>34</v>
      </c>
      <c r="AX1010" s="12" t="s">
        <v>74</v>
      </c>
      <c r="AY1010" s="164" t="s">
        <v>171</v>
      </c>
    </row>
    <row r="1011" spans="2:51" s="14" customFormat="1" ht="12">
      <c r="B1011" s="179"/>
      <c r="D1011" s="160" t="s">
        <v>182</v>
      </c>
      <c r="E1011" s="180" t="s">
        <v>3</v>
      </c>
      <c r="F1011" s="181" t="s">
        <v>1186</v>
      </c>
      <c r="H1011" s="180" t="s">
        <v>3</v>
      </c>
      <c r="I1011" s="182"/>
      <c r="L1011" s="179"/>
      <c r="M1011" s="183"/>
      <c r="N1011" s="184"/>
      <c r="O1011" s="184"/>
      <c r="P1011" s="184"/>
      <c r="Q1011" s="184"/>
      <c r="R1011" s="184"/>
      <c r="S1011" s="184"/>
      <c r="T1011" s="185"/>
      <c r="AT1011" s="180" t="s">
        <v>182</v>
      </c>
      <c r="AU1011" s="180" t="s">
        <v>84</v>
      </c>
      <c r="AV1011" s="14" t="s">
        <v>82</v>
      </c>
      <c r="AW1011" s="14" t="s">
        <v>34</v>
      </c>
      <c r="AX1011" s="14" t="s">
        <v>74</v>
      </c>
      <c r="AY1011" s="180" t="s">
        <v>171</v>
      </c>
    </row>
    <row r="1012" spans="2:51" s="12" customFormat="1" ht="12">
      <c r="B1012" s="163"/>
      <c r="D1012" s="160" t="s">
        <v>182</v>
      </c>
      <c r="E1012" s="164" t="s">
        <v>3</v>
      </c>
      <c r="F1012" s="165" t="s">
        <v>1187</v>
      </c>
      <c r="H1012" s="166">
        <v>21.98</v>
      </c>
      <c r="I1012" s="167"/>
      <c r="L1012" s="163"/>
      <c r="M1012" s="168"/>
      <c r="N1012" s="169"/>
      <c r="O1012" s="169"/>
      <c r="P1012" s="169"/>
      <c r="Q1012" s="169"/>
      <c r="R1012" s="169"/>
      <c r="S1012" s="169"/>
      <c r="T1012" s="170"/>
      <c r="AT1012" s="164" t="s">
        <v>182</v>
      </c>
      <c r="AU1012" s="164" t="s">
        <v>84</v>
      </c>
      <c r="AV1012" s="12" t="s">
        <v>84</v>
      </c>
      <c r="AW1012" s="12" t="s">
        <v>34</v>
      </c>
      <c r="AX1012" s="12" t="s">
        <v>74</v>
      </c>
      <c r="AY1012" s="164" t="s">
        <v>171</v>
      </c>
    </row>
    <row r="1013" spans="2:51" s="14" customFormat="1" ht="12">
      <c r="B1013" s="179"/>
      <c r="D1013" s="160" t="s">
        <v>182</v>
      </c>
      <c r="E1013" s="180" t="s">
        <v>3</v>
      </c>
      <c r="F1013" s="181" t="s">
        <v>1188</v>
      </c>
      <c r="H1013" s="180" t="s">
        <v>3</v>
      </c>
      <c r="I1013" s="182"/>
      <c r="L1013" s="179"/>
      <c r="M1013" s="183"/>
      <c r="N1013" s="184"/>
      <c r="O1013" s="184"/>
      <c r="P1013" s="184"/>
      <c r="Q1013" s="184"/>
      <c r="R1013" s="184"/>
      <c r="S1013" s="184"/>
      <c r="T1013" s="185"/>
      <c r="AT1013" s="180" t="s">
        <v>182</v>
      </c>
      <c r="AU1013" s="180" t="s">
        <v>84</v>
      </c>
      <c r="AV1013" s="14" t="s">
        <v>82</v>
      </c>
      <c r="AW1013" s="14" t="s">
        <v>34</v>
      </c>
      <c r="AX1013" s="14" t="s">
        <v>74</v>
      </c>
      <c r="AY1013" s="180" t="s">
        <v>171</v>
      </c>
    </row>
    <row r="1014" spans="2:51" s="12" customFormat="1" ht="12">
      <c r="B1014" s="163"/>
      <c r="D1014" s="160" t="s">
        <v>182</v>
      </c>
      <c r="E1014" s="164" t="s">
        <v>3</v>
      </c>
      <c r="F1014" s="165" t="s">
        <v>1189</v>
      </c>
      <c r="H1014" s="166">
        <v>4.48</v>
      </c>
      <c r="I1014" s="167"/>
      <c r="L1014" s="163"/>
      <c r="M1014" s="168"/>
      <c r="N1014" s="169"/>
      <c r="O1014" s="169"/>
      <c r="P1014" s="169"/>
      <c r="Q1014" s="169"/>
      <c r="R1014" s="169"/>
      <c r="S1014" s="169"/>
      <c r="T1014" s="170"/>
      <c r="AT1014" s="164" t="s">
        <v>182</v>
      </c>
      <c r="AU1014" s="164" t="s">
        <v>84</v>
      </c>
      <c r="AV1014" s="12" t="s">
        <v>84</v>
      </c>
      <c r="AW1014" s="12" t="s">
        <v>34</v>
      </c>
      <c r="AX1014" s="12" t="s">
        <v>74</v>
      </c>
      <c r="AY1014" s="164" t="s">
        <v>171</v>
      </c>
    </row>
    <row r="1015" spans="2:51" s="14" customFormat="1" ht="12">
      <c r="B1015" s="179"/>
      <c r="D1015" s="160" t="s">
        <v>182</v>
      </c>
      <c r="E1015" s="180" t="s">
        <v>3</v>
      </c>
      <c r="F1015" s="181" t="s">
        <v>1190</v>
      </c>
      <c r="H1015" s="180" t="s">
        <v>3</v>
      </c>
      <c r="I1015" s="182"/>
      <c r="L1015" s="179"/>
      <c r="M1015" s="183"/>
      <c r="N1015" s="184"/>
      <c r="O1015" s="184"/>
      <c r="P1015" s="184"/>
      <c r="Q1015" s="184"/>
      <c r="R1015" s="184"/>
      <c r="S1015" s="184"/>
      <c r="T1015" s="185"/>
      <c r="AT1015" s="180" t="s">
        <v>182</v>
      </c>
      <c r="AU1015" s="180" t="s">
        <v>84</v>
      </c>
      <c r="AV1015" s="14" t="s">
        <v>82</v>
      </c>
      <c r="AW1015" s="14" t="s">
        <v>34</v>
      </c>
      <c r="AX1015" s="14" t="s">
        <v>74</v>
      </c>
      <c r="AY1015" s="180" t="s">
        <v>171</v>
      </c>
    </row>
    <row r="1016" spans="2:51" s="12" customFormat="1" ht="12">
      <c r="B1016" s="163"/>
      <c r="D1016" s="160" t="s">
        <v>182</v>
      </c>
      <c r="E1016" s="164" t="s">
        <v>3</v>
      </c>
      <c r="F1016" s="165" t="s">
        <v>1191</v>
      </c>
      <c r="H1016" s="166">
        <v>2.97</v>
      </c>
      <c r="I1016" s="167"/>
      <c r="L1016" s="163"/>
      <c r="M1016" s="168"/>
      <c r="N1016" s="169"/>
      <c r="O1016" s="169"/>
      <c r="P1016" s="169"/>
      <c r="Q1016" s="169"/>
      <c r="R1016" s="169"/>
      <c r="S1016" s="169"/>
      <c r="T1016" s="170"/>
      <c r="AT1016" s="164" t="s">
        <v>182</v>
      </c>
      <c r="AU1016" s="164" t="s">
        <v>84</v>
      </c>
      <c r="AV1016" s="12" t="s">
        <v>84</v>
      </c>
      <c r="AW1016" s="12" t="s">
        <v>34</v>
      </c>
      <c r="AX1016" s="12" t="s">
        <v>74</v>
      </c>
      <c r="AY1016" s="164" t="s">
        <v>171</v>
      </c>
    </row>
    <row r="1017" spans="2:51" s="14" customFormat="1" ht="12">
      <c r="B1017" s="179"/>
      <c r="D1017" s="160" t="s">
        <v>182</v>
      </c>
      <c r="E1017" s="180" t="s">
        <v>3</v>
      </c>
      <c r="F1017" s="181" t="s">
        <v>1192</v>
      </c>
      <c r="H1017" s="180" t="s">
        <v>3</v>
      </c>
      <c r="I1017" s="182"/>
      <c r="L1017" s="179"/>
      <c r="M1017" s="183"/>
      <c r="N1017" s="184"/>
      <c r="O1017" s="184"/>
      <c r="P1017" s="184"/>
      <c r="Q1017" s="184"/>
      <c r="R1017" s="184"/>
      <c r="S1017" s="184"/>
      <c r="T1017" s="185"/>
      <c r="AT1017" s="180" t="s">
        <v>182</v>
      </c>
      <c r="AU1017" s="180" t="s">
        <v>84</v>
      </c>
      <c r="AV1017" s="14" t="s">
        <v>82</v>
      </c>
      <c r="AW1017" s="14" t="s">
        <v>34</v>
      </c>
      <c r="AX1017" s="14" t="s">
        <v>74</v>
      </c>
      <c r="AY1017" s="180" t="s">
        <v>171</v>
      </c>
    </row>
    <row r="1018" spans="2:51" s="12" customFormat="1" ht="12">
      <c r="B1018" s="163"/>
      <c r="D1018" s="160" t="s">
        <v>182</v>
      </c>
      <c r="E1018" s="164" t="s">
        <v>3</v>
      </c>
      <c r="F1018" s="165" t="s">
        <v>1193</v>
      </c>
      <c r="H1018" s="166">
        <v>20.934</v>
      </c>
      <c r="I1018" s="167"/>
      <c r="L1018" s="163"/>
      <c r="M1018" s="168"/>
      <c r="N1018" s="169"/>
      <c r="O1018" s="169"/>
      <c r="P1018" s="169"/>
      <c r="Q1018" s="169"/>
      <c r="R1018" s="169"/>
      <c r="S1018" s="169"/>
      <c r="T1018" s="170"/>
      <c r="AT1018" s="164" t="s">
        <v>182</v>
      </c>
      <c r="AU1018" s="164" t="s">
        <v>84</v>
      </c>
      <c r="AV1018" s="12" t="s">
        <v>84</v>
      </c>
      <c r="AW1018" s="12" t="s">
        <v>34</v>
      </c>
      <c r="AX1018" s="12" t="s">
        <v>74</v>
      </c>
      <c r="AY1018" s="164" t="s">
        <v>171</v>
      </c>
    </row>
    <row r="1019" spans="2:51" s="14" customFormat="1" ht="12">
      <c r="B1019" s="179"/>
      <c r="D1019" s="160" t="s">
        <v>182</v>
      </c>
      <c r="E1019" s="180" t="s">
        <v>3</v>
      </c>
      <c r="F1019" s="181" t="s">
        <v>1194</v>
      </c>
      <c r="H1019" s="180" t="s">
        <v>3</v>
      </c>
      <c r="I1019" s="182"/>
      <c r="L1019" s="179"/>
      <c r="M1019" s="183"/>
      <c r="N1019" s="184"/>
      <c r="O1019" s="184"/>
      <c r="P1019" s="184"/>
      <c r="Q1019" s="184"/>
      <c r="R1019" s="184"/>
      <c r="S1019" s="184"/>
      <c r="T1019" s="185"/>
      <c r="AT1019" s="180" t="s">
        <v>182</v>
      </c>
      <c r="AU1019" s="180" t="s">
        <v>84</v>
      </c>
      <c r="AV1019" s="14" t="s">
        <v>82</v>
      </c>
      <c r="AW1019" s="14" t="s">
        <v>34</v>
      </c>
      <c r="AX1019" s="14" t="s">
        <v>74</v>
      </c>
      <c r="AY1019" s="180" t="s">
        <v>171</v>
      </c>
    </row>
    <row r="1020" spans="2:51" s="12" customFormat="1" ht="12">
      <c r="B1020" s="163"/>
      <c r="D1020" s="160" t="s">
        <v>182</v>
      </c>
      <c r="E1020" s="164" t="s">
        <v>3</v>
      </c>
      <c r="F1020" s="165" t="s">
        <v>1195</v>
      </c>
      <c r="H1020" s="166">
        <v>1.197</v>
      </c>
      <c r="I1020" s="167"/>
      <c r="L1020" s="163"/>
      <c r="M1020" s="168"/>
      <c r="N1020" s="169"/>
      <c r="O1020" s="169"/>
      <c r="P1020" s="169"/>
      <c r="Q1020" s="169"/>
      <c r="R1020" s="169"/>
      <c r="S1020" s="169"/>
      <c r="T1020" s="170"/>
      <c r="AT1020" s="164" t="s">
        <v>182</v>
      </c>
      <c r="AU1020" s="164" t="s">
        <v>84</v>
      </c>
      <c r="AV1020" s="12" t="s">
        <v>84</v>
      </c>
      <c r="AW1020" s="12" t="s">
        <v>34</v>
      </c>
      <c r="AX1020" s="12" t="s">
        <v>74</v>
      </c>
      <c r="AY1020" s="164" t="s">
        <v>171</v>
      </c>
    </row>
    <row r="1021" spans="2:51" s="14" customFormat="1" ht="12">
      <c r="B1021" s="179"/>
      <c r="D1021" s="160" t="s">
        <v>182</v>
      </c>
      <c r="E1021" s="180" t="s">
        <v>3</v>
      </c>
      <c r="F1021" s="181" t="s">
        <v>1132</v>
      </c>
      <c r="H1021" s="180" t="s">
        <v>3</v>
      </c>
      <c r="I1021" s="182"/>
      <c r="L1021" s="179"/>
      <c r="M1021" s="183"/>
      <c r="N1021" s="184"/>
      <c r="O1021" s="184"/>
      <c r="P1021" s="184"/>
      <c r="Q1021" s="184"/>
      <c r="R1021" s="184"/>
      <c r="S1021" s="184"/>
      <c r="T1021" s="185"/>
      <c r="AT1021" s="180" t="s">
        <v>182</v>
      </c>
      <c r="AU1021" s="180" t="s">
        <v>84</v>
      </c>
      <c r="AV1021" s="14" t="s">
        <v>82</v>
      </c>
      <c r="AW1021" s="14" t="s">
        <v>34</v>
      </c>
      <c r="AX1021" s="14" t="s">
        <v>74</v>
      </c>
      <c r="AY1021" s="180" t="s">
        <v>171</v>
      </c>
    </row>
    <row r="1022" spans="2:51" s="12" customFormat="1" ht="12">
      <c r="B1022" s="163"/>
      <c r="D1022" s="160" t="s">
        <v>182</v>
      </c>
      <c r="E1022" s="164" t="s">
        <v>3</v>
      </c>
      <c r="F1022" s="165" t="s">
        <v>1196</v>
      </c>
      <c r="H1022" s="166">
        <v>14.994</v>
      </c>
      <c r="I1022" s="167"/>
      <c r="L1022" s="163"/>
      <c r="M1022" s="168"/>
      <c r="N1022" s="169"/>
      <c r="O1022" s="169"/>
      <c r="P1022" s="169"/>
      <c r="Q1022" s="169"/>
      <c r="R1022" s="169"/>
      <c r="S1022" s="169"/>
      <c r="T1022" s="170"/>
      <c r="AT1022" s="164" t="s">
        <v>182</v>
      </c>
      <c r="AU1022" s="164" t="s">
        <v>84</v>
      </c>
      <c r="AV1022" s="12" t="s">
        <v>84</v>
      </c>
      <c r="AW1022" s="12" t="s">
        <v>34</v>
      </c>
      <c r="AX1022" s="12" t="s">
        <v>74</v>
      </c>
      <c r="AY1022" s="164" t="s">
        <v>171</v>
      </c>
    </row>
    <row r="1023" spans="2:51" s="14" customFormat="1" ht="12">
      <c r="B1023" s="179"/>
      <c r="D1023" s="160" t="s">
        <v>182</v>
      </c>
      <c r="E1023" s="180" t="s">
        <v>3</v>
      </c>
      <c r="F1023" s="181" t="s">
        <v>1197</v>
      </c>
      <c r="H1023" s="180" t="s">
        <v>3</v>
      </c>
      <c r="I1023" s="182"/>
      <c r="L1023" s="179"/>
      <c r="M1023" s="183"/>
      <c r="N1023" s="184"/>
      <c r="O1023" s="184"/>
      <c r="P1023" s="184"/>
      <c r="Q1023" s="184"/>
      <c r="R1023" s="184"/>
      <c r="S1023" s="184"/>
      <c r="T1023" s="185"/>
      <c r="AT1023" s="180" t="s">
        <v>182</v>
      </c>
      <c r="AU1023" s="180" t="s">
        <v>84</v>
      </c>
      <c r="AV1023" s="14" t="s">
        <v>82</v>
      </c>
      <c r="AW1023" s="14" t="s">
        <v>34</v>
      </c>
      <c r="AX1023" s="14" t="s">
        <v>74</v>
      </c>
      <c r="AY1023" s="180" t="s">
        <v>171</v>
      </c>
    </row>
    <row r="1024" spans="2:51" s="12" customFormat="1" ht="12">
      <c r="B1024" s="163"/>
      <c r="D1024" s="160" t="s">
        <v>182</v>
      </c>
      <c r="E1024" s="164" t="s">
        <v>3</v>
      </c>
      <c r="F1024" s="165" t="s">
        <v>1198</v>
      </c>
      <c r="H1024" s="166">
        <v>10.89</v>
      </c>
      <c r="I1024" s="167"/>
      <c r="L1024" s="163"/>
      <c r="M1024" s="168"/>
      <c r="N1024" s="169"/>
      <c r="O1024" s="169"/>
      <c r="P1024" s="169"/>
      <c r="Q1024" s="169"/>
      <c r="R1024" s="169"/>
      <c r="S1024" s="169"/>
      <c r="T1024" s="170"/>
      <c r="AT1024" s="164" t="s">
        <v>182</v>
      </c>
      <c r="AU1024" s="164" t="s">
        <v>84</v>
      </c>
      <c r="AV1024" s="12" t="s">
        <v>84</v>
      </c>
      <c r="AW1024" s="12" t="s">
        <v>34</v>
      </c>
      <c r="AX1024" s="12" t="s">
        <v>74</v>
      </c>
      <c r="AY1024" s="164" t="s">
        <v>171</v>
      </c>
    </row>
    <row r="1025" spans="2:51" s="14" customFormat="1" ht="12">
      <c r="B1025" s="179"/>
      <c r="D1025" s="160" t="s">
        <v>182</v>
      </c>
      <c r="E1025" s="180" t="s">
        <v>3</v>
      </c>
      <c r="F1025" s="181" t="s">
        <v>1199</v>
      </c>
      <c r="H1025" s="180" t="s">
        <v>3</v>
      </c>
      <c r="I1025" s="182"/>
      <c r="L1025" s="179"/>
      <c r="M1025" s="183"/>
      <c r="N1025" s="184"/>
      <c r="O1025" s="184"/>
      <c r="P1025" s="184"/>
      <c r="Q1025" s="184"/>
      <c r="R1025" s="184"/>
      <c r="S1025" s="184"/>
      <c r="T1025" s="185"/>
      <c r="AT1025" s="180" t="s">
        <v>182</v>
      </c>
      <c r="AU1025" s="180" t="s">
        <v>84</v>
      </c>
      <c r="AV1025" s="14" t="s">
        <v>82</v>
      </c>
      <c r="AW1025" s="14" t="s">
        <v>34</v>
      </c>
      <c r="AX1025" s="14" t="s">
        <v>74</v>
      </c>
      <c r="AY1025" s="180" t="s">
        <v>171</v>
      </c>
    </row>
    <row r="1026" spans="2:51" s="12" customFormat="1" ht="12">
      <c r="B1026" s="163"/>
      <c r="D1026" s="160" t="s">
        <v>182</v>
      </c>
      <c r="E1026" s="164" t="s">
        <v>3</v>
      </c>
      <c r="F1026" s="165" t="s">
        <v>1200</v>
      </c>
      <c r="H1026" s="166">
        <v>9.407</v>
      </c>
      <c r="I1026" s="167"/>
      <c r="L1026" s="163"/>
      <c r="M1026" s="168"/>
      <c r="N1026" s="169"/>
      <c r="O1026" s="169"/>
      <c r="P1026" s="169"/>
      <c r="Q1026" s="169"/>
      <c r="R1026" s="169"/>
      <c r="S1026" s="169"/>
      <c r="T1026" s="170"/>
      <c r="AT1026" s="164" t="s">
        <v>182</v>
      </c>
      <c r="AU1026" s="164" t="s">
        <v>84</v>
      </c>
      <c r="AV1026" s="12" t="s">
        <v>84</v>
      </c>
      <c r="AW1026" s="12" t="s">
        <v>34</v>
      </c>
      <c r="AX1026" s="12" t="s">
        <v>74</v>
      </c>
      <c r="AY1026" s="164" t="s">
        <v>171</v>
      </c>
    </row>
    <row r="1027" spans="2:51" s="14" customFormat="1" ht="12">
      <c r="B1027" s="179"/>
      <c r="D1027" s="160" t="s">
        <v>182</v>
      </c>
      <c r="E1027" s="180" t="s">
        <v>3</v>
      </c>
      <c r="F1027" s="181" t="s">
        <v>1201</v>
      </c>
      <c r="H1027" s="180" t="s">
        <v>3</v>
      </c>
      <c r="I1027" s="182"/>
      <c r="L1027" s="179"/>
      <c r="M1027" s="183"/>
      <c r="N1027" s="184"/>
      <c r="O1027" s="184"/>
      <c r="P1027" s="184"/>
      <c r="Q1027" s="184"/>
      <c r="R1027" s="184"/>
      <c r="S1027" s="184"/>
      <c r="T1027" s="185"/>
      <c r="AT1027" s="180" t="s">
        <v>182</v>
      </c>
      <c r="AU1027" s="180" t="s">
        <v>84</v>
      </c>
      <c r="AV1027" s="14" t="s">
        <v>82</v>
      </c>
      <c r="AW1027" s="14" t="s">
        <v>34</v>
      </c>
      <c r="AX1027" s="14" t="s">
        <v>74</v>
      </c>
      <c r="AY1027" s="180" t="s">
        <v>171</v>
      </c>
    </row>
    <row r="1028" spans="2:51" s="12" customFormat="1" ht="12">
      <c r="B1028" s="163"/>
      <c r="D1028" s="160" t="s">
        <v>182</v>
      </c>
      <c r="E1028" s="164" t="s">
        <v>3</v>
      </c>
      <c r="F1028" s="165" t="s">
        <v>1202</v>
      </c>
      <c r="H1028" s="166">
        <v>4.68</v>
      </c>
      <c r="I1028" s="167"/>
      <c r="L1028" s="163"/>
      <c r="M1028" s="168"/>
      <c r="N1028" s="169"/>
      <c r="O1028" s="169"/>
      <c r="P1028" s="169"/>
      <c r="Q1028" s="169"/>
      <c r="R1028" s="169"/>
      <c r="S1028" s="169"/>
      <c r="T1028" s="170"/>
      <c r="AT1028" s="164" t="s">
        <v>182</v>
      </c>
      <c r="AU1028" s="164" t="s">
        <v>84</v>
      </c>
      <c r="AV1028" s="12" t="s">
        <v>84</v>
      </c>
      <c r="AW1028" s="12" t="s">
        <v>34</v>
      </c>
      <c r="AX1028" s="12" t="s">
        <v>74</v>
      </c>
      <c r="AY1028" s="164" t="s">
        <v>171</v>
      </c>
    </row>
    <row r="1029" spans="2:51" s="14" customFormat="1" ht="12">
      <c r="B1029" s="179"/>
      <c r="D1029" s="160" t="s">
        <v>182</v>
      </c>
      <c r="E1029" s="180" t="s">
        <v>3</v>
      </c>
      <c r="F1029" s="181" t="s">
        <v>1203</v>
      </c>
      <c r="H1029" s="180" t="s">
        <v>3</v>
      </c>
      <c r="I1029" s="182"/>
      <c r="L1029" s="179"/>
      <c r="M1029" s="183"/>
      <c r="N1029" s="184"/>
      <c r="O1029" s="184"/>
      <c r="P1029" s="184"/>
      <c r="Q1029" s="184"/>
      <c r="R1029" s="184"/>
      <c r="S1029" s="184"/>
      <c r="T1029" s="185"/>
      <c r="AT1029" s="180" t="s">
        <v>182</v>
      </c>
      <c r="AU1029" s="180" t="s">
        <v>84</v>
      </c>
      <c r="AV1029" s="14" t="s">
        <v>82</v>
      </c>
      <c r="AW1029" s="14" t="s">
        <v>34</v>
      </c>
      <c r="AX1029" s="14" t="s">
        <v>74</v>
      </c>
      <c r="AY1029" s="180" t="s">
        <v>171</v>
      </c>
    </row>
    <row r="1030" spans="2:51" s="12" customFormat="1" ht="12">
      <c r="B1030" s="163"/>
      <c r="D1030" s="160" t="s">
        <v>182</v>
      </c>
      <c r="E1030" s="164" t="s">
        <v>3</v>
      </c>
      <c r="F1030" s="165" t="s">
        <v>1204</v>
      </c>
      <c r="H1030" s="166">
        <v>18.171</v>
      </c>
      <c r="I1030" s="167"/>
      <c r="L1030" s="163"/>
      <c r="M1030" s="168"/>
      <c r="N1030" s="169"/>
      <c r="O1030" s="169"/>
      <c r="P1030" s="169"/>
      <c r="Q1030" s="169"/>
      <c r="R1030" s="169"/>
      <c r="S1030" s="169"/>
      <c r="T1030" s="170"/>
      <c r="AT1030" s="164" t="s">
        <v>182</v>
      </c>
      <c r="AU1030" s="164" t="s">
        <v>84</v>
      </c>
      <c r="AV1030" s="12" t="s">
        <v>84</v>
      </c>
      <c r="AW1030" s="12" t="s">
        <v>34</v>
      </c>
      <c r="AX1030" s="12" t="s">
        <v>74</v>
      </c>
      <c r="AY1030" s="164" t="s">
        <v>171</v>
      </c>
    </row>
    <row r="1031" spans="2:51" s="13" customFormat="1" ht="12">
      <c r="B1031" s="171"/>
      <c r="D1031" s="160" t="s">
        <v>182</v>
      </c>
      <c r="E1031" s="172" t="s">
        <v>3</v>
      </c>
      <c r="F1031" s="173" t="s">
        <v>201</v>
      </c>
      <c r="H1031" s="174">
        <v>191.941</v>
      </c>
      <c r="I1031" s="175"/>
      <c r="L1031" s="171"/>
      <c r="M1031" s="176"/>
      <c r="N1031" s="177"/>
      <c r="O1031" s="177"/>
      <c r="P1031" s="177"/>
      <c r="Q1031" s="177"/>
      <c r="R1031" s="177"/>
      <c r="S1031" s="177"/>
      <c r="T1031" s="178"/>
      <c r="AT1031" s="172" t="s">
        <v>182</v>
      </c>
      <c r="AU1031" s="172" t="s">
        <v>84</v>
      </c>
      <c r="AV1031" s="13" t="s">
        <v>178</v>
      </c>
      <c r="AW1031" s="13" t="s">
        <v>34</v>
      </c>
      <c r="AX1031" s="13" t="s">
        <v>82</v>
      </c>
      <c r="AY1031" s="172" t="s">
        <v>171</v>
      </c>
    </row>
    <row r="1032" spans="2:65" s="1" customFormat="1" ht="16.5" customHeight="1">
      <c r="B1032" s="147"/>
      <c r="C1032" s="148" t="s">
        <v>1205</v>
      </c>
      <c r="D1032" s="148" t="s">
        <v>173</v>
      </c>
      <c r="E1032" s="149" t="s">
        <v>1206</v>
      </c>
      <c r="F1032" s="150" t="s">
        <v>1207</v>
      </c>
      <c r="G1032" s="151" t="s">
        <v>176</v>
      </c>
      <c r="H1032" s="152">
        <v>71.175</v>
      </c>
      <c r="I1032" s="153"/>
      <c r="J1032" s="154">
        <f>ROUND(I1032*H1032,2)</f>
        <v>0</v>
      </c>
      <c r="K1032" s="150" t="s">
        <v>177</v>
      </c>
      <c r="L1032" s="32"/>
      <c r="M1032" s="155" t="s">
        <v>3</v>
      </c>
      <c r="N1032" s="156" t="s">
        <v>45</v>
      </c>
      <c r="O1032" s="51"/>
      <c r="P1032" s="157">
        <f>O1032*H1032</f>
        <v>0</v>
      </c>
      <c r="Q1032" s="157">
        <v>0.01645</v>
      </c>
      <c r="R1032" s="157">
        <f>Q1032*H1032</f>
        <v>1.1708287499999999</v>
      </c>
      <c r="S1032" s="157">
        <v>0</v>
      </c>
      <c r="T1032" s="158">
        <f>S1032*H1032</f>
        <v>0</v>
      </c>
      <c r="AR1032" s="18" t="s">
        <v>386</v>
      </c>
      <c r="AT1032" s="18" t="s">
        <v>173</v>
      </c>
      <c r="AU1032" s="18" t="s">
        <v>84</v>
      </c>
      <c r="AY1032" s="18" t="s">
        <v>171</v>
      </c>
      <c r="BE1032" s="159">
        <f>IF(N1032="základní",J1032,0)</f>
        <v>0</v>
      </c>
      <c r="BF1032" s="159">
        <f>IF(N1032="snížená",J1032,0)</f>
        <v>0</v>
      </c>
      <c r="BG1032" s="159">
        <f>IF(N1032="zákl. přenesená",J1032,0)</f>
        <v>0</v>
      </c>
      <c r="BH1032" s="159">
        <f>IF(N1032="sníž. přenesená",J1032,0)</f>
        <v>0</v>
      </c>
      <c r="BI1032" s="159">
        <f>IF(N1032="nulová",J1032,0)</f>
        <v>0</v>
      </c>
      <c r="BJ1032" s="18" t="s">
        <v>82</v>
      </c>
      <c r="BK1032" s="159">
        <f>ROUND(I1032*H1032,2)</f>
        <v>0</v>
      </c>
      <c r="BL1032" s="18" t="s">
        <v>386</v>
      </c>
      <c r="BM1032" s="18" t="s">
        <v>1208</v>
      </c>
    </row>
    <row r="1033" spans="2:47" s="1" customFormat="1" ht="19.5">
      <c r="B1033" s="32"/>
      <c r="D1033" s="160" t="s">
        <v>180</v>
      </c>
      <c r="F1033" s="161" t="s">
        <v>1209</v>
      </c>
      <c r="I1033" s="93"/>
      <c r="L1033" s="32"/>
      <c r="M1033" s="162"/>
      <c r="N1033" s="51"/>
      <c r="O1033" s="51"/>
      <c r="P1033" s="51"/>
      <c r="Q1033" s="51"/>
      <c r="R1033" s="51"/>
      <c r="S1033" s="51"/>
      <c r="T1033" s="52"/>
      <c r="AT1033" s="18" t="s">
        <v>180</v>
      </c>
      <c r="AU1033" s="18" t="s">
        <v>84</v>
      </c>
    </row>
    <row r="1034" spans="2:51" s="14" customFormat="1" ht="12">
      <c r="B1034" s="179"/>
      <c r="D1034" s="160" t="s">
        <v>182</v>
      </c>
      <c r="E1034" s="180" t="s">
        <v>3</v>
      </c>
      <c r="F1034" s="181" t="s">
        <v>1210</v>
      </c>
      <c r="H1034" s="180" t="s">
        <v>3</v>
      </c>
      <c r="I1034" s="182"/>
      <c r="L1034" s="179"/>
      <c r="M1034" s="183"/>
      <c r="N1034" s="184"/>
      <c r="O1034" s="184"/>
      <c r="P1034" s="184"/>
      <c r="Q1034" s="184"/>
      <c r="R1034" s="184"/>
      <c r="S1034" s="184"/>
      <c r="T1034" s="185"/>
      <c r="AT1034" s="180" t="s">
        <v>182</v>
      </c>
      <c r="AU1034" s="180" t="s">
        <v>84</v>
      </c>
      <c r="AV1034" s="14" t="s">
        <v>82</v>
      </c>
      <c r="AW1034" s="14" t="s">
        <v>34</v>
      </c>
      <c r="AX1034" s="14" t="s">
        <v>74</v>
      </c>
      <c r="AY1034" s="180" t="s">
        <v>171</v>
      </c>
    </row>
    <row r="1035" spans="2:51" s="12" customFormat="1" ht="12">
      <c r="B1035" s="163"/>
      <c r="D1035" s="160" t="s">
        <v>182</v>
      </c>
      <c r="E1035" s="164" t="s">
        <v>3</v>
      </c>
      <c r="F1035" s="165" t="s">
        <v>1211</v>
      </c>
      <c r="H1035" s="166">
        <v>71.175</v>
      </c>
      <c r="I1035" s="167"/>
      <c r="L1035" s="163"/>
      <c r="M1035" s="168"/>
      <c r="N1035" s="169"/>
      <c r="O1035" s="169"/>
      <c r="P1035" s="169"/>
      <c r="Q1035" s="169"/>
      <c r="R1035" s="169"/>
      <c r="S1035" s="169"/>
      <c r="T1035" s="170"/>
      <c r="AT1035" s="164" t="s">
        <v>182</v>
      </c>
      <c r="AU1035" s="164" t="s">
        <v>84</v>
      </c>
      <c r="AV1035" s="12" t="s">
        <v>84</v>
      </c>
      <c r="AW1035" s="12" t="s">
        <v>34</v>
      </c>
      <c r="AX1035" s="12" t="s">
        <v>82</v>
      </c>
      <c r="AY1035" s="164" t="s">
        <v>171</v>
      </c>
    </row>
    <row r="1036" spans="2:65" s="1" customFormat="1" ht="16.5" customHeight="1">
      <c r="B1036" s="147"/>
      <c r="C1036" s="148" t="s">
        <v>1212</v>
      </c>
      <c r="D1036" s="148" t="s">
        <v>173</v>
      </c>
      <c r="E1036" s="149" t="s">
        <v>1213</v>
      </c>
      <c r="F1036" s="150" t="s">
        <v>1214</v>
      </c>
      <c r="G1036" s="151" t="s">
        <v>176</v>
      </c>
      <c r="H1036" s="152">
        <v>13.955</v>
      </c>
      <c r="I1036" s="153"/>
      <c r="J1036" s="154">
        <f>ROUND(I1036*H1036,2)</f>
        <v>0</v>
      </c>
      <c r="K1036" s="150" t="s">
        <v>177</v>
      </c>
      <c r="L1036" s="32"/>
      <c r="M1036" s="155" t="s">
        <v>3</v>
      </c>
      <c r="N1036" s="156" t="s">
        <v>45</v>
      </c>
      <c r="O1036" s="51"/>
      <c r="P1036" s="157">
        <f>O1036*H1036</f>
        <v>0</v>
      </c>
      <c r="Q1036" s="157">
        <v>0.01519</v>
      </c>
      <c r="R1036" s="157">
        <f>Q1036*H1036</f>
        <v>0.21197645</v>
      </c>
      <c r="S1036" s="157">
        <v>0</v>
      </c>
      <c r="T1036" s="158">
        <f>S1036*H1036</f>
        <v>0</v>
      </c>
      <c r="AR1036" s="18" t="s">
        <v>386</v>
      </c>
      <c r="AT1036" s="18" t="s">
        <v>173</v>
      </c>
      <c r="AU1036" s="18" t="s">
        <v>84</v>
      </c>
      <c r="AY1036" s="18" t="s">
        <v>171</v>
      </c>
      <c r="BE1036" s="159">
        <f>IF(N1036="základní",J1036,0)</f>
        <v>0</v>
      </c>
      <c r="BF1036" s="159">
        <f>IF(N1036="snížená",J1036,0)</f>
        <v>0</v>
      </c>
      <c r="BG1036" s="159">
        <f>IF(N1036="zákl. přenesená",J1036,0)</f>
        <v>0</v>
      </c>
      <c r="BH1036" s="159">
        <f>IF(N1036="sníž. přenesená",J1036,0)</f>
        <v>0</v>
      </c>
      <c r="BI1036" s="159">
        <f>IF(N1036="nulová",J1036,0)</f>
        <v>0</v>
      </c>
      <c r="BJ1036" s="18" t="s">
        <v>82</v>
      </c>
      <c r="BK1036" s="159">
        <f>ROUND(I1036*H1036,2)</f>
        <v>0</v>
      </c>
      <c r="BL1036" s="18" t="s">
        <v>386</v>
      </c>
      <c r="BM1036" s="18" t="s">
        <v>1215</v>
      </c>
    </row>
    <row r="1037" spans="2:47" s="1" customFormat="1" ht="19.5">
      <c r="B1037" s="32"/>
      <c r="D1037" s="160" t="s">
        <v>180</v>
      </c>
      <c r="F1037" s="161" t="s">
        <v>1216</v>
      </c>
      <c r="I1037" s="93"/>
      <c r="L1037" s="32"/>
      <c r="M1037" s="162"/>
      <c r="N1037" s="51"/>
      <c r="O1037" s="51"/>
      <c r="P1037" s="51"/>
      <c r="Q1037" s="51"/>
      <c r="R1037" s="51"/>
      <c r="S1037" s="51"/>
      <c r="T1037" s="52"/>
      <c r="AT1037" s="18" t="s">
        <v>180</v>
      </c>
      <c r="AU1037" s="18" t="s">
        <v>84</v>
      </c>
    </row>
    <row r="1038" spans="2:51" s="14" customFormat="1" ht="12">
      <c r="B1038" s="179"/>
      <c r="D1038" s="160" t="s">
        <v>182</v>
      </c>
      <c r="E1038" s="180" t="s">
        <v>3</v>
      </c>
      <c r="F1038" s="181" t="s">
        <v>1217</v>
      </c>
      <c r="H1038" s="180" t="s">
        <v>3</v>
      </c>
      <c r="I1038" s="182"/>
      <c r="L1038" s="179"/>
      <c r="M1038" s="183"/>
      <c r="N1038" s="184"/>
      <c r="O1038" s="184"/>
      <c r="P1038" s="184"/>
      <c r="Q1038" s="184"/>
      <c r="R1038" s="184"/>
      <c r="S1038" s="184"/>
      <c r="T1038" s="185"/>
      <c r="AT1038" s="180" t="s">
        <v>182</v>
      </c>
      <c r="AU1038" s="180" t="s">
        <v>84</v>
      </c>
      <c r="AV1038" s="14" t="s">
        <v>82</v>
      </c>
      <c r="AW1038" s="14" t="s">
        <v>34</v>
      </c>
      <c r="AX1038" s="14" t="s">
        <v>74</v>
      </c>
      <c r="AY1038" s="180" t="s">
        <v>171</v>
      </c>
    </row>
    <row r="1039" spans="2:51" s="12" customFormat="1" ht="12">
      <c r="B1039" s="163"/>
      <c r="D1039" s="160" t="s">
        <v>182</v>
      </c>
      <c r="E1039" s="164" t="s">
        <v>3</v>
      </c>
      <c r="F1039" s="165" t="s">
        <v>1218</v>
      </c>
      <c r="H1039" s="166">
        <v>8.528</v>
      </c>
      <c r="I1039" s="167"/>
      <c r="L1039" s="163"/>
      <c r="M1039" s="168"/>
      <c r="N1039" s="169"/>
      <c r="O1039" s="169"/>
      <c r="P1039" s="169"/>
      <c r="Q1039" s="169"/>
      <c r="R1039" s="169"/>
      <c r="S1039" s="169"/>
      <c r="T1039" s="170"/>
      <c r="AT1039" s="164" t="s">
        <v>182</v>
      </c>
      <c r="AU1039" s="164" t="s">
        <v>84</v>
      </c>
      <c r="AV1039" s="12" t="s">
        <v>84</v>
      </c>
      <c r="AW1039" s="12" t="s">
        <v>34</v>
      </c>
      <c r="AX1039" s="12" t="s">
        <v>74</v>
      </c>
      <c r="AY1039" s="164" t="s">
        <v>171</v>
      </c>
    </row>
    <row r="1040" spans="2:51" s="14" customFormat="1" ht="12">
      <c r="B1040" s="179"/>
      <c r="D1040" s="160" t="s">
        <v>182</v>
      </c>
      <c r="E1040" s="180" t="s">
        <v>3</v>
      </c>
      <c r="F1040" s="181" t="s">
        <v>1219</v>
      </c>
      <c r="H1040" s="180" t="s">
        <v>3</v>
      </c>
      <c r="I1040" s="182"/>
      <c r="L1040" s="179"/>
      <c r="M1040" s="183"/>
      <c r="N1040" s="184"/>
      <c r="O1040" s="184"/>
      <c r="P1040" s="184"/>
      <c r="Q1040" s="184"/>
      <c r="R1040" s="184"/>
      <c r="S1040" s="184"/>
      <c r="T1040" s="185"/>
      <c r="AT1040" s="180" t="s">
        <v>182</v>
      </c>
      <c r="AU1040" s="180" t="s">
        <v>84</v>
      </c>
      <c r="AV1040" s="14" t="s">
        <v>82</v>
      </c>
      <c r="AW1040" s="14" t="s">
        <v>34</v>
      </c>
      <c r="AX1040" s="14" t="s">
        <v>74</v>
      </c>
      <c r="AY1040" s="180" t="s">
        <v>171</v>
      </c>
    </row>
    <row r="1041" spans="2:51" s="12" customFormat="1" ht="12">
      <c r="B1041" s="163"/>
      <c r="D1041" s="160" t="s">
        <v>182</v>
      </c>
      <c r="E1041" s="164" t="s">
        <v>3</v>
      </c>
      <c r="F1041" s="165" t="s">
        <v>1220</v>
      </c>
      <c r="H1041" s="166">
        <v>5.427</v>
      </c>
      <c r="I1041" s="167"/>
      <c r="L1041" s="163"/>
      <c r="M1041" s="168"/>
      <c r="N1041" s="169"/>
      <c r="O1041" s="169"/>
      <c r="P1041" s="169"/>
      <c r="Q1041" s="169"/>
      <c r="R1041" s="169"/>
      <c r="S1041" s="169"/>
      <c r="T1041" s="170"/>
      <c r="AT1041" s="164" t="s">
        <v>182</v>
      </c>
      <c r="AU1041" s="164" t="s">
        <v>84</v>
      </c>
      <c r="AV1041" s="12" t="s">
        <v>84</v>
      </c>
      <c r="AW1041" s="12" t="s">
        <v>34</v>
      </c>
      <c r="AX1041" s="12" t="s">
        <v>74</v>
      </c>
      <c r="AY1041" s="164" t="s">
        <v>171</v>
      </c>
    </row>
    <row r="1042" spans="2:51" s="13" customFormat="1" ht="12">
      <c r="B1042" s="171"/>
      <c r="D1042" s="160" t="s">
        <v>182</v>
      </c>
      <c r="E1042" s="172" t="s">
        <v>3</v>
      </c>
      <c r="F1042" s="173" t="s">
        <v>201</v>
      </c>
      <c r="H1042" s="174">
        <v>13.955</v>
      </c>
      <c r="I1042" s="175"/>
      <c r="L1042" s="171"/>
      <c r="M1042" s="176"/>
      <c r="N1042" s="177"/>
      <c r="O1042" s="177"/>
      <c r="P1042" s="177"/>
      <c r="Q1042" s="177"/>
      <c r="R1042" s="177"/>
      <c r="S1042" s="177"/>
      <c r="T1042" s="178"/>
      <c r="AT1042" s="172" t="s">
        <v>182</v>
      </c>
      <c r="AU1042" s="172" t="s">
        <v>84</v>
      </c>
      <c r="AV1042" s="13" t="s">
        <v>178</v>
      </c>
      <c r="AW1042" s="13" t="s">
        <v>34</v>
      </c>
      <c r="AX1042" s="13" t="s">
        <v>82</v>
      </c>
      <c r="AY1042" s="172" t="s">
        <v>171</v>
      </c>
    </row>
    <row r="1043" spans="2:65" s="1" customFormat="1" ht="16.5" customHeight="1">
      <c r="B1043" s="147"/>
      <c r="C1043" s="148" t="s">
        <v>1221</v>
      </c>
      <c r="D1043" s="148" t="s">
        <v>173</v>
      </c>
      <c r="E1043" s="149" t="s">
        <v>1222</v>
      </c>
      <c r="F1043" s="150" t="s">
        <v>1223</v>
      </c>
      <c r="G1043" s="151" t="s">
        <v>176</v>
      </c>
      <c r="H1043" s="152">
        <v>219.851</v>
      </c>
      <c r="I1043" s="153"/>
      <c r="J1043" s="154">
        <f>ROUND(I1043*H1043,2)</f>
        <v>0</v>
      </c>
      <c r="K1043" s="150" t="s">
        <v>177</v>
      </c>
      <c r="L1043" s="32"/>
      <c r="M1043" s="155" t="s">
        <v>3</v>
      </c>
      <c r="N1043" s="156" t="s">
        <v>45</v>
      </c>
      <c r="O1043" s="51"/>
      <c r="P1043" s="157">
        <f>O1043*H1043</f>
        <v>0</v>
      </c>
      <c r="Q1043" s="157">
        <v>0.0001</v>
      </c>
      <c r="R1043" s="157">
        <f>Q1043*H1043</f>
        <v>0.0219851</v>
      </c>
      <c r="S1043" s="157">
        <v>0</v>
      </c>
      <c r="T1043" s="158">
        <f>S1043*H1043</f>
        <v>0</v>
      </c>
      <c r="AR1043" s="18" t="s">
        <v>386</v>
      </c>
      <c r="AT1043" s="18" t="s">
        <v>173</v>
      </c>
      <c r="AU1043" s="18" t="s">
        <v>84</v>
      </c>
      <c r="AY1043" s="18" t="s">
        <v>171</v>
      </c>
      <c r="BE1043" s="159">
        <f>IF(N1043="základní",J1043,0)</f>
        <v>0</v>
      </c>
      <c r="BF1043" s="159">
        <f>IF(N1043="snížená",J1043,0)</f>
        <v>0</v>
      </c>
      <c r="BG1043" s="159">
        <f>IF(N1043="zákl. přenesená",J1043,0)</f>
        <v>0</v>
      </c>
      <c r="BH1043" s="159">
        <f>IF(N1043="sníž. přenesená",J1043,0)</f>
        <v>0</v>
      </c>
      <c r="BI1043" s="159">
        <f>IF(N1043="nulová",J1043,0)</f>
        <v>0</v>
      </c>
      <c r="BJ1043" s="18" t="s">
        <v>82</v>
      </c>
      <c r="BK1043" s="159">
        <f>ROUND(I1043*H1043,2)</f>
        <v>0</v>
      </c>
      <c r="BL1043" s="18" t="s">
        <v>386</v>
      </c>
      <c r="BM1043" s="18" t="s">
        <v>1224</v>
      </c>
    </row>
    <row r="1044" spans="2:47" s="1" customFormat="1" ht="19.5">
      <c r="B1044" s="32"/>
      <c r="D1044" s="160" t="s">
        <v>180</v>
      </c>
      <c r="F1044" s="161" t="s">
        <v>1225</v>
      </c>
      <c r="I1044" s="93"/>
      <c r="L1044" s="32"/>
      <c r="M1044" s="162"/>
      <c r="N1044" s="51"/>
      <c r="O1044" s="51"/>
      <c r="P1044" s="51"/>
      <c r="Q1044" s="51"/>
      <c r="R1044" s="51"/>
      <c r="S1044" s="51"/>
      <c r="T1044" s="52"/>
      <c r="AT1044" s="18" t="s">
        <v>180</v>
      </c>
      <c r="AU1044" s="18" t="s">
        <v>84</v>
      </c>
    </row>
    <row r="1045" spans="2:51" s="14" customFormat="1" ht="12">
      <c r="B1045" s="179"/>
      <c r="D1045" s="160" t="s">
        <v>182</v>
      </c>
      <c r="E1045" s="180" t="s">
        <v>3</v>
      </c>
      <c r="F1045" s="181" t="s">
        <v>1180</v>
      </c>
      <c r="H1045" s="180" t="s">
        <v>3</v>
      </c>
      <c r="I1045" s="182"/>
      <c r="L1045" s="179"/>
      <c r="M1045" s="183"/>
      <c r="N1045" s="184"/>
      <c r="O1045" s="184"/>
      <c r="P1045" s="184"/>
      <c r="Q1045" s="184"/>
      <c r="R1045" s="184"/>
      <c r="S1045" s="184"/>
      <c r="T1045" s="185"/>
      <c r="AT1045" s="180" t="s">
        <v>182</v>
      </c>
      <c r="AU1045" s="180" t="s">
        <v>84</v>
      </c>
      <c r="AV1045" s="14" t="s">
        <v>82</v>
      </c>
      <c r="AW1045" s="14" t="s">
        <v>34</v>
      </c>
      <c r="AX1045" s="14" t="s">
        <v>74</v>
      </c>
      <c r="AY1045" s="180" t="s">
        <v>171</v>
      </c>
    </row>
    <row r="1046" spans="2:51" s="12" customFormat="1" ht="12">
      <c r="B1046" s="163"/>
      <c r="D1046" s="160" t="s">
        <v>182</v>
      </c>
      <c r="E1046" s="164" t="s">
        <v>3</v>
      </c>
      <c r="F1046" s="165" t="s">
        <v>1181</v>
      </c>
      <c r="H1046" s="166">
        <v>7.77</v>
      </c>
      <c r="I1046" s="167"/>
      <c r="L1046" s="163"/>
      <c r="M1046" s="168"/>
      <c r="N1046" s="169"/>
      <c r="O1046" s="169"/>
      <c r="P1046" s="169"/>
      <c r="Q1046" s="169"/>
      <c r="R1046" s="169"/>
      <c r="S1046" s="169"/>
      <c r="T1046" s="170"/>
      <c r="AT1046" s="164" t="s">
        <v>182</v>
      </c>
      <c r="AU1046" s="164" t="s">
        <v>84</v>
      </c>
      <c r="AV1046" s="12" t="s">
        <v>84</v>
      </c>
      <c r="AW1046" s="12" t="s">
        <v>34</v>
      </c>
      <c r="AX1046" s="12" t="s">
        <v>74</v>
      </c>
      <c r="AY1046" s="164" t="s">
        <v>171</v>
      </c>
    </row>
    <row r="1047" spans="2:51" s="12" customFormat="1" ht="12">
      <c r="B1047" s="163"/>
      <c r="D1047" s="160" t="s">
        <v>182</v>
      </c>
      <c r="E1047" s="164" t="s">
        <v>3</v>
      </c>
      <c r="F1047" s="165" t="s">
        <v>1182</v>
      </c>
      <c r="H1047" s="166">
        <v>2.814</v>
      </c>
      <c r="I1047" s="167"/>
      <c r="L1047" s="163"/>
      <c r="M1047" s="168"/>
      <c r="N1047" s="169"/>
      <c r="O1047" s="169"/>
      <c r="P1047" s="169"/>
      <c r="Q1047" s="169"/>
      <c r="R1047" s="169"/>
      <c r="S1047" s="169"/>
      <c r="T1047" s="170"/>
      <c r="AT1047" s="164" t="s">
        <v>182</v>
      </c>
      <c r="AU1047" s="164" t="s">
        <v>84</v>
      </c>
      <c r="AV1047" s="12" t="s">
        <v>84</v>
      </c>
      <c r="AW1047" s="12" t="s">
        <v>34</v>
      </c>
      <c r="AX1047" s="12" t="s">
        <v>74</v>
      </c>
      <c r="AY1047" s="164" t="s">
        <v>171</v>
      </c>
    </row>
    <row r="1048" spans="2:51" s="12" customFormat="1" ht="12">
      <c r="B1048" s="163"/>
      <c r="D1048" s="160" t="s">
        <v>182</v>
      </c>
      <c r="E1048" s="164" t="s">
        <v>3</v>
      </c>
      <c r="F1048" s="165" t="s">
        <v>1183</v>
      </c>
      <c r="H1048" s="166">
        <v>1.17</v>
      </c>
      <c r="I1048" s="167"/>
      <c r="L1048" s="163"/>
      <c r="M1048" s="168"/>
      <c r="N1048" s="169"/>
      <c r="O1048" s="169"/>
      <c r="P1048" s="169"/>
      <c r="Q1048" s="169"/>
      <c r="R1048" s="169"/>
      <c r="S1048" s="169"/>
      <c r="T1048" s="170"/>
      <c r="AT1048" s="164" t="s">
        <v>182</v>
      </c>
      <c r="AU1048" s="164" t="s">
        <v>84</v>
      </c>
      <c r="AV1048" s="12" t="s">
        <v>84</v>
      </c>
      <c r="AW1048" s="12" t="s">
        <v>34</v>
      </c>
      <c r="AX1048" s="12" t="s">
        <v>74</v>
      </c>
      <c r="AY1048" s="164" t="s">
        <v>171</v>
      </c>
    </row>
    <row r="1049" spans="2:51" s="14" customFormat="1" ht="12">
      <c r="B1049" s="179"/>
      <c r="D1049" s="160" t="s">
        <v>182</v>
      </c>
      <c r="E1049" s="180" t="s">
        <v>3</v>
      </c>
      <c r="F1049" s="181" t="s">
        <v>1126</v>
      </c>
      <c r="H1049" s="180" t="s">
        <v>3</v>
      </c>
      <c r="I1049" s="182"/>
      <c r="L1049" s="179"/>
      <c r="M1049" s="183"/>
      <c r="N1049" s="184"/>
      <c r="O1049" s="184"/>
      <c r="P1049" s="184"/>
      <c r="Q1049" s="184"/>
      <c r="R1049" s="184"/>
      <c r="S1049" s="184"/>
      <c r="T1049" s="185"/>
      <c r="AT1049" s="180" t="s">
        <v>182</v>
      </c>
      <c r="AU1049" s="180" t="s">
        <v>84</v>
      </c>
      <c r="AV1049" s="14" t="s">
        <v>82</v>
      </c>
      <c r="AW1049" s="14" t="s">
        <v>34</v>
      </c>
      <c r="AX1049" s="14" t="s">
        <v>74</v>
      </c>
      <c r="AY1049" s="180" t="s">
        <v>171</v>
      </c>
    </row>
    <row r="1050" spans="2:51" s="12" customFormat="1" ht="12">
      <c r="B1050" s="163"/>
      <c r="D1050" s="160" t="s">
        <v>182</v>
      </c>
      <c r="E1050" s="164" t="s">
        <v>3</v>
      </c>
      <c r="F1050" s="165" t="s">
        <v>1184</v>
      </c>
      <c r="H1050" s="166">
        <v>67.46</v>
      </c>
      <c r="I1050" s="167"/>
      <c r="L1050" s="163"/>
      <c r="M1050" s="168"/>
      <c r="N1050" s="169"/>
      <c r="O1050" s="169"/>
      <c r="P1050" s="169"/>
      <c r="Q1050" s="169"/>
      <c r="R1050" s="169"/>
      <c r="S1050" s="169"/>
      <c r="T1050" s="170"/>
      <c r="AT1050" s="164" t="s">
        <v>182</v>
      </c>
      <c r="AU1050" s="164" t="s">
        <v>84</v>
      </c>
      <c r="AV1050" s="12" t="s">
        <v>84</v>
      </c>
      <c r="AW1050" s="12" t="s">
        <v>34</v>
      </c>
      <c r="AX1050" s="12" t="s">
        <v>74</v>
      </c>
      <c r="AY1050" s="164" t="s">
        <v>171</v>
      </c>
    </row>
    <row r="1051" spans="2:51" s="12" customFormat="1" ht="12">
      <c r="B1051" s="163"/>
      <c r="D1051" s="160" t="s">
        <v>182</v>
      </c>
      <c r="E1051" s="164" t="s">
        <v>3</v>
      </c>
      <c r="F1051" s="165" t="s">
        <v>1185</v>
      </c>
      <c r="H1051" s="166">
        <v>3.024</v>
      </c>
      <c r="I1051" s="167"/>
      <c r="L1051" s="163"/>
      <c r="M1051" s="168"/>
      <c r="N1051" s="169"/>
      <c r="O1051" s="169"/>
      <c r="P1051" s="169"/>
      <c r="Q1051" s="169"/>
      <c r="R1051" s="169"/>
      <c r="S1051" s="169"/>
      <c r="T1051" s="170"/>
      <c r="AT1051" s="164" t="s">
        <v>182</v>
      </c>
      <c r="AU1051" s="164" t="s">
        <v>84</v>
      </c>
      <c r="AV1051" s="12" t="s">
        <v>84</v>
      </c>
      <c r="AW1051" s="12" t="s">
        <v>34</v>
      </c>
      <c r="AX1051" s="12" t="s">
        <v>74</v>
      </c>
      <c r="AY1051" s="164" t="s">
        <v>171</v>
      </c>
    </row>
    <row r="1052" spans="2:51" s="14" customFormat="1" ht="12">
      <c r="B1052" s="179"/>
      <c r="D1052" s="160" t="s">
        <v>182</v>
      </c>
      <c r="E1052" s="180" t="s">
        <v>3</v>
      </c>
      <c r="F1052" s="181" t="s">
        <v>1186</v>
      </c>
      <c r="H1052" s="180" t="s">
        <v>3</v>
      </c>
      <c r="I1052" s="182"/>
      <c r="L1052" s="179"/>
      <c r="M1052" s="183"/>
      <c r="N1052" s="184"/>
      <c r="O1052" s="184"/>
      <c r="P1052" s="184"/>
      <c r="Q1052" s="184"/>
      <c r="R1052" s="184"/>
      <c r="S1052" s="184"/>
      <c r="T1052" s="185"/>
      <c r="AT1052" s="180" t="s">
        <v>182</v>
      </c>
      <c r="AU1052" s="180" t="s">
        <v>84</v>
      </c>
      <c r="AV1052" s="14" t="s">
        <v>82</v>
      </c>
      <c r="AW1052" s="14" t="s">
        <v>34</v>
      </c>
      <c r="AX1052" s="14" t="s">
        <v>74</v>
      </c>
      <c r="AY1052" s="180" t="s">
        <v>171</v>
      </c>
    </row>
    <row r="1053" spans="2:51" s="12" customFormat="1" ht="12">
      <c r="B1053" s="163"/>
      <c r="D1053" s="160" t="s">
        <v>182</v>
      </c>
      <c r="E1053" s="164" t="s">
        <v>3</v>
      </c>
      <c r="F1053" s="165" t="s">
        <v>1187</v>
      </c>
      <c r="H1053" s="166">
        <v>21.98</v>
      </c>
      <c r="I1053" s="167"/>
      <c r="L1053" s="163"/>
      <c r="M1053" s="168"/>
      <c r="N1053" s="169"/>
      <c r="O1053" s="169"/>
      <c r="P1053" s="169"/>
      <c r="Q1053" s="169"/>
      <c r="R1053" s="169"/>
      <c r="S1053" s="169"/>
      <c r="T1053" s="170"/>
      <c r="AT1053" s="164" t="s">
        <v>182</v>
      </c>
      <c r="AU1053" s="164" t="s">
        <v>84</v>
      </c>
      <c r="AV1053" s="12" t="s">
        <v>84</v>
      </c>
      <c r="AW1053" s="12" t="s">
        <v>34</v>
      </c>
      <c r="AX1053" s="12" t="s">
        <v>74</v>
      </c>
      <c r="AY1053" s="164" t="s">
        <v>171</v>
      </c>
    </row>
    <row r="1054" spans="2:51" s="14" customFormat="1" ht="12">
      <c r="B1054" s="179"/>
      <c r="D1054" s="160" t="s">
        <v>182</v>
      </c>
      <c r="E1054" s="180" t="s">
        <v>3</v>
      </c>
      <c r="F1054" s="181" t="s">
        <v>1188</v>
      </c>
      <c r="H1054" s="180" t="s">
        <v>3</v>
      </c>
      <c r="I1054" s="182"/>
      <c r="L1054" s="179"/>
      <c r="M1054" s="183"/>
      <c r="N1054" s="184"/>
      <c r="O1054" s="184"/>
      <c r="P1054" s="184"/>
      <c r="Q1054" s="184"/>
      <c r="R1054" s="184"/>
      <c r="S1054" s="184"/>
      <c r="T1054" s="185"/>
      <c r="AT1054" s="180" t="s">
        <v>182</v>
      </c>
      <c r="AU1054" s="180" t="s">
        <v>84</v>
      </c>
      <c r="AV1054" s="14" t="s">
        <v>82</v>
      </c>
      <c r="AW1054" s="14" t="s">
        <v>34</v>
      </c>
      <c r="AX1054" s="14" t="s">
        <v>74</v>
      </c>
      <c r="AY1054" s="180" t="s">
        <v>171</v>
      </c>
    </row>
    <row r="1055" spans="2:51" s="12" customFormat="1" ht="12">
      <c r="B1055" s="163"/>
      <c r="D1055" s="160" t="s">
        <v>182</v>
      </c>
      <c r="E1055" s="164" t="s">
        <v>3</v>
      </c>
      <c r="F1055" s="165" t="s">
        <v>1189</v>
      </c>
      <c r="H1055" s="166">
        <v>4.48</v>
      </c>
      <c r="I1055" s="167"/>
      <c r="L1055" s="163"/>
      <c r="M1055" s="168"/>
      <c r="N1055" s="169"/>
      <c r="O1055" s="169"/>
      <c r="P1055" s="169"/>
      <c r="Q1055" s="169"/>
      <c r="R1055" s="169"/>
      <c r="S1055" s="169"/>
      <c r="T1055" s="170"/>
      <c r="AT1055" s="164" t="s">
        <v>182</v>
      </c>
      <c r="AU1055" s="164" t="s">
        <v>84</v>
      </c>
      <c r="AV1055" s="12" t="s">
        <v>84</v>
      </c>
      <c r="AW1055" s="12" t="s">
        <v>34</v>
      </c>
      <c r="AX1055" s="12" t="s">
        <v>74</v>
      </c>
      <c r="AY1055" s="164" t="s">
        <v>171</v>
      </c>
    </row>
    <row r="1056" spans="2:51" s="14" customFormat="1" ht="12">
      <c r="B1056" s="179"/>
      <c r="D1056" s="160" t="s">
        <v>182</v>
      </c>
      <c r="E1056" s="180" t="s">
        <v>3</v>
      </c>
      <c r="F1056" s="181" t="s">
        <v>1190</v>
      </c>
      <c r="H1056" s="180" t="s">
        <v>3</v>
      </c>
      <c r="I1056" s="182"/>
      <c r="L1056" s="179"/>
      <c r="M1056" s="183"/>
      <c r="N1056" s="184"/>
      <c r="O1056" s="184"/>
      <c r="P1056" s="184"/>
      <c r="Q1056" s="184"/>
      <c r="R1056" s="184"/>
      <c r="S1056" s="184"/>
      <c r="T1056" s="185"/>
      <c r="AT1056" s="180" t="s">
        <v>182</v>
      </c>
      <c r="AU1056" s="180" t="s">
        <v>84</v>
      </c>
      <c r="AV1056" s="14" t="s">
        <v>82</v>
      </c>
      <c r="AW1056" s="14" t="s">
        <v>34</v>
      </c>
      <c r="AX1056" s="14" t="s">
        <v>74</v>
      </c>
      <c r="AY1056" s="180" t="s">
        <v>171</v>
      </c>
    </row>
    <row r="1057" spans="2:51" s="12" customFormat="1" ht="12">
      <c r="B1057" s="163"/>
      <c r="D1057" s="160" t="s">
        <v>182</v>
      </c>
      <c r="E1057" s="164" t="s">
        <v>3</v>
      </c>
      <c r="F1057" s="165" t="s">
        <v>1191</v>
      </c>
      <c r="H1057" s="166">
        <v>2.97</v>
      </c>
      <c r="I1057" s="167"/>
      <c r="L1057" s="163"/>
      <c r="M1057" s="168"/>
      <c r="N1057" s="169"/>
      <c r="O1057" s="169"/>
      <c r="P1057" s="169"/>
      <c r="Q1057" s="169"/>
      <c r="R1057" s="169"/>
      <c r="S1057" s="169"/>
      <c r="T1057" s="170"/>
      <c r="AT1057" s="164" t="s">
        <v>182</v>
      </c>
      <c r="AU1057" s="164" t="s">
        <v>84</v>
      </c>
      <c r="AV1057" s="12" t="s">
        <v>84</v>
      </c>
      <c r="AW1057" s="12" t="s">
        <v>34</v>
      </c>
      <c r="AX1057" s="12" t="s">
        <v>74</v>
      </c>
      <c r="AY1057" s="164" t="s">
        <v>171</v>
      </c>
    </row>
    <row r="1058" spans="2:51" s="14" customFormat="1" ht="12">
      <c r="B1058" s="179"/>
      <c r="D1058" s="160" t="s">
        <v>182</v>
      </c>
      <c r="E1058" s="180" t="s">
        <v>3</v>
      </c>
      <c r="F1058" s="181" t="s">
        <v>1192</v>
      </c>
      <c r="H1058" s="180" t="s">
        <v>3</v>
      </c>
      <c r="I1058" s="182"/>
      <c r="L1058" s="179"/>
      <c r="M1058" s="183"/>
      <c r="N1058" s="184"/>
      <c r="O1058" s="184"/>
      <c r="P1058" s="184"/>
      <c r="Q1058" s="184"/>
      <c r="R1058" s="184"/>
      <c r="S1058" s="184"/>
      <c r="T1058" s="185"/>
      <c r="AT1058" s="180" t="s">
        <v>182</v>
      </c>
      <c r="AU1058" s="180" t="s">
        <v>84</v>
      </c>
      <c r="AV1058" s="14" t="s">
        <v>82</v>
      </c>
      <c r="AW1058" s="14" t="s">
        <v>34</v>
      </c>
      <c r="AX1058" s="14" t="s">
        <v>74</v>
      </c>
      <c r="AY1058" s="180" t="s">
        <v>171</v>
      </c>
    </row>
    <row r="1059" spans="2:51" s="12" customFormat="1" ht="12">
      <c r="B1059" s="163"/>
      <c r="D1059" s="160" t="s">
        <v>182</v>
      </c>
      <c r="E1059" s="164" t="s">
        <v>3</v>
      </c>
      <c r="F1059" s="165" t="s">
        <v>1193</v>
      </c>
      <c r="H1059" s="166">
        <v>20.934</v>
      </c>
      <c r="I1059" s="167"/>
      <c r="L1059" s="163"/>
      <c r="M1059" s="168"/>
      <c r="N1059" s="169"/>
      <c r="O1059" s="169"/>
      <c r="P1059" s="169"/>
      <c r="Q1059" s="169"/>
      <c r="R1059" s="169"/>
      <c r="S1059" s="169"/>
      <c r="T1059" s="170"/>
      <c r="AT1059" s="164" t="s">
        <v>182</v>
      </c>
      <c r="AU1059" s="164" t="s">
        <v>84</v>
      </c>
      <c r="AV1059" s="12" t="s">
        <v>84</v>
      </c>
      <c r="AW1059" s="12" t="s">
        <v>34</v>
      </c>
      <c r="AX1059" s="12" t="s">
        <v>74</v>
      </c>
      <c r="AY1059" s="164" t="s">
        <v>171</v>
      </c>
    </row>
    <row r="1060" spans="2:51" s="14" customFormat="1" ht="12">
      <c r="B1060" s="179"/>
      <c r="D1060" s="160" t="s">
        <v>182</v>
      </c>
      <c r="E1060" s="180" t="s">
        <v>3</v>
      </c>
      <c r="F1060" s="181" t="s">
        <v>1194</v>
      </c>
      <c r="H1060" s="180" t="s">
        <v>3</v>
      </c>
      <c r="I1060" s="182"/>
      <c r="L1060" s="179"/>
      <c r="M1060" s="183"/>
      <c r="N1060" s="184"/>
      <c r="O1060" s="184"/>
      <c r="P1060" s="184"/>
      <c r="Q1060" s="184"/>
      <c r="R1060" s="184"/>
      <c r="S1060" s="184"/>
      <c r="T1060" s="185"/>
      <c r="AT1060" s="180" t="s">
        <v>182</v>
      </c>
      <c r="AU1060" s="180" t="s">
        <v>84</v>
      </c>
      <c r="AV1060" s="14" t="s">
        <v>82</v>
      </c>
      <c r="AW1060" s="14" t="s">
        <v>34</v>
      </c>
      <c r="AX1060" s="14" t="s">
        <v>74</v>
      </c>
      <c r="AY1060" s="180" t="s">
        <v>171</v>
      </c>
    </row>
    <row r="1061" spans="2:51" s="12" customFormat="1" ht="12">
      <c r="B1061" s="163"/>
      <c r="D1061" s="160" t="s">
        <v>182</v>
      </c>
      <c r="E1061" s="164" t="s">
        <v>3</v>
      </c>
      <c r="F1061" s="165" t="s">
        <v>1195</v>
      </c>
      <c r="H1061" s="166">
        <v>1.197</v>
      </c>
      <c r="I1061" s="167"/>
      <c r="L1061" s="163"/>
      <c r="M1061" s="168"/>
      <c r="N1061" s="169"/>
      <c r="O1061" s="169"/>
      <c r="P1061" s="169"/>
      <c r="Q1061" s="169"/>
      <c r="R1061" s="169"/>
      <c r="S1061" s="169"/>
      <c r="T1061" s="170"/>
      <c r="AT1061" s="164" t="s">
        <v>182</v>
      </c>
      <c r="AU1061" s="164" t="s">
        <v>84</v>
      </c>
      <c r="AV1061" s="12" t="s">
        <v>84</v>
      </c>
      <c r="AW1061" s="12" t="s">
        <v>34</v>
      </c>
      <c r="AX1061" s="12" t="s">
        <v>74</v>
      </c>
      <c r="AY1061" s="164" t="s">
        <v>171</v>
      </c>
    </row>
    <row r="1062" spans="2:51" s="14" customFormat="1" ht="12">
      <c r="B1062" s="179"/>
      <c r="D1062" s="160" t="s">
        <v>182</v>
      </c>
      <c r="E1062" s="180" t="s">
        <v>3</v>
      </c>
      <c r="F1062" s="181" t="s">
        <v>1132</v>
      </c>
      <c r="H1062" s="180" t="s">
        <v>3</v>
      </c>
      <c r="I1062" s="182"/>
      <c r="L1062" s="179"/>
      <c r="M1062" s="183"/>
      <c r="N1062" s="184"/>
      <c r="O1062" s="184"/>
      <c r="P1062" s="184"/>
      <c r="Q1062" s="184"/>
      <c r="R1062" s="184"/>
      <c r="S1062" s="184"/>
      <c r="T1062" s="185"/>
      <c r="AT1062" s="180" t="s">
        <v>182</v>
      </c>
      <c r="AU1062" s="180" t="s">
        <v>84</v>
      </c>
      <c r="AV1062" s="14" t="s">
        <v>82</v>
      </c>
      <c r="AW1062" s="14" t="s">
        <v>34</v>
      </c>
      <c r="AX1062" s="14" t="s">
        <v>74</v>
      </c>
      <c r="AY1062" s="180" t="s">
        <v>171</v>
      </c>
    </row>
    <row r="1063" spans="2:51" s="12" customFormat="1" ht="12">
      <c r="B1063" s="163"/>
      <c r="D1063" s="160" t="s">
        <v>182</v>
      </c>
      <c r="E1063" s="164" t="s">
        <v>3</v>
      </c>
      <c r="F1063" s="165" t="s">
        <v>1196</v>
      </c>
      <c r="H1063" s="166">
        <v>14.994</v>
      </c>
      <c r="I1063" s="167"/>
      <c r="L1063" s="163"/>
      <c r="M1063" s="168"/>
      <c r="N1063" s="169"/>
      <c r="O1063" s="169"/>
      <c r="P1063" s="169"/>
      <c r="Q1063" s="169"/>
      <c r="R1063" s="169"/>
      <c r="S1063" s="169"/>
      <c r="T1063" s="170"/>
      <c r="AT1063" s="164" t="s">
        <v>182</v>
      </c>
      <c r="AU1063" s="164" t="s">
        <v>84</v>
      </c>
      <c r="AV1063" s="12" t="s">
        <v>84</v>
      </c>
      <c r="AW1063" s="12" t="s">
        <v>34</v>
      </c>
      <c r="AX1063" s="12" t="s">
        <v>74</v>
      </c>
      <c r="AY1063" s="164" t="s">
        <v>171</v>
      </c>
    </row>
    <row r="1064" spans="2:51" s="14" customFormat="1" ht="12">
      <c r="B1064" s="179"/>
      <c r="D1064" s="160" t="s">
        <v>182</v>
      </c>
      <c r="E1064" s="180" t="s">
        <v>3</v>
      </c>
      <c r="F1064" s="181" t="s">
        <v>1197</v>
      </c>
      <c r="H1064" s="180" t="s">
        <v>3</v>
      </c>
      <c r="I1064" s="182"/>
      <c r="L1064" s="179"/>
      <c r="M1064" s="183"/>
      <c r="N1064" s="184"/>
      <c r="O1064" s="184"/>
      <c r="P1064" s="184"/>
      <c r="Q1064" s="184"/>
      <c r="R1064" s="184"/>
      <c r="S1064" s="184"/>
      <c r="T1064" s="185"/>
      <c r="AT1064" s="180" t="s">
        <v>182</v>
      </c>
      <c r="AU1064" s="180" t="s">
        <v>84</v>
      </c>
      <c r="AV1064" s="14" t="s">
        <v>82</v>
      </c>
      <c r="AW1064" s="14" t="s">
        <v>34</v>
      </c>
      <c r="AX1064" s="14" t="s">
        <v>74</v>
      </c>
      <c r="AY1064" s="180" t="s">
        <v>171</v>
      </c>
    </row>
    <row r="1065" spans="2:51" s="12" customFormat="1" ht="12">
      <c r="B1065" s="163"/>
      <c r="D1065" s="160" t="s">
        <v>182</v>
      </c>
      <c r="E1065" s="164" t="s">
        <v>3</v>
      </c>
      <c r="F1065" s="165" t="s">
        <v>1198</v>
      </c>
      <c r="H1065" s="166">
        <v>10.89</v>
      </c>
      <c r="I1065" s="167"/>
      <c r="L1065" s="163"/>
      <c r="M1065" s="168"/>
      <c r="N1065" s="169"/>
      <c r="O1065" s="169"/>
      <c r="P1065" s="169"/>
      <c r="Q1065" s="169"/>
      <c r="R1065" s="169"/>
      <c r="S1065" s="169"/>
      <c r="T1065" s="170"/>
      <c r="AT1065" s="164" t="s">
        <v>182</v>
      </c>
      <c r="AU1065" s="164" t="s">
        <v>84</v>
      </c>
      <c r="AV1065" s="12" t="s">
        <v>84</v>
      </c>
      <c r="AW1065" s="12" t="s">
        <v>34</v>
      </c>
      <c r="AX1065" s="12" t="s">
        <v>74</v>
      </c>
      <c r="AY1065" s="164" t="s">
        <v>171</v>
      </c>
    </row>
    <row r="1066" spans="2:51" s="14" customFormat="1" ht="12">
      <c r="B1066" s="179"/>
      <c r="D1066" s="160" t="s">
        <v>182</v>
      </c>
      <c r="E1066" s="180" t="s">
        <v>3</v>
      </c>
      <c r="F1066" s="181" t="s">
        <v>1199</v>
      </c>
      <c r="H1066" s="180" t="s">
        <v>3</v>
      </c>
      <c r="I1066" s="182"/>
      <c r="L1066" s="179"/>
      <c r="M1066" s="183"/>
      <c r="N1066" s="184"/>
      <c r="O1066" s="184"/>
      <c r="P1066" s="184"/>
      <c r="Q1066" s="184"/>
      <c r="R1066" s="184"/>
      <c r="S1066" s="184"/>
      <c r="T1066" s="185"/>
      <c r="AT1066" s="180" t="s">
        <v>182</v>
      </c>
      <c r="AU1066" s="180" t="s">
        <v>84</v>
      </c>
      <c r="AV1066" s="14" t="s">
        <v>82</v>
      </c>
      <c r="AW1066" s="14" t="s">
        <v>34</v>
      </c>
      <c r="AX1066" s="14" t="s">
        <v>74</v>
      </c>
      <c r="AY1066" s="180" t="s">
        <v>171</v>
      </c>
    </row>
    <row r="1067" spans="2:51" s="12" customFormat="1" ht="12">
      <c r="B1067" s="163"/>
      <c r="D1067" s="160" t="s">
        <v>182</v>
      </c>
      <c r="E1067" s="164" t="s">
        <v>3</v>
      </c>
      <c r="F1067" s="165" t="s">
        <v>1200</v>
      </c>
      <c r="H1067" s="166">
        <v>9.407</v>
      </c>
      <c r="I1067" s="167"/>
      <c r="L1067" s="163"/>
      <c r="M1067" s="168"/>
      <c r="N1067" s="169"/>
      <c r="O1067" s="169"/>
      <c r="P1067" s="169"/>
      <c r="Q1067" s="169"/>
      <c r="R1067" s="169"/>
      <c r="S1067" s="169"/>
      <c r="T1067" s="170"/>
      <c r="AT1067" s="164" t="s">
        <v>182</v>
      </c>
      <c r="AU1067" s="164" t="s">
        <v>84</v>
      </c>
      <c r="AV1067" s="12" t="s">
        <v>84</v>
      </c>
      <c r="AW1067" s="12" t="s">
        <v>34</v>
      </c>
      <c r="AX1067" s="12" t="s">
        <v>74</v>
      </c>
      <c r="AY1067" s="164" t="s">
        <v>171</v>
      </c>
    </row>
    <row r="1068" spans="2:51" s="14" customFormat="1" ht="12">
      <c r="B1068" s="179"/>
      <c r="D1068" s="160" t="s">
        <v>182</v>
      </c>
      <c r="E1068" s="180" t="s">
        <v>3</v>
      </c>
      <c r="F1068" s="181" t="s">
        <v>1201</v>
      </c>
      <c r="H1068" s="180" t="s">
        <v>3</v>
      </c>
      <c r="I1068" s="182"/>
      <c r="L1068" s="179"/>
      <c r="M1068" s="183"/>
      <c r="N1068" s="184"/>
      <c r="O1068" s="184"/>
      <c r="P1068" s="184"/>
      <c r="Q1068" s="184"/>
      <c r="R1068" s="184"/>
      <c r="S1068" s="184"/>
      <c r="T1068" s="185"/>
      <c r="AT1068" s="180" t="s">
        <v>182</v>
      </c>
      <c r="AU1068" s="180" t="s">
        <v>84</v>
      </c>
      <c r="AV1068" s="14" t="s">
        <v>82</v>
      </c>
      <c r="AW1068" s="14" t="s">
        <v>34</v>
      </c>
      <c r="AX1068" s="14" t="s">
        <v>74</v>
      </c>
      <c r="AY1068" s="180" t="s">
        <v>171</v>
      </c>
    </row>
    <row r="1069" spans="2:51" s="12" customFormat="1" ht="12">
      <c r="B1069" s="163"/>
      <c r="D1069" s="160" t="s">
        <v>182</v>
      </c>
      <c r="E1069" s="164" t="s">
        <v>3</v>
      </c>
      <c r="F1069" s="165" t="s">
        <v>1202</v>
      </c>
      <c r="H1069" s="166">
        <v>4.68</v>
      </c>
      <c r="I1069" s="167"/>
      <c r="L1069" s="163"/>
      <c r="M1069" s="168"/>
      <c r="N1069" s="169"/>
      <c r="O1069" s="169"/>
      <c r="P1069" s="169"/>
      <c r="Q1069" s="169"/>
      <c r="R1069" s="169"/>
      <c r="S1069" s="169"/>
      <c r="T1069" s="170"/>
      <c r="AT1069" s="164" t="s">
        <v>182</v>
      </c>
      <c r="AU1069" s="164" t="s">
        <v>84</v>
      </c>
      <c r="AV1069" s="12" t="s">
        <v>84</v>
      </c>
      <c r="AW1069" s="12" t="s">
        <v>34</v>
      </c>
      <c r="AX1069" s="12" t="s">
        <v>74</v>
      </c>
      <c r="AY1069" s="164" t="s">
        <v>171</v>
      </c>
    </row>
    <row r="1070" spans="2:51" s="14" customFormat="1" ht="12">
      <c r="B1070" s="179"/>
      <c r="D1070" s="160" t="s">
        <v>182</v>
      </c>
      <c r="E1070" s="180" t="s">
        <v>3</v>
      </c>
      <c r="F1070" s="181" t="s">
        <v>1203</v>
      </c>
      <c r="H1070" s="180" t="s">
        <v>3</v>
      </c>
      <c r="I1070" s="182"/>
      <c r="L1070" s="179"/>
      <c r="M1070" s="183"/>
      <c r="N1070" s="184"/>
      <c r="O1070" s="184"/>
      <c r="P1070" s="184"/>
      <c r="Q1070" s="184"/>
      <c r="R1070" s="184"/>
      <c r="S1070" s="184"/>
      <c r="T1070" s="185"/>
      <c r="AT1070" s="180" t="s">
        <v>182</v>
      </c>
      <c r="AU1070" s="180" t="s">
        <v>84</v>
      </c>
      <c r="AV1070" s="14" t="s">
        <v>82</v>
      </c>
      <c r="AW1070" s="14" t="s">
        <v>34</v>
      </c>
      <c r="AX1070" s="14" t="s">
        <v>74</v>
      </c>
      <c r="AY1070" s="180" t="s">
        <v>171</v>
      </c>
    </row>
    <row r="1071" spans="2:51" s="12" customFormat="1" ht="12">
      <c r="B1071" s="163"/>
      <c r="D1071" s="160" t="s">
        <v>182</v>
      </c>
      <c r="E1071" s="164" t="s">
        <v>3</v>
      </c>
      <c r="F1071" s="165" t="s">
        <v>1204</v>
      </c>
      <c r="H1071" s="166">
        <v>18.171</v>
      </c>
      <c r="I1071" s="167"/>
      <c r="L1071" s="163"/>
      <c r="M1071" s="168"/>
      <c r="N1071" s="169"/>
      <c r="O1071" s="169"/>
      <c r="P1071" s="169"/>
      <c r="Q1071" s="169"/>
      <c r="R1071" s="169"/>
      <c r="S1071" s="169"/>
      <c r="T1071" s="170"/>
      <c r="AT1071" s="164" t="s">
        <v>182</v>
      </c>
      <c r="AU1071" s="164" t="s">
        <v>84</v>
      </c>
      <c r="AV1071" s="12" t="s">
        <v>84</v>
      </c>
      <c r="AW1071" s="12" t="s">
        <v>34</v>
      </c>
      <c r="AX1071" s="12" t="s">
        <v>74</v>
      </c>
      <c r="AY1071" s="164" t="s">
        <v>171</v>
      </c>
    </row>
    <row r="1072" spans="2:51" s="14" customFormat="1" ht="12">
      <c r="B1072" s="179"/>
      <c r="D1072" s="160" t="s">
        <v>182</v>
      </c>
      <c r="E1072" s="180" t="s">
        <v>3</v>
      </c>
      <c r="F1072" s="181" t="s">
        <v>1217</v>
      </c>
      <c r="H1072" s="180" t="s">
        <v>3</v>
      </c>
      <c r="I1072" s="182"/>
      <c r="L1072" s="179"/>
      <c r="M1072" s="183"/>
      <c r="N1072" s="184"/>
      <c r="O1072" s="184"/>
      <c r="P1072" s="184"/>
      <c r="Q1072" s="184"/>
      <c r="R1072" s="184"/>
      <c r="S1072" s="184"/>
      <c r="T1072" s="185"/>
      <c r="AT1072" s="180" t="s">
        <v>182</v>
      </c>
      <c r="AU1072" s="180" t="s">
        <v>84</v>
      </c>
      <c r="AV1072" s="14" t="s">
        <v>82</v>
      </c>
      <c r="AW1072" s="14" t="s">
        <v>34</v>
      </c>
      <c r="AX1072" s="14" t="s">
        <v>74</v>
      </c>
      <c r="AY1072" s="180" t="s">
        <v>171</v>
      </c>
    </row>
    <row r="1073" spans="2:51" s="12" customFormat="1" ht="12">
      <c r="B1073" s="163"/>
      <c r="D1073" s="160" t="s">
        <v>182</v>
      </c>
      <c r="E1073" s="164" t="s">
        <v>3</v>
      </c>
      <c r="F1073" s="165" t="s">
        <v>1218</v>
      </c>
      <c r="H1073" s="166">
        <v>8.528</v>
      </c>
      <c r="I1073" s="167"/>
      <c r="L1073" s="163"/>
      <c r="M1073" s="168"/>
      <c r="N1073" s="169"/>
      <c r="O1073" s="169"/>
      <c r="P1073" s="169"/>
      <c r="Q1073" s="169"/>
      <c r="R1073" s="169"/>
      <c r="S1073" s="169"/>
      <c r="T1073" s="170"/>
      <c r="AT1073" s="164" t="s">
        <v>182</v>
      </c>
      <c r="AU1073" s="164" t="s">
        <v>84</v>
      </c>
      <c r="AV1073" s="12" t="s">
        <v>84</v>
      </c>
      <c r="AW1073" s="12" t="s">
        <v>34</v>
      </c>
      <c r="AX1073" s="12" t="s">
        <v>74</v>
      </c>
      <c r="AY1073" s="164" t="s">
        <v>171</v>
      </c>
    </row>
    <row r="1074" spans="2:51" s="14" customFormat="1" ht="12">
      <c r="B1074" s="179"/>
      <c r="D1074" s="160" t="s">
        <v>182</v>
      </c>
      <c r="E1074" s="180" t="s">
        <v>3</v>
      </c>
      <c r="F1074" s="181" t="s">
        <v>1219</v>
      </c>
      <c r="H1074" s="180" t="s">
        <v>3</v>
      </c>
      <c r="I1074" s="182"/>
      <c r="L1074" s="179"/>
      <c r="M1074" s="183"/>
      <c r="N1074" s="184"/>
      <c r="O1074" s="184"/>
      <c r="P1074" s="184"/>
      <c r="Q1074" s="184"/>
      <c r="R1074" s="184"/>
      <c r="S1074" s="184"/>
      <c r="T1074" s="185"/>
      <c r="AT1074" s="180" t="s">
        <v>182</v>
      </c>
      <c r="AU1074" s="180" t="s">
        <v>84</v>
      </c>
      <c r="AV1074" s="14" t="s">
        <v>82</v>
      </c>
      <c r="AW1074" s="14" t="s">
        <v>34</v>
      </c>
      <c r="AX1074" s="14" t="s">
        <v>74</v>
      </c>
      <c r="AY1074" s="180" t="s">
        <v>171</v>
      </c>
    </row>
    <row r="1075" spans="2:51" s="12" customFormat="1" ht="12">
      <c r="B1075" s="163"/>
      <c r="D1075" s="160" t="s">
        <v>182</v>
      </c>
      <c r="E1075" s="164" t="s">
        <v>3</v>
      </c>
      <c r="F1075" s="165" t="s">
        <v>1220</v>
      </c>
      <c r="H1075" s="166">
        <v>5.427</v>
      </c>
      <c r="I1075" s="167"/>
      <c r="L1075" s="163"/>
      <c r="M1075" s="168"/>
      <c r="N1075" s="169"/>
      <c r="O1075" s="169"/>
      <c r="P1075" s="169"/>
      <c r="Q1075" s="169"/>
      <c r="R1075" s="169"/>
      <c r="S1075" s="169"/>
      <c r="T1075" s="170"/>
      <c r="AT1075" s="164" t="s">
        <v>182</v>
      </c>
      <c r="AU1075" s="164" t="s">
        <v>84</v>
      </c>
      <c r="AV1075" s="12" t="s">
        <v>84</v>
      </c>
      <c r="AW1075" s="12" t="s">
        <v>34</v>
      </c>
      <c r="AX1075" s="12" t="s">
        <v>74</v>
      </c>
      <c r="AY1075" s="164" t="s">
        <v>171</v>
      </c>
    </row>
    <row r="1076" spans="2:51" s="14" customFormat="1" ht="12">
      <c r="B1076" s="179"/>
      <c r="D1076" s="160" t="s">
        <v>182</v>
      </c>
      <c r="E1076" s="180" t="s">
        <v>3</v>
      </c>
      <c r="F1076" s="181" t="s">
        <v>1217</v>
      </c>
      <c r="H1076" s="180" t="s">
        <v>3</v>
      </c>
      <c r="I1076" s="182"/>
      <c r="L1076" s="179"/>
      <c r="M1076" s="183"/>
      <c r="N1076" s="184"/>
      <c r="O1076" s="184"/>
      <c r="P1076" s="184"/>
      <c r="Q1076" s="184"/>
      <c r="R1076" s="184"/>
      <c r="S1076" s="184"/>
      <c r="T1076" s="185"/>
      <c r="AT1076" s="180" t="s">
        <v>182</v>
      </c>
      <c r="AU1076" s="180" t="s">
        <v>84</v>
      </c>
      <c r="AV1076" s="14" t="s">
        <v>82</v>
      </c>
      <c r="AW1076" s="14" t="s">
        <v>34</v>
      </c>
      <c r="AX1076" s="14" t="s">
        <v>74</v>
      </c>
      <c r="AY1076" s="180" t="s">
        <v>171</v>
      </c>
    </row>
    <row r="1077" spans="2:51" s="12" customFormat="1" ht="12">
      <c r="B1077" s="163"/>
      <c r="D1077" s="160" t="s">
        <v>182</v>
      </c>
      <c r="E1077" s="164" t="s">
        <v>3</v>
      </c>
      <c r="F1077" s="165" t="s">
        <v>1218</v>
      </c>
      <c r="H1077" s="166">
        <v>8.528</v>
      </c>
      <c r="I1077" s="167"/>
      <c r="L1077" s="163"/>
      <c r="M1077" s="168"/>
      <c r="N1077" s="169"/>
      <c r="O1077" s="169"/>
      <c r="P1077" s="169"/>
      <c r="Q1077" s="169"/>
      <c r="R1077" s="169"/>
      <c r="S1077" s="169"/>
      <c r="T1077" s="170"/>
      <c r="AT1077" s="164" t="s">
        <v>182</v>
      </c>
      <c r="AU1077" s="164" t="s">
        <v>84</v>
      </c>
      <c r="AV1077" s="12" t="s">
        <v>84</v>
      </c>
      <c r="AW1077" s="12" t="s">
        <v>34</v>
      </c>
      <c r="AX1077" s="12" t="s">
        <v>74</v>
      </c>
      <c r="AY1077" s="164" t="s">
        <v>171</v>
      </c>
    </row>
    <row r="1078" spans="2:51" s="14" customFormat="1" ht="12">
      <c r="B1078" s="179"/>
      <c r="D1078" s="160" t="s">
        <v>182</v>
      </c>
      <c r="E1078" s="180" t="s">
        <v>3</v>
      </c>
      <c r="F1078" s="181" t="s">
        <v>1219</v>
      </c>
      <c r="H1078" s="180" t="s">
        <v>3</v>
      </c>
      <c r="I1078" s="182"/>
      <c r="L1078" s="179"/>
      <c r="M1078" s="183"/>
      <c r="N1078" s="184"/>
      <c r="O1078" s="184"/>
      <c r="P1078" s="184"/>
      <c r="Q1078" s="184"/>
      <c r="R1078" s="184"/>
      <c r="S1078" s="184"/>
      <c r="T1078" s="185"/>
      <c r="AT1078" s="180" t="s">
        <v>182</v>
      </c>
      <c r="AU1078" s="180" t="s">
        <v>84</v>
      </c>
      <c r="AV1078" s="14" t="s">
        <v>82</v>
      </c>
      <c r="AW1078" s="14" t="s">
        <v>34</v>
      </c>
      <c r="AX1078" s="14" t="s">
        <v>74</v>
      </c>
      <c r="AY1078" s="180" t="s">
        <v>171</v>
      </c>
    </row>
    <row r="1079" spans="2:51" s="12" customFormat="1" ht="12">
      <c r="B1079" s="163"/>
      <c r="D1079" s="160" t="s">
        <v>182</v>
      </c>
      <c r="E1079" s="164" t="s">
        <v>3</v>
      </c>
      <c r="F1079" s="165" t="s">
        <v>1220</v>
      </c>
      <c r="H1079" s="166">
        <v>5.427</v>
      </c>
      <c r="I1079" s="167"/>
      <c r="L1079" s="163"/>
      <c r="M1079" s="168"/>
      <c r="N1079" s="169"/>
      <c r="O1079" s="169"/>
      <c r="P1079" s="169"/>
      <c r="Q1079" s="169"/>
      <c r="R1079" s="169"/>
      <c r="S1079" s="169"/>
      <c r="T1079" s="170"/>
      <c r="AT1079" s="164" t="s">
        <v>182</v>
      </c>
      <c r="AU1079" s="164" t="s">
        <v>84</v>
      </c>
      <c r="AV1079" s="12" t="s">
        <v>84</v>
      </c>
      <c r="AW1079" s="12" t="s">
        <v>34</v>
      </c>
      <c r="AX1079" s="12" t="s">
        <v>74</v>
      </c>
      <c r="AY1079" s="164" t="s">
        <v>171</v>
      </c>
    </row>
    <row r="1080" spans="2:51" s="13" customFormat="1" ht="12">
      <c r="B1080" s="171"/>
      <c r="D1080" s="160" t="s">
        <v>182</v>
      </c>
      <c r="E1080" s="172" t="s">
        <v>3</v>
      </c>
      <c r="F1080" s="173" t="s">
        <v>201</v>
      </c>
      <c r="H1080" s="174">
        <v>219.85099999999997</v>
      </c>
      <c r="I1080" s="175"/>
      <c r="L1080" s="171"/>
      <c r="M1080" s="176"/>
      <c r="N1080" s="177"/>
      <c r="O1080" s="177"/>
      <c r="P1080" s="177"/>
      <c r="Q1080" s="177"/>
      <c r="R1080" s="177"/>
      <c r="S1080" s="177"/>
      <c r="T1080" s="178"/>
      <c r="AT1080" s="172" t="s">
        <v>182</v>
      </c>
      <c r="AU1080" s="172" t="s">
        <v>84</v>
      </c>
      <c r="AV1080" s="13" t="s">
        <v>178</v>
      </c>
      <c r="AW1080" s="13" t="s">
        <v>34</v>
      </c>
      <c r="AX1080" s="13" t="s">
        <v>82</v>
      </c>
      <c r="AY1080" s="172" t="s">
        <v>171</v>
      </c>
    </row>
    <row r="1081" spans="2:65" s="1" customFormat="1" ht="22.5" customHeight="1">
      <c r="B1081" s="147"/>
      <c r="C1081" s="148" t="s">
        <v>1226</v>
      </c>
      <c r="D1081" s="148" t="s">
        <v>173</v>
      </c>
      <c r="E1081" s="149" t="s">
        <v>1227</v>
      </c>
      <c r="F1081" s="150" t="s">
        <v>1228</v>
      </c>
      <c r="G1081" s="151" t="s">
        <v>176</v>
      </c>
      <c r="H1081" s="152">
        <v>143.782</v>
      </c>
      <c r="I1081" s="153"/>
      <c r="J1081" s="154">
        <f>ROUND(I1081*H1081,2)</f>
        <v>0</v>
      </c>
      <c r="K1081" s="150" t="s">
        <v>3</v>
      </c>
      <c r="L1081" s="32"/>
      <c r="M1081" s="155" t="s">
        <v>3</v>
      </c>
      <c r="N1081" s="156" t="s">
        <v>45</v>
      </c>
      <c r="O1081" s="51"/>
      <c r="P1081" s="157">
        <f>O1081*H1081</f>
        <v>0</v>
      </c>
      <c r="Q1081" s="157">
        <v>0.01379</v>
      </c>
      <c r="R1081" s="157">
        <f>Q1081*H1081</f>
        <v>1.9827537800000001</v>
      </c>
      <c r="S1081" s="157">
        <v>0</v>
      </c>
      <c r="T1081" s="158">
        <f>S1081*H1081</f>
        <v>0</v>
      </c>
      <c r="AR1081" s="18" t="s">
        <v>386</v>
      </c>
      <c r="AT1081" s="18" t="s">
        <v>173</v>
      </c>
      <c r="AU1081" s="18" t="s">
        <v>84</v>
      </c>
      <c r="AY1081" s="18" t="s">
        <v>171</v>
      </c>
      <c r="BE1081" s="159">
        <f>IF(N1081="základní",J1081,0)</f>
        <v>0</v>
      </c>
      <c r="BF1081" s="159">
        <f>IF(N1081="snížená",J1081,0)</f>
        <v>0</v>
      </c>
      <c r="BG1081" s="159">
        <f>IF(N1081="zákl. přenesená",J1081,0)</f>
        <v>0</v>
      </c>
      <c r="BH1081" s="159">
        <f>IF(N1081="sníž. přenesená",J1081,0)</f>
        <v>0</v>
      </c>
      <c r="BI1081" s="159">
        <f>IF(N1081="nulová",J1081,0)</f>
        <v>0</v>
      </c>
      <c r="BJ1081" s="18" t="s">
        <v>82</v>
      </c>
      <c r="BK1081" s="159">
        <f>ROUND(I1081*H1081,2)</f>
        <v>0</v>
      </c>
      <c r="BL1081" s="18" t="s">
        <v>386</v>
      </c>
      <c r="BM1081" s="18" t="s">
        <v>1229</v>
      </c>
    </row>
    <row r="1082" spans="2:47" s="1" customFormat="1" ht="19.5">
      <c r="B1082" s="32"/>
      <c r="D1082" s="160" t="s">
        <v>180</v>
      </c>
      <c r="F1082" s="161" t="s">
        <v>1230</v>
      </c>
      <c r="I1082" s="93"/>
      <c r="L1082" s="32"/>
      <c r="M1082" s="162"/>
      <c r="N1082" s="51"/>
      <c r="O1082" s="51"/>
      <c r="P1082" s="51"/>
      <c r="Q1082" s="51"/>
      <c r="R1082" s="51"/>
      <c r="S1082" s="51"/>
      <c r="T1082" s="52"/>
      <c r="AT1082" s="18" t="s">
        <v>180</v>
      </c>
      <c r="AU1082" s="18" t="s">
        <v>84</v>
      </c>
    </row>
    <row r="1083" spans="2:47" s="1" customFormat="1" ht="19.5">
      <c r="B1083" s="32"/>
      <c r="D1083" s="160" t="s">
        <v>649</v>
      </c>
      <c r="F1083" s="207" t="s">
        <v>1231</v>
      </c>
      <c r="I1083" s="93"/>
      <c r="L1083" s="32"/>
      <c r="M1083" s="162"/>
      <c r="N1083" s="51"/>
      <c r="O1083" s="51"/>
      <c r="P1083" s="51"/>
      <c r="Q1083" s="51"/>
      <c r="R1083" s="51"/>
      <c r="S1083" s="51"/>
      <c r="T1083" s="52"/>
      <c r="AT1083" s="18" t="s">
        <v>649</v>
      </c>
      <c r="AU1083" s="18" t="s">
        <v>84</v>
      </c>
    </row>
    <row r="1084" spans="2:51" s="12" customFormat="1" ht="12">
      <c r="B1084" s="163"/>
      <c r="D1084" s="160" t="s">
        <v>182</v>
      </c>
      <c r="E1084" s="164" t="s">
        <v>3</v>
      </c>
      <c r="F1084" s="165" t="s">
        <v>1232</v>
      </c>
      <c r="H1084" s="166">
        <v>143.782</v>
      </c>
      <c r="I1084" s="167"/>
      <c r="L1084" s="163"/>
      <c r="M1084" s="168"/>
      <c r="N1084" s="169"/>
      <c r="O1084" s="169"/>
      <c r="P1084" s="169"/>
      <c r="Q1084" s="169"/>
      <c r="R1084" s="169"/>
      <c r="S1084" s="169"/>
      <c r="T1084" s="170"/>
      <c r="AT1084" s="164" t="s">
        <v>182</v>
      </c>
      <c r="AU1084" s="164" t="s">
        <v>84</v>
      </c>
      <c r="AV1084" s="12" t="s">
        <v>84</v>
      </c>
      <c r="AW1084" s="12" t="s">
        <v>34</v>
      </c>
      <c r="AX1084" s="12" t="s">
        <v>82</v>
      </c>
      <c r="AY1084" s="164" t="s">
        <v>171</v>
      </c>
    </row>
    <row r="1085" spans="2:65" s="1" customFormat="1" ht="16.5" customHeight="1">
      <c r="B1085" s="147"/>
      <c r="C1085" s="148" t="s">
        <v>1233</v>
      </c>
      <c r="D1085" s="148" t="s">
        <v>173</v>
      </c>
      <c r="E1085" s="149" t="s">
        <v>1234</v>
      </c>
      <c r="F1085" s="150" t="s">
        <v>1235</v>
      </c>
      <c r="G1085" s="151" t="s">
        <v>176</v>
      </c>
      <c r="H1085" s="152">
        <v>25.3</v>
      </c>
      <c r="I1085" s="153"/>
      <c r="J1085" s="154">
        <f>ROUND(I1085*H1085,2)</f>
        <v>0</v>
      </c>
      <c r="K1085" s="150" t="s">
        <v>177</v>
      </c>
      <c r="L1085" s="32"/>
      <c r="M1085" s="155" t="s">
        <v>3</v>
      </c>
      <c r="N1085" s="156" t="s">
        <v>45</v>
      </c>
      <c r="O1085" s="51"/>
      <c r="P1085" s="157">
        <f>O1085*H1085</f>
        <v>0</v>
      </c>
      <c r="Q1085" s="157">
        <v>0.01254</v>
      </c>
      <c r="R1085" s="157">
        <f>Q1085*H1085</f>
        <v>0.31726200000000004</v>
      </c>
      <c r="S1085" s="157">
        <v>0</v>
      </c>
      <c r="T1085" s="158">
        <f>S1085*H1085</f>
        <v>0</v>
      </c>
      <c r="AR1085" s="18" t="s">
        <v>386</v>
      </c>
      <c r="AT1085" s="18" t="s">
        <v>173</v>
      </c>
      <c r="AU1085" s="18" t="s">
        <v>84</v>
      </c>
      <c r="AY1085" s="18" t="s">
        <v>171</v>
      </c>
      <c r="BE1085" s="159">
        <f>IF(N1085="základní",J1085,0)</f>
        <v>0</v>
      </c>
      <c r="BF1085" s="159">
        <f>IF(N1085="snížená",J1085,0)</f>
        <v>0</v>
      </c>
      <c r="BG1085" s="159">
        <f>IF(N1085="zákl. přenesená",J1085,0)</f>
        <v>0</v>
      </c>
      <c r="BH1085" s="159">
        <f>IF(N1085="sníž. přenesená",J1085,0)</f>
        <v>0</v>
      </c>
      <c r="BI1085" s="159">
        <f>IF(N1085="nulová",J1085,0)</f>
        <v>0</v>
      </c>
      <c r="BJ1085" s="18" t="s">
        <v>82</v>
      </c>
      <c r="BK1085" s="159">
        <f>ROUND(I1085*H1085,2)</f>
        <v>0</v>
      </c>
      <c r="BL1085" s="18" t="s">
        <v>386</v>
      </c>
      <c r="BM1085" s="18" t="s">
        <v>1236</v>
      </c>
    </row>
    <row r="1086" spans="2:47" s="1" customFormat="1" ht="19.5">
      <c r="B1086" s="32"/>
      <c r="D1086" s="160" t="s">
        <v>180</v>
      </c>
      <c r="F1086" s="161" t="s">
        <v>1237</v>
      </c>
      <c r="I1086" s="93"/>
      <c r="L1086" s="32"/>
      <c r="M1086" s="162"/>
      <c r="N1086" s="51"/>
      <c r="O1086" s="51"/>
      <c r="P1086" s="51"/>
      <c r="Q1086" s="51"/>
      <c r="R1086" s="51"/>
      <c r="S1086" s="51"/>
      <c r="T1086" s="52"/>
      <c r="AT1086" s="18" t="s">
        <v>180</v>
      </c>
      <c r="AU1086" s="18" t="s">
        <v>84</v>
      </c>
    </row>
    <row r="1087" spans="2:51" s="14" customFormat="1" ht="12">
      <c r="B1087" s="179"/>
      <c r="D1087" s="160" t="s">
        <v>182</v>
      </c>
      <c r="E1087" s="180" t="s">
        <v>3</v>
      </c>
      <c r="F1087" s="181" t="s">
        <v>1139</v>
      </c>
      <c r="H1087" s="180" t="s">
        <v>3</v>
      </c>
      <c r="I1087" s="182"/>
      <c r="L1087" s="179"/>
      <c r="M1087" s="183"/>
      <c r="N1087" s="184"/>
      <c r="O1087" s="184"/>
      <c r="P1087" s="184"/>
      <c r="Q1087" s="184"/>
      <c r="R1087" s="184"/>
      <c r="S1087" s="184"/>
      <c r="T1087" s="185"/>
      <c r="AT1087" s="180" t="s">
        <v>182</v>
      </c>
      <c r="AU1087" s="180" t="s">
        <v>84</v>
      </c>
      <c r="AV1087" s="14" t="s">
        <v>82</v>
      </c>
      <c r="AW1087" s="14" t="s">
        <v>34</v>
      </c>
      <c r="AX1087" s="14" t="s">
        <v>74</v>
      </c>
      <c r="AY1087" s="180" t="s">
        <v>171</v>
      </c>
    </row>
    <row r="1088" spans="2:51" s="12" customFormat="1" ht="12">
      <c r="B1088" s="163"/>
      <c r="D1088" s="160" t="s">
        <v>182</v>
      </c>
      <c r="E1088" s="164" t="s">
        <v>3</v>
      </c>
      <c r="F1088" s="165" t="s">
        <v>1238</v>
      </c>
      <c r="H1088" s="166">
        <v>21</v>
      </c>
      <c r="I1088" s="167"/>
      <c r="L1088" s="163"/>
      <c r="M1088" s="168"/>
      <c r="N1088" s="169"/>
      <c r="O1088" s="169"/>
      <c r="P1088" s="169"/>
      <c r="Q1088" s="169"/>
      <c r="R1088" s="169"/>
      <c r="S1088" s="169"/>
      <c r="T1088" s="170"/>
      <c r="AT1088" s="164" t="s">
        <v>182</v>
      </c>
      <c r="AU1088" s="164" t="s">
        <v>84</v>
      </c>
      <c r="AV1088" s="12" t="s">
        <v>84</v>
      </c>
      <c r="AW1088" s="12" t="s">
        <v>34</v>
      </c>
      <c r="AX1088" s="12" t="s">
        <v>74</v>
      </c>
      <c r="AY1088" s="164" t="s">
        <v>171</v>
      </c>
    </row>
    <row r="1089" spans="2:51" s="14" customFormat="1" ht="12">
      <c r="B1089" s="179"/>
      <c r="D1089" s="160" t="s">
        <v>182</v>
      </c>
      <c r="E1089" s="180" t="s">
        <v>3</v>
      </c>
      <c r="F1089" s="181" t="s">
        <v>1239</v>
      </c>
      <c r="H1089" s="180" t="s">
        <v>3</v>
      </c>
      <c r="I1089" s="182"/>
      <c r="L1089" s="179"/>
      <c r="M1089" s="183"/>
      <c r="N1089" s="184"/>
      <c r="O1089" s="184"/>
      <c r="P1089" s="184"/>
      <c r="Q1089" s="184"/>
      <c r="R1089" s="184"/>
      <c r="S1089" s="184"/>
      <c r="T1089" s="185"/>
      <c r="AT1089" s="180" t="s">
        <v>182</v>
      </c>
      <c r="AU1089" s="180" t="s">
        <v>84</v>
      </c>
      <c r="AV1089" s="14" t="s">
        <v>82</v>
      </c>
      <c r="AW1089" s="14" t="s">
        <v>34</v>
      </c>
      <c r="AX1089" s="14" t="s">
        <v>74</v>
      </c>
      <c r="AY1089" s="180" t="s">
        <v>171</v>
      </c>
    </row>
    <row r="1090" spans="2:51" s="12" customFormat="1" ht="12">
      <c r="B1090" s="163"/>
      <c r="D1090" s="160" t="s">
        <v>182</v>
      </c>
      <c r="E1090" s="164" t="s">
        <v>3</v>
      </c>
      <c r="F1090" s="165" t="s">
        <v>1240</v>
      </c>
      <c r="H1090" s="166">
        <v>2.2</v>
      </c>
      <c r="I1090" s="167"/>
      <c r="L1090" s="163"/>
      <c r="M1090" s="168"/>
      <c r="N1090" s="169"/>
      <c r="O1090" s="169"/>
      <c r="P1090" s="169"/>
      <c r="Q1090" s="169"/>
      <c r="R1090" s="169"/>
      <c r="S1090" s="169"/>
      <c r="T1090" s="170"/>
      <c r="AT1090" s="164" t="s">
        <v>182</v>
      </c>
      <c r="AU1090" s="164" t="s">
        <v>84</v>
      </c>
      <c r="AV1090" s="12" t="s">
        <v>84</v>
      </c>
      <c r="AW1090" s="12" t="s">
        <v>34</v>
      </c>
      <c r="AX1090" s="12" t="s">
        <v>74</v>
      </c>
      <c r="AY1090" s="164" t="s">
        <v>171</v>
      </c>
    </row>
    <row r="1091" spans="2:51" s="14" customFormat="1" ht="12">
      <c r="B1091" s="179"/>
      <c r="D1091" s="160" t="s">
        <v>182</v>
      </c>
      <c r="E1091" s="180" t="s">
        <v>3</v>
      </c>
      <c r="F1091" s="181" t="s">
        <v>1219</v>
      </c>
      <c r="H1091" s="180" t="s">
        <v>3</v>
      </c>
      <c r="I1091" s="182"/>
      <c r="L1091" s="179"/>
      <c r="M1091" s="183"/>
      <c r="N1091" s="184"/>
      <c r="O1091" s="184"/>
      <c r="P1091" s="184"/>
      <c r="Q1091" s="184"/>
      <c r="R1091" s="184"/>
      <c r="S1091" s="184"/>
      <c r="T1091" s="185"/>
      <c r="AT1091" s="180" t="s">
        <v>182</v>
      </c>
      <c r="AU1091" s="180" t="s">
        <v>84</v>
      </c>
      <c r="AV1091" s="14" t="s">
        <v>82</v>
      </c>
      <c r="AW1091" s="14" t="s">
        <v>34</v>
      </c>
      <c r="AX1091" s="14" t="s">
        <v>74</v>
      </c>
      <c r="AY1091" s="180" t="s">
        <v>171</v>
      </c>
    </row>
    <row r="1092" spans="2:51" s="12" customFormat="1" ht="12">
      <c r="B1092" s="163"/>
      <c r="D1092" s="160" t="s">
        <v>182</v>
      </c>
      <c r="E1092" s="164" t="s">
        <v>3</v>
      </c>
      <c r="F1092" s="165" t="s">
        <v>1241</v>
      </c>
      <c r="H1092" s="166">
        <v>2.1</v>
      </c>
      <c r="I1092" s="167"/>
      <c r="L1092" s="163"/>
      <c r="M1092" s="168"/>
      <c r="N1092" s="169"/>
      <c r="O1092" s="169"/>
      <c r="P1092" s="169"/>
      <c r="Q1092" s="169"/>
      <c r="R1092" s="169"/>
      <c r="S1092" s="169"/>
      <c r="T1092" s="170"/>
      <c r="AT1092" s="164" t="s">
        <v>182</v>
      </c>
      <c r="AU1092" s="164" t="s">
        <v>84</v>
      </c>
      <c r="AV1092" s="12" t="s">
        <v>84</v>
      </c>
      <c r="AW1092" s="12" t="s">
        <v>34</v>
      </c>
      <c r="AX1092" s="12" t="s">
        <v>74</v>
      </c>
      <c r="AY1092" s="164" t="s">
        <v>171</v>
      </c>
    </row>
    <row r="1093" spans="2:51" s="13" customFormat="1" ht="12">
      <c r="B1093" s="171"/>
      <c r="D1093" s="160" t="s">
        <v>182</v>
      </c>
      <c r="E1093" s="172" t="s">
        <v>3</v>
      </c>
      <c r="F1093" s="173" t="s">
        <v>201</v>
      </c>
      <c r="H1093" s="174">
        <v>25.3</v>
      </c>
      <c r="I1093" s="175"/>
      <c r="L1093" s="171"/>
      <c r="M1093" s="176"/>
      <c r="N1093" s="177"/>
      <c r="O1093" s="177"/>
      <c r="P1093" s="177"/>
      <c r="Q1093" s="177"/>
      <c r="R1093" s="177"/>
      <c r="S1093" s="177"/>
      <c r="T1093" s="178"/>
      <c r="AT1093" s="172" t="s">
        <v>182</v>
      </c>
      <c r="AU1093" s="172" t="s">
        <v>84</v>
      </c>
      <c r="AV1093" s="13" t="s">
        <v>178</v>
      </c>
      <c r="AW1093" s="13" t="s">
        <v>34</v>
      </c>
      <c r="AX1093" s="13" t="s">
        <v>82</v>
      </c>
      <c r="AY1093" s="172" t="s">
        <v>171</v>
      </c>
    </row>
    <row r="1094" spans="2:65" s="1" customFormat="1" ht="16.5" customHeight="1">
      <c r="B1094" s="147"/>
      <c r="C1094" s="148" t="s">
        <v>866</v>
      </c>
      <c r="D1094" s="148" t="s">
        <v>173</v>
      </c>
      <c r="E1094" s="149" t="s">
        <v>1242</v>
      </c>
      <c r="F1094" s="150" t="s">
        <v>1243</v>
      </c>
      <c r="G1094" s="151" t="s">
        <v>176</v>
      </c>
      <c r="H1094" s="152">
        <v>102.25</v>
      </c>
      <c r="I1094" s="153"/>
      <c r="J1094" s="154">
        <f>ROUND(I1094*H1094,2)</f>
        <v>0</v>
      </c>
      <c r="K1094" s="150" t="s">
        <v>3</v>
      </c>
      <c r="L1094" s="32"/>
      <c r="M1094" s="155" t="s">
        <v>3</v>
      </c>
      <c r="N1094" s="156" t="s">
        <v>45</v>
      </c>
      <c r="O1094" s="51"/>
      <c r="P1094" s="157">
        <f>O1094*H1094</f>
        <v>0</v>
      </c>
      <c r="Q1094" s="157">
        <v>0.01223</v>
      </c>
      <c r="R1094" s="157">
        <f>Q1094*H1094</f>
        <v>1.2505175</v>
      </c>
      <c r="S1094" s="157">
        <v>0</v>
      </c>
      <c r="T1094" s="158">
        <f>S1094*H1094</f>
        <v>0</v>
      </c>
      <c r="AR1094" s="18" t="s">
        <v>386</v>
      </c>
      <c r="AT1094" s="18" t="s">
        <v>173</v>
      </c>
      <c r="AU1094" s="18" t="s">
        <v>84</v>
      </c>
      <c r="AY1094" s="18" t="s">
        <v>171</v>
      </c>
      <c r="BE1094" s="159">
        <f>IF(N1094="základní",J1094,0)</f>
        <v>0</v>
      </c>
      <c r="BF1094" s="159">
        <f>IF(N1094="snížená",J1094,0)</f>
        <v>0</v>
      </c>
      <c r="BG1094" s="159">
        <f>IF(N1094="zákl. přenesená",J1094,0)</f>
        <v>0</v>
      </c>
      <c r="BH1094" s="159">
        <f>IF(N1094="sníž. přenesená",J1094,0)</f>
        <v>0</v>
      </c>
      <c r="BI1094" s="159">
        <f>IF(N1094="nulová",J1094,0)</f>
        <v>0</v>
      </c>
      <c r="BJ1094" s="18" t="s">
        <v>82</v>
      </c>
      <c r="BK1094" s="159">
        <f>ROUND(I1094*H1094,2)</f>
        <v>0</v>
      </c>
      <c r="BL1094" s="18" t="s">
        <v>386</v>
      </c>
      <c r="BM1094" s="18" t="s">
        <v>1244</v>
      </c>
    </row>
    <row r="1095" spans="2:47" s="1" customFormat="1" ht="19.5">
      <c r="B1095" s="32"/>
      <c r="D1095" s="160" t="s">
        <v>180</v>
      </c>
      <c r="F1095" s="161" t="s">
        <v>1245</v>
      </c>
      <c r="I1095" s="93"/>
      <c r="L1095" s="32"/>
      <c r="M1095" s="162"/>
      <c r="N1095" s="51"/>
      <c r="O1095" s="51"/>
      <c r="P1095" s="51"/>
      <c r="Q1095" s="51"/>
      <c r="R1095" s="51"/>
      <c r="S1095" s="51"/>
      <c r="T1095" s="52"/>
      <c r="AT1095" s="18" t="s">
        <v>180</v>
      </c>
      <c r="AU1095" s="18" t="s">
        <v>84</v>
      </c>
    </row>
    <row r="1096" spans="2:47" s="1" customFormat="1" ht="19.5">
      <c r="B1096" s="32"/>
      <c r="D1096" s="160" t="s">
        <v>649</v>
      </c>
      <c r="F1096" s="207" t="s">
        <v>1231</v>
      </c>
      <c r="I1096" s="93"/>
      <c r="L1096" s="32"/>
      <c r="M1096" s="162"/>
      <c r="N1096" s="51"/>
      <c r="O1096" s="51"/>
      <c r="P1096" s="51"/>
      <c r="Q1096" s="51"/>
      <c r="R1096" s="51"/>
      <c r="S1096" s="51"/>
      <c r="T1096" s="52"/>
      <c r="AT1096" s="18" t="s">
        <v>649</v>
      </c>
      <c r="AU1096" s="18" t="s">
        <v>84</v>
      </c>
    </row>
    <row r="1097" spans="2:51" s="14" customFormat="1" ht="12">
      <c r="B1097" s="179"/>
      <c r="D1097" s="160" t="s">
        <v>182</v>
      </c>
      <c r="E1097" s="180" t="s">
        <v>3</v>
      </c>
      <c r="F1097" s="181" t="s">
        <v>1246</v>
      </c>
      <c r="H1097" s="180" t="s">
        <v>3</v>
      </c>
      <c r="I1097" s="182"/>
      <c r="L1097" s="179"/>
      <c r="M1097" s="183"/>
      <c r="N1097" s="184"/>
      <c r="O1097" s="184"/>
      <c r="P1097" s="184"/>
      <c r="Q1097" s="184"/>
      <c r="R1097" s="184"/>
      <c r="S1097" s="184"/>
      <c r="T1097" s="185"/>
      <c r="AT1097" s="180" t="s">
        <v>182</v>
      </c>
      <c r="AU1097" s="180" t="s">
        <v>84</v>
      </c>
      <c r="AV1097" s="14" t="s">
        <v>82</v>
      </c>
      <c r="AW1097" s="14" t="s">
        <v>34</v>
      </c>
      <c r="AX1097" s="14" t="s">
        <v>74</v>
      </c>
      <c r="AY1097" s="180" t="s">
        <v>171</v>
      </c>
    </row>
    <row r="1098" spans="2:51" s="12" customFormat="1" ht="12">
      <c r="B1098" s="163"/>
      <c r="D1098" s="160" t="s">
        <v>182</v>
      </c>
      <c r="E1098" s="164" t="s">
        <v>3</v>
      </c>
      <c r="F1098" s="165" t="s">
        <v>1247</v>
      </c>
      <c r="H1098" s="166">
        <v>73.55</v>
      </c>
      <c r="I1098" s="167"/>
      <c r="L1098" s="163"/>
      <c r="M1098" s="168"/>
      <c r="N1098" s="169"/>
      <c r="O1098" s="169"/>
      <c r="P1098" s="169"/>
      <c r="Q1098" s="169"/>
      <c r="R1098" s="169"/>
      <c r="S1098" s="169"/>
      <c r="T1098" s="170"/>
      <c r="AT1098" s="164" t="s">
        <v>182</v>
      </c>
      <c r="AU1098" s="164" t="s">
        <v>84</v>
      </c>
      <c r="AV1098" s="12" t="s">
        <v>84</v>
      </c>
      <c r="AW1098" s="12" t="s">
        <v>34</v>
      </c>
      <c r="AX1098" s="12" t="s">
        <v>74</v>
      </c>
      <c r="AY1098" s="164" t="s">
        <v>171</v>
      </c>
    </row>
    <row r="1099" spans="2:51" s="14" customFormat="1" ht="12">
      <c r="B1099" s="179"/>
      <c r="D1099" s="160" t="s">
        <v>182</v>
      </c>
      <c r="E1099" s="180" t="s">
        <v>3</v>
      </c>
      <c r="F1099" s="181" t="s">
        <v>1248</v>
      </c>
      <c r="H1099" s="180" t="s">
        <v>3</v>
      </c>
      <c r="I1099" s="182"/>
      <c r="L1099" s="179"/>
      <c r="M1099" s="183"/>
      <c r="N1099" s="184"/>
      <c r="O1099" s="184"/>
      <c r="P1099" s="184"/>
      <c r="Q1099" s="184"/>
      <c r="R1099" s="184"/>
      <c r="S1099" s="184"/>
      <c r="T1099" s="185"/>
      <c r="AT1099" s="180" t="s">
        <v>182</v>
      </c>
      <c r="AU1099" s="180" t="s">
        <v>84</v>
      </c>
      <c r="AV1099" s="14" t="s">
        <v>82</v>
      </c>
      <c r="AW1099" s="14" t="s">
        <v>34</v>
      </c>
      <c r="AX1099" s="14" t="s">
        <v>74</v>
      </c>
      <c r="AY1099" s="180" t="s">
        <v>171</v>
      </c>
    </row>
    <row r="1100" spans="2:51" s="12" customFormat="1" ht="12">
      <c r="B1100" s="163"/>
      <c r="D1100" s="160" t="s">
        <v>182</v>
      </c>
      <c r="E1100" s="164" t="s">
        <v>3</v>
      </c>
      <c r="F1100" s="165" t="s">
        <v>1249</v>
      </c>
      <c r="H1100" s="166">
        <v>28.7</v>
      </c>
      <c r="I1100" s="167"/>
      <c r="L1100" s="163"/>
      <c r="M1100" s="168"/>
      <c r="N1100" s="169"/>
      <c r="O1100" s="169"/>
      <c r="P1100" s="169"/>
      <c r="Q1100" s="169"/>
      <c r="R1100" s="169"/>
      <c r="S1100" s="169"/>
      <c r="T1100" s="170"/>
      <c r="AT1100" s="164" t="s">
        <v>182</v>
      </c>
      <c r="AU1100" s="164" t="s">
        <v>84</v>
      </c>
      <c r="AV1100" s="12" t="s">
        <v>84</v>
      </c>
      <c r="AW1100" s="12" t="s">
        <v>34</v>
      </c>
      <c r="AX1100" s="12" t="s">
        <v>74</v>
      </c>
      <c r="AY1100" s="164" t="s">
        <v>171</v>
      </c>
    </row>
    <row r="1101" spans="2:51" s="13" customFormat="1" ht="12">
      <c r="B1101" s="171"/>
      <c r="D1101" s="160" t="s">
        <v>182</v>
      </c>
      <c r="E1101" s="172" t="s">
        <v>3</v>
      </c>
      <c r="F1101" s="173" t="s">
        <v>201</v>
      </c>
      <c r="H1101" s="174">
        <v>102.25</v>
      </c>
      <c r="I1101" s="175"/>
      <c r="L1101" s="171"/>
      <c r="M1101" s="176"/>
      <c r="N1101" s="177"/>
      <c r="O1101" s="177"/>
      <c r="P1101" s="177"/>
      <c r="Q1101" s="177"/>
      <c r="R1101" s="177"/>
      <c r="S1101" s="177"/>
      <c r="T1101" s="178"/>
      <c r="AT1101" s="172" t="s">
        <v>182</v>
      </c>
      <c r="AU1101" s="172" t="s">
        <v>84</v>
      </c>
      <c r="AV1101" s="13" t="s">
        <v>178</v>
      </c>
      <c r="AW1101" s="13" t="s">
        <v>34</v>
      </c>
      <c r="AX1101" s="13" t="s">
        <v>82</v>
      </c>
      <c r="AY1101" s="172" t="s">
        <v>171</v>
      </c>
    </row>
    <row r="1102" spans="2:65" s="1" customFormat="1" ht="16.5" customHeight="1">
      <c r="B1102" s="147"/>
      <c r="C1102" s="148" t="s">
        <v>1250</v>
      </c>
      <c r="D1102" s="148" t="s">
        <v>173</v>
      </c>
      <c r="E1102" s="149" t="s">
        <v>1251</v>
      </c>
      <c r="F1102" s="150" t="s">
        <v>1252</v>
      </c>
      <c r="G1102" s="151" t="s">
        <v>176</v>
      </c>
      <c r="H1102" s="152">
        <v>229.332</v>
      </c>
      <c r="I1102" s="153"/>
      <c r="J1102" s="154">
        <f>ROUND(I1102*H1102,2)</f>
        <v>0</v>
      </c>
      <c r="K1102" s="150" t="s">
        <v>177</v>
      </c>
      <c r="L1102" s="32"/>
      <c r="M1102" s="155" t="s">
        <v>3</v>
      </c>
      <c r="N1102" s="156" t="s">
        <v>45</v>
      </c>
      <c r="O1102" s="51"/>
      <c r="P1102" s="157">
        <f>O1102*H1102</f>
        <v>0</v>
      </c>
      <c r="Q1102" s="157">
        <v>0.0001</v>
      </c>
      <c r="R1102" s="157">
        <f>Q1102*H1102</f>
        <v>0.0229332</v>
      </c>
      <c r="S1102" s="157">
        <v>0</v>
      </c>
      <c r="T1102" s="158">
        <f>S1102*H1102</f>
        <v>0</v>
      </c>
      <c r="AR1102" s="18" t="s">
        <v>386</v>
      </c>
      <c r="AT1102" s="18" t="s">
        <v>173</v>
      </c>
      <c r="AU1102" s="18" t="s">
        <v>84</v>
      </c>
      <c r="AY1102" s="18" t="s">
        <v>171</v>
      </c>
      <c r="BE1102" s="159">
        <f>IF(N1102="základní",J1102,0)</f>
        <v>0</v>
      </c>
      <c r="BF1102" s="159">
        <f>IF(N1102="snížená",J1102,0)</f>
        <v>0</v>
      </c>
      <c r="BG1102" s="159">
        <f>IF(N1102="zákl. přenesená",J1102,0)</f>
        <v>0</v>
      </c>
      <c r="BH1102" s="159">
        <f>IF(N1102="sníž. přenesená",J1102,0)</f>
        <v>0</v>
      </c>
      <c r="BI1102" s="159">
        <f>IF(N1102="nulová",J1102,0)</f>
        <v>0</v>
      </c>
      <c r="BJ1102" s="18" t="s">
        <v>82</v>
      </c>
      <c r="BK1102" s="159">
        <f>ROUND(I1102*H1102,2)</f>
        <v>0</v>
      </c>
      <c r="BL1102" s="18" t="s">
        <v>386</v>
      </c>
      <c r="BM1102" s="18" t="s">
        <v>1253</v>
      </c>
    </row>
    <row r="1103" spans="2:47" s="1" customFormat="1" ht="12">
      <c r="B1103" s="32"/>
      <c r="D1103" s="160" t="s">
        <v>180</v>
      </c>
      <c r="F1103" s="161" t="s">
        <v>1254</v>
      </c>
      <c r="I1103" s="93"/>
      <c r="L1103" s="32"/>
      <c r="M1103" s="162"/>
      <c r="N1103" s="51"/>
      <c r="O1103" s="51"/>
      <c r="P1103" s="51"/>
      <c r="Q1103" s="51"/>
      <c r="R1103" s="51"/>
      <c r="S1103" s="51"/>
      <c r="T1103" s="52"/>
      <c r="AT1103" s="18" t="s">
        <v>180</v>
      </c>
      <c r="AU1103" s="18" t="s">
        <v>84</v>
      </c>
    </row>
    <row r="1104" spans="2:51" s="12" customFormat="1" ht="12">
      <c r="B1104" s="163"/>
      <c r="D1104" s="160" t="s">
        <v>182</v>
      </c>
      <c r="E1104" s="164" t="s">
        <v>3</v>
      </c>
      <c r="F1104" s="165" t="s">
        <v>1255</v>
      </c>
      <c r="H1104" s="166">
        <v>122.782</v>
      </c>
      <c r="I1104" s="167"/>
      <c r="L1104" s="163"/>
      <c r="M1104" s="168"/>
      <c r="N1104" s="169"/>
      <c r="O1104" s="169"/>
      <c r="P1104" s="169"/>
      <c r="Q1104" s="169"/>
      <c r="R1104" s="169"/>
      <c r="S1104" s="169"/>
      <c r="T1104" s="170"/>
      <c r="AT1104" s="164" t="s">
        <v>182</v>
      </c>
      <c r="AU1104" s="164" t="s">
        <v>84</v>
      </c>
      <c r="AV1104" s="12" t="s">
        <v>84</v>
      </c>
      <c r="AW1104" s="12" t="s">
        <v>34</v>
      </c>
      <c r="AX1104" s="12" t="s">
        <v>74</v>
      </c>
      <c r="AY1104" s="164" t="s">
        <v>171</v>
      </c>
    </row>
    <row r="1105" spans="2:51" s="14" customFormat="1" ht="12">
      <c r="B1105" s="179"/>
      <c r="D1105" s="160" t="s">
        <v>182</v>
      </c>
      <c r="E1105" s="180" t="s">
        <v>3</v>
      </c>
      <c r="F1105" s="181" t="s">
        <v>1239</v>
      </c>
      <c r="H1105" s="180" t="s">
        <v>3</v>
      </c>
      <c r="I1105" s="182"/>
      <c r="L1105" s="179"/>
      <c r="M1105" s="183"/>
      <c r="N1105" s="184"/>
      <c r="O1105" s="184"/>
      <c r="P1105" s="184"/>
      <c r="Q1105" s="184"/>
      <c r="R1105" s="184"/>
      <c r="S1105" s="184"/>
      <c r="T1105" s="185"/>
      <c r="AT1105" s="180" t="s">
        <v>182</v>
      </c>
      <c r="AU1105" s="180" t="s">
        <v>84</v>
      </c>
      <c r="AV1105" s="14" t="s">
        <v>82</v>
      </c>
      <c r="AW1105" s="14" t="s">
        <v>34</v>
      </c>
      <c r="AX1105" s="14" t="s">
        <v>74</v>
      </c>
      <c r="AY1105" s="180" t="s">
        <v>171</v>
      </c>
    </row>
    <row r="1106" spans="2:51" s="12" customFormat="1" ht="12">
      <c r="B1106" s="163"/>
      <c r="D1106" s="160" t="s">
        <v>182</v>
      </c>
      <c r="E1106" s="164" t="s">
        <v>3</v>
      </c>
      <c r="F1106" s="165" t="s">
        <v>1240</v>
      </c>
      <c r="H1106" s="166">
        <v>2.2</v>
      </c>
      <c r="I1106" s="167"/>
      <c r="L1106" s="163"/>
      <c r="M1106" s="168"/>
      <c r="N1106" s="169"/>
      <c r="O1106" s="169"/>
      <c r="P1106" s="169"/>
      <c r="Q1106" s="169"/>
      <c r="R1106" s="169"/>
      <c r="S1106" s="169"/>
      <c r="T1106" s="170"/>
      <c r="AT1106" s="164" t="s">
        <v>182</v>
      </c>
      <c r="AU1106" s="164" t="s">
        <v>84</v>
      </c>
      <c r="AV1106" s="12" t="s">
        <v>84</v>
      </c>
      <c r="AW1106" s="12" t="s">
        <v>34</v>
      </c>
      <c r="AX1106" s="12" t="s">
        <v>74</v>
      </c>
      <c r="AY1106" s="164" t="s">
        <v>171</v>
      </c>
    </row>
    <row r="1107" spans="2:51" s="14" customFormat="1" ht="12">
      <c r="B1107" s="179"/>
      <c r="D1107" s="160" t="s">
        <v>182</v>
      </c>
      <c r="E1107" s="180" t="s">
        <v>3</v>
      </c>
      <c r="F1107" s="181" t="s">
        <v>1219</v>
      </c>
      <c r="H1107" s="180" t="s">
        <v>3</v>
      </c>
      <c r="I1107" s="182"/>
      <c r="L1107" s="179"/>
      <c r="M1107" s="183"/>
      <c r="N1107" s="184"/>
      <c r="O1107" s="184"/>
      <c r="P1107" s="184"/>
      <c r="Q1107" s="184"/>
      <c r="R1107" s="184"/>
      <c r="S1107" s="184"/>
      <c r="T1107" s="185"/>
      <c r="AT1107" s="180" t="s">
        <v>182</v>
      </c>
      <c r="AU1107" s="180" t="s">
        <v>84</v>
      </c>
      <c r="AV1107" s="14" t="s">
        <v>82</v>
      </c>
      <c r="AW1107" s="14" t="s">
        <v>34</v>
      </c>
      <c r="AX1107" s="14" t="s">
        <v>74</v>
      </c>
      <c r="AY1107" s="180" t="s">
        <v>171</v>
      </c>
    </row>
    <row r="1108" spans="2:51" s="12" customFormat="1" ht="12">
      <c r="B1108" s="163"/>
      <c r="D1108" s="160" t="s">
        <v>182</v>
      </c>
      <c r="E1108" s="164" t="s">
        <v>3</v>
      </c>
      <c r="F1108" s="165" t="s">
        <v>1241</v>
      </c>
      <c r="H1108" s="166">
        <v>2.1</v>
      </c>
      <c r="I1108" s="167"/>
      <c r="L1108" s="163"/>
      <c r="M1108" s="168"/>
      <c r="N1108" s="169"/>
      <c r="O1108" s="169"/>
      <c r="P1108" s="169"/>
      <c r="Q1108" s="169"/>
      <c r="R1108" s="169"/>
      <c r="S1108" s="169"/>
      <c r="T1108" s="170"/>
      <c r="AT1108" s="164" t="s">
        <v>182</v>
      </c>
      <c r="AU1108" s="164" t="s">
        <v>84</v>
      </c>
      <c r="AV1108" s="12" t="s">
        <v>84</v>
      </c>
      <c r="AW1108" s="12" t="s">
        <v>34</v>
      </c>
      <c r="AX1108" s="12" t="s">
        <v>74</v>
      </c>
      <c r="AY1108" s="164" t="s">
        <v>171</v>
      </c>
    </row>
    <row r="1109" spans="2:51" s="14" customFormat="1" ht="12">
      <c r="B1109" s="179"/>
      <c r="D1109" s="160" t="s">
        <v>182</v>
      </c>
      <c r="E1109" s="180" t="s">
        <v>3</v>
      </c>
      <c r="F1109" s="181" t="s">
        <v>1246</v>
      </c>
      <c r="H1109" s="180" t="s">
        <v>3</v>
      </c>
      <c r="I1109" s="182"/>
      <c r="L1109" s="179"/>
      <c r="M1109" s="183"/>
      <c r="N1109" s="184"/>
      <c r="O1109" s="184"/>
      <c r="P1109" s="184"/>
      <c r="Q1109" s="184"/>
      <c r="R1109" s="184"/>
      <c r="S1109" s="184"/>
      <c r="T1109" s="185"/>
      <c r="AT1109" s="180" t="s">
        <v>182</v>
      </c>
      <c r="AU1109" s="180" t="s">
        <v>84</v>
      </c>
      <c r="AV1109" s="14" t="s">
        <v>82</v>
      </c>
      <c r="AW1109" s="14" t="s">
        <v>34</v>
      </c>
      <c r="AX1109" s="14" t="s">
        <v>74</v>
      </c>
      <c r="AY1109" s="180" t="s">
        <v>171</v>
      </c>
    </row>
    <row r="1110" spans="2:51" s="12" customFormat="1" ht="12">
      <c r="B1110" s="163"/>
      <c r="D1110" s="160" t="s">
        <v>182</v>
      </c>
      <c r="E1110" s="164" t="s">
        <v>3</v>
      </c>
      <c r="F1110" s="165" t="s">
        <v>1247</v>
      </c>
      <c r="H1110" s="166">
        <v>73.55</v>
      </c>
      <c r="I1110" s="167"/>
      <c r="L1110" s="163"/>
      <c r="M1110" s="168"/>
      <c r="N1110" s="169"/>
      <c r="O1110" s="169"/>
      <c r="P1110" s="169"/>
      <c r="Q1110" s="169"/>
      <c r="R1110" s="169"/>
      <c r="S1110" s="169"/>
      <c r="T1110" s="170"/>
      <c r="AT1110" s="164" t="s">
        <v>182</v>
      </c>
      <c r="AU1110" s="164" t="s">
        <v>84</v>
      </c>
      <c r="AV1110" s="12" t="s">
        <v>84</v>
      </c>
      <c r="AW1110" s="12" t="s">
        <v>34</v>
      </c>
      <c r="AX1110" s="12" t="s">
        <v>74</v>
      </c>
      <c r="AY1110" s="164" t="s">
        <v>171</v>
      </c>
    </row>
    <row r="1111" spans="2:51" s="14" customFormat="1" ht="12">
      <c r="B1111" s="179"/>
      <c r="D1111" s="160" t="s">
        <v>182</v>
      </c>
      <c r="E1111" s="180" t="s">
        <v>3</v>
      </c>
      <c r="F1111" s="181" t="s">
        <v>1248</v>
      </c>
      <c r="H1111" s="180" t="s">
        <v>3</v>
      </c>
      <c r="I1111" s="182"/>
      <c r="L1111" s="179"/>
      <c r="M1111" s="183"/>
      <c r="N1111" s="184"/>
      <c r="O1111" s="184"/>
      <c r="P1111" s="184"/>
      <c r="Q1111" s="184"/>
      <c r="R1111" s="184"/>
      <c r="S1111" s="184"/>
      <c r="T1111" s="185"/>
      <c r="AT1111" s="180" t="s">
        <v>182</v>
      </c>
      <c r="AU1111" s="180" t="s">
        <v>84</v>
      </c>
      <c r="AV1111" s="14" t="s">
        <v>82</v>
      </c>
      <c r="AW1111" s="14" t="s">
        <v>34</v>
      </c>
      <c r="AX1111" s="14" t="s">
        <v>74</v>
      </c>
      <c r="AY1111" s="180" t="s">
        <v>171</v>
      </c>
    </row>
    <row r="1112" spans="2:51" s="12" customFormat="1" ht="12">
      <c r="B1112" s="163"/>
      <c r="D1112" s="160" t="s">
        <v>182</v>
      </c>
      <c r="E1112" s="164" t="s">
        <v>3</v>
      </c>
      <c r="F1112" s="165" t="s">
        <v>1249</v>
      </c>
      <c r="H1112" s="166">
        <v>28.7</v>
      </c>
      <c r="I1112" s="167"/>
      <c r="L1112" s="163"/>
      <c r="M1112" s="168"/>
      <c r="N1112" s="169"/>
      <c r="O1112" s="169"/>
      <c r="P1112" s="169"/>
      <c r="Q1112" s="169"/>
      <c r="R1112" s="169"/>
      <c r="S1112" s="169"/>
      <c r="T1112" s="170"/>
      <c r="AT1112" s="164" t="s">
        <v>182</v>
      </c>
      <c r="AU1112" s="164" t="s">
        <v>84</v>
      </c>
      <c r="AV1112" s="12" t="s">
        <v>84</v>
      </c>
      <c r="AW1112" s="12" t="s">
        <v>34</v>
      </c>
      <c r="AX1112" s="12" t="s">
        <v>74</v>
      </c>
      <c r="AY1112" s="164" t="s">
        <v>171</v>
      </c>
    </row>
    <row r="1113" spans="2:51" s="13" customFormat="1" ht="12">
      <c r="B1113" s="171"/>
      <c r="D1113" s="160" t="s">
        <v>182</v>
      </c>
      <c r="E1113" s="172" t="s">
        <v>3</v>
      </c>
      <c r="F1113" s="173" t="s">
        <v>201</v>
      </c>
      <c r="H1113" s="174">
        <v>229.332</v>
      </c>
      <c r="I1113" s="175"/>
      <c r="L1113" s="171"/>
      <c r="M1113" s="176"/>
      <c r="N1113" s="177"/>
      <c r="O1113" s="177"/>
      <c r="P1113" s="177"/>
      <c r="Q1113" s="177"/>
      <c r="R1113" s="177"/>
      <c r="S1113" s="177"/>
      <c r="T1113" s="178"/>
      <c r="AT1113" s="172" t="s">
        <v>182</v>
      </c>
      <c r="AU1113" s="172" t="s">
        <v>84</v>
      </c>
      <c r="AV1113" s="13" t="s">
        <v>178</v>
      </c>
      <c r="AW1113" s="13" t="s">
        <v>34</v>
      </c>
      <c r="AX1113" s="13" t="s">
        <v>82</v>
      </c>
      <c r="AY1113" s="172" t="s">
        <v>171</v>
      </c>
    </row>
    <row r="1114" spans="2:65" s="1" customFormat="1" ht="16.5" customHeight="1">
      <c r="B1114" s="147"/>
      <c r="C1114" s="148" t="s">
        <v>1256</v>
      </c>
      <c r="D1114" s="148" t="s">
        <v>173</v>
      </c>
      <c r="E1114" s="149" t="s">
        <v>1257</v>
      </c>
      <c r="F1114" s="150" t="s">
        <v>1258</v>
      </c>
      <c r="G1114" s="151" t="s">
        <v>1259</v>
      </c>
      <c r="H1114" s="152">
        <v>8</v>
      </c>
      <c r="I1114" s="153"/>
      <c r="J1114" s="154">
        <f>ROUND(I1114*H1114,2)</f>
        <v>0</v>
      </c>
      <c r="K1114" s="150" t="s">
        <v>177</v>
      </c>
      <c r="L1114" s="32"/>
      <c r="M1114" s="155" t="s">
        <v>3</v>
      </c>
      <c r="N1114" s="156" t="s">
        <v>45</v>
      </c>
      <c r="O1114" s="51"/>
      <c r="P1114" s="157">
        <f>O1114*H1114</f>
        <v>0</v>
      </c>
      <c r="Q1114" s="157">
        <v>2E-05</v>
      </c>
      <c r="R1114" s="157">
        <f>Q1114*H1114</f>
        <v>0.00016</v>
      </c>
      <c r="S1114" s="157">
        <v>0</v>
      </c>
      <c r="T1114" s="158">
        <f>S1114*H1114</f>
        <v>0</v>
      </c>
      <c r="AR1114" s="18" t="s">
        <v>386</v>
      </c>
      <c r="AT1114" s="18" t="s">
        <v>173</v>
      </c>
      <c r="AU1114" s="18" t="s">
        <v>84</v>
      </c>
      <c r="AY1114" s="18" t="s">
        <v>171</v>
      </c>
      <c r="BE1114" s="159">
        <f>IF(N1114="základní",J1114,0)</f>
        <v>0</v>
      </c>
      <c r="BF1114" s="159">
        <f>IF(N1114="snížená",J1114,0)</f>
        <v>0</v>
      </c>
      <c r="BG1114" s="159">
        <f>IF(N1114="zákl. přenesená",J1114,0)</f>
        <v>0</v>
      </c>
      <c r="BH1114" s="159">
        <f>IF(N1114="sníž. přenesená",J1114,0)</f>
        <v>0</v>
      </c>
      <c r="BI1114" s="159">
        <f>IF(N1114="nulová",J1114,0)</f>
        <v>0</v>
      </c>
      <c r="BJ1114" s="18" t="s">
        <v>82</v>
      </c>
      <c r="BK1114" s="159">
        <f>ROUND(I1114*H1114,2)</f>
        <v>0</v>
      </c>
      <c r="BL1114" s="18" t="s">
        <v>386</v>
      </c>
      <c r="BM1114" s="18" t="s">
        <v>1260</v>
      </c>
    </row>
    <row r="1115" spans="2:47" s="1" customFormat="1" ht="12">
      <c r="B1115" s="32"/>
      <c r="D1115" s="160" t="s">
        <v>180</v>
      </c>
      <c r="F1115" s="161" t="s">
        <v>1261</v>
      </c>
      <c r="I1115" s="93"/>
      <c r="L1115" s="32"/>
      <c r="M1115" s="162"/>
      <c r="N1115" s="51"/>
      <c r="O1115" s="51"/>
      <c r="P1115" s="51"/>
      <c r="Q1115" s="51"/>
      <c r="R1115" s="51"/>
      <c r="S1115" s="51"/>
      <c r="T1115" s="52"/>
      <c r="AT1115" s="18" t="s">
        <v>180</v>
      </c>
      <c r="AU1115" s="18" t="s">
        <v>84</v>
      </c>
    </row>
    <row r="1116" spans="2:51" s="12" customFormat="1" ht="12">
      <c r="B1116" s="163"/>
      <c r="D1116" s="160" t="s">
        <v>182</v>
      </c>
      <c r="E1116" s="164" t="s">
        <v>3</v>
      </c>
      <c r="F1116" s="165" t="s">
        <v>232</v>
      </c>
      <c r="H1116" s="166">
        <v>8</v>
      </c>
      <c r="I1116" s="167"/>
      <c r="L1116" s="163"/>
      <c r="M1116" s="168"/>
      <c r="N1116" s="169"/>
      <c r="O1116" s="169"/>
      <c r="P1116" s="169"/>
      <c r="Q1116" s="169"/>
      <c r="R1116" s="169"/>
      <c r="S1116" s="169"/>
      <c r="T1116" s="170"/>
      <c r="AT1116" s="164" t="s">
        <v>182</v>
      </c>
      <c r="AU1116" s="164" t="s">
        <v>84</v>
      </c>
      <c r="AV1116" s="12" t="s">
        <v>84</v>
      </c>
      <c r="AW1116" s="12" t="s">
        <v>34</v>
      </c>
      <c r="AX1116" s="12" t="s">
        <v>82</v>
      </c>
      <c r="AY1116" s="164" t="s">
        <v>171</v>
      </c>
    </row>
    <row r="1117" spans="2:65" s="1" customFormat="1" ht="16.5" customHeight="1">
      <c r="B1117" s="147"/>
      <c r="C1117" s="189" t="s">
        <v>1262</v>
      </c>
      <c r="D1117" s="189" t="s">
        <v>408</v>
      </c>
      <c r="E1117" s="190" t="s">
        <v>1263</v>
      </c>
      <c r="F1117" s="191" t="s">
        <v>1264</v>
      </c>
      <c r="G1117" s="192" t="s">
        <v>1259</v>
      </c>
      <c r="H1117" s="193">
        <v>8</v>
      </c>
      <c r="I1117" s="194"/>
      <c r="J1117" s="195">
        <f>ROUND(I1117*H1117,2)</f>
        <v>0</v>
      </c>
      <c r="K1117" s="191" t="s">
        <v>177</v>
      </c>
      <c r="L1117" s="196"/>
      <c r="M1117" s="197" t="s">
        <v>3</v>
      </c>
      <c r="N1117" s="198" t="s">
        <v>45</v>
      </c>
      <c r="O1117" s="51"/>
      <c r="P1117" s="157">
        <f>O1117*H1117</f>
        <v>0</v>
      </c>
      <c r="Q1117" s="157">
        <v>0.0025</v>
      </c>
      <c r="R1117" s="157">
        <f>Q1117*H1117</f>
        <v>0.02</v>
      </c>
      <c r="S1117" s="157">
        <v>0</v>
      </c>
      <c r="T1117" s="158">
        <f>S1117*H1117</f>
        <v>0</v>
      </c>
      <c r="AR1117" s="18" t="s">
        <v>506</v>
      </c>
      <c r="AT1117" s="18" t="s">
        <v>408</v>
      </c>
      <c r="AU1117" s="18" t="s">
        <v>84</v>
      </c>
      <c r="AY1117" s="18" t="s">
        <v>171</v>
      </c>
      <c r="BE1117" s="159">
        <f>IF(N1117="základní",J1117,0)</f>
        <v>0</v>
      </c>
      <c r="BF1117" s="159">
        <f>IF(N1117="snížená",J1117,0)</f>
        <v>0</v>
      </c>
      <c r="BG1117" s="159">
        <f>IF(N1117="zákl. přenesená",J1117,0)</f>
        <v>0</v>
      </c>
      <c r="BH1117" s="159">
        <f>IF(N1117="sníž. přenesená",J1117,0)</f>
        <v>0</v>
      </c>
      <c r="BI1117" s="159">
        <f>IF(N1117="nulová",J1117,0)</f>
        <v>0</v>
      </c>
      <c r="BJ1117" s="18" t="s">
        <v>82</v>
      </c>
      <c r="BK1117" s="159">
        <f>ROUND(I1117*H1117,2)</f>
        <v>0</v>
      </c>
      <c r="BL1117" s="18" t="s">
        <v>386</v>
      </c>
      <c r="BM1117" s="18" t="s">
        <v>1265</v>
      </c>
    </row>
    <row r="1118" spans="2:47" s="1" customFormat="1" ht="12">
      <c r="B1118" s="32"/>
      <c r="D1118" s="160" t="s">
        <v>180</v>
      </c>
      <c r="F1118" s="161" t="s">
        <v>1264</v>
      </c>
      <c r="I1118" s="93"/>
      <c r="L1118" s="32"/>
      <c r="M1118" s="162"/>
      <c r="N1118" s="51"/>
      <c r="O1118" s="51"/>
      <c r="P1118" s="51"/>
      <c r="Q1118" s="51"/>
      <c r="R1118" s="51"/>
      <c r="S1118" s="51"/>
      <c r="T1118" s="52"/>
      <c r="AT1118" s="18" t="s">
        <v>180</v>
      </c>
      <c r="AU1118" s="18" t="s">
        <v>84</v>
      </c>
    </row>
    <row r="1119" spans="2:65" s="1" customFormat="1" ht="16.5" customHeight="1">
      <c r="B1119" s="147"/>
      <c r="C1119" s="148" t="s">
        <v>1266</v>
      </c>
      <c r="D1119" s="148" t="s">
        <v>173</v>
      </c>
      <c r="E1119" s="149" t="s">
        <v>1267</v>
      </c>
      <c r="F1119" s="150" t="s">
        <v>1268</v>
      </c>
      <c r="G1119" s="151" t="s">
        <v>1259</v>
      </c>
      <c r="H1119" s="152">
        <v>2</v>
      </c>
      <c r="I1119" s="153"/>
      <c r="J1119" s="154">
        <f>ROUND(I1119*H1119,2)</f>
        <v>0</v>
      </c>
      <c r="K1119" s="150" t="s">
        <v>177</v>
      </c>
      <c r="L1119" s="32"/>
      <c r="M1119" s="155" t="s">
        <v>3</v>
      </c>
      <c r="N1119" s="156" t="s">
        <v>45</v>
      </c>
      <c r="O1119" s="51"/>
      <c r="P1119" s="157">
        <f>O1119*H1119</f>
        <v>0</v>
      </c>
      <c r="Q1119" s="157">
        <v>2E-05</v>
      </c>
      <c r="R1119" s="157">
        <f>Q1119*H1119</f>
        <v>4E-05</v>
      </c>
      <c r="S1119" s="157">
        <v>0</v>
      </c>
      <c r="T1119" s="158">
        <f>S1119*H1119</f>
        <v>0</v>
      </c>
      <c r="AR1119" s="18" t="s">
        <v>386</v>
      </c>
      <c r="AT1119" s="18" t="s">
        <v>173</v>
      </c>
      <c r="AU1119" s="18" t="s">
        <v>84</v>
      </c>
      <c r="AY1119" s="18" t="s">
        <v>171</v>
      </c>
      <c r="BE1119" s="159">
        <f>IF(N1119="základní",J1119,0)</f>
        <v>0</v>
      </c>
      <c r="BF1119" s="159">
        <f>IF(N1119="snížená",J1119,0)</f>
        <v>0</v>
      </c>
      <c r="BG1119" s="159">
        <f>IF(N1119="zákl. přenesená",J1119,0)</f>
        <v>0</v>
      </c>
      <c r="BH1119" s="159">
        <f>IF(N1119="sníž. přenesená",J1119,0)</f>
        <v>0</v>
      </c>
      <c r="BI1119" s="159">
        <f>IF(N1119="nulová",J1119,0)</f>
        <v>0</v>
      </c>
      <c r="BJ1119" s="18" t="s">
        <v>82</v>
      </c>
      <c r="BK1119" s="159">
        <f>ROUND(I1119*H1119,2)</f>
        <v>0</v>
      </c>
      <c r="BL1119" s="18" t="s">
        <v>386</v>
      </c>
      <c r="BM1119" s="18" t="s">
        <v>1269</v>
      </c>
    </row>
    <row r="1120" spans="2:47" s="1" customFormat="1" ht="12">
      <c r="B1120" s="32"/>
      <c r="D1120" s="160" t="s">
        <v>180</v>
      </c>
      <c r="F1120" s="161" t="s">
        <v>1270</v>
      </c>
      <c r="I1120" s="93"/>
      <c r="L1120" s="32"/>
      <c r="M1120" s="162"/>
      <c r="N1120" s="51"/>
      <c r="O1120" s="51"/>
      <c r="P1120" s="51"/>
      <c r="Q1120" s="51"/>
      <c r="R1120" s="51"/>
      <c r="S1120" s="51"/>
      <c r="T1120" s="52"/>
      <c r="AT1120" s="18" t="s">
        <v>180</v>
      </c>
      <c r="AU1120" s="18" t="s">
        <v>84</v>
      </c>
    </row>
    <row r="1121" spans="2:65" s="1" customFormat="1" ht="16.5" customHeight="1">
      <c r="B1121" s="147"/>
      <c r="C1121" s="189" t="s">
        <v>1271</v>
      </c>
      <c r="D1121" s="189" t="s">
        <v>408</v>
      </c>
      <c r="E1121" s="190" t="s">
        <v>1272</v>
      </c>
      <c r="F1121" s="191" t="s">
        <v>1273</v>
      </c>
      <c r="G1121" s="192" t="s">
        <v>1259</v>
      </c>
      <c r="H1121" s="193">
        <v>2</v>
      </c>
      <c r="I1121" s="194"/>
      <c r="J1121" s="195">
        <f>ROUND(I1121*H1121,2)</f>
        <v>0</v>
      </c>
      <c r="K1121" s="191" t="s">
        <v>177</v>
      </c>
      <c r="L1121" s="196"/>
      <c r="M1121" s="197" t="s">
        <v>3</v>
      </c>
      <c r="N1121" s="198" t="s">
        <v>45</v>
      </c>
      <c r="O1121" s="51"/>
      <c r="P1121" s="157">
        <f>O1121*H1121</f>
        <v>0</v>
      </c>
      <c r="Q1121" s="157">
        <v>0.0025</v>
      </c>
      <c r="R1121" s="157">
        <f>Q1121*H1121</f>
        <v>0.005</v>
      </c>
      <c r="S1121" s="157">
        <v>0</v>
      </c>
      <c r="T1121" s="158">
        <f>S1121*H1121</f>
        <v>0</v>
      </c>
      <c r="AR1121" s="18" t="s">
        <v>506</v>
      </c>
      <c r="AT1121" s="18" t="s">
        <v>408</v>
      </c>
      <c r="AU1121" s="18" t="s">
        <v>84</v>
      </c>
      <c r="AY1121" s="18" t="s">
        <v>171</v>
      </c>
      <c r="BE1121" s="159">
        <f>IF(N1121="základní",J1121,0)</f>
        <v>0</v>
      </c>
      <c r="BF1121" s="159">
        <f>IF(N1121="snížená",J1121,0)</f>
        <v>0</v>
      </c>
      <c r="BG1121" s="159">
        <f>IF(N1121="zákl. přenesená",J1121,0)</f>
        <v>0</v>
      </c>
      <c r="BH1121" s="159">
        <f>IF(N1121="sníž. přenesená",J1121,0)</f>
        <v>0</v>
      </c>
      <c r="BI1121" s="159">
        <f>IF(N1121="nulová",J1121,0)</f>
        <v>0</v>
      </c>
      <c r="BJ1121" s="18" t="s">
        <v>82</v>
      </c>
      <c r="BK1121" s="159">
        <f>ROUND(I1121*H1121,2)</f>
        <v>0</v>
      </c>
      <c r="BL1121" s="18" t="s">
        <v>386</v>
      </c>
      <c r="BM1121" s="18" t="s">
        <v>1274</v>
      </c>
    </row>
    <row r="1122" spans="2:47" s="1" customFormat="1" ht="12">
      <c r="B1122" s="32"/>
      <c r="D1122" s="160" t="s">
        <v>180</v>
      </c>
      <c r="F1122" s="161" t="s">
        <v>1273</v>
      </c>
      <c r="I1122" s="93"/>
      <c r="L1122" s="32"/>
      <c r="M1122" s="162"/>
      <c r="N1122" s="51"/>
      <c r="O1122" s="51"/>
      <c r="P1122" s="51"/>
      <c r="Q1122" s="51"/>
      <c r="R1122" s="51"/>
      <c r="S1122" s="51"/>
      <c r="T1122" s="52"/>
      <c r="AT1122" s="18" t="s">
        <v>180</v>
      </c>
      <c r="AU1122" s="18" t="s">
        <v>84</v>
      </c>
    </row>
    <row r="1123" spans="2:65" s="1" customFormat="1" ht="16.5" customHeight="1">
      <c r="B1123" s="147"/>
      <c r="C1123" s="148" t="s">
        <v>1275</v>
      </c>
      <c r="D1123" s="148" t="s">
        <v>173</v>
      </c>
      <c r="E1123" s="149" t="s">
        <v>1276</v>
      </c>
      <c r="F1123" s="150" t="s">
        <v>1277</v>
      </c>
      <c r="G1123" s="151" t="s">
        <v>1259</v>
      </c>
      <c r="H1123" s="152">
        <v>9</v>
      </c>
      <c r="I1123" s="153"/>
      <c r="J1123" s="154">
        <f>ROUND(I1123*H1123,2)</f>
        <v>0</v>
      </c>
      <c r="K1123" s="150" t="s">
        <v>177</v>
      </c>
      <c r="L1123" s="32"/>
      <c r="M1123" s="155" t="s">
        <v>3</v>
      </c>
      <c r="N1123" s="156" t="s">
        <v>45</v>
      </c>
      <c r="O1123" s="51"/>
      <c r="P1123" s="157">
        <f>O1123*H1123</f>
        <v>0</v>
      </c>
      <c r="Q1123" s="157">
        <v>1E-05</v>
      </c>
      <c r="R1123" s="157">
        <f>Q1123*H1123</f>
        <v>9E-05</v>
      </c>
      <c r="S1123" s="157">
        <v>0</v>
      </c>
      <c r="T1123" s="158">
        <f>S1123*H1123</f>
        <v>0</v>
      </c>
      <c r="AR1123" s="18" t="s">
        <v>386</v>
      </c>
      <c r="AT1123" s="18" t="s">
        <v>173</v>
      </c>
      <c r="AU1123" s="18" t="s">
        <v>84</v>
      </c>
      <c r="AY1123" s="18" t="s">
        <v>171</v>
      </c>
      <c r="BE1123" s="159">
        <f>IF(N1123="základní",J1123,0)</f>
        <v>0</v>
      </c>
      <c r="BF1123" s="159">
        <f>IF(N1123="snížená",J1123,0)</f>
        <v>0</v>
      </c>
      <c r="BG1123" s="159">
        <f>IF(N1123="zákl. přenesená",J1123,0)</f>
        <v>0</v>
      </c>
      <c r="BH1123" s="159">
        <f>IF(N1123="sníž. přenesená",J1123,0)</f>
        <v>0</v>
      </c>
      <c r="BI1123" s="159">
        <f>IF(N1123="nulová",J1123,0)</f>
        <v>0</v>
      </c>
      <c r="BJ1123" s="18" t="s">
        <v>82</v>
      </c>
      <c r="BK1123" s="159">
        <f>ROUND(I1123*H1123,2)</f>
        <v>0</v>
      </c>
      <c r="BL1123" s="18" t="s">
        <v>386</v>
      </c>
      <c r="BM1123" s="18" t="s">
        <v>1278</v>
      </c>
    </row>
    <row r="1124" spans="2:47" s="1" customFormat="1" ht="12">
      <c r="B1124" s="32"/>
      <c r="D1124" s="160" t="s">
        <v>180</v>
      </c>
      <c r="F1124" s="161" t="s">
        <v>1279</v>
      </c>
      <c r="I1124" s="93"/>
      <c r="L1124" s="32"/>
      <c r="M1124" s="162"/>
      <c r="N1124" s="51"/>
      <c r="O1124" s="51"/>
      <c r="P1124" s="51"/>
      <c r="Q1124" s="51"/>
      <c r="R1124" s="51"/>
      <c r="S1124" s="51"/>
      <c r="T1124" s="52"/>
      <c r="AT1124" s="18" t="s">
        <v>180</v>
      </c>
      <c r="AU1124" s="18" t="s">
        <v>84</v>
      </c>
    </row>
    <row r="1125" spans="2:51" s="12" customFormat="1" ht="12">
      <c r="B1125" s="163"/>
      <c r="D1125" s="160" t="s">
        <v>182</v>
      </c>
      <c r="E1125" s="164" t="s">
        <v>3</v>
      </c>
      <c r="F1125" s="165" t="s">
        <v>206</v>
      </c>
      <c r="H1125" s="166">
        <v>9</v>
      </c>
      <c r="I1125" s="167"/>
      <c r="L1125" s="163"/>
      <c r="M1125" s="168"/>
      <c r="N1125" s="169"/>
      <c r="O1125" s="169"/>
      <c r="P1125" s="169"/>
      <c r="Q1125" s="169"/>
      <c r="R1125" s="169"/>
      <c r="S1125" s="169"/>
      <c r="T1125" s="170"/>
      <c r="AT1125" s="164" t="s">
        <v>182</v>
      </c>
      <c r="AU1125" s="164" t="s">
        <v>84</v>
      </c>
      <c r="AV1125" s="12" t="s">
        <v>84</v>
      </c>
      <c r="AW1125" s="12" t="s">
        <v>34</v>
      </c>
      <c r="AX1125" s="12" t="s">
        <v>82</v>
      </c>
      <c r="AY1125" s="164" t="s">
        <v>171</v>
      </c>
    </row>
    <row r="1126" spans="2:65" s="1" customFormat="1" ht="16.5" customHeight="1">
      <c r="B1126" s="147"/>
      <c r="C1126" s="189" t="s">
        <v>1280</v>
      </c>
      <c r="D1126" s="189" t="s">
        <v>408</v>
      </c>
      <c r="E1126" s="190" t="s">
        <v>1281</v>
      </c>
      <c r="F1126" s="191" t="s">
        <v>1282</v>
      </c>
      <c r="G1126" s="192" t="s">
        <v>1259</v>
      </c>
      <c r="H1126" s="193">
        <v>9</v>
      </c>
      <c r="I1126" s="194"/>
      <c r="J1126" s="195">
        <f>ROUND(I1126*H1126,2)</f>
        <v>0</v>
      </c>
      <c r="K1126" s="191" t="s">
        <v>177</v>
      </c>
      <c r="L1126" s="196"/>
      <c r="M1126" s="197" t="s">
        <v>3</v>
      </c>
      <c r="N1126" s="198" t="s">
        <v>45</v>
      </c>
      <c r="O1126" s="51"/>
      <c r="P1126" s="157">
        <f>O1126*H1126</f>
        <v>0</v>
      </c>
      <c r="Q1126" s="157">
        <v>0.0067</v>
      </c>
      <c r="R1126" s="157">
        <f>Q1126*H1126</f>
        <v>0.0603</v>
      </c>
      <c r="S1126" s="157">
        <v>0</v>
      </c>
      <c r="T1126" s="158">
        <f>S1126*H1126</f>
        <v>0</v>
      </c>
      <c r="AR1126" s="18" t="s">
        <v>506</v>
      </c>
      <c r="AT1126" s="18" t="s">
        <v>408</v>
      </c>
      <c r="AU1126" s="18" t="s">
        <v>84</v>
      </c>
      <c r="AY1126" s="18" t="s">
        <v>171</v>
      </c>
      <c r="BE1126" s="159">
        <f>IF(N1126="základní",J1126,0)</f>
        <v>0</v>
      </c>
      <c r="BF1126" s="159">
        <f>IF(N1126="snížená",J1126,0)</f>
        <v>0</v>
      </c>
      <c r="BG1126" s="159">
        <f>IF(N1126="zákl. přenesená",J1126,0)</f>
        <v>0</v>
      </c>
      <c r="BH1126" s="159">
        <f>IF(N1126="sníž. přenesená",J1126,0)</f>
        <v>0</v>
      </c>
      <c r="BI1126" s="159">
        <f>IF(N1126="nulová",J1126,0)</f>
        <v>0</v>
      </c>
      <c r="BJ1126" s="18" t="s">
        <v>82</v>
      </c>
      <c r="BK1126" s="159">
        <f>ROUND(I1126*H1126,2)</f>
        <v>0</v>
      </c>
      <c r="BL1126" s="18" t="s">
        <v>386</v>
      </c>
      <c r="BM1126" s="18" t="s">
        <v>1283</v>
      </c>
    </row>
    <row r="1127" spans="2:47" s="1" customFormat="1" ht="12">
      <c r="B1127" s="32"/>
      <c r="D1127" s="160" t="s">
        <v>180</v>
      </c>
      <c r="F1127" s="161" t="s">
        <v>1282</v>
      </c>
      <c r="I1127" s="93"/>
      <c r="L1127" s="32"/>
      <c r="M1127" s="162"/>
      <c r="N1127" s="51"/>
      <c r="O1127" s="51"/>
      <c r="P1127" s="51"/>
      <c r="Q1127" s="51"/>
      <c r="R1127" s="51"/>
      <c r="S1127" s="51"/>
      <c r="T1127" s="52"/>
      <c r="AT1127" s="18" t="s">
        <v>180</v>
      </c>
      <c r="AU1127" s="18" t="s">
        <v>84</v>
      </c>
    </row>
    <row r="1128" spans="2:65" s="1" customFormat="1" ht="16.5" customHeight="1">
      <c r="B1128" s="147"/>
      <c r="C1128" s="148" t="s">
        <v>1284</v>
      </c>
      <c r="D1128" s="148" t="s">
        <v>173</v>
      </c>
      <c r="E1128" s="149" t="s">
        <v>1285</v>
      </c>
      <c r="F1128" s="150" t="s">
        <v>1286</v>
      </c>
      <c r="G1128" s="151" t="s">
        <v>1259</v>
      </c>
      <c r="H1128" s="152">
        <v>29</v>
      </c>
      <c r="I1128" s="153"/>
      <c r="J1128" s="154">
        <f>ROUND(I1128*H1128,2)</f>
        <v>0</v>
      </c>
      <c r="K1128" s="150" t="s">
        <v>177</v>
      </c>
      <c r="L1128" s="32"/>
      <c r="M1128" s="155" t="s">
        <v>3</v>
      </c>
      <c r="N1128" s="156" t="s">
        <v>45</v>
      </c>
      <c r="O1128" s="51"/>
      <c r="P1128" s="157">
        <f>O1128*H1128</f>
        <v>0</v>
      </c>
      <c r="Q1128" s="157">
        <v>0.00022</v>
      </c>
      <c r="R1128" s="157">
        <f>Q1128*H1128</f>
        <v>0.00638</v>
      </c>
      <c r="S1128" s="157">
        <v>0</v>
      </c>
      <c r="T1128" s="158">
        <f>S1128*H1128</f>
        <v>0</v>
      </c>
      <c r="AR1128" s="18" t="s">
        <v>386</v>
      </c>
      <c r="AT1128" s="18" t="s">
        <v>173</v>
      </c>
      <c r="AU1128" s="18" t="s">
        <v>84</v>
      </c>
      <c r="AY1128" s="18" t="s">
        <v>171</v>
      </c>
      <c r="BE1128" s="159">
        <f>IF(N1128="základní",J1128,0)</f>
        <v>0</v>
      </c>
      <c r="BF1128" s="159">
        <f>IF(N1128="snížená",J1128,0)</f>
        <v>0</v>
      </c>
      <c r="BG1128" s="159">
        <f>IF(N1128="zákl. přenesená",J1128,0)</f>
        <v>0</v>
      </c>
      <c r="BH1128" s="159">
        <f>IF(N1128="sníž. přenesená",J1128,0)</f>
        <v>0</v>
      </c>
      <c r="BI1128" s="159">
        <f>IF(N1128="nulová",J1128,0)</f>
        <v>0</v>
      </c>
      <c r="BJ1128" s="18" t="s">
        <v>82</v>
      </c>
      <c r="BK1128" s="159">
        <f>ROUND(I1128*H1128,2)</f>
        <v>0</v>
      </c>
      <c r="BL1128" s="18" t="s">
        <v>386</v>
      </c>
      <c r="BM1128" s="18" t="s">
        <v>1287</v>
      </c>
    </row>
    <row r="1129" spans="2:47" s="1" customFormat="1" ht="19.5">
      <c r="B1129" s="32"/>
      <c r="D1129" s="160" t="s">
        <v>180</v>
      </c>
      <c r="F1129" s="161" t="s">
        <v>1288</v>
      </c>
      <c r="I1129" s="93"/>
      <c r="L1129" s="32"/>
      <c r="M1129" s="162"/>
      <c r="N1129" s="51"/>
      <c r="O1129" s="51"/>
      <c r="P1129" s="51"/>
      <c r="Q1129" s="51"/>
      <c r="R1129" s="51"/>
      <c r="S1129" s="51"/>
      <c r="T1129" s="52"/>
      <c r="AT1129" s="18" t="s">
        <v>180</v>
      </c>
      <c r="AU1129" s="18" t="s">
        <v>84</v>
      </c>
    </row>
    <row r="1130" spans="2:51" s="14" customFormat="1" ht="12">
      <c r="B1130" s="179"/>
      <c r="D1130" s="160" t="s">
        <v>182</v>
      </c>
      <c r="E1130" s="180" t="s">
        <v>3</v>
      </c>
      <c r="F1130" s="181" t="s">
        <v>1289</v>
      </c>
      <c r="H1130" s="180" t="s">
        <v>3</v>
      </c>
      <c r="I1130" s="182"/>
      <c r="L1130" s="179"/>
      <c r="M1130" s="183"/>
      <c r="N1130" s="184"/>
      <c r="O1130" s="184"/>
      <c r="P1130" s="184"/>
      <c r="Q1130" s="184"/>
      <c r="R1130" s="184"/>
      <c r="S1130" s="184"/>
      <c r="T1130" s="185"/>
      <c r="AT1130" s="180" t="s">
        <v>182</v>
      </c>
      <c r="AU1130" s="180" t="s">
        <v>84</v>
      </c>
      <c r="AV1130" s="14" t="s">
        <v>82</v>
      </c>
      <c r="AW1130" s="14" t="s">
        <v>34</v>
      </c>
      <c r="AX1130" s="14" t="s">
        <v>74</v>
      </c>
      <c r="AY1130" s="180" t="s">
        <v>171</v>
      </c>
    </row>
    <row r="1131" spans="2:51" s="12" customFormat="1" ht="12">
      <c r="B1131" s="163"/>
      <c r="D1131" s="160" t="s">
        <v>182</v>
      </c>
      <c r="E1131" s="164" t="s">
        <v>3</v>
      </c>
      <c r="F1131" s="165" t="s">
        <v>1290</v>
      </c>
      <c r="H1131" s="166">
        <v>12</v>
      </c>
      <c r="I1131" s="167"/>
      <c r="L1131" s="163"/>
      <c r="M1131" s="168"/>
      <c r="N1131" s="169"/>
      <c r="O1131" s="169"/>
      <c r="P1131" s="169"/>
      <c r="Q1131" s="169"/>
      <c r="R1131" s="169"/>
      <c r="S1131" s="169"/>
      <c r="T1131" s="170"/>
      <c r="AT1131" s="164" t="s">
        <v>182</v>
      </c>
      <c r="AU1131" s="164" t="s">
        <v>84</v>
      </c>
      <c r="AV1131" s="12" t="s">
        <v>84</v>
      </c>
      <c r="AW1131" s="12" t="s">
        <v>34</v>
      </c>
      <c r="AX1131" s="12" t="s">
        <v>74</v>
      </c>
      <c r="AY1131" s="164" t="s">
        <v>171</v>
      </c>
    </row>
    <row r="1132" spans="2:51" s="14" customFormat="1" ht="12">
      <c r="B1132" s="179"/>
      <c r="D1132" s="160" t="s">
        <v>182</v>
      </c>
      <c r="E1132" s="180" t="s">
        <v>3</v>
      </c>
      <c r="F1132" s="181" t="s">
        <v>1291</v>
      </c>
      <c r="H1132" s="180" t="s">
        <v>3</v>
      </c>
      <c r="I1132" s="182"/>
      <c r="L1132" s="179"/>
      <c r="M1132" s="183"/>
      <c r="N1132" s="184"/>
      <c r="O1132" s="184"/>
      <c r="P1132" s="184"/>
      <c r="Q1132" s="184"/>
      <c r="R1132" s="184"/>
      <c r="S1132" s="184"/>
      <c r="T1132" s="185"/>
      <c r="AT1132" s="180" t="s">
        <v>182</v>
      </c>
      <c r="AU1132" s="180" t="s">
        <v>84</v>
      </c>
      <c r="AV1132" s="14" t="s">
        <v>82</v>
      </c>
      <c r="AW1132" s="14" t="s">
        <v>34</v>
      </c>
      <c r="AX1132" s="14" t="s">
        <v>74</v>
      </c>
      <c r="AY1132" s="180" t="s">
        <v>171</v>
      </c>
    </row>
    <row r="1133" spans="2:51" s="12" customFormat="1" ht="12">
      <c r="B1133" s="163"/>
      <c r="D1133" s="160" t="s">
        <v>182</v>
      </c>
      <c r="E1133" s="164" t="s">
        <v>3</v>
      </c>
      <c r="F1133" s="165" t="s">
        <v>1292</v>
      </c>
      <c r="H1133" s="166">
        <v>6</v>
      </c>
      <c r="I1133" s="167"/>
      <c r="L1133" s="163"/>
      <c r="M1133" s="168"/>
      <c r="N1133" s="169"/>
      <c r="O1133" s="169"/>
      <c r="P1133" s="169"/>
      <c r="Q1133" s="169"/>
      <c r="R1133" s="169"/>
      <c r="S1133" s="169"/>
      <c r="T1133" s="170"/>
      <c r="AT1133" s="164" t="s">
        <v>182</v>
      </c>
      <c r="AU1133" s="164" t="s">
        <v>84</v>
      </c>
      <c r="AV1133" s="12" t="s">
        <v>84</v>
      </c>
      <c r="AW1133" s="12" t="s">
        <v>34</v>
      </c>
      <c r="AX1133" s="12" t="s">
        <v>74</v>
      </c>
      <c r="AY1133" s="164" t="s">
        <v>171</v>
      </c>
    </row>
    <row r="1134" spans="2:51" s="14" customFormat="1" ht="12">
      <c r="B1134" s="179"/>
      <c r="D1134" s="160" t="s">
        <v>182</v>
      </c>
      <c r="E1134" s="180" t="s">
        <v>3</v>
      </c>
      <c r="F1134" s="181" t="s">
        <v>1293</v>
      </c>
      <c r="H1134" s="180" t="s">
        <v>3</v>
      </c>
      <c r="I1134" s="182"/>
      <c r="L1134" s="179"/>
      <c r="M1134" s="183"/>
      <c r="N1134" s="184"/>
      <c r="O1134" s="184"/>
      <c r="P1134" s="184"/>
      <c r="Q1134" s="184"/>
      <c r="R1134" s="184"/>
      <c r="S1134" s="184"/>
      <c r="T1134" s="185"/>
      <c r="AT1134" s="180" t="s">
        <v>182</v>
      </c>
      <c r="AU1134" s="180" t="s">
        <v>84</v>
      </c>
      <c r="AV1134" s="14" t="s">
        <v>82</v>
      </c>
      <c r="AW1134" s="14" t="s">
        <v>34</v>
      </c>
      <c r="AX1134" s="14" t="s">
        <v>74</v>
      </c>
      <c r="AY1134" s="180" t="s">
        <v>171</v>
      </c>
    </row>
    <row r="1135" spans="2:51" s="12" customFormat="1" ht="12">
      <c r="B1135" s="163"/>
      <c r="D1135" s="160" t="s">
        <v>182</v>
      </c>
      <c r="E1135" s="164" t="s">
        <v>3</v>
      </c>
      <c r="F1135" s="165" t="s">
        <v>82</v>
      </c>
      <c r="H1135" s="166">
        <v>1</v>
      </c>
      <c r="I1135" s="167"/>
      <c r="L1135" s="163"/>
      <c r="M1135" s="168"/>
      <c r="N1135" s="169"/>
      <c r="O1135" s="169"/>
      <c r="P1135" s="169"/>
      <c r="Q1135" s="169"/>
      <c r="R1135" s="169"/>
      <c r="S1135" s="169"/>
      <c r="T1135" s="170"/>
      <c r="AT1135" s="164" t="s">
        <v>182</v>
      </c>
      <c r="AU1135" s="164" t="s">
        <v>84</v>
      </c>
      <c r="AV1135" s="12" t="s">
        <v>84</v>
      </c>
      <c r="AW1135" s="12" t="s">
        <v>34</v>
      </c>
      <c r="AX1135" s="12" t="s">
        <v>74</v>
      </c>
      <c r="AY1135" s="164" t="s">
        <v>171</v>
      </c>
    </row>
    <row r="1136" spans="2:51" s="14" customFormat="1" ht="12">
      <c r="B1136" s="179"/>
      <c r="D1136" s="160" t="s">
        <v>182</v>
      </c>
      <c r="E1136" s="180" t="s">
        <v>3</v>
      </c>
      <c r="F1136" s="181" t="s">
        <v>1294</v>
      </c>
      <c r="H1136" s="180" t="s">
        <v>3</v>
      </c>
      <c r="I1136" s="182"/>
      <c r="L1136" s="179"/>
      <c r="M1136" s="183"/>
      <c r="N1136" s="184"/>
      <c r="O1136" s="184"/>
      <c r="P1136" s="184"/>
      <c r="Q1136" s="184"/>
      <c r="R1136" s="184"/>
      <c r="S1136" s="184"/>
      <c r="T1136" s="185"/>
      <c r="AT1136" s="180" t="s">
        <v>182</v>
      </c>
      <c r="AU1136" s="180" t="s">
        <v>84</v>
      </c>
      <c r="AV1136" s="14" t="s">
        <v>82</v>
      </c>
      <c r="AW1136" s="14" t="s">
        <v>34</v>
      </c>
      <c r="AX1136" s="14" t="s">
        <v>74</v>
      </c>
      <c r="AY1136" s="180" t="s">
        <v>171</v>
      </c>
    </row>
    <row r="1137" spans="2:51" s="12" customFormat="1" ht="12">
      <c r="B1137" s="163"/>
      <c r="D1137" s="160" t="s">
        <v>182</v>
      </c>
      <c r="E1137" s="164" t="s">
        <v>3</v>
      </c>
      <c r="F1137" s="165" t="s">
        <v>1295</v>
      </c>
      <c r="H1137" s="166">
        <v>4</v>
      </c>
      <c r="I1137" s="167"/>
      <c r="L1137" s="163"/>
      <c r="M1137" s="168"/>
      <c r="N1137" s="169"/>
      <c r="O1137" s="169"/>
      <c r="P1137" s="169"/>
      <c r="Q1137" s="169"/>
      <c r="R1137" s="169"/>
      <c r="S1137" s="169"/>
      <c r="T1137" s="170"/>
      <c r="AT1137" s="164" t="s">
        <v>182</v>
      </c>
      <c r="AU1137" s="164" t="s">
        <v>84</v>
      </c>
      <c r="AV1137" s="12" t="s">
        <v>84</v>
      </c>
      <c r="AW1137" s="12" t="s">
        <v>34</v>
      </c>
      <c r="AX1137" s="12" t="s">
        <v>74</v>
      </c>
      <c r="AY1137" s="164" t="s">
        <v>171</v>
      </c>
    </row>
    <row r="1138" spans="2:51" s="14" customFormat="1" ht="12">
      <c r="B1138" s="179"/>
      <c r="D1138" s="160" t="s">
        <v>182</v>
      </c>
      <c r="E1138" s="180" t="s">
        <v>3</v>
      </c>
      <c r="F1138" s="181" t="s">
        <v>1296</v>
      </c>
      <c r="H1138" s="180" t="s">
        <v>3</v>
      </c>
      <c r="I1138" s="182"/>
      <c r="L1138" s="179"/>
      <c r="M1138" s="183"/>
      <c r="N1138" s="184"/>
      <c r="O1138" s="184"/>
      <c r="P1138" s="184"/>
      <c r="Q1138" s="184"/>
      <c r="R1138" s="184"/>
      <c r="S1138" s="184"/>
      <c r="T1138" s="185"/>
      <c r="AT1138" s="180" t="s">
        <v>182</v>
      </c>
      <c r="AU1138" s="180" t="s">
        <v>84</v>
      </c>
      <c r="AV1138" s="14" t="s">
        <v>82</v>
      </c>
      <c r="AW1138" s="14" t="s">
        <v>34</v>
      </c>
      <c r="AX1138" s="14" t="s">
        <v>74</v>
      </c>
      <c r="AY1138" s="180" t="s">
        <v>171</v>
      </c>
    </row>
    <row r="1139" spans="2:51" s="12" customFormat="1" ht="12">
      <c r="B1139" s="163"/>
      <c r="D1139" s="160" t="s">
        <v>182</v>
      </c>
      <c r="E1139" s="164" t="s">
        <v>3</v>
      </c>
      <c r="F1139" s="165" t="s">
        <v>1297</v>
      </c>
      <c r="H1139" s="166">
        <v>6</v>
      </c>
      <c r="I1139" s="167"/>
      <c r="L1139" s="163"/>
      <c r="M1139" s="168"/>
      <c r="N1139" s="169"/>
      <c r="O1139" s="169"/>
      <c r="P1139" s="169"/>
      <c r="Q1139" s="169"/>
      <c r="R1139" s="169"/>
      <c r="S1139" s="169"/>
      <c r="T1139" s="170"/>
      <c r="AT1139" s="164" t="s">
        <v>182</v>
      </c>
      <c r="AU1139" s="164" t="s">
        <v>84</v>
      </c>
      <c r="AV1139" s="12" t="s">
        <v>84</v>
      </c>
      <c r="AW1139" s="12" t="s">
        <v>34</v>
      </c>
      <c r="AX1139" s="12" t="s">
        <v>74</v>
      </c>
      <c r="AY1139" s="164" t="s">
        <v>171</v>
      </c>
    </row>
    <row r="1140" spans="2:51" s="13" customFormat="1" ht="12">
      <c r="B1140" s="171"/>
      <c r="D1140" s="160" t="s">
        <v>182</v>
      </c>
      <c r="E1140" s="172" t="s">
        <v>3</v>
      </c>
      <c r="F1140" s="173" t="s">
        <v>201</v>
      </c>
      <c r="H1140" s="174">
        <v>29</v>
      </c>
      <c r="I1140" s="175"/>
      <c r="L1140" s="171"/>
      <c r="M1140" s="176"/>
      <c r="N1140" s="177"/>
      <c r="O1140" s="177"/>
      <c r="P1140" s="177"/>
      <c r="Q1140" s="177"/>
      <c r="R1140" s="177"/>
      <c r="S1140" s="177"/>
      <c r="T1140" s="178"/>
      <c r="AT1140" s="172" t="s">
        <v>182</v>
      </c>
      <c r="AU1140" s="172" t="s">
        <v>84</v>
      </c>
      <c r="AV1140" s="13" t="s">
        <v>178</v>
      </c>
      <c r="AW1140" s="13" t="s">
        <v>34</v>
      </c>
      <c r="AX1140" s="13" t="s">
        <v>82</v>
      </c>
      <c r="AY1140" s="172" t="s">
        <v>171</v>
      </c>
    </row>
    <row r="1141" spans="2:65" s="1" customFormat="1" ht="16.5" customHeight="1">
      <c r="B1141" s="147"/>
      <c r="C1141" s="189" t="s">
        <v>1298</v>
      </c>
      <c r="D1141" s="189" t="s">
        <v>408</v>
      </c>
      <c r="E1141" s="190" t="s">
        <v>1299</v>
      </c>
      <c r="F1141" s="191" t="s">
        <v>1300</v>
      </c>
      <c r="G1141" s="192" t="s">
        <v>1259</v>
      </c>
      <c r="H1141" s="193">
        <v>12</v>
      </c>
      <c r="I1141" s="194"/>
      <c r="J1141" s="195">
        <f>ROUND(I1141*H1141,2)</f>
        <v>0</v>
      </c>
      <c r="K1141" s="191" t="s">
        <v>177</v>
      </c>
      <c r="L1141" s="196"/>
      <c r="M1141" s="197" t="s">
        <v>3</v>
      </c>
      <c r="N1141" s="198" t="s">
        <v>45</v>
      </c>
      <c r="O1141" s="51"/>
      <c r="P1141" s="157">
        <f>O1141*H1141</f>
        <v>0</v>
      </c>
      <c r="Q1141" s="157">
        <v>0.02347</v>
      </c>
      <c r="R1141" s="157">
        <f>Q1141*H1141</f>
        <v>0.28164</v>
      </c>
      <c r="S1141" s="157">
        <v>0</v>
      </c>
      <c r="T1141" s="158">
        <f>S1141*H1141</f>
        <v>0</v>
      </c>
      <c r="AR1141" s="18" t="s">
        <v>506</v>
      </c>
      <c r="AT1141" s="18" t="s">
        <v>408</v>
      </c>
      <c r="AU1141" s="18" t="s">
        <v>84</v>
      </c>
      <c r="AY1141" s="18" t="s">
        <v>171</v>
      </c>
      <c r="BE1141" s="159">
        <f>IF(N1141="základní",J1141,0)</f>
        <v>0</v>
      </c>
      <c r="BF1141" s="159">
        <f>IF(N1141="snížená",J1141,0)</f>
        <v>0</v>
      </c>
      <c r="BG1141" s="159">
        <f>IF(N1141="zákl. přenesená",J1141,0)</f>
        <v>0</v>
      </c>
      <c r="BH1141" s="159">
        <f>IF(N1141="sníž. přenesená",J1141,0)</f>
        <v>0</v>
      </c>
      <c r="BI1141" s="159">
        <f>IF(N1141="nulová",J1141,0)</f>
        <v>0</v>
      </c>
      <c r="BJ1141" s="18" t="s">
        <v>82</v>
      </c>
      <c r="BK1141" s="159">
        <f>ROUND(I1141*H1141,2)</f>
        <v>0</v>
      </c>
      <c r="BL1141" s="18" t="s">
        <v>386</v>
      </c>
      <c r="BM1141" s="18" t="s">
        <v>1301</v>
      </c>
    </row>
    <row r="1142" spans="2:47" s="1" customFormat="1" ht="12">
      <c r="B1142" s="32"/>
      <c r="D1142" s="160" t="s">
        <v>180</v>
      </c>
      <c r="F1142" s="161" t="s">
        <v>1300</v>
      </c>
      <c r="I1142" s="93"/>
      <c r="L1142" s="32"/>
      <c r="M1142" s="162"/>
      <c r="N1142" s="51"/>
      <c r="O1142" s="51"/>
      <c r="P1142" s="51"/>
      <c r="Q1142" s="51"/>
      <c r="R1142" s="51"/>
      <c r="S1142" s="51"/>
      <c r="T1142" s="52"/>
      <c r="AT1142" s="18" t="s">
        <v>180</v>
      </c>
      <c r="AU1142" s="18" t="s">
        <v>84</v>
      </c>
    </row>
    <row r="1143" spans="2:51" s="14" customFormat="1" ht="12">
      <c r="B1143" s="179"/>
      <c r="D1143" s="160" t="s">
        <v>182</v>
      </c>
      <c r="E1143" s="180" t="s">
        <v>3</v>
      </c>
      <c r="F1143" s="181" t="s">
        <v>1289</v>
      </c>
      <c r="H1143" s="180" t="s">
        <v>3</v>
      </c>
      <c r="I1143" s="182"/>
      <c r="L1143" s="179"/>
      <c r="M1143" s="183"/>
      <c r="N1143" s="184"/>
      <c r="O1143" s="184"/>
      <c r="P1143" s="184"/>
      <c r="Q1143" s="184"/>
      <c r="R1143" s="184"/>
      <c r="S1143" s="184"/>
      <c r="T1143" s="185"/>
      <c r="AT1143" s="180" t="s">
        <v>182</v>
      </c>
      <c r="AU1143" s="180" t="s">
        <v>84</v>
      </c>
      <c r="AV1143" s="14" t="s">
        <v>82</v>
      </c>
      <c r="AW1143" s="14" t="s">
        <v>34</v>
      </c>
      <c r="AX1143" s="14" t="s">
        <v>74</v>
      </c>
      <c r="AY1143" s="180" t="s">
        <v>171</v>
      </c>
    </row>
    <row r="1144" spans="2:51" s="12" customFormat="1" ht="12">
      <c r="B1144" s="163"/>
      <c r="D1144" s="160" t="s">
        <v>182</v>
      </c>
      <c r="E1144" s="164" t="s">
        <v>3</v>
      </c>
      <c r="F1144" s="165" t="s">
        <v>1290</v>
      </c>
      <c r="H1144" s="166">
        <v>12</v>
      </c>
      <c r="I1144" s="167"/>
      <c r="L1144" s="163"/>
      <c r="M1144" s="168"/>
      <c r="N1144" s="169"/>
      <c r="O1144" s="169"/>
      <c r="P1144" s="169"/>
      <c r="Q1144" s="169"/>
      <c r="R1144" s="169"/>
      <c r="S1144" s="169"/>
      <c r="T1144" s="170"/>
      <c r="AT1144" s="164" t="s">
        <v>182</v>
      </c>
      <c r="AU1144" s="164" t="s">
        <v>84</v>
      </c>
      <c r="AV1144" s="12" t="s">
        <v>84</v>
      </c>
      <c r="AW1144" s="12" t="s">
        <v>34</v>
      </c>
      <c r="AX1144" s="12" t="s">
        <v>82</v>
      </c>
      <c r="AY1144" s="164" t="s">
        <v>171</v>
      </c>
    </row>
    <row r="1145" spans="2:65" s="1" customFormat="1" ht="16.5" customHeight="1">
      <c r="B1145" s="147"/>
      <c r="C1145" s="189" t="s">
        <v>1302</v>
      </c>
      <c r="D1145" s="189" t="s">
        <v>408</v>
      </c>
      <c r="E1145" s="190" t="s">
        <v>1303</v>
      </c>
      <c r="F1145" s="191" t="s">
        <v>1304</v>
      </c>
      <c r="G1145" s="192" t="s">
        <v>1259</v>
      </c>
      <c r="H1145" s="193">
        <v>6</v>
      </c>
      <c r="I1145" s="194"/>
      <c r="J1145" s="195">
        <f>ROUND(I1145*H1145,2)</f>
        <v>0</v>
      </c>
      <c r="K1145" s="191" t="s">
        <v>177</v>
      </c>
      <c r="L1145" s="196"/>
      <c r="M1145" s="197" t="s">
        <v>3</v>
      </c>
      <c r="N1145" s="198" t="s">
        <v>45</v>
      </c>
      <c r="O1145" s="51"/>
      <c r="P1145" s="157">
        <f>O1145*H1145</f>
        <v>0</v>
      </c>
      <c r="Q1145" s="157">
        <v>0.02474</v>
      </c>
      <c r="R1145" s="157">
        <f>Q1145*H1145</f>
        <v>0.14844000000000002</v>
      </c>
      <c r="S1145" s="157">
        <v>0</v>
      </c>
      <c r="T1145" s="158">
        <f>S1145*H1145</f>
        <v>0</v>
      </c>
      <c r="AR1145" s="18" t="s">
        <v>506</v>
      </c>
      <c r="AT1145" s="18" t="s">
        <v>408</v>
      </c>
      <c r="AU1145" s="18" t="s">
        <v>84</v>
      </c>
      <c r="AY1145" s="18" t="s">
        <v>171</v>
      </c>
      <c r="BE1145" s="159">
        <f>IF(N1145="základní",J1145,0)</f>
        <v>0</v>
      </c>
      <c r="BF1145" s="159">
        <f>IF(N1145="snížená",J1145,0)</f>
        <v>0</v>
      </c>
      <c r="BG1145" s="159">
        <f>IF(N1145="zákl. přenesená",J1145,0)</f>
        <v>0</v>
      </c>
      <c r="BH1145" s="159">
        <f>IF(N1145="sníž. přenesená",J1145,0)</f>
        <v>0</v>
      </c>
      <c r="BI1145" s="159">
        <f>IF(N1145="nulová",J1145,0)</f>
        <v>0</v>
      </c>
      <c r="BJ1145" s="18" t="s">
        <v>82</v>
      </c>
      <c r="BK1145" s="159">
        <f>ROUND(I1145*H1145,2)</f>
        <v>0</v>
      </c>
      <c r="BL1145" s="18" t="s">
        <v>386</v>
      </c>
      <c r="BM1145" s="18" t="s">
        <v>1305</v>
      </c>
    </row>
    <row r="1146" spans="2:47" s="1" customFormat="1" ht="12">
      <c r="B1146" s="32"/>
      <c r="D1146" s="160" t="s">
        <v>180</v>
      </c>
      <c r="F1146" s="161" t="s">
        <v>1304</v>
      </c>
      <c r="I1146" s="93"/>
      <c r="L1146" s="32"/>
      <c r="M1146" s="162"/>
      <c r="N1146" s="51"/>
      <c r="O1146" s="51"/>
      <c r="P1146" s="51"/>
      <c r="Q1146" s="51"/>
      <c r="R1146" s="51"/>
      <c r="S1146" s="51"/>
      <c r="T1146" s="52"/>
      <c r="AT1146" s="18" t="s">
        <v>180</v>
      </c>
      <c r="AU1146" s="18" t="s">
        <v>84</v>
      </c>
    </row>
    <row r="1147" spans="2:51" s="14" customFormat="1" ht="12">
      <c r="B1147" s="179"/>
      <c r="D1147" s="160" t="s">
        <v>182</v>
      </c>
      <c r="E1147" s="180" t="s">
        <v>3</v>
      </c>
      <c r="F1147" s="181" t="s">
        <v>1291</v>
      </c>
      <c r="H1147" s="180" t="s">
        <v>3</v>
      </c>
      <c r="I1147" s="182"/>
      <c r="L1147" s="179"/>
      <c r="M1147" s="183"/>
      <c r="N1147" s="184"/>
      <c r="O1147" s="184"/>
      <c r="P1147" s="184"/>
      <c r="Q1147" s="184"/>
      <c r="R1147" s="184"/>
      <c r="S1147" s="184"/>
      <c r="T1147" s="185"/>
      <c r="AT1147" s="180" t="s">
        <v>182</v>
      </c>
      <c r="AU1147" s="180" t="s">
        <v>84</v>
      </c>
      <c r="AV1147" s="14" t="s">
        <v>82</v>
      </c>
      <c r="AW1147" s="14" t="s">
        <v>34</v>
      </c>
      <c r="AX1147" s="14" t="s">
        <v>74</v>
      </c>
      <c r="AY1147" s="180" t="s">
        <v>171</v>
      </c>
    </row>
    <row r="1148" spans="2:51" s="12" customFormat="1" ht="12">
      <c r="B1148" s="163"/>
      <c r="D1148" s="160" t="s">
        <v>182</v>
      </c>
      <c r="E1148" s="164" t="s">
        <v>3</v>
      </c>
      <c r="F1148" s="165" t="s">
        <v>1292</v>
      </c>
      <c r="H1148" s="166">
        <v>6</v>
      </c>
      <c r="I1148" s="167"/>
      <c r="L1148" s="163"/>
      <c r="M1148" s="168"/>
      <c r="N1148" s="169"/>
      <c r="O1148" s="169"/>
      <c r="P1148" s="169"/>
      <c r="Q1148" s="169"/>
      <c r="R1148" s="169"/>
      <c r="S1148" s="169"/>
      <c r="T1148" s="170"/>
      <c r="AT1148" s="164" t="s">
        <v>182</v>
      </c>
      <c r="AU1148" s="164" t="s">
        <v>84</v>
      </c>
      <c r="AV1148" s="12" t="s">
        <v>84</v>
      </c>
      <c r="AW1148" s="12" t="s">
        <v>34</v>
      </c>
      <c r="AX1148" s="12" t="s">
        <v>74</v>
      </c>
      <c r="AY1148" s="164" t="s">
        <v>171</v>
      </c>
    </row>
    <row r="1149" spans="2:51" s="13" customFormat="1" ht="12">
      <c r="B1149" s="171"/>
      <c r="D1149" s="160" t="s">
        <v>182</v>
      </c>
      <c r="E1149" s="172" t="s">
        <v>3</v>
      </c>
      <c r="F1149" s="173" t="s">
        <v>201</v>
      </c>
      <c r="H1149" s="174">
        <v>6</v>
      </c>
      <c r="I1149" s="175"/>
      <c r="L1149" s="171"/>
      <c r="M1149" s="176"/>
      <c r="N1149" s="177"/>
      <c r="O1149" s="177"/>
      <c r="P1149" s="177"/>
      <c r="Q1149" s="177"/>
      <c r="R1149" s="177"/>
      <c r="S1149" s="177"/>
      <c r="T1149" s="178"/>
      <c r="AT1149" s="172" t="s">
        <v>182</v>
      </c>
      <c r="AU1149" s="172" t="s">
        <v>84</v>
      </c>
      <c r="AV1149" s="13" t="s">
        <v>178</v>
      </c>
      <c r="AW1149" s="13" t="s">
        <v>34</v>
      </c>
      <c r="AX1149" s="13" t="s">
        <v>82</v>
      </c>
      <c r="AY1149" s="172" t="s">
        <v>171</v>
      </c>
    </row>
    <row r="1150" spans="2:65" s="1" customFormat="1" ht="16.5" customHeight="1">
      <c r="B1150" s="147"/>
      <c r="C1150" s="189" t="s">
        <v>1306</v>
      </c>
      <c r="D1150" s="189" t="s">
        <v>408</v>
      </c>
      <c r="E1150" s="190" t="s">
        <v>1307</v>
      </c>
      <c r="F1150" s="191" t="s">
        <v>1308</v>
      </c>
      <c r="G1150" s="192" t="s">
        <v>1259</v>
      </c>
      <c r="H1150" s="193">
        <v>1</v>
      </c>
      <c r="I1150" s="194"/>
      <c r="J1150" s="195">
        <f>ROUND(I1150*H1150,2)</f>
        <v>0</v>
      </c>
      <c r="K1150" s="191" t="s">
        <v>177</v>
      </c>
      <c r="L1150" s="196"/>
      <c r="M1150" s="197" t="s">
        <v>3</v>
      </c>
      <c r="N1150" s="198" t="s">
        <v>45</v>
      </c>
      <c r="O1150" s="51"/>
      <c r="P1150" s="157">
        <f>O1150*H1150</f>
        <v>0</v>
      </c>
      <c r="Q1150" s="157">
        <v>0.02542</v>
      </c>
      <c r="R1150" s="157">
        <f>Q1150*H1150</f>
        <v>0.02542</v>
      </c>
      <c r="S1150" s="157">
        <v>0</v>
      </c>
      <c r="T1150" s="158">
        <f>S1150*H1150</f>
        <v>0</v>
      </c>
      <c r="AR1150" s="18" t="s">
        <v>506</v>
      </c>
      <c r="AT1150" s="18" t="s">
        <v>408</v>
      </c>
      <c r="AU1150" s="18" t="s">
        <v>84</v>
      </c>
      <c r="AY1150" s="18" t="s">
        <v>171</v>
      </c>
      <c r="BE1150" s="159">
        <f>IF(N1150="základní",J1150,0)</f>
        <v>0</v>
      </c>
      <c r="BF1150" s="159">
        <f>IF(N1150="snížená",J1150,0)</f>
        <v>0</v>
      </c>
      <c r="BG1150" s="159">
        <f>IF(N1150="zákl. přenesená",J1150,0)</f>
        <v>0</v>
      </c>
      <c r="BH1150" s="159">
        <f>IF(N1150="sníž. přenesená",J1150,0)</f>
        <v>0</v>
      </c>
      <c r="BI1150" s="159">
        <f>IF(N1150="nulová",J1150,0)</f>
        <v>0</v>
      </c>
      <c r="BJ1150" s="18" t="s">
        <v>82</v>
      </c>
      <c r="BK1150" s="159">
        <f>ROUND(I1150*H1150,2)</f>
        <v>0</v>
      </c>
      <c r="BL1150" s="18" t="s">
        <v>386</v>
      </c>
      <c r="BM1150" s="18" t="s">
        <v>1309</v>
      </c>
    </row>
    <row r="1151" spans="2:47" s="1" customFormat="1" ht="12">
      <c r="B1151" s="32"/>
      <c r="D1151" s="160" t="s">
        <v>180</v>
      </c>
      <c r="F1151" s="161" t="s">
        <v>1308</v>
      </c>
      <c r="I1151" s="93"/>
      <c r="L1151" s="32"/>
      <c r="M1151" s="162"/>
      <c r="N1151" s="51"/>
      <c r="O1151" s="51"/>
      <c r="P1151" s="51"/>
      <c r="Q1151" s="51"/>
      <c r="R1151" s="51"/>
      <c r="S1151" s="51"/>
      <c r="T1151" s="52"/>
      <c r="AT1151" s="18" t="s">
        <v>180</v>
      </c>
      <c r="AU1151" s="18" t="s">
        <v>84</v>
      </c>
    </row>
    <row r="1152" spans="2:51" s="14" customFormat="1" ht="12">
      <c r="B1152" s="179"/>
      <c r="D1152" s="160" t="s">
        <v>182</v>
      </c>
      <c r="E1152" s="180" t="s">
        <v>3</v>
      </c>
      <c r="F1152" s="181" t="s">
        <v>1293</v>
      </c>
      <c r="H1152" s="180" t="s">
        <v>3</v>
      </c>
      <c r="I1152" s="182"/>
      <c r="L1152" s="179"/>
      <c r="M1152" s="183"/>
      <c r="N1152" s="184"/>
      <c r="O1152" s="184"/>
      <c r="P1152" s="184"/>
      <c r="Q1152" s="184"/>
      <c r="R1152" s="184"/>
      <c r="S1152" s="184"/>
      <c r="T1152" s="185"/>
      <c r="AT1152" s="180" t="s">
        <v>182</v>
      </c>
      <c r="AU1152" s="180" t="s">
        <v>84</v>
      </c>
      <c r="AV1152" s="14" t="s">
        <v>82</v>
      </c>
      <c r="AW1152" s="14" t="s">
        <v>34</v>
      </c>
      <c r="AX1152" s="14" t="s">
        <v>74</v>
      </c>
      <c r="AY1152" s="180" t="s">
        <v>171</v>
      </c>
    </row>
    <row r="1153" spans="2:51" s="12" customFormat="1" ht="12">
      <c r="B1153" s="163"/>
      <c r="D1153" s="160" t="s">
        <v>182</v>
      </c>
      <c r="E1153" s="164" t="s">
        <v>3</v>
      </c>
      <c r="F1153" s="165" t="s">
        <v>82</v>
      </c>
      <c r="H1153" s="166">
        <v>1</v>
      </c>
      <c r="I1153" s="167"/>
      <c r="L1153" s="163"/>
      <c r="M1153" s="168"/>
      <c r="N1153" s="169"/>
      <c r="O1153" s="169"/>
      <c r="P1153" s="169"/>
      <c r="Q1153" s="169"/>
      <c r="R1153" s="169"/>
      <c r="S1153" s="169"/>
      <c r="T1153" s="170"/>
      <c r="AT1153" s="164" t="s">
        <v>182</v>
      </c>
      <c r="AU1153" s="164" t="s">
        <v>84</v>
      </c>
      <c r="AV1153" s="12" t="s">
        <v>84</v>
      </c>
      <c r="AW1153" s="12" t="s">
        <v>34</v>
      </c>
      <c r="AX1153" s="12" t="s">
        <v>82</v>
      </c>
      <c r="AY1153" s="164" t="s">
        <v>171</v>
      </c>
    </row>
    <row r="1154" spans="2:65" s="1" customFormat="1" ht="16.5" customHeight="1">
      <c r="B1154" s="147"/>
      <c r="C1154" s="189" t="s">
        <v>1310</v>
      </c>
      <c r="D1154" s="189" t="s">
        <v>408</v>
      </c>
      <c r="E1154" s="190" t="s">
        <v>1311</v>
      </c>
      <c r="F1154" s="191" t="s">
        <v>1312</v>
      </c>
      <c r="G1154" s="192" t="s">
        <v>1259</v>
      </c>
      <c r="H1154" s="193">
        <v>4</v>
      </c>
      <c r="I1154" s="194"/>
      <c r="J1154" s="195">
        <f>ROUND(I1154*H1154,2)</f>
        <v>0</v>
      </c>
      <c r="K1154" s="191" t="s">
        <v>177</v>
      </c>
      <c r="L1154" s="196"/>
      <c r="M1154" s="197" t="s">
        <v>3</v>
      </c>
      <c r="N1154" s="198" t="s">
        <v>45</v>
      </c>
      <c r="O1154" s="51"/>
      <c r="P1154" s="157">
        <f>O1154*H1154</f>
        <v>0</v>
      </c>
      <c r="Q1154" s="157">
        <v>0.02466</v>
      </c>
      <c r="R1154" s="157">
        <f>Q1154*H1154</f>
        <v>0.09864</v>
      </c>
      <c r="S1154" s="157">
        <v>0</v>
      </c>
      <c r="T1154" s="158">
        <f>S1154*H1154</f>
        <v>0</v>
      </c>
      <c r="AR1154" s="18" t="s">
        <v>506</v>
      </c>
      <c r="AT1154" s="18" t="s">
        <v>408</v>
      </c>
      <c r="AU1154" s="18" t="s">
        <v>84</v>
      </c>
      <c r="AY1154" s="18" t="s">
        <v>171</v>
      </c>
      <c r="BE1154" s="159">
        <f>IF(N1154="základní",J1154,0)</f>
        <v>0</v>
      </c>
      <c r="BF1154" s="159">
        <f>IF(N1154="snížená",J1154,0)</f>
        <v>0</v>
      </c>
      <c r="BG1154" s="159">
        <f>IF(N1154="zákl. přenesená",J1154,0)</f>
        <v>0</v>
      </c>
      <c r="BH1154" s="159">
        <f>IF(N1154="sníž. přenesená",J1154,0)</f>
        <v>0</v>
      </c>
      <c r="BI1154" s="159">
        <f>IF(N1154="nulová",J1154,0)</f>
        <v>0</v>
      </c>
      <c r="BJ1154" s="18" t="s">
        <v>82</v>
      </c>
      <c r="BK1154" s="159">
        <f>ROUND(I1154*H1154,2)</f>
        <v>0</v>
      </c>
      <c r="BL1154" s="18" t="s">
        <v>386</v>
      </c>
      <c r="BM1154" s="18" t="s">
        <v>1313</v>
      </c>
    </row>
    <row r="1155" spans="2:47" s="1" customFormat="1" ht="12">
      <c r="B1155" s="32"/>
      <c r="D1155" s="160" t="s">
        <v>180</v>
      </c>
      <c r="F1155" s="161" t="s">
        <v>1312</v>
      </c>
      <c r="I1155" s="93"/>
      <c r="L1155" s="32"/>
      <c r="M1155" s="162"/>
      <c r="N1155" s="51"/>
      <c r="O1155" s="51"/>
      <c r="P1155" s="51"/>
      <c r="Q1155" s="51"/>
      <c r="R1155" s="51"/>
      <c r="S1155" s="51"/>
      <c r="T1155" s="52"/>
      <c r="AT1155" s="18" t="s">
        <v>180</v>
      </c>
      <c r="AU1155" s="18" t="s">
        <v>84</v>
      </c>
    </row>
    <row r="1156" spans="2:51" s="14" customFormat="1" ht="12">
      <c r="B1156" s="179"/>
      <c r="D1156" s="160" t="s">
        <v>182</v>
      </c>
      <c r="E1156" s="180" t="s">
        <v>3</v>
      </c>
      <c r="F1156" s="181" t="s">
        <v>1294</v>
      </c>
      <c r="H1156" s="180" t="s">
        <v>3</v>
      </c>
      <c r="I1156" s="182"/>
      <c r="L1156" s="179"/>
      <c r="M1156" s="183"/>
      <c r="N1156" s="184"/>
      <c r="O1156" s="184"/>
      <c r="P1156" s="184"/>
      <c r="Q1156" s="184"/>
      <c r="R1156" s="184"/>
      <c r="S1156" s="184"/>
      <c r="T1156" s="185"/>
      <c r="AT1156" s="180" t="s">
        <v>182</v>
      </c>
      <c r="AU1156" s="180" t="s">
        <v>84</v>
      </c>
      <c r="AV1156" s="14" t="s">
        <v>82</v>
      </c>
      <c r="AW1156" s="14" t="s">
        <v>34</v>
      </c>
      <c r="AX1156" s="14" t="s">
        <v>74</v>
      </c>
      <c r="AY1156" s="180" t="s">
        <v>171</v>
      </c>
    </row>
    <row r="1157" spans="2:51" s="12" customFormat="1" ht="12">
      <c r="B1157" s="163"/>
      <c r="D1157" s="160" t="s">
        <v>182</v>
      </c>
      <c r="E1157" s="164" t="s">
        <v>3</v>
      </c>
      <c r="F1157" s="165" t="s">
        <v>1295</v>
      </c>
      <c r="H1157" s="166">
        <v>4</v>
      </c>
      <c r="I1157" s="167"/>
      <c r="L1157" s="163"/>
      <c r="M1157" s="168"/>
      <c r="N1157" s="169"/>
      <c r="O1157" s="169"/>
      <c r="P1157" s="169"/>
      <c r="Q1157" s="169"/>
      <c r="R1157" s="169"/>
      <c r="S1157" s="169"/>
      <c r="T1157" s="170"/>
      <c r="AT1157" s="164" t="s">
        <v>182</v>
      </c>
      <c r="AU1157" s="164" t="s">
        <v>84</v>
      </c>
      <c r="AV1157" s="12" t="s">
        <v>84</v>
      </c>
      <c r="AW1157" s="12" t="s">
        <v>34</v>
      </c>
      <c r="AX1157" s="12" t="s">
        <v>82</v>
      </c>
      <c r="AY1157" s="164" t="s">
        <v>171</v>
      </c>
    </row>
    <row r="1158" spans="2:65" s="1" customFormat="1" ht="16.5" customHeight="1">
      <c r="B1158" s="147"/>
      <c r="C1158" s="189" t="s">
        <v>1314</v>
      </c>
      <c r="D1158" s="189" t="s">
        <v>408</v>
      </c>
      <c r="E1158" s="190" t="s">
        <v>1315</v>
      </c>
      <c r="F1158" s="191" t="s">
        <v>1316</v>
      </c>
      <c r="G1158" s="192" t="s">
        <v>1259</v>
      </c>
      <c r="H1158" s="193">
        <v>6</v>
      </c>
      <c r="I1158" s="194"/>
      <c r="J1158" s="195">
        <f>ROUND(I1158*H1158,2)</f>
        <v>0</v>
      </c>
      <c r="K1158" s="191" t="s">
        <v>177</v>
      </c>
      <c r="L1158" s="196"/>
      <c r="M1158" s="197" t="s">
        <v>3</v>
      </c>
      <c r="N1158" s="198" t="s">
        <v>45</v>
      </c>
      <c r="O1158" s="51"/>
      <c r="P1158" s="157">
        <f>O1158*H1158</f>
        <v>0</v>
      </c>
      <c r="Q1158" s="157">
        <v>0.02542</v>
      </c>
      <c r="R1158" s="157">
        <f>Q1158*H1158</f>
        <v>0.15252000000000002</v>
      </c>
      <c r="S1158" s="157">
        <v>0</v>
      </c>
      <c r="T1158" s="158">
        <f>S1158*H1158</f>
        <v>0</v>
      </c>
      <c r="AR1158" s="18" t="s">
        <v>506</v>
      </c>
      <c r="AT1158" s="18" t="s">
        <v>408</v>
      </c>
      <c r="AU1158" s="18" t="s">
        <v>84</v>
      </c>
      <c r="AY1158" s="18" t="s">
        <v>171</v>
      </c>
      <c r="BE1158" s="159">
        <f>IF(N1158="základní",J1158,0)</f>
        <v>0</v>
      </c>
      <c r="BF1158" s="159">
        <f>IF(N1158="snížená",J1158,0)</f>
        <v>0</v>
      </c>
      <c r="BG1158" s="159">
        <f>IF(N1158="zákl. přenesená",J1158,0)</f>
        <v>0</v>
      </c>
      <c r="BH1158" s="159">
        <f>IF(N1158="sníž. přenesená",J1158,0)</f>
        <v>0</v>
      </c>
      <c r="BI1158" s="159">
        <f>IF(N1158="nulová",J1158,0)</f>
        <v>0</v>
      </c>
      <c r="BJ1158" s="18" t="s">
        <v>82</v>
      </c>
      <c r="BK1158" s="159">
        <f>ROUND(I1158*H1158,2)</f>
        <v>0</v>
      </c>
      <c r="BL1158" s="18" t="s">
        <v>386</v>
      </c>
      <c r="BM1158" s="18" t="s">
        <v>1317</v>
      </c>
    </row>
    <row r="1159" spans="2:47" s="1" customFormat="1" ht="12">
      <c r="B1159" s="32"/>
      <c r="D1159" s="160" t="s">
        <v>180</v>
      </c>
      <c r="F1159" s="161" t="s">
        <v>1316</v>
      </c>
      <c r="I1159" s="93"/>
      <c r="L1159" s="32"/>
      <c r="M1159" s="162"/>
      <c r="N1159" s="51"/>
      <c r="O1159" s="51"/>
      <c r="P1159" s="51"/>
      <c r="Q1159" s="51"/>
      <c r="R1159" s="51"/>
      <c r="S1159" s="51"/>
      <c r="T1159" s="52"/>
      <c r="AT1159" s="18" t="s">
        <v>180</v>
      </c>
      <c r="AU1159" s="18" t="s">
        <v>84</v>
      </c>
    </row>
    <row r="1160" spans="2:51" s="14" customFormat="1" ht="12">
      <c r="B1160" s="179"/>
      <c r="D1160" s="160" t="s">
        <v>182</v>
      </c>
      <c r="E1160" s="180" t="s">
        <v>3</v>
      </c>
      <c r="F1160" s="181" t="s">
        <v>1296</v>
      </c>
      <c r="H1160" s="180" t="s">
        <v>3</v>
      </c>
      <c r="I1160" s="182"/>
      <c r="L1160" s="179"/>
      <c r="M1160" s="183"/>
      <c r="N1160" s="184"/>
      <c r="O1160" s="184"/>
      <c r="P1160" s="184"/>
      <c r="Q1160" s="184"/>
      <c r="R1160" s="184"/>
      <c r="S1160" s="184"/>
      <c r="T1160" s="185"/>
      <c r="AT1160" s="180" t="s">
        <v>182</v>
      </c>
      <c r="AU1160" s="180" t="s">
        <v>84</v>
      </c>
      <c r="AV1160" s="14" t="s">
        <v>82</v>
      </c>
      <c r="AW1160" s="14" t="s">
        <v>34</v>
      </c>
      <c r="AX1160" s="14" t="s">
        <v>74</v>
      </c>
      <c r="AY1160" s="180" t="s">
        <v>171</v>
      </c>
    </row>
    <row r="1161" spans="2:51" s="12" customFormat="1" ht="12">
      <c r="B1161" s="163"/>
      <c r="D1161" s="160" t="s">
        <v>182</v>
      </c>
      <c r="E1161" s="164" t="s">
        <v>3</v>
      </c>
      <c r="F1161" s="165" t="s">
        <v>1297</v>
      </c>
      <c r="H1161" s="166">
        <v>6</v>
      </c>
      <c r="I1161" s="167"/>
      <c r="L1161" s="163"/>
      <c r="M1161" s="168"/>
      <c r="N1161" s="169"/>
      <c r="O1161" s="169"/>
      <c r="P1161" s="169"/>
      <c r="Q1161" s="169"/>
      <c r="R1161" s="169"/>
      <c r="S1161" s="169"/>
      <c r="T1161" s="170"/>
      <c r="AT1161" s="164" t="s">
        <v>182</v>
      </c>
      <c r="AU1161" s="164" t="s">
        <v>84</v>
      </c>
      <c r="AV1161" s="12" t="s">
        <v>84</v>
      </c>
      <c r="AW1161" s="12" t="s">
        <v>34</v>
      </c>
      <c r="AX1161" s="12" t="s">
        <v>74</v>
      </c>
      <c r="AY1161" s="164" t="s">
        <v>171</v>
      </c>
    </row>
    <row r="1162" spans="2:51" s="13" customFormat="1" ht="12">
      <c r="B1162" s="171"/>
      <c r="D1162" s="160" t="s">
        <v>182</v>
      </c>
      <c r="E1162" s="172" t="s">
        <v>3</v>
      </c>
      <c r="F1162" s="173" t="s">
        <v>201</v>
      </c>
      <c r="H1162" s="174">
        <v>6</v>
      </c>
      <c r="I1162" s="175"/>
      <c r="L1162" s="171"/>
      <c r="M1162" s="176"/>
      <c r="N1162" s="177"/>
      <c r="O1162" s="177"/>
      <c r="P1162" s="177"/>
      <c r="Q1162" s="177"/>
      <c r="R1162" s="177"/>
      <c r="S1162" s="177"/>
      <c r="T1162" s="178"/>
      <c r="AT1162" s="172" t="s">
        <v>182</v>
      </c>
      <c r="AU1162" s="172" t="s">
        <v>84</v>
      </c>
      <c r="AV1162" s="13" t="s">
        <v>178</v>
      </c>
      <c r="AW1162" s="13" t="s">
        <v>34</v>
      </c>
      <c r="AX1162" s="13" t="s">
        <v>82</v>
      </c>
      <c r="AY1162" s="172" t="s">
        <v>171</v>
      </c>
    </row>
    <row r="1163" spans="2:63" s="11" customFormat="1" ht="22.9" customHeight="1">
      <c r="B1163" s="134"/>
      <c r="D1163" s="135" t="s">
        <v>73</v>
      </c>
      <c r="E1163" s="145" t="s">
        <v>1318</v>
      </c>
      <c r="F1163" s="145" t="s">
        <v>1319</v>
      </c>
      <c r="I1163" s="137"/>
      <c r="J1163" s="146">
        <f>BK1163</f>
        <v>0</v>
      </c>
      <c r="L1163" s="134"/>
      <c r="M1163" s="139"/>
      <c r="N1163" s="140"/>
      <c r="O1163" s="140"/>
      <c r="P1163" s="141">
        <f>SUM(P1164:P1288)</f>
        <v>0</v>
      </c>
      <c r="Q1163" s="140"/>
      <c r="R1163" s="141">
        <f>SUM(R1164:R1288)</f>
        <v>5.484977499999999</v>
      </c>
      <c r="S1163" s="140"/>
      <c r="T1163" s="142">
        <f>SUM(T1164:T1288)</f>
        <v>0</v>
      </c>
      <c r="AR1163" s="135" t="s">
        <v>84</v>
      </c>
      <c r="AT1163" s="143" t="s">
        <v>73</v>
      </c>
      <c r="AU1163" s="143" t="s">
        <v>82</v>
      </c>
      <c r="AY1163" s="135" t="s">
        <v>171</v>
      </c>
      <c r="BK1163" s="144">
        <f>SUM(BK1164:BK1288)</f>
        <v>0</v>
      </c>
    </row>
    <row r="1164" spans="2:65" s="1" customFormat="1" ht="16.5" customHeight="1">
      <c r="B1164" s="147"/>
      <c r="C1164" s="148" t="s">
        <v>1320</v>
      </c>
      <c r="D1164" s="148" t="s">
        <v>173</v>
      </c>
      <c r="E1164" s="149" t="s">
        <v>1321</v>
      </c>
      <c r="F1164" s="150" t="s">
        <v>1322</v>
      </c>
      <c r="G1164" s="151" t="s">
        <v>187</v>
      </c>
      <c r="H1164" s="152">
        <v>20.4</v>
      </c>
      <c r="I1164" s="153"/>
      <c r="J1164" s="154">
        <f>ROUND(I1164*H1164,2)</f>
        <v>0</v>
      </c>
      <c r="K1164" s="150" t="s">
        <v>177</v>
      </c>
      <c r="L1164" s="32"/>
      <c r="M1164" s="155" t="s">
        <v>3</v>
      </c>
      <c r="N1164" s="156" t="s">
        <v>45</v>
      </c>
      <c r="O1164" s="51"/>
      <c r="P1164" s="157">
        <f>O1164*H1164</f>
        <v>0</v>
      </c>
      <c r="Q1164" s="157">
        <v>0.00362</v>
      </c>
      <c r="R1164" s="157">
        <f>Q1164*H1164</f>
        <v>0.073848</v>
      </c>
      <c r="S1164" s="157">
        <v>0</v>
      </c>
      <c r="T1164" s="158">
        <f>S1164*H1164</f>
        <v>0</v>
      </c>
      <c r="AR1164" s="18" t="s">
        <v>386</v>
      </c>
      <c r="AT1164" s="18" t="s">
        <v>173</v>
      </c>
      <c r="AU1164" s="18" t="s">
        <v>84</v>
      </c>
      <c r="AY1164" s="18" t="s">
        <v>171</v>
      </c>
      <c r="BE1164" s="159">
        <f>IF(N1164="základní",J1164,0)</f>
        <v>0</v>
      </c>
      <c r="BF1164" s="159">
        <f>IF(N1164="snížená",J1164,0)</f>
        <v>0</v>
      </c>
      <c r="BG1164" s="159">
        <f>IF(N1164="zákl. přenesená",J1164,0)</f>
        <v>0</v>
      </c>
      <c r="BH1164" s="159">
        <f>IF(N1164="sníž. přenesená",J1164,0)</f>
        <v>0</v>
      </c>
      <c r="BI1164" s="159">
        <f>IF(N1164="nulová",J1164,0)</f>
        <v>0</v>
      </c>
      <c r="BJ1164" s="18" t="s">
        <v>82</v>
      </c>
      <c r="BK1164" s="159">
        <f>ROUND(I1164*H1164,2)</f>
        <v>0</v>
      </c>
      <c r="BL1164" s="18" t="s">
        <v>386</v>
      </c>
      <c r="BM1164" s="18" t="s">
        <v>1323</v>
      </c>
    </row>
    <row r="1165" spans="2:47" s="1" customFormat="1" ht="19.5">
      <c r="B1165" s="32"/>
      <c r="D1165" s="160" t="s">
        <v>180</v>
      </c>
      <c r="F1165" s="161" t="s">
        <v>1324</v>
      </c>
      <c r="I1165" s="93"/>
      <c r="L1165" s="32"/>
      <c r="M1165" s="162"/>
      <c r="N1165" s="51"/>
      <c r="O1165" s="51"/>
      <c r="P1165" s="51"/>
      <c r="Q1165" s="51"/>
      <c r="R1165" s="51"/>
      <c r="S1165" s="51"/>
      <c r="T1165" s="52"/>
      <c r="AT1165" s="18" t="s">
        <v>180</v>
      </c>
      <c r="AU1165" s="18" t="s">
        <v>84</v>
      </c>
    </row>
    <row r="1166" spans="2:51" s="14" customFormat="1" ht="12">
      <c r="B1166" s="179"/>
      <c r="D1166" s="160" t="s">
        <v>182</v>
      </c>
      <c r="E1166" s="180" t="s">
        <v>3</v>
      </c>
      <c r="F1166" s="181" t="s">
        <v>1325</v>
      </c>
      <c r="H1166" s="180" t="s">
        <v>3</v>
      </c>
      <c r="I1166" s="182"/>
      <c r="L1166" s="179"/>
      <c r="M1166" s="183"/>
      <c r="N1166" s="184"/>
      <c r="O1166" s="184"/>
      <c r="P1166" s="184"/>
      <c r="Q1166" s="184"/>
      <c r="R1166" s="184"/>
      <c r="S1166" s="184"/>
      <c r="T1166" s="185"/>
      <c r="AT1166" s="180" t="s">
        <v>182</v>
      </c>
      <c r="AU1166" s="180" t="s">
        <v>84</v>
      </c>
      <c r="AV1166" s="14" t="s">
        <v>82</v>
      </c>
      <c r="AW1166" s="14" t="s">
        <v>34</v>
      </c>
      <c r="AX1166" s="14" t="s">
        <v>74</v>
      </c>
      <c r="AY1166" s="180" t="s">
        <v>171</v>
      </c>
    </row>
    <row r="1167" spans="2:51" s="12" customFormat="1" ht="12">
      <c r="B1167" s="163"/>
      <c r="D1167" s="160" t="s">
        <v>182</v>
      </c>
      <c r="E1167" s="164" t="s">
        <v>3</v>
      </c>
      <c r="F1167" s="165" t="s">
        <v>1326</v>
      </c>
      <c r="H1167" s="166">
        <v>20.4</v>
      </c>
      <c r="I1167" s="167"/>
      <c r="L1167" s="163"/>
      <c r="M1167" s="168"/>
      <c r="N1167" s="169"/>
      <c r="O1167" s="169"/>
      <c r="P1167" s="169"/>
      <c r="Q1167" s="169"/>
      <c r="R1167" s="169"/>
      <c r="S1167" s="169"/>
      <c r="T1167" s="170"/>
      <c r="AT1167" s="164" t="s">
        <v>182</v>
      </c>
      <c r="AU1167" s="164" t="s">
        <v>84</v>
      </c>
      <c r="AV1167" s="12" t="s">
        <v>84</v>
      </c>
      <c r="AW1167" s="12" t="s">
        <v>34</v>
      </c>
      <c r="AX1167" s="12" t="s">
        <v>82</v>
      </c>
      <c r="AY1167" s="164" t="s">
        <v>171</v>
      </c>
    </row>
    <row r="1168" spans="2:65" s="1" customFormat="1" ht="16.5" customHeight="1">
      <c r="B1168" s="147"/>
      <c r="C1168" s="148" t="s">
        <v>1327</v>
      </c>
      <c r="D1168" s="148" t="s">
        <v>173</v>
      </c>
      <c r="E1168" s="149" t="s">
        <v>1328</v>
      </c>
      <c r="F1168" s="150" t="s">
        <v>1329</v>
      </c>
      <c r="G1168" s="151" t="s">
        <v>187</v>
      </c>
      <c r="H1168" s="152">
        <v>20.1</v>
      </c>
      <c r="I1168" s="153"/>
      <c r="J1168" s="154">
        <f>ROUND(I1168*H1168,2)</f>
        <v>0</v>
      </c>
      <c r="K1168" s="150" t="s">
        <v>177</v>
      </c>
      <c r="L1168" s="32"/>
      <c r="M1168" s="155" t="s">
        <v>3</v>
      </c>
      <c r="N1168" s="156" t="s">
        <v>45</v>
      </c>
      <c r="O1168" s="51"/>
      <c r="P1168" s="157">
        <f>O1168*H1168</f>
        <v>0</v>
      </c>
      <c r="Q1168" s="157">
        <v>0.0026</v>
      </c>
      <c r="R1168" s="157">
        <f>Q1168*H1168</f>
        <v>0.05226</v>
      </c>
      <c r="S1168" s="157">
        <v>0</v>
      </c>
      <c r="T1168" s="158">
        <f>S1168*H1168</f>
        <v>0</v>
      </c>
      <c r="AR1168" s="18" t="s">
        <v>386</v>
      </c>
      <c r="AT1168" s="18" t="s">
        <v>173</v>
      </c>
      <c r="AU1168" s="18" t="s">
        <v>84</v>
      </c>
      <c r="AY1168" s="18" t="s">
        <v>171</v>
      </c>
      <c r="BE1168" s="159">
        <f>IF(N1168="základní",J1168,0)</f>
        <v>0</v>
      </c>
      <c r="BF1168" s="159">
        <f>IF(N1168="snížená",J1168,0)</f>
        <v>0</v>
      </c>
      <c r="BG1168" s="159">
        <f>IF(N1168="zákl. přenesená",J1168,0)</f>
        <v>0</v>
      </c>
      <c r="BH1168" s="159">
        <f>IF(N1168="sníž. přenesená",J1168,0)</f>
        <v>0</v>
      </c>
      <c r="BI1168" s="159">
        <f>IF(N1168="nulová",J1168,0)</f>
        <v>0</v>
      </c>
      <c r="BJ1168" s="18" t="s">
        <v>82</v>
      </c>
      <c r="BK1168" s="159">
        <f>ROUND(I1168*H1168,2)</f>
        <v>0</v>
      </c>
      <c r="BL1168" s="18" t="s">
        <v>386</v>
      </c>
      <c r="BM1168" s="18" t="s">
        <v>1330</v>
      </c>
    </row>
    <row r="1169" spans="2:47" s="1" customFormat="1" ht="12">
      <c r="B1169" s="32"/>
      <c r="D1169" s="160" t="s">
        <v>180</v>
      </c>
      <c r="F1169" s="161" t="s">
        <v>1331</v>
      </c>
      <c r="I1169" s="93"/>
      <c r="L1169" s="32"/>
      <c r="M1169" s="162"/>
      <c r="N1169" s="51"/>
      <c r="O1169" s="51"/>
      <c r="P1169" s="51"/>
      <c r="Q1169" s="51"/>
      <c r="R1169" s="51"/>
      <c r="S1169" s="51"/>
      <c r="T1169" s="52"/>
      <c r="AT1169" s="18" t="s">
        <v>180</v>
      </c>
      <c r="AU1169" s="18" t="s">
        <v>84</v>
      </c>
    </row>
    <row r="1170" spans="2:47" s="1" customFormat="1" ht="78">
      <c r="B1170" s="32"/>
      <c r="D1170" s="160" t="s">
        <v>649</v>
      </c>
      <c r="F1170" s="207" t="s">
        <v>1332</v>
      </c>
      <c r="I1170" s="93"/>
      <c r="L1170" s="32"/>
      <c r="M1170" s="162"/>
      <c r="N1170" s="51"/>
      <c r="O1170" s="51"/>
      <c r="P1170" s="51"/>
      <c r="Q1170" s="51"/>
      <c r="R1170" s="51"/>
      <c r="S1170" s="51"/>
      <c r="T1170" s="52"/>
      <c r="AT1170" s="18" t="s">
        <v>649</v>
      </c>
      <c r="AU1170" s="18" t="s">
        <v>84</v>
      </c>
    </row>
    <row r="1171" spans="2:51" s="14" customFormat="1" ht="12">
      <c r="B1171" s="179"/>
      <c r="D1171" s="160" t="s">
        <v>182</v>
      </c>
      <c r="E1171" s="180" t="s">
        <v>3</v>
      </c>
      <c r="F1171" s="181" t="s">
        <v>1333</v>
      </c>
      <c r="H1171" s="180" t="s">
        <v>3</v>
      </c>
      <c r="I1171" s="182"/>
      <c r="L1171" s="179"/>
      <c r="M1171" s="183"/>
      <c r="N1171" s="184"/>
      <c r="O1171" s="184"/>
      <c r="P1171" s="184"/>
      <c r="Q1171" s="184"/>
      <c r="R1171" s="184"/>
      <c r="S1171" s="184"/>
      <c r="T1171" s="185"/>
      <c r="AT1171" s="180" t="s">
        <v>182</v>
      </c>
      <c r="AU1171" s="180" t="s">
        <v>84</v>
      </c>
      <c r="AV1171" s="14" t="s">
        <v>82</v>
      </c>
      <c r="AW1171" s="14" t="s">
        <v>34</v>
      </c>
      <c r="AX1171" s="14" t="s">
        <v>74</v>
      </c>
      <c r="AY1171" s="180" t="s">
        <v>171</v>
      </c>
    </row>
    <row r="1172" spans="2:51" s="12" customFormat="1" ht="12">
      <c r="B1172" s="163"/>
      <c r="D1172" s="160" t="s">
        <v>182</v>
      </c>
      <c r="E1172" s="164" t="s">
        <v>3</v>
      </c>
      <c r="F1172" s="165" t="s">
        <v>1334</v>
      </c>
      <c r="H1172" s="166">
        <v>20.1</v>
      </c>
      <c r="I1172" s="167"/>
      <c r="L1172" s="163"/>
      <c r="M1172" s="168"/>
      <c r="N1172" s="169"/>
      <c r="O1172" s="169"/>
      <c r="P1172" s="169"/>
      <c r="Q1172" s="169"/>
      <c r="R1172" s="169"/>
      <c r="S1172" s="169"/>
      <c r="T1172" s="170"/>
      <c r="AT1172" s="164" t="s">
        <v>182</v>
      </c>
      <c r="AU1172" s="164" t="s">
        <v>84</v>
      </c>
      <c r="AV1172" s="12" t="s">
        <v>84</v>
      </c>
      <c r="AW1172" s="12" t="s">
        <v>34</v>
      </c>
      <c r="AX1172" s="12" t="s">
        <v>82</v>
      </c>
      <c r="AY1172" s="164" t="s">
        <v>171</v>
      </c>
    </row>
    <row r="1173" spans="2:65" s="1" customFormat="1" ht="16.5" customHeight="1">
      <c r="B1173" s="147"/>
      <c r="C1173" s="148" t="s">
        <v>1335</v>
      </c>
      <c r="D1173" s="148" t="s">
        <v>173</v>
      </c>
      <c r="E1173" s="149" t="s">
        <v>1336</v>
      </c>
      <c r="F1173" s="150" t="s">
        <v>1337</v>
      </c>
      <c r="G1173" s="151" t="s">
        <v>187</v>
      </c>
      <c r="H1173" s="152">
        <v>48.3</v>
      </c>
      <c r="I1173" s="153"/>
      <c r="J1173" s="154">
        <f>ROUND(I1173*H1173,2)</f>
        <v>0</v>
      </c>
      <c r="K1173" s="150" t="s">
        <v>177</v>
      </c>
      <c r="L1173" s="32"/>
      <c r="M1173" s="155" t="s">
        <v>3</v>
      </c>
      <c r="N1173" s="156" t="s">
        <v>45</v>
      </c>
      <c r="O1173" s="51"/>
      <c r="P1173" s="157">
        <f>O1173*H1173</f>
        <v>0</v>
      </c>
      <c r="Q1173" s="157">
        <v>0.00437</v>
      </c>
      <c r="R1173" s="157">
        <f>Q1173*H1173</f>
        <v>0.21107099999999998</v>
      </c>
      <c r="S1173" s="157">
        <v>0</v>
      </c>
      <c r="T1173" s="158">
        <f>S1173*H1173</f>
        <v>0</v>
      </c>
      <c r="AR1173" s="18" t="s">
        <v>386</v>
      </c>
      <c r="AT1173" s="18" t="s">
        <v>173</v>
      </c>
      <c r="AU1173" s="18" t="s">
        <v>84</v>
      </c>
      <c r="AY1173" s="18" t="s">
        <v>171</v>
      </c>
      <c r="BE1173" s="159">
        <f>IF(N1173="základní",J1173,0)</f>
        <v>0</v>
      </c>
      <c r="BF1173" s="159">
        <f>IF(N1173="snížená",J1173,0)</f>
        <v>0</v>
      </c>
      <c r="BG1173" s="159">
        <f>IF(N1173="zákl. přenesená",J1173,0)</f>
        <v>0</v>
      </c>
      <c r="BH1173" s="159">
        <f>IF(N1173="sníž. přenesená",J1173,0)</f>
        <v>0</v>
      </c>
      <c r="BI1173" s="159">
        <f>IF(N1173="nulová",J1173,0)</f>
        <v>0</v>
      </c>
      <c r="BJ1173" s="18" t="s">
        <v>82</v>
      </c>
      <c r="BK1173" s="159">
        <f>ROUND(I1173*H1173,2)</f>
        <v>0</v>
      </c>
      <c r="BL1173" s="18" t="s">
        <v>386</v>
      </c>
      <c r="BM1173" s="18" t="s">
        <v>1338</v>
      </c>
    </row>
    <row r="1174" spans="2:47" s="1" customFormat="1" ht="12">
      <c r="B1174" s="32"/>
      <c r="D1174" s="160" t="s">
        <v>180</v>
      </c>
      <c r="F1174" s="161" t="s">
        <v>1339</v>
      </c>
      <c r="I1174" s="93"/>
      <c r="L1174" s="32"/>
      <c r="M1174" s="162"/>
      <c r="N1174" s="51"/>
      <c r="O1174" s="51"/>
      <c r="P1174" s="51"/>
      <c r="Q1174" s="51"/>
      <c r="R1174" s="51"/>
      <c r="S1174" s="51"/>
      <c r="T1174" s="52"/>
      <c r="AT1174" s="18" t="s">
        <v>180</v>
      </c>
      <c r="AU1174" s="18" t="s">
        <v>84</v>
      </c>
    </row>
    <row r="1175" spans="2:51" s="14" customFormat="1" ht="12">
      <c r="B1175" s="179"/>
      <c r="D1175" s="160" t="s">
        <v>182</v>
      </c>
      <c r="E1175" s="180" t="s">
        <v>3</v>
      </c>
      <c r="F1175" s="181" t="s">
        <v>1340</v>
      </c>
      <c r="H1175" s="180" t="s">
        <v>3</v>
      </c>
      <c r="I1175" s="182"/>
      <c r="L1175" s="179"/>
      <c r="M1175" s="183"/>
      <c r="N1175" s="184"/>
      <c r="O1175" s="184"/>
      <c r="P1175" s="184"/>
      <c r="Q1175" s="184"/>
      <c r="R1175" s="184"/>
      <c r="S1175" s="184"/>
      <c r="T1175" s="185"/>
      <c r="AT1175" s="180" t="s">
        <v>182</v>
      </c>
      <c r="AU1175" s="180" t="s">
        <v>84</v>
      </c>
      <c r="AV1175" s="14" t="s">
        <v>82</v>
      </c>
      <c r="AW1175" s="14" t="s">
        <v>34</v>
      </c>
      <c r="AX1175" s="14" t="s">
        <v>74</v>
      </c>
      <c r="AY1175" s="180" t="s">
        <v>171</v>
      </c>
    </row>
    <row r="1176" spans="2:51" s="14" customFormat="1" ht="12">
      <c r="B1176" s="179"/>
      <c r="D1176" s="160" t="s">
        <v>182</v>
      </c>
      <c r="E1176" s="180" t="s">
        <v>3</v>
      </c>
      <c r="F1176" s="181" t="s">
        <v>1341</v>
      </c>
      <c r="H1176" s="180" t="s">
        <v>3</v>
      </c>
      <c r="I1176" s="182"/>
      <c r="L1176" s="179"/>
      <c r="M1176" s="183"/>
      <c r="N1176" s="184"/>
      <c r="O1176" s="184"/>
      <c r="P1176" s="184"/>
      <c r="Q1176" s="184"/>
      <c r="R1176" s="184"/>
      <c r="S1176" s="184"/>
      <c r="T1176" s="185"/>
      <c r="AT1176" s="180" t="s">
        <v>182</v>
      </c>
      <c r="AU1176" s="180" t="s">
        <v>84</v>
      </c>
      <c r="AV1176" s="14" t="s">
        <v>82</v>
      </c>
      <c r="AW1176" s="14" t="s">
        <v>34</v>
      </c>
      <c r="AX1176" s="14" t="s">
        <v>74</v>
      </c>
      <c r="AY1176" s="180" t="s">
        <v>171</v>
      </c>
    </row>
    <row r="1177" spans="2:51" s="12" customFormat="1" ht="12">
      <c r="B1177" s="163"/>
      <c r="D1177" s="160" t="s">
        <v>182</v>
      </c>
      <c r="E1177" s="164" t="s">
        <v>3</v>
      </c>
      <c r="F1177" s="165" t="s">
        <v>1342</v>
      </c>
      <c r="H1177" s="166">
        <v>48.3</v>
      </c>
      <c r="I1177" s="167"/>
      <c r="L1177" s="163"/>
      <c r="M1177" s="168"/>
      <c r="N1177" s="169"/>
      <c r="O1177" s="169"/>
      <c r="P1177" s="169"/>
      <c r="Q1177" s="169"/>
      <c r="R1177" s="169"/>
      <c r="S1177" s="169"/>
      <c r="T1177" s="170"/>
      <c r="AT1177" s="164" t="s">
        <v>182</v>
      </c>
      <c r="AU1177" s="164" t="s">
        <v>84</v>
      </c>
      <c r="AV1177" s="12" t="s">
        <v>84</v>
      </c>
      <c r="AW1177" s="12" t="s">
        <v>34</v>
      </c>
      <c r="AX1177" s="12" t="s">
        <v>82</v>
      </c>
      <c r="AY1177" s="164" t="s">
        <v>171</v>
      </c>
    </row>
    <row r="1178" spans="2:65" s="1" customFormat="1" ht="16.5" customHeight="1">
      <c r="B1178" s="147"/>
      <c r="C1178" s="148" t="s">
        <v>1343</v>
      </c>
      <c r="D1178" s="148" t="s">
        <v>173</v>
      </c>
      <c r="E1178" s="149" t="s">
        <v>1344</v>
      </c>
      <c r="F1178" s="150" t="s">
        <v>1345</v>
      </c>
      <c r="G1178" s="151" t="s">
        <v>187</v>
      </c>
      <c r="H1178" s="152">
        <v>28.4</v>
      </c>
      <c r="I1178" s="153"/>
      <c r="J1178" s="154">
        <f>ROUND(I1178*H1178,2)</f>
        <v>0</v>
      </c>
      <c r="K1178" s="150" t="s">
        <v>177</v>
      </c>
      <c r="L1178" s="32"/>
      <c r="M1178" s="155" t="s">
        <v>3</v>
      </c>
      <c r="N1178" s="156" t="s">
        <v>45</v>
      </c>
      <c r="O1178" s="51"/>
      <c r="P1178" s="157">
        <f>O1178*H1178</f>
        <v>0</v>
      </c>
      <c r="Q1178" s="157">
        <v>0.00782</v>
      </c>
      <c r="R1178" s="157">
        <f>Q1178*H1178</f>
        <v>0.222088</v>
      </c>
      <c r="S1178" s="157">
        <v>0</v>
      </c>
      <c r="T1178" s="158">
        <f>S1178*H1178</f>
        <v>0</v>
      </c>
      <c r="AR1178" s="18" t="s">
        <v>386</v>
      </c>
      <c r="AT1178" s="18" t="s">
        <v>173</v>
      </c>
      <c r="AU1178" s="18" t="s">
        <v>84</v>
      </c>
      <c r="AY1178" s="18" t="s">
        <v>171</v>
      </c>
      <c r="BE1178" s="159">
        <f>IF(N1178="základní",J1178,0)</f>
        <v>0</v>
      </c>
      <c r="BF1178" s="159">
        <f>IF(N1178="snížená",J1178,0)</f>
        <v>0</v>
      </c>
      <c r="BG1178" s="159">
        <f>IF(N1178="zákl. přenesená",J1178,0)</f>
        <v>0</v>
      </c>
      <c r="BH1178" s="159">
        <f>IF(N1178="sníž. přenesená",J1178,0)</f>
        <v>0</v>
      </c>
      <c r="BI1178" s="159">
        <f>IF(N1178="nulová",J1178,0)</f>
        <v>0</v>
      </c>
      <c r="BJ1178" s="18" t="s">
        <v>82</v>
      </c>
      <c r="BK1178" s="159">
        <f>ROUND(I1178*H1178,2)</f>
        <v>0</v>
      </c>
      <c r="BL1178" s="18" t="s">
        <v>386</v>
      </c>
      <c r="BM1178" s="18" t="s">
        <v>1346</v>
      </c>
    </row>
    <row r="1179" spans="2:47" s="1" customFormat="1" ht="12">
      <c r="B1179" s="32"/>
      <c r="D1179" s="160" t="s">
        <v>180</v>
      </c>
      <c r="F1179" s="161" t="s">
        <v>1347</v>
      </c>
      <c r="I1179" s="93"/>
      <c r="L1179" s="32"/>
      <c r="M1179" s="162"/>
      <c r="N1179" s="51"/>
      <c r="O1179" s="51"/>
      <c r="P1179" s="51"/>
      <c r="Q1179" s="51"/>
      <c r="R1179" s="51"/>
      <c r="S1179" s="51"/>
      <c r="T1179" s="52"/>
      <c r="AT1179" s="18" t="s">
        <v>180</v>
      </c>
      <c r="AU1179" s="18" t="s">
        <v>84</v>
      </c>
    </row>
    <row r="1180" spans="2:51" s="14" customFormat="1" ht="12">
      <c r="B1180" s="179"/>
      <c r="D1180" s="160" t="s">
        <v>182</v>
      </c>
      <c r="E1180" s="180" t="s">
        <v>3</v>
      </c>
      <c r="F1180" s="181" t="s">
        <v>1348</v>
      </c>
      <c r="H1180" s="180" t="s">
        <v>3</v>
      </c>
      <c r="I1180" s="182"/>
      <c r="L1180" s="179"/>
      <c r="M1180" s="183"/>
      <c r="N1180" s="184"/>
      <c r="O1180" s="184"/>
      <c r="P1180" s="184"/>
      <c r="Q1180" s="184"/>
      <c r="R1180" s="184"/>
      <c r="S1180" s="184"/>
      <c r="T1180" s="185"/>
      <c r="AT1180" s="180" t="s">
        <v>182</v>
      </c>
      <c r="AU1180" s="180" t="s">
        <v>84</v>
      </c>
      <c r="AV1180" s="14" t="s">
        <v>82</v>
      </c>
      <c r="AW1180" s="14" t="s">
        <v>34</v>
      </c>
      <c r="AX1180" s="14" t="s">
        <v>74</v>
      </c>
      <c r="AY1180" s="180" t="s">
        <v>171</v>
      </c>
    </row>
    <row r="1181" spans="2:51" s="12" customFormat="1" ht="12">
      <c r="B1181" s="163"/>
      <c r="D1181" s="160" t="s">
        <v>182</v>
      </c>
      <c r="E1181" s="164" t="s">
        <v>3</v>
      </c>
      <c r="F1181" s="165" t="s">
        <v>1349</v>
      </c>
      <c r="H1181" s="166">
        <v>28.4</v>
      </c>
      <c r="I1181" s="167"/>
      <c r="L1181" s="163"/>
      <c r="M1181" s="168"/>
      <c r="N1181" s="169"/>
      <c r="O1181" s="169"/>
      <c r="P1181" s="169"/>
      <c r="Q1181" s="169"/>
      <c r="R1181" s="169"/>
      <c r="S1181" s="169"/>
      <c r="T1181" s="170"/>
      <c r="AT1181" s="164" t="s">
        <v>182</v>
      </c>
      <c r="AU1181" s="164" t="s">
        <v>84</v>
      </c>
      <c r="AV1181" s="12" t="s">
        <v>84</v>
      </c>
      <c r="AW1181" s="12" t="s">
        <v>34</v>
      </c>
      <c r="AX1181" s="12" t="s">
        <v>82</v>
      </c>
      <c r="AY1181" s="164" t="s">
        <v>171</v>
      </c>
    </row>
    <row r="1182" spans="2:65" s="1" customFormat="1" ht="16.5" customHeight="1">
      <c r="B1182" s="147"/>
      <c r="C1182" s="148" t="s">
        <v>1350</v>
      </c>
      <c r="D1182" s="148" t="s">
        <v>173</v>
      </c>
      <c r="E1182" s="149" t="s">
        <v>1351</v>
      </c>
      <c r="F1182" s="150" t="s">
        <v>1352</v>
      </c>
      <c r="G1182" s="151" t="s">
        <v>187</v>
      </c>
      <c r="H1182" s="152">
        <v>127.5</v>
      </c>
      <c r="I1182" s="153"/>
      <c r="J1182" s="154">
        <f>ROUND(I1182*H1182,2)</f>
        <v>0</v>
      </c>
      <c r="K1182" s="150" t="s">
        <v>177</v>
      </c>
      <c r="L1182" s="32"/>
      <c r="M1182" s="155" t="s">
        <v>3</v>
      </c>
      <c r="N1182" s="156" t="s">
        <v>45</v>
      </c>
      <c r="O1182" s="51"/>
      <c r="P1182" s="157">
        <f>O1182*H1182</f>
        <v>0</v>
      </c>
      <c r="Q1182" s="157">
        <v>0.0029</v>
      </c>
      <c r="R1182" s="157">
        <f>Q1182*H1182</f>
        <v>0.36974999999999997</v>
      </c>
      <c r="S1182" s="157">
        <v>0</v>
      </c>
      <c r="T1182" s="158">
        <f>S1182*H1182</f>
        <v>0</v>
      </c>
      <c r="AR1182" s="18" t="s">
        <v>386</v>
      </c>
      <c r="AT1182" s="18" t="s">
        <v>173</v>
      </c>
      <c r="AU1182" s="18" t="s">
        <v>84</v>
      </c>
      <c r="AY1182" s="18" t="s">
        <v>171</v>
      </c>
      <c r="BE1182" s="159">
        <f>IF(N1182="základní",J1182,0)</f>
        <v>0</v>
      </c>
      <c r="BF1182" s="159">
        <f>IF(N1182="snížená",J1182,0)</f>
        <v>0</v>
      </c>
      <c r="BG1182" s="159">
        <f>IF(N1182="zákl. přenesená",J1182,0)</f>
        <v>0</v>
      </c>
      <c r="BH1182" s="159">
        <f>IF(N1182="sníž. přenesená",J1182,0)</f>
        <v>0</v>
      </c>
      <c r="BI1182" s="159">
        <f>IF(N1182="nulová",J1182,0)</f>
        <v>0</v>
      </c>
      <c r="BJ1182" s="18" t="s">
        <v>82</v>
      </c>
      <c r="BK1182" s="159">
        <f>ROUND(I1182*H1182,2)</f>
        <v>0</v>
      </c>
      <c r="BL1182" s="18" t="s">
        <v>386</v>
      </c>
      <c r="BM1182" s="18" t="s">
        <v>1353</v>
      </c>
    </row>
    <row r="1183" spans="2:47" s="1" customFormat="1" ht="12">
      <c r="B1183" s="32"/>
      <c r="D1183" s="160" t="s">
        <v>180</v>
      </c>
      <c r="F1183" s="161" t="s">
        <v>1354</v>
      </c>
      <c r="I1183" s="93"/>
      <c r="L1183" s="32"/>
      <c r="M1183" s="162"/>
      <c r="N1183" s="51"/>
      <c r="O1183" s="51"/>
      <c r="P1183" s="51"/>
      <c r="Q1183" s="51"/>
      <c r="R1183" s="51"/>
      <c r="S1183" s="51"/>
      <c r="T1183" s="52"/>
      <c r="AT1183" s="18" t="s">
        <v>180</v>
      </c>
      <c r="AU1183" s="18" t="s">
        <v>84</v>
      </c>
    </row>
    <row r="1184" spans="2:51" s="14" customFormat="1" ht="12">
      <c r="B1184" s="179"/>
      <c r="D1184" s="160" t="s">
        <v>182</v>
      </c>
      <c r="E1184" s="180" t="s">
        <v>3</v>
      </c>
      <c r="F1184" s="181" t="s">
        <v>1355</v>
      </c>
      <c r="H1184" s="180" t="s">
        <v>3</v>
      </c>
      <c r="I1184" s="182"/>
      <c r="L1184" s="179"/>
      <c r="M1184" s="183"/>
      <c r="N1184" s="184"/>
      <c r="O1184" s="184"/>
      <c r="P1184" s="184"/>
      <c r="Q1184" s="184"/>
      <c r="R1184" s="184"/>
      <c r="S1184" s="184"/>
      <c r="T1184" s="185"/>
      <c r="AT1184" s="180" t="s">
        <v>182</v>
      </c>
      <c r="AU1184" s="180" t="s">
        <v>84</v>
      </c>
      <c r="AV1184" s="14" t="s">
        <v>82</v>
      </c>
      <c r="AW1184" s="14" t="s">
        <v>34</v>
      </c>
      <c r="AX1184" s="14" t="s">
        <v>74</v>
      </c>
      <c r="AY1184" s="180" t="s">
        <v>171</v>
      </c>
    </row>
    <row r="1185" spans="2:51" s="12" customFormat="1" ht="12">
      <c r="B1185" s="163"/>
      <c r="D1185" s="160" t="s">
        <v>182</v>
      </c>
      <c r="E1185" s="164" t="s">
        <v>3</v>
      </c>
      <c r="F1185" s="165" t="s">
        <v>1356</v>
      </c>
      <c r="H1185" s="166">
        <v>38.4</v>
      </c>
      <c r="I1185" s="167"/>
      <c r="L1185" s="163"/>
      <c r="M1185" s="168"/>
      <c r="N1185" s="169"/>
      <c r="O1185" s="169"/>
      <c r="P1185" s="169"/>
      <c r="Q1185" s="169"/>
      <c r="R1185" s="169"/>
      <c r="S1185" s="169"/>
      <c r="T1185" s="170"/>
      <c r="AT1185" s="164" t="s">
        <v>182</v>
      </c>
      <c r="AU1185" s="164" t="s">
        <v>84</v>
      </c>
      <c r="AV1185" s="12" t="s">
        <v>84</v>
      </c>
      <c r="AW1185" s="12" t="s">
        <v>34</v>
      </c>
      <c r="AX1185" s="12" t="s">
        <v>74</v>
      </c>
      <c r="AY1185" s="164" t="s">
        <v>171</v>
      </c>
    </row>
    <row r="1186" spans="2:51" s="14" customFormat="1" ht="12">
      <c r="B1186" s="179"/>
      <c r="D1186" s="160" t="s">
        <v>182</v>
      </c>
      <c r="E1186" s="180" t="s">
        <v>3</v>
      </c>
      <c r="F1186" s="181" t="s">
        <v>1357</v>
      </c>
      <c r="H1186" s="180" t="s">
        <v>3</v>
      </c>
      <c r="I1186" s="182"/>
      <c r="L1186" s="179"/>
      <c r="M1186" s="183"/>
      <c r="N1186" s="184"/>
      <c r="O1186" s="184"/>
      <c r="P1186" s="184"/>
      <c r="Q1186" s="184"/>
      <c r="R1186" s="184"/>
      <c r="S1186" s="184"/>
      <c r="T1186" s="185"/>
      <c r="AT1186" s="180" t="s">
        <v>182</v>
      </c>
      <c r="AU1186" s="180" t="s">
        <v>84</v>
      </c>
      <c r="AV1186" s="14" t="s">
        <v>82</v>
      </c>
      <c r="AW1186" s="14" t="s">
        <v>34</v>
      </c>
      <c r="AX1186" s="14" t="s">
        <v>74</v>
      </c>
      <c r="AY1186" s="180" t="s">
        <v>171</v>
      </c>
    </row>
    <row r="1187" spans="2:51" s="12" customFormat="1" ht="12">
      <c r="B1187" s="163"/>
      <c r="D1187" s="160" t="s">
        <v>182</v>
      </c>
      <c r="E1187" s="164" t="s">
        <v>3</v>
      </c>
      <c r="F1187" s="165" t="s">
        <v>1358</v>
      </c>
      <c r="H1187" s="166">
        <v>66.2</v>
      </c>
      <c r="I1187" s="167"/>
      <c r="L1187" s="163"/>
      <c r="M1187" s="168"/>
      <c r="N1187" s="169"/>
      <c r="O1187" s="169"/>
      <c r="P1187" s="169"/>
      <c r="Q1187" s="169"/>
      <c r="R1187" s="169"/>
      <c r="S1187" s="169"/>
      <c r="T1187" s="170"/>
      <c r="AT1187" s="164" t="s">
        <v>182</v>
      </c>
      <c r="AU1187" s="164" t="s">
        <v>84</v>
      </c>
      <c r="AV1187" s="12" t="s">
        <v>84</v>
      </c>
      <c r="AW1187" s="12" t="s">
        <v>34</v>
      </c>
      <c r="AX1187" s="12" t="s">
        <v>74</v>
      </c>
      <c r="AY1187" s="164" t="s">
        <v>171</v>
      </c>
    </row>
    <row r="1188" spans="2:51" s="14" customFormat="1" ht="12">
      <c r="B1188" s="179"/>
      <c r="D1188" s="160" t="s">
        <v>182</v>
      </c>
      <c r="E1188" s="180" t="s">
        <v>3</v>
      </c>
      <c r="F1188" s="181" t="s">
        <v>1359</v>
      </c>
      <c r="H1188" s="180" t="s">
        <v>3</v>
      </c>
      <c r="I1188" s="182"/>
      <c r="L1188" s="179"/>
      <c r="M1188" s="183"/>
      <c r="N1188" s="184"/>
      <c r="O1188" s="184"/>
      <c r="P1188" s="184"/>
      <c r="Q1188" s="184"/>
      <c r="R1188" s="184"/>
      <c r="S1188" s="184"/>
      <c r="T1188" s="185"/>
      <c r="AT1188" s="180" t="s">
        <v>182</v>
      </c>
      <c r="AU1188" s="180" t="s">
        <v>84</v>
      </c>
      <c r="AV1188" s="14" t="s">
        <v>82</v>
      </c>
      <c r="AW1188" s="14" t="s">
        <v>34</v>
      </c>
      <c r="AX1188" s="14" t="s">
        <v>74</v>
      </c>
      <c r="AY1188" s="180" t="s">
        <v>171</v>
      </c>
    </row>
    <row r="1189" spans="2:51" s="12" customFormat="1" ht="12">
      <c r="B1189" s="163"/>
      <c r="D1189" s="160" t="s">
        <v>182</v>
      </c>
      <c r="E1189" s="164" t="s">
        <v>3</v>
      </c>
      <c r="F1189" s="165" t="s">
        <v>1360</v>
      </c>
      <c r="H1189" s="166">
        <v>22.9</v>
      </c>
      <c r="I1189" s="167"/>
      <c r="L1189" s="163"/>
      <c r="M1189" s="168"/>
      <c r="N1189" s="169"/>
      <c r="O1189" s="169"/>
      <c r="P1189" s="169"/>
      <c r="Q1189" s="169"/>
      <c r="R1189" s="169"/>
      <c r="S1189" s="169"/>
      <c r="T1189" s="170"/>
      <c r="AT1189" s="164" t="s">
        <v>182</v>
      </c>
      <c r="AU1189" s="164" t="s">
        <v>84</v>
      </c>
      <c r="AV1189" s="12" t="s">
        <v>84</v>
      </c>
      <c r="AW1189" s="12" t="s">
        <v>34</v>
      </c>
      <c r="AX1189" s="12" t="s">
        <v>74</v>
      </c>
      <c r="AY1189" s="164" t="s">
        <v>171</v>
      </c>
    </row>
    <row r="1190" spans="2:51" s="13" customFormat="1" ht="12">
      <c r="B1190" s="171"/>
      <c r="D1190" s="160" t="s">
        <v>182</v>
      </c>
      <c r="E1190" s="172" t="s">
        <v>3</v>
      </c>
      <c r="F1190" s="173" t="s">
        <v>201</v>
      </c>
      <c r="H1190" s="174">
        <v>127.5</v>
      </c>
      <c r="I1190" s="175"/>
      <c r="L1190" s="171"/>
      <c r="M1190" s="176"/>
      <c r="N1190" s="177"/>
      <c r="O1190" s="177"/>
      <c r="P1190" s="177"/>
      <c r="Q1190" s="177"/>
      <c r="R1190" s="177"/>
      <c r="S1190" s="177"/>
      <c r="T1190" s="178"/>
      <c r="AT1190" s="172" t="s">
        <v>182</v>
      </c>
      <c r="AU1190" s="172" t="s">
        <v>84</v>
      </c>
      <c r="AV1190" s="13" t="s">
        <v>178</v>
      </c>
      <c r="AW1190" s="13" t="s">
        <v>34</v>
      </c>
      <c r="AX1190" s="13" t="s">
        <v>82</v>
      </c>
      <c r="AY1190" s="172" t="s">
        <v>171</v>
      </c>
    </row>
    <row r="1191" spans="2:65" s="1" customFormat="1" ht="16.5" customHeight="1">
      <c r="B1191" s="147"/>
      <c r="C1191" s="148" t="s">
        <v>1361</v>
      </c>
      <c r="D1191" s="148" t="s">
        <v>173</v>
      </c>
      <c r="E1191" s="149" t="s">
        <v>1362</v>
      </c>
      <c r="F1191" s="150" t="s">
        <v>1363</v>
      </c>
      <c r="G1191" s="151" t="s">
        <v>187</v>
      </c>
      <c r="H1191" s="152">
        <v>20.25</v>
      </c>
      <c r="I1191" s="153"/>
      <c r="J1191" s="154">
        <f>ROUND(I1191*H1191,2)</f>
        <v>0</v>
      </c>
      <c r="K1191" s="150" t="s">
        <v>177</v>
      </c>
      <c r="L1191" s="32"/>
      <c r="M1191" s="155" t="s">
        <v>3</v>
      </c>
      <c r="N1191" s="156" t="s">
        <v>45</v>
      </c>
      <c r="O1191" s="51"/>
      <c r="P1191" s="157">
        <f>O1191*H1191</f>
        <v>0</v>
      </c>
      <c r="Q1191" s="157">
        <v>0.00351</v>
      </c>
      <c r="R1191" s="157">
        <f>Q1191*H1191</f>
        <v>0.0710775</v>
      </c>
      <c r="S1191" s="157">
        <v>0</v>
      </c>
      <c r="T1191" s="158">
        <f>S1191*H1191</f>
        <v>0</v>
      </c>
      <c r="AR1191" s="18" t="s">
        <v>386</v>
      </c>
      <c r="AT1191" s="18" t="s">
        <v>173</v>
      </c>
      <c r="AU1191" s="18" t="s">
        <v>84</v>
      </c>
      <c r="AY1191" s="18" t="s">
        <v>171</v>
      </c>
      <c r="BE1191" s="159">
        <f>IF(N1191="základní",J1191,0)</f>
        <v>0</v>
      </c>
      <c r="BF1191" s="159">
        <f>IF(N1191="snížená",J1191,0)</f>
        <v>0</v>
      </c>
      <c r="BG1191" s="159">
        <f>IF(N1191="zákl. přenesená",J1191,0)</f>
        <v>0</v>
      </c>
      <c r="BH1191" s="159">
        <f>IF(N1191="sníž. přenesená",J1191,0)</f>
        <v>0</v>
      </c>
      <c r="BI1191" s="159">
        <f>IF(N1191="nulová",J1191,0)</f>
        <v>0</v>
      </c>
      <c r="BJ1191" s="18" t="s">
        <v>82</v>
      </c>
      <c r="BK1191" s="159">
        <f>ROUND(I1191*H1191,2)</f>
        <v>0</v>
      </c>
      <c r="BL1191" s="18" t="s">
        <v>386</v>
      </c>
      <c r="BM1191" s="18" t="s">
        <v>1364</v>
      </c>
    </row>
    <row r="1192" spans="2:47" s="1" customFormat="1" ht="12">
      <c r="B1192" s="32"/>
      <c r="D1192" s="160" t="s">
        <v>180</v>
      </c>
      <c r="F1192" s="161" t="s">
        <v>1365</v>
      </c>
      <c r="I1192" s="93"/>
      <c r="L1192" s="32"/>
      <c r="M1192" s="162"/>
      <c r="N1192" s="51"/>
      <c r="O1192" s="51"/>
      <c r="P1192" s="51"/>
      <c r="Q1192" s="51"/>
      <c r="R1192" s="51"/>
      <c r="S1192" s="51"/>
      <c r="T1192" s="52"/>
      <c r="AT1192" s="18" t="s">
        <v>180</v>
      </c>
      <c r="AU1192" s="18" t="s">
        <v>84</v>
      </c>
    </row>
    <row r="1193" spans="2:51" s="14" customFormat="1" ht="12">
      <c r="B1193" s="179"/>
      <c r="D1193" s="160" t="s">
        <v>182</v>
      </c>
      <c r="E1193" s="180" t="s">
        <v>3</v>
      </c>
      <c r="F1193" s="181" t="s">
        <v>1366</v>
      </c>
      <c r="H1193" s="180" t="s">
        <v>3</v>
      </c>
      <c r="I1193" s="182"/>
      <c r="L1193" s="179"/>
      <c r="M1193" s="183"/>
      <c r="N1193" s="184"/>
      <c r="O1193" s="184"/>
      <c r="P1193" s="184"/>
      <c r="Q1193" s="184"/>
      <c r="R1193" s="184"/>
      <c r="S1193" s="184"/>
      <c r="T1193" s="185"/>
      <c r="AT1193" s="180" t="s">
        <v>182</v>
      </c>
      <c r="AU1193" s="180" t="s">
        <v>84</v>
      </c>
      <c r="AV1193" s="14" t="s">
        <v>82</v>
      </c>
      <c r="AW1193" s="14" t="s">
        <v>34</v>
      </c>
      <c r="AX1193" s="14" t="s">
        <v>74</v>
      </c>
      <c r="AY1193" s="180" t="s">
        <v>171</v>
      </c>
    </row>
    <row r="1194" spans="2:51" s="12" customFormat="1" ht="12">
      <c r="B1194" s="163"/>
      <c r="D1194" s="160" t="s">
        <v>182</v>
      </c>
      <c r="E1194" s="164" t="s">
        <v>3</v>
      </c>
      <c r="F1194" s="165" t="s">
        <v>1367</v>
      </c>
      <c r="H1194" s="166">
        <v>20.25</v>
      </c>
      <c r="I1194" s="167"/>
      <c r="L1194" s="163"/>
      <c r="M1194" s="168"/>
      <c r="N1194" s="169"/>
      <c r="O1194" s="169"/>
      <c r="P1194" s="169"/>
      <c r="Q1194" s="169"/>
      <c r="R1194" s="169"/>
      <c r="S1194" s="169"/>
      <c r="T1194" s="170"/>
      <c r="AT1194" s="164" t="s">
        <v>182</v>
      </c>
      <c r="AU1194" s="164" t="s">
        <v>84</v>
      </c>
      <c r="AV1194" s="12" t="s">
        <v>84</v>
      </c>
      <c r="AW1194" s="12" t="s">
        <v>34</v>
      </c>
      <c r="AX1194" s="12" t="s">
        <v>82</v>
      </c>
      <c r="AY1194" s="164" t="s">
        <v>171</v>
      </c>
    </row>
    <row r="1195" spans="2:65" s="1" customFormat="1" ht="16.5" customHeight="1">
      <c r="B1195" s="147"/>
      <c r="C1195" s="148" t="s">
        <v>1368</v>
      </c>
      <c r="D1195" s="148" t="s">
        <v>173</v>
      </c>
      <c r="E1195" s="149" t="s">
        <v>1369</v>
      </c>
      <c r="F1195" s="150" t="s">
        <v>1370</v>
      </c>
      <c r="G1195" s="151" t="s">
        <v>187</v>
      </c>
      <c r="H1195" s="152">
        <v>40.2</v>
      </c>
      <c r="I1195" s="153"/>
      <c r="J1195" s="154">
        <f>ROUND(I1195*H1195,2)</f>
        <v>0</v>
      </c>
      <c r="K1195" s="150" t="s">
        <v>3</v>
      </c>
      <c r="L1195" s="32"/>
      <c r="M1195" s="155" t="s">
        <v>3</v>
      </c>
      <c r="N1195" s="156" t="s">
        <v>45</v>
      </c>
      <c r="O1195" s="51"/>
      <c r="P1195" s="157">
        <f>O1195*H1195</f>
        <v>0</v>
      </c>
      <c r="Q1195" s="157">
        <v>0.00868</v>
      </c>
      <c r="R1195" s="157">
        <f>Q1195*H1195</f>
        <v>0.348936</v>
      </c>
      <c r="S1195" s="157">
        <v>0</v>
      </c>
      <c r="T1195" s="158">
        <f>S1195*H1195</f>
        <v>0</v>
      </c>
      <c r="AR1195" s="18" t="s">
        <v>386</v>
      </c>
      <c r="AT1195" s="18" t="s">
        <v>173</v>
      </c>
      <c r="AU1195" s="18" t="s">
        <v>84</v>
      </c>
      <c r="AY1195" s="18" t="s">
        <v>171</v>
      </c>
      <c r="BE1195" s="159">
        <f>IF(N1195="základní",J1195,0)</f>
        <v>0</v>
      </c>
      <c r="BF1195" s="159">
        <f>IF(N1195="snížená",J1195,0)</f>
        <v>0</v>
      </c>
      <c r="BG1195" s="159">
        <f>IF(N1195="zákl. přenesená",J1195,0)</f>
        <v>0</v>
      </c>
      <c r="BH1195" s="159">
        <f>IF(N1195="sníž. přenesená",J1195,0)</f>
        <v>0</v>
      </c>
      <c r="BI1195" s="159">
        <f>IF(N1195="nulová",J1195,0)</f>
        <v>0</v>
      </c>
      <c r="BJ1195" s="18" t="s">
        <v>82</v>
      </c>
      <c r="BK1195" s="159">
        <f>ROUND(I1195*H1195,2)</f>
        <v>0</v>
      </c>
      <c r="BL1195" s="18" t="s">
        <v>386</v>
      </c>
      <c r="BM1195" s="18" t="s">
        <v>1371</v>
      </c>
    </row>
    <row r="1196" spans="2:47" s="1" customFormat="1" ht="12">
      <c r="B1196" s="32"/>
      <c r="D1196" s="160" t="s">
        <v>180</v>
      </c>
      <c r="F1196" s="161" t="s">
        <v>1370</v>
      </c>
      <c r="I1196" s="93"/>
      <c r="L1196" s="32"/>
      <c r="M1196" s="162"/>
      <c r="N1196" s="51"/>
      <c r="O1196" s="51"/>
      <c r="P1196" s="51"/>
      <c r="Q1196" s="51"/>
      <c r="R1196" s="51"/>
      <c r="S1196" s="51"/>
      <c r="T1196" s="52"/>
      <c r="AT1196" s="18" t="s">
        <v>180</v>
      </c>
      <c r="AU1196" s="18" t="s">
        <v>84</v>
      </c>
    </row>
    <row r="1197" spans="2:51" s="14" customFormat="1" ht="12">
      <c r="B1197" s="179"/>
      <c r="D1197" s="160" t="s">
        <v>182</v>
      </c>
      <c r="E1197" s="180" t="s">
        <v>3</v>
      </c>
      <c r="F1197" s="181" t="s">
        <v>1372</v>
      </c>
      <c r="H1197" s="180" t="s">
        <v>3</v>
      </c>
      <c r="I1197" s="182"/>
      <c r="L1197" s="179"/>
      <c r="M1197" s="183"/>
      <c r="N1197" s="184"/>
      <c r="O1197" s="184"/>
      <c r="P1197" s="184"/>
      <c r="Q1197" s="184"/>
      <c r="R1197" s="184"/>
      <c r="S1197" s="184"/>
      <c r="T1197" s="185"/>
      <c r="AT1197" s="180" t="s">
        <v>182</v>
      </c>
      <c r="AU1197" s="180" t="s">
        <v>84</v>
      </c>
      <c r="AV1197" s="14" t="s">
        <v>82</v>
      </c>
      <c r="AW1197" s="14" t="s">
        <v>34</v>
      </c>
      <c r="AX1197" s="14" t="s">
        <v>74</v>
      </c>
      <c r="AY1197" s="180" t="s">
        <v>171</v>
      </c>
    </row>
    <row r="1198" spans="2:51" s="12" customFormat="1" ht="12">
      <c r="B1198" s="163"/>
      <c r="D1198" s="160" t="s">
        <v>182</v>
      </c>
      <c r="E1198" s="164" t="s">
        <v>3</v>
      </c>
      <c r="F1198" s="165" t="s">
        <v>1373</v>
      </c>
      <c r="H1198" s="166">
        <v>40.2</v>
      </c>
      <c r="I1198" s="167"/>
      <c r="L1198" s="163"/>
      <c r="M1198" s="168"/>
      <c r="N1198" s="169"/>
      <c r="O1198" s="169"/>
      <c r="P1198" s="169"/>
      <c r="Q1198" s="169"/>
      <c r="R1198" s="169"/>
      <c r="S1198" s="169"/>
      <c r="T1198" s="170"/>
      <c r="AT1198" s="164" t="s">
        <v>182</v>
      </c>
      <c r="AU1198" s="164" t="s">
        <v>84</v>
      </c>
      <c r="AV1198" s="12" t="s">
        <v>84</v>
      </c>
      <c r="AW1198" s="12" t="s">
        <v>34</v>
      </c>
      <c r="AX1198" s="12" t="s">
        <v>82</v>
      </c>
      <c r="AY1198" s="164" t="s">
        <v>171</v>
      </c>
    </row>
    <row r="1199" spans="2:65" s="1" customFormat="1" ht="16.5" customHeight="1">
      <c r="B1199" s="147"/>
      <c r="C1199" s="148" t="s">
        <v>1374</v>
      </c>
      <c r="D1199" s="148" t="s">
        <v>173</v>
      </c>
      <c r="E1199" s="149" t="s">
        <v>1375</v>
      </c>
      <c r="F1199" s="150" t="s">
        <v>1376</v>
      </c>
      <c r="G1199" s="151" t="s">
        <v>187</v>
      </c>
      <c r="H1199" s="152">
        <v>26.6</v>
      </c>
      <c r="I1199" s="153"/>
      <c r="J1199" s="154">
        <f>ROUND(I1199*H1199,2)</f>
        <v>0</v>
      </c>
      <c r="K1199" s="150" t="s">
        <v>3</v>
      </c>
      <c r="L1199" s="32"/>
      <c r="M1199" s="155" t="s">
        <v>3</v>
      </c>
      <c r="N1199" s="156" t="s">
        <v>45</v>
      </c>
      <c r="O1199" s="51"/>
      <c r="P1199" s="157">
        <f>O1199*H1199</f>
        <v>0</v>
      </c>
      <c r="Q1199" s="157">
        <v>0.00868</v>
      </c>
      <c r="R1199" s="157">
        <f>Q1199*H1199</f>
        <v>0.230888</v>
      </c>
      <c r="S1199" s="157">
        <v>0</v>
      </c>
      <c r="T1199" s="158">
        <f>S1199*H1199</f>
        <v>0</v>
      </c>
      <c r="AR1199" s="18" t="s">
        <v>386</v>
      </c>
      <c r="AT1199" s="18" t="s">
        <v>173</v>
      </c>
      <c r="AU1199" s="18" t="s">
        <v>84</v>
      </c>
      <c r="AY1199" s="18" t="s">
        <v>171</v>
      </c>
      <c r="BE1199" s="159">
        <f>IF(N1199="základní",J1199,0)</f>
        <v>0</v>
      </c>
      <c r="BF1199" s="159">
        <f>IF(N1199="snížená",J1199,0)</f>
        <v>0</v>
      </c>
      <c r="BG1199" s="159">
        <f>IF(N1199="zákl. přenesená",J1199,0)</f>
        <v>0</v>
      </c>
      <c r="BH1199" s="159">
        <f>IF(N1199="sníž. přenesená",J1199,0)</f>
        <v>0</v>
      </c>
      <c r="BI1199" s="159">
        <f>IF(N1199="nulová",J1199,0)</f>
        <v>0</v>
      </c>
      <c r="BJ1199" s="18" t="s">
        <v>82</v>
      </c>
      <c r="BK1199" s="159">
        <f>ROUND(I1199*H1199,2)</f>
        <v>0</v>
      </c>
      <c r="BL1199" s="18" t="s">
        <v>386</v>
      </c>
      <c r="BM1199" s="18" t="s">
        <v>1377</v>
      </c>
    </row>
    <row r="1200" spans="2:47" s="1" customFormat="1" ht="12">
      <c r="B1200" s="32"/>
      <c r="D1200" s="160" t="s">
        <v>180</v>
      </c>
      <c r="F1200" s="161" t="s">
        <v>1376</v>
      </c>
      <c r="I1200" s="93"/>
      <c r="L1200" s="32"/>
      <c r="M1200" s="162"/>
      <c r="N1200" s="51"/>
      <c r="O1200" s="51"/>
      <c r="P1200" s="51"/>
      <c r="Q1200" s="51"/>
      <c r="R1200" s="51"/>
      <c r="S1200" s="51"/>
      <c r="T1200" s="52"/>
      <c r="AT1200" s="18" t="s">
        <v>180</v>
      </c>
      <c r="AU1200" s="18" t="s">
        <v>84</v>
      </c>
    </row>
    <row r="1201" spans="2:51" s="14" customFormat="1" ht="12">
      <c r="B1201" s="179"/>
      <c r="D1201" s="160" t="s">
        <v>182</v>
      </c>
      <c r="E1201" s="180" t="s">
        <v>3</v>
      </c>
      <c r="F1201" s="181" t="s">
        <v>1378</v>
      </c>
      <c r="H1201" s="180" t="s">
        <v>3</v>
      </c>
      <c r="I1201" s="182"/>
      <c r="L1201" s="179"/>
      <c r="M1201" s="183"/>
      <c r="N1201" s="184"/>
      <c r="O1201" s="184"/>
      <c r="P1201" s="184"/>
      <c r="Q1201" s="184"/>
      <c r="R1201" s="184"/>
      <c r="S1201" s="184"/>
      <c r="T1201" s="185"/>
      <c r="AT1201" s="180" t="s">
        <v>182</v>
      </c>
      <c r="AU1201" s="180" t="s">
        <v>84</v>
      </c>
      <c r="AV1201" s="14" t="s">
        <v>82</v>
      </c>
      <c r="AW1201" s="14" t="s">
        <v>34</v>
      </c>
      <c r="AX1201" s="14" t="s">
        <v>74</v>
      </c>
      <c r="AY1201" s="180" t="s">
        <v>171</v>
      </c>
    </row>
    <row r="1202" spans="2:51" s="12" customFormat="1" ht="12">
      <c r="B1202" s="163"/>
      <c r="D1202" s="160" t="s">
        <v>182</v>
      </c>
      <c r="E1202" s="164" t="s">
        <v>3</v>
      </c>
      <c r="F1202" s="165" t="s">
        <v>1379</v>
      </c>
      <c r="H1202" s="166">
        <v>26.6</v>
      </c>
      <c r="I1202" s="167"/>
      <c r="L1202" s="163"/>
      <c r="M1202" s="168"/>
      <c r="N1202" s="169"/>
      <c r="O1202" s="169"/>
      <c r="P1202" s="169"/>
      <c r="Q1202" s="169"/>
      <c r="R1202" s="169"/>
      <c r="S1202" s="169"/>
      <c r="T1202" s="170"/>
      <c r="AT1202" s="164" t="s">
        <v>182</v>
      </c>
      <c r="AU1202" s="164" t="s">
        <v>84</v>
      </c>
      <c r="AV1202" s="12" t="s">
        <v>84</v>
      </c>
      <c r="AW1202" s="12" t="s">
        <v>34</v>
      </c>
      <c r="AX1202" s="12" t="s">
        <v>82</v>
      </c>
      <c r="AY1202" s="164" t="s">
        <v>171</v>
      </c>
    </row>
    <row r="1203" spans="2:65" s="1" customFormat="1" ht="16.5" customHeight="1">
      <c r="B1203" s="147"/>
      <c r="C1203" s="148" t="s">
        <v>1380</v>
      </c>
      <c r="D1203" s="148" t="s">
        <v>173</v>
      </c>
      <c r="E1203" s="149" t="s">
        <v>1381</v>
      </c>
      <c r="F1203" s="150" t="s">
        <v>1382</v>
      </c>
      <c r="G1203" s="151" t="s">
        <v>187</v>
      </c>
      <c r="H1203" s="152">
        <v>47.8</v>
      </c>
      <c r="I1203" s="153"/>
      <c r="J1203" s="154">
        <f>ROUND(I1203*H1203,2)</f>
        <v>0</v>
      </c>
      <c r="K1203" s="150" t="s">
        <v>177</v>
      </c>
      <c r="L1203" s="32"/>
      <c r="M1203" s="155" t="s">
        <v>3</v>
      </c>
      <c r="N1203" s="156" t="s">
        <v>45</v>
      </c>
      <c r="O1203" s="51"/>
      <c r="P1203" s="157">
        <f>O1203*H1203</f>
        <v>0</v>
      </c>
      <c r="Q1203" s="157">
        <v>0.00437</v>
      </c>
      <c r="R1203" s="157">
        <f>Q1203*H1203</f>
        <v>0.208886</v>
      </c>
      <c r="S1203" s="157">
        <v>0</v>
      </c>
      <c r="T1203" s="158">
        <f>S1203*H1203</f>
        <v>0</v>
      </c>
      <c r="AR1203" s="18" t="s">
        <v>386</v>
      </c>
      <c r="AT1203" s="18" t="s">
        <v>173</v>
      </c>
      <c r="AU1203" s="18" t="s">
        <v>84</v>
      </c>
      <c r="AY1203" s="18" t="s">
        <v>171</v>
      </c>
      <c r="BE1203" s="159">
        <f>IF(N1203="základní",J1203,0)</f>
        <v>0</v>
      </c>
      <c r="BF1203" s="159">
        <f>IF(N1203="snížená",J1203,0)</f>
        <v>0</v>
      </c>
      <c r="BG1203" s="159">
        <f>IF(N1203="zákl. přenesená",J1203,0)</f>
        <v>0</v>
      </c>
      <c r="BH1203" s="159">
        <f>IF(N1203="sníž. přenesená",J1203,0)</f>
        <v>0</v>
      </c>
      <c r="BI1203" s="159">
        <f>IF(N1203="nulová",J1203,0)</f>
        <v>0</v>
      </c>
      <c r="BJ1203" s="18" t="s">
        <v>82</v>
      </c>
      <c r="BK1203" s="159">
        <f>ROUND(I1203*H1203,2)</f>
        <v>0</v>
      </c>
      <c r="BL1203" s="18" t="s">
        <v>386</v>
      </c>
      <c r="BM1203" s="18" t="s">
        <v>1383</v>
      </c>
    </row>
    <row r="1204" spans="2:47" s="1" customFormat="1" ht="12">
      <c r="B1204" s="32"/>
      <c r="D1204" s="160" t="s">
        <v>180</v>
      </c>
      <c r="F1204" s="161" t="s">
        <v>1384</v>
      </c>
      <c r="I1204" s="93"/>
      <c r="L1204" s="32"/>
      <c r="M1204" s="162"/>
      <c r="N1204" s="51"/>
      <c r="O1204" s="51"/>
      <c r="P1204" s="51"/>
      <c r="Q1204" s="51"/>
      <c r="R1204" s="51"/>
      <c r="S1204" s="51"/>
      <c r="T1204" s="52"/>
      <c r="AT1204" s="18" t="s">
        <v>180</v>
      </c>
      <c r="AU1204" s="18" t="s">
        <v>84</v>
      </c>
    </row>
    <row r="1205" spans="2:51" s="14" customFormat="1" ht="12">
      <c r="B1205" s="179"/>
      <c r="D1205" s="160" t="s">
        <v>182</v>
      </c>
      <c r="E1205" s="180" t="s">
        <v>3</v>
      </c>
      <c r="F1205" s="181" t="s">
        <v>1385</v>
      </c>
      <c r="H1205" s="180" t="s">
        <v>3</v>
      </c>
      <c r="I1205" s="182"/>
      <c r="L1205" s="179"/>
      <c r="M1205" s="183"/>
      <c r="N1205" s="184"/>
      <c r="O1205" s="184"/>
      <c r="P1205" s="184"/>
      <c r="Q1205" s="184"/>
      <c r="R1205" s="184"/>
      <c r="S1205" s="184"/>
      <c r="T1205" s="185"/>
      <c r="AT1205" s="180" t="s">
        <v>182</v>
      </c>
      <c r="AU1205" s="180" t="s">
        <v>84</v>
      </c>
      <c r="AV1205" s="14" t="s">
        <v>82</v>
      </c>
      <c r="AW1205" s="14" t="s">
        <v>34</v>
      </c>
      <c r="AX1205" s="14" t="s">
        <v>74</v>
      </c>
      <c r="AY1205" s="180" t="s">
        <v>171</v>
      </c>
    </row>
    <row r="1206" spans="2:51" s="12" customFormat="1" ht="12">
      <c r="B1206" s="163"/>
      <c r="D1206" s="160" t="s">
        <v>182</v>
      </c>
      <c r="E1206" s="164" t="s">
        <v>3</v>
      </c>
      <c r="F1206" s="165" t="s">
        <v>1386</v>
      </c>
      <c r="H1206" s="166">
        <v>47.8</v>
      </c>
      <c r="I1206" s="167"/>
      <c r="L1206" s="163"/>
      <c r="M1206" s="168"/>
      <c r="N1206" s="169"/>
      <c r="O1206" s="169"/>
      <c r="P1206" s="169"/>
      <c r="Q1206" s="169"/>
      <c r="R1206" s="169"/>
      <c r="S1206" s="169"/>
      <c r="T1206" s="170"/>
      <c r="AT1206" s="164" t="s">
        <v>182</v>
      </c>
      <c r="AU1206" s="164" t="s">
        <v>84</v>
      </c>
      <c r="AV1206" s="12" t="s">
        <v>84</v>
      </c>
      <c r="AW1206" s="12" t="s">
        <v>34</v>
      </c>
      <c r="AX1206" s="12" t="s">
        <v>82</v>
      </c>
      <c r="AY1206" s="164" t="s">
        <v>171</v>
      </c>
    </row>
    <row r="1207" spans="2:65" s="1" customFormat="1" ht="16.5" customHeight="1">
      <c r="B1207" s="147"/>
      <c r="C1207" s="148" t="s">
        <v>1387</v>
      </c>
      <c r="D1207" s="148" t="s">
        <v>173</v>
      </c>
      <c r="E1207" s="149" t="s">
        <v>1388</v>
      </c>
      <c r="F1207" s="150" t="s">
        <v>1389</v>
      </c>
      <c r="G1207" s="151" t="s">
        <v>187</v>
      </c>
      <c r="H1207" s="152">
        <v>14.9</v>
      </c>
      <c r="I1207" s="153"/>
      <c r="J1207" s="154">
        <f>ROUND(I1207*H1207,2)</f>
        <v>0</v>
      </c>
      <c r="K1207" s="150" t="s">
        <v>177</v>
      </c>
      <c r="L1207" s="32"/>
      <c r="M1207" s="155" t="s">
        <v>3</v>
      </c>
      <c r="N1207" s="156" t="s">
        <v>45</v>
      </c>
      <c r="O1207" s="51"/>
      <c r="P1207" s="157">
        <f>O1207*H1207</f>
        <v>0</v>
      </c>
      <c r="Q1207" s="157">
        <v>0.00136</v>
      </c>
      <c r="R1207" s="157">
        <f>Q1207*H1207</f>
        <v>0.020264</v>
      </c>
      <c r="S1207" s="157">
        <v>0</v>
      </c>
      <c r="T1207" s="158">
        <f>S1207*H1207</f>
        <v>0</v>
      </c>
      <c r="AR1207" s="18" t="s">
        <v>386</v>
      </c>
      <c r="AT1207" s="18" t="s">
        <v>173</v>
      </c>
      <c r="AU1207" s="18" t="s">
        <v>84</v>
      </c>
      <c r="AY1207" s="18" t="s">
        <v>171</v>
      </c>
      <c r="BE1207" s="159">
        <f>IF(N1207="základní",J1207,0)</f>
        <v>0</v>
      </c>
      <c r="BF1207" s="159">
        <f>IF(N1207="snížená",J1207,0)</f>
        <v>0</v>
      </c>
      <c r="BG1207" s="159">
        <f>IF(N1207="zákl. přenesená",J1207,0)</f>
        <v>0</v>
      </c>
      <c r="BH1207" s="159">
        <f>IF(N1207="sníž. přenesená",J1207,0)</f>
        <v>0</v>
      </c>
      <c r="BI1207" s="159">
        <f>IF(N1207="nulová",J1207,0)</f>
        <v>0</v>
      </c>
      <c r="BJ1207" s="18" t="s">
        <v>82</v>
      </c>
      <c r="BK1207" s="159">
        <f>ROUND(I1207*H1207,2)</f>
        <v>0</v>
      </c>
      <c r="BL1207" s="18" t="s">
        <v>386</v>
      </c>
      <c r="BM1207" s="18" t="s">
        <v>1390</v>
      </c>
    </row>
    <row r="1208" spans="2:47" s="1" customFormat="1" ht="12">
      <c r="B1208" s="32"/>
      <c r="D1208" s="160" t="s">
        <v>180</v>
      </c>
      <c r="F1208" s="161" t="s">
        <v>1391</v>
      </c>
      <c r="I1208" s="93"/>
      <c r="L1208" s="32"/>
      <c r="M1208" s="162"/>
      <c r="N1208" s="51"/>
      <c r="O1208" s="51"/>
      <c r="P1208" s="51"/>
      <c r="Q1208" s="51"/>
      <c r="R1208" s="51"/>
      <c r="S1208" s="51"/>
      <c r="T1208" s="52"/>
      <c r="AT1208" s="18" t="s">
        <v>180</v>
      </c>
      <c r="AU1208" s="18" t="s">
        <v>84</v>
      </c>
    </row>
    <row r="1209" spans="2:47" s="1" customFormat="1" ht="97.5">
      <c r="B1209" s="32"/>
      <c r="D1209" s="160" t="s">
        <v>649</v>
      </c>
      <c r="F1209" s="207" t="s">
        <v>1392</v>
      </c>
      <c r="I1209" s="93"/>
      <c r="L1209" s="32"/>
      <c r="M1209" s="162"/>
      <c r="N1209" s="51"/>
      <c r="O1209" s="51"/>
      <c r="P1209" s="51"/>
      <c r="Q1209" s="51"/>
      <c r="R1209" s="51"/>
      <c r="S1209" s="51"/>
      <c r="T1209" s="52"/>
      <c r="AT1209" s="18" t="s">
        <v>649</v>
      </c>
      <c r="AU1209" s="18" t="s">
        <v>84</v>
      </c>
    </row>
    <row r="1210" spans="2:51" s="14" customFormat="1" ht="12">
      <c r="B1210" s="179"/>
      <c r="D1210" s="160" t="s">
        <v>182</v>
      </c>
      <c r="E1210" s="180" t="s">
        <v>3</v>
      </c>
      <c r="F1210" s="181" t="s">
        <v>1340</v>
      </c>
      <c r="H1210" s="180" t="s">
        <v>3</v>
      </c>
      <c r="I1210" s="182"/>
      <c r="L1210" s="179"/>
      <c r="M1210" s="183"/>
      <c r="N1210" s="184"/>
      <c r="O1210" s="184"/>
      <c r="P1210" s="184"/>
      <c r="Q1210" s="184"/>
      <c r="R1210" s="184"/>
      <c r="S1210" s="184"/>
      <c r="T1210" s="185"/>
      <c r="AT1210" s="180" t="s">
        <v>182</v>
      </c>
      <c r="AU1210" s="180" t="s">
        <v>84</v>
      </c>
      <c r="AV1210" s="14" t="s">
        <v>82</v>
      </c>
      <c r="AW1210" s="14" t="s">
        <v>34</v>
      </c>
      <c r="AX1210" s="14" t="s">
        <v>74</v>
      </c>
      <c r="AY1210" s="180" t="s">
        <v>171</v>
      </c>
    </row>
    <row r="1211" spans="2:51" s="12" customFormat="1" ht="12">
      <c r="B1211" s="163"/>
      <c r="D1211" s="160" t="s">
        <v>182</v>
      </c>
      <c r="E1211" s="164" t="s">
        <v>3</v>
      </c>
      <c r="F1211" s="165" t="s">
        <v>1393</v>
      </c>
      <c r="H1211" s="166">
        <v>14.9</v>
      </c>
      <c r="I1211" s="167"/>
      <c r="L1211" s="163"/>
      <c r="M1211" s="168"/>
      <c r="N1211" s="169"/>
      <c r="O1211" s="169"/>
      <c r="P1211" s="169"/>
      <c r="Q1211" s="169"/>
      <c r="R1211" s="169"/>
      <c r="S1211" s="169"/>
      <c r="T1211" s="170"/>
      <c r="AT1211" s="164" t="s">
        <v>182</v>
      </c>
      <c r="AU1211" s="164" t="s">
        <v>84</v>
      </c>
      <c r="AV1211" s="12" t="s">
        <v>84</v>
      </c>
      <c r="AW1211" s="12" t="s">
        <v>34</v>
      </c>
      <c r="AX1211" s="12" t="s">
        <v>82</v>
      </c>
      <c r="AY1211" s="164" t="s">
        <v>171</v>
      </c>
    </row>
    <row r="1212" spans="2:65" s="1" customFormat="1" ht="16.5" customHeight="1">
      <c r="B1212" s="147"/>
      <c r="C1212" s="148" t="s">
        <v>1394</v>
      </c>
      <c r="D1212" s="148" t="s">
        <v>173</v>
      </c>
      <c r="E1212" s="149" t="s">
        <v>1395</v>
      </c>
      <c r="F1212" s="150" t="s">
        <v>1396</v>
      </c>
      <c r="G1212" s="151" t="s">
        <v>187</v>
      </c>
      <c r="H1212" s="152">
        <v>9.9</v>
      </c>
      <c r="I1212" s="153"/>
      <c r="J1212" s="154">
        <f>ROUND(I1212*H1212,2)</f>
        <v>0</v>
      </c>
      <c r="K1212" s="150" t="s">
        <v>177</v>
      </c>
      <c r="L1212" s="32"/>
      <c r="M1212" s="155" t="s">
        <v>3</v>
      </c>
      <c r="N1212" s="156" t="s">
        <v>45</v>
      </c>
      <c r="O1212" s="51"/>
      <c r="P1212" s="157">
        <f>O1212*H1212</f>
        <v>0</v>
      </c>
      <c r="Q1212" s="157">
        <v>0.00179</v>
      </c>
      <c r="R1212" s="157">
        <f>Q1212*H1212</f>
        <v>0.017721</v>
      </c>
      <c r="S1212" s="157">
        <v>0</v>
      </c>
      <c r="T1212" s="158">
        <f>S1212*H1212</f>
        <v>0</v>
      </c>
      <c r="AR1212" s="18" t="s">
        <v>386</v>
      </c>
      <c r="AT1212" s="18" t="s">
        <v>173</v>
      </c>
      <c r="AU1212" s="18" t="s">
        <v>84</v>
      </c>
      <c r="AY1212" s="18" t="s">
        <v>171</v>
      </c>
      <c r="BE1212" s="159">
        <f>IF(N1212="základní",J1212,0)</f>
        <v>0</v>
      </c>
      <c r="BF1212" s="159">
        <f>IF(N1212="snížená",J1212,0)</f>
        <v>0</v>
      </c>
      <c r="BG1212" s="159">
        <f>IF(N1212="zákl. přenesená",J1212,0)</f>
        <v>0</v>
      </c>
      <c r="BH1212" s="159">
        <f>IF(N1212="sníž. přenesená",J1212,0)</f>
        <v>0</v>
      </c>
      <c r="BI1212" s="159">
        <f>IF(N1212="nulová",J1212,0)</f>
        <v>0</v>
      </c>
      <c r="BJ1212" s="18" t="s">
        <v>82</v>
      </c>
      <c r="BK1212" s="159">
        <f>ROUND(I1212*H1212,2)</f>
        <v>0</v>
      </c>
      <c r="BL1212" s="18" t="s">
        <v>386</v>
      </c>
      <c r="BM1212" s="18" t="s">
        <v>1397</v>
      </c>
    </row>
    <row r="1213" spans="2:47" s="1" customFormat="1" ht="12">
      <c r="B1213" s="32"/>
      <c r="D1213" s="160" t="s">
        <v>180</v>
      </c>
      <c r="F1213" s="161" t="s">
        <v>1398</v>
      </c>
      <c r="I1213" s="93"/>
      <c r="L1213" s="32"/>
      <c r="M1213" s="162"/>
      <c r="N1213" s="51"/>
      <c r="O1213" s="51"/>
      <c r="P1213" s="51"/>
      <c r="Q1213" s="51"/>
      <c r="R1213" s="51"/>
      <c r="S1213" s="51"/>
      <c r="T1213" s="52"/>
      <c r="AT1213" s="18" t="s">
        <v>180</v>
      </c>
      <c r="AU1213" s="18" t="s">
        <v>84</v>
      </c>
    </row>
    <row r="1214" spans="2:47" s="1" customFormat="1" ht="87.75">
      <c r="B1214" s="32"/>
      <c r="D1214" s="160" t="s">
        <v>649</v>
      </c>
      <c r="F1214" s="207" t="s">
        <v>1399</v>
      </c>
      <c r="I1214" s="93"/>
      <c r="L1214" s="32"/>
      <c r="M1214" s="162"/>
      <c r="N1214" s="51"/>
      <c r="O1214" s="51"/>
      <c r="P1214" s="51"/>
      <c r="Q1214" s="51"/>
      <c r="R1214" s="51"/>
      <c r="S1214" s="51"/>
      <c r="T1214" s="52"/>
      <c r="AT1214" s="18" t="s">
        <v>649</v>
      </c>
      <c r="AU1214" s="18" t="s">
        <v>84</v>
      </c>
    </row>
    <row r="1215" spans="2:51" s="14" customFormat="1" ht="12">
      <c r="B1215" s="179"/>
      <c r="D1215" s="160" t="s">
        <v>182</v>
      </c>
      <c r="E1215" s="180" t="s">
        <v>3</v>
      </c>
      <c r="F1215" s="181" t="s">
        <v>1340</v>
      </c>
      <c r="H1215" s="180" t="s">
        <v>3</v>
      </c>
      <c r="I1215" s="182"/>
      <c r="L1215" s="179"/>
      <c r="M1215" s="183"/>
      <c r="N1215" s="184"/>
      <c r="O1215" s="184"/>
      <c r="P1215" s="184"/>
      <c r="Q1215" s="184"/>
      <c r="R1215" s="184"/>
      <c r="S1215" s="184"/>
      <c r="T1215" s="185"/>
      <c r="AT1215" s="180" t="s">
        <v>182</v>
      </c>
      <c r="AU1215" s="180" t="s">
        <v>84</v>
      </c>
      <c r="AV1215" s="14" t="s">
        <v>82</v>
      </c>
      <c r="AW1215" s="14" t="s">
        <v>34</v>
      </c>
      <c r="AX1215" s="14" t="s">
        <v>74</v>
      </c>
      <c r="AY1215" s="180" t="s">
        <v>171</v>
      </c>
    </row>
    <row r="1216" spans="2:51" s="12" customFormat="1" ht="12">
      <c r="B1216" s="163"/>
      <c r="D1216" s="160" t="s">
        <v>182</v>
      </c>
      <c r="E1216" s="164" t="s">
        <v>3</v>
      </c>
      <c r="F1216" s="165" t="s">
        <v>1400</v>
      </c>
      <c r="H1216" s="166">
        <v>9.9</v>
      </c>
      <c r="I1216" s="167"/>
      <c r="L1216" s="163"/>
      <c r="M1216" s="168"/>
      <c r="N1216" s="169"/>
      <c r="O1216" s="169"/>
      <c r="P1216" s="169"/>
      <c r="Q1216" s="169"/>
      <c r="R1216" s="169"/>
      <c r="S1216" s="169"/>
      <c r="T1216" s="170"/>
      <c r="AT1216" s="164" t="s">
        <v>182</v>
      </c>
      <c r="AU1216" s="164" t="s">
        <v>84</v>
      </c>
      <c r="AV1216" s="12" t="s">
        <v>84</v>
      </c>
      <c r="AW1216" s="12" t="s">
        <v>34</v>
      </c>
      <c r="AX1216" s="12" t="s">
        <v>82</v>
      </c>
      <c r="AY1216" s="164" t="s">
        <v>171</v>
      </c>
    </row>
    <row r="1217" spans="2:65" s="1" customFormat="1" ht="16.5" customHeight="1">
      <c r="B1217" s="147"/>
      <c r="C1217" s="148" t="s">
        <v>1401</v>
      </c>
      <c r="D1217" s="148" t="s">
        <v>173</v>
      </c>
      <c r="E1217" s="149" t="s">
        <v>1402</v>
      </c>
      <c r="F1217" s="150" t="s">
        <v>1403</v>
      </c>
      <c r="G1217" s="151" t="s">
        <v>1259</v>
      </c>
      <c r="H1217" s="152">
        <v>20</v>
      </c>
      <c r="I1217" s="153"/>
      <c r="J1217" s="154">
        <f>ROUND(I1217*H1217,2)</f>
        <v>0</v>
      </c>
      <c r="K1217" s="150" t="s">
        <v>177</v>
      </c>
      <c r="L1217" s="32"/>
      <c r="M1217" s="155" t="s">
        <v>3</v>
      </c>
      <c r="N1217" s="156" t="s">
        <v>45</v>
      </c>
      <c r="O1217" s="51"/>
      <c r="P1217" s="157">
        <f>O1217*H1217</f>
        <v>0</v>
      </c>
      <c r="Q1217" s="157">
        <v>0</v>
      </c>
      <c r="R1217" s="157">
        <f>Q1217*H1217</f>
        <v>0</v>
      </c>
      <c r="S1217" s="157">
        <v>0</v>
      </c>
      <c r="T1217" s="158">
        <f>S1217*H1217</f>
        <v>0</v>
      </c>
      <c r="AR1217" s="18" t="s">
        <v>386</v>
      </c>
      <c r="AT1217" s="18" t="s">
        <v>173</v>
      </c>
      <c r="AU1217" s="18" t="s">
        <v>84</v>
      </c>
      <c r="AY1217" s="18" t="s">
        <v>171</v>
      </c>
      <c r="BE1217" s="159">
        <f>IF(N1217="základní",J1217,0)</f>
        <v>0</v>
      </c>
      <c r="BF1217" s="159">
        <f>IF(N1217="snížená",J1217,0)</f>
        <v>0</v>
      </c>
      <c r="BG1217" s="159">
        <f>IF(N1217="zákl. přenesená",J1217,0)</f>
        <v>0</v>
      </c>
      <c r="BH1217" s="159">
        <f>IF(N1217="sníž. přenesená",J1217,0)</f>
        <v>0</v>
      </c>
      <c r="BI1217" s="159">
        <f>IF(N1217="nulová",J1217,0)</f>
        <v>0</v>
      </c>
      <c r="BJ1217" s="18" t="s">
        <v>82</v>
      </c>
      <c r="BK1217" s="159">
        <f>ROUND(I1217*H1217,2)</f>
        <v>0</v>
      </c>
      <c r="BL1217" s="18" t="s">
        <v>386</v>
      </c>
      <c r="BM1217" s="18" t="s">
        <v>1404</v>
      </c>
    </row>
    <row r="1218" spans="2:47" s="1" customFormat="1" ht="19.5">
      <c r="B1218" s="32"/>
      <c r="D1218" s="160" t="s">
        <v>180</v>
      </c>
      <c r="F1218" s="161" t="s">
        <v>1405</v>
      </c>
      <c r="I1218" s="93"/>
      <c r="L1218" s="32"/>
      <c r="M1218" s="162"/>
      <c r="N1218" s="51"/>
      <c r="O1218" s="51"/>
      <c r="P1218" s="51"/>
      <c r="Q1218" s="51"/>
      <c r="R1218" s="51"/>
      <c r="S1218" s="51"/>
      <c r="T1218" s="52"/>
      <c r="AT1218" s="18" t="s">
        <v>180</v>
      </c>
      <c r="AU1218" s="18" t="s">
        <v>84</v>
      </c>
    </row>
    <row r="1219" spans="2:51" s="12" customFormat="1" ht="12">
      <c r="B1219" s="163"/>
      <c r="D1219" s="160" t="s">
        <v>182</v>
      </c>
      <c r="E1219" s="164" t="s">
        <v>3</v>
      </c>
      <c r="F1219" s="165" t="s">
        <v>1406</v>
      </c>
      <c r="H1219" s="166">
        <v>20</v>
      </c>
      <c r="I1219" s="167"/>
      <c r="L1219" s="163"/>
      <c r="M1219" s="168"/>
      <c r="N1219" s="169"/>
      <c r="O1219" s="169"/>
      <c r="P1219" s="169"/>
      <c r="Q1219" s="169"/>
      <c r="R1219" s="169"/>
      <c r="S1219" s="169"/>
      <c r="T1219" s="170"/>
      <c r="AT1219" s="164" t="s">
        <v>182</v>
      </c>
      <c r="AU1219" s="164" t="s">
        <v>84</v>
      </c>
      <c r="AV1219" s="12" t="s">
        <v>84</v>
      </c>
      <c r="AW1219" s="12" t="s">
        <v>34</v>
      </c>
      <c r="AX1219" s="12" t="s">
        <v>82</v>
      </c>
      <c r="AY1219" s="164" t="s">
        <v>171</v>
      </c>
    </row>
    <row r="1220" spans="2:65" s="1" customFormat="1" ht="16.5" customHeight="1">
      <c r="B1220" s="147"/>
      <c r="C1220" s="148" t="s">
        <v>1407</v>
      </c>
      <c r="D1220" s="148" t="s">
        <v>173</v>
      </c>
      <c r="E1220" s="149" t="s">
        <v>1408</v>
      </c>
      <c r="F1220" s="150" t="s">
        <v>1409</v>
      </c>
      <c r="G1220" s="151" t="s">
        <v>187</v>
      </c>
      <c r="H1220" s="152">
        <v>641.9</v>
      </c>
      <c r="I1220" s="153"/>
      <c r="J1220" s="154">
        <f>ROUND(I1220*H1220,2)</f>
        <v>0</v>
      </c>
      <c r="K1220" s="150" t="s">
        <v>177</v>
      </c>
      <c r="L1220" s="32"/>
      <c r="M1220" s="155" t="s">
        <v>3</v>
      </c>
      <c r="N1220" s="156" t="s">
        <v>45</v>
      </c>
      <c r="O1220" s="51"/>
      <c r="P1220" s="157">
        <f>O1220*H1220</f>
        <v>0</v>
      </c>
      <c r="Q1220" s="157">
        <v>0.00289</v>
      </c>
      <c r="R1220" s="157">
        <f>Q1220*H1220</f>
        <v>1.855091</v>
      </c>
      <c r="S1220" s="157">
        <v>0</v>
      </c>
      <c r="T1220" s="158">
        <f>S1220*H1220</f>
        <v>0</v>
      </c>
      <c r="AR1220" s="18" t="s">
        <v>386</v>
      </c>
      <c r="AT1220" s="18" t="s">
        <v>173</v>
      </c>
      <c r="AU1220" s="18" t="s">
        <v>84</v>
      </c>
      <c r="AY1220" s="18" t="s">
        <v>171</v>
      </c>
      <c r="BE1220" s="159">
        <f>IF(N1220="základní",J1220,0)</f>
        <v>0</v>
      </c>
      <c r="BF1220" s="159">
        <f>IF(N1220="snížená",J1220,0)</f>
        <v>0</v>
      </c>
      <c r="BG1220" s="159">
        <f>IF(N1220="zákl. přenesená",J1220,0)</f>
        <v>0</v>
      </c>
      <c r="BH1220" s="159">
        <f>IF(N1220="sníž. přenesená",J1220,0)</f>
        <v>0</v>
      </c>
      <c r="BI1220" s="159">
        <f>IF(N1220="nulová",J1220,0)</f>
        <v>0</v>
      </c>
      <c r="BJ1220" s="18" t="s">
        <v>82</v>
      </c>
      <c r="BK1220" s="159">
        <f>ROUND(I1220*H1220,2)</f>
        <v>0</v>
      </c>
      <c r="BL1220" s="18" t="s">
        <v>386</v>
      </c>
      <c r="BM1220" s="18" t="s">
        <v>1410</v>
      </c>
    </row>
    <row r="1221" spans="2:47" s="1" customFormat="1" ht="12">
      <c r="B1221" s="32"/>
      <c r="D1221" s="160" t="s">
        <v>180</v>
      </c>
      <c r="F1221" s="161" t="s">
        <v>1411</v>
      </c>
      <c r="I1221" s="93"/>
      <c r="L1221" s="32"/>
      <c r="M1221" s="162"/>
      <c r="N1221" s="51"/>
      <c r="O1221" s="51"/>
      <c r="P1221" s="51"/>
      <c r="Q1221" s="51"/>
      <c r="R1221" s="51"/>
      <c r="S1221" s="51"/>
      <c r="T1221" s="52"/>
      <c r="AT1221" s="18" t="s">
        <v>180</v>
      </c>
      <c r="AU1221" s="18" t="s">
        <v>84</v>
      </c>
    </row>
    <row r="1222" spans="2:47" s="1" customFormat="1" ht="48.75">
      <c r="B1222" s="32"/>
      <c r="D1222" s="160" t="s">
        <v>649</v>
      </c>
      <c r="F1222" s="207" t="s">
        <v>1412</v>
      </c>
      <c r="I1222" s="93"/>
      <c r="L1222" s="32"/>
      <c r="M1222" s="162"/>
      <c r="N1222" s="51"/>
      <c r="O1222" s="51"/>
      <c r="P1222" s="51"/>
      <c r="Q1222" s="51"/>
      <c r="R1222" s="51"/>
      <c r="S1222" s="51"/>
      <c r="T1222" s="52"/>
      <c r="AT1222" s="18" t="s">
        <v>649</v>
      </c>
      <c r="AU1222" s="18" t="s">
        <v>84</v>
      </c>
    </row>
    <row r="1223" spans="2:51" s="14" customFormat="1" ht="12">
      <c r="B1223" s="179"/>
      <c r="D1223" s="160" t="s">
        <v>182</v>
      </c>
      <c r="E1223" s="180" t="s">
        <v>3</v>
      </c>
      <c r="F1223" s="181" t="s">
        <v>1413</v>
      </c>
      <c r="H1223" s="180" t="s">
        <v>3</v>
      </c>
      <c r="I1223" s="182"/>
      <c r="L1223" s="179"/>
      <c r="M1223" s="183"/>
      <c r="N1223" s="184"/>
      <c r="O1223" s="184"/>
      <c r="P1223" s="184"/>
      <c r="Q1223" s="184"/>
      <c r="R1223" s="184"/>
      <c r="S1223" s="184"/>
      <c r="T1223" s="185"/>
      <c r="AT1223" s="180" t="s">
        <v>182</v>
      </c>
      <c r="AU1223" s="180" t="s">
        <v>84</v>
      </c>
      <c r="AV1223" s="14" t="s">
        <v>82</v>
      </c>
      <c r="AW1223" s="14" t="s">
        <v>34</v>
      </c>
      <c r="AX1223" s="14" t="s">
        <v>74</v>
      </c>
      <c r="AY1223" s="180" t="s">
        <v>171</v>
      </c>
    </row>
    <row r="1224" spans="2:51" s="12" customFormat="1" ht="12">
      <c r="B1224" s="163"/>
      <c r="D1224" s="160" t="s">
        <v>182</v>
      </c>
      <c r="E1224" s="164" t="s">
        <v>3</v>
      </c>
      <c r="F1224" s="165" t="s">
        <v>1414</v>
      </c>
      <c r="H1224" s="166">
        <v>641.9</v>
      </c>
      <c r="I1224" s="167"/>
      <c r="L1224" s="163"/>
      <c r="M1224" s="168"/>
      <c r="N1224" s="169"/>
      <c r="O1224" s="169"/>
      <c r="P1224" s="169"/>
      <c r="Q1224" s="169"/>
      <c r="R1224" s="169"/>
      <c r="S1224" s="169"/>
      <c r="T1224" s="170"/>
      <c r="AT1224" s="164" t="s">
        <v>182</v>
      </c>
      <c r="AU1224" s="164" t="s">
        <v>84</v>
      </c>
      <c r="AV1224" s="12" t="s">
        <v>84</v>
      </c>
      <c r="AW1224" s="12" t="s">
        <v>34</v>
      </c>
      <c r="AX1224" s="12" t="s">
        <v>82</v>
      </c>
      <c r="AY1224" s="164" t="s">
        <v>171</v>
      </c>
    </row>
    <row r="1225" spans="2:65" s="1" customFormat="1" ht="16.5" customHeight="1">
      <c r="B1225" s="147"/>
      <c r="C1225" s="148" t="s">
        <v>1415</v>
      </c>
      <c r="D1225" s="148" t="s">
        <v>173</v>
      </c>
      <c r="E1225" s="149" t="s">
        <v>1416</v>
      </c>
      <c r="F1225" s="150" t="s">
        <v>1417</v>
      </c>
      <c r="G1225" s="151" t="s">
        <v>1259</v>
      </c>
      <c r="H1225" s="152">
        <v>5</v>
      </c>
      <c r="I1225" s="153"/>
      <c r="J1225" s="154">
        <f>ROUND(I1225*H1225,2)</f>
        <v>0</v>
      </c>
      <c r="K1225" s="150" t="s">
        <v>177</v>
      </c>
      <c r="L1225" s="32"/>
      <c r="M1225" s="155" t="s">
        <v>3</v>
      </c>
      <c r="N1225" s="156" t="s">
        <v>45</v>
      </c>
      <c r="O1225" s="51"/>
      <c r="P1225" s="157">
        <f>O1225*H1225</f>
        <v>0</v>
      </c>
      <c r="Q1225" s="157">
        <v>0.00186</v>
      </c>
      <c r="R1225" s="157">
        <f>Q1225*H1225</f>
        <v>0.009300000000000001</v>
      </c>
      <c r="S1225" s="157">
        <v>0</v>
      </c>
      <c r="T1225" s="158">
        <f>S1225*H1225</f>
        <v>0</v>
      </c>
      <c r="AR1225" s="18" t="s">
        <v>386</v>
      </c>
      <c r="AT1225" s="18" t="s">
        <v>173</v>
      </c>
      <c r="AU1225" s="18" t="s">
        <v>84</v>
      </c>
      <c r="AY1225" s="18" t="s">
        <v>171</v>
      </c>
      <c r="BE1225" s="159">
        <f>IF(N1225="základní",J1225,0)</f>
        <v>0</v>
      </c>
      <c r="BF1225" s="159">
        <f>IF(N1225="snížená",J1225,0)</f>
        <v>0</v>
      </c>
      <c r="BG1225" s="159">
        <f>IF(N1225="zákl. přenesená",J1225,0)</f>
        <v>0</v>
      </c>
      <c r="BH1225" s="159">
        <f>IF(N1225="sníž. přenesená",J1225,0)</f>
        <v>0</v>
      </c>
      <c r="BI1225" s="159">
        <f>IF(N1225="nulová",J1225,0)</f>
        <v>0</v>
      </c>
      <c r="BJ1225" s="18" t="s">
        <v>82</v>
      </c>
      <c r="BK1225" s="159">
        <f>ROUND(I1225*H1225,2)</f>
        <v>0</v>
      </c>
      <c r="BL1225" s="18" t="s">
        <v>386</v>
      </c>
      <c r="BM1225" s="18" t="s">
        <v>1418</v>
      </c>
    </row>
    <row r="1226" spans="2:47" s="1" customFormat="1" ht="19.5">
      <c r="B1226" s="32"/>
      <c r="D1226" s="160" t="s">
        <v>180</v>
      </c>
      <c r="F1226" s="161" t="s">
        <v>1419</v>
      </c>
      <c r="I1226" s="93"/>
      <c r="L1226" s="32"/>
      <c r="M1226" s="162"/>
      <c r="N1226" s="51"/>
      <c r="O1226" s="51"/>
      <c r="P1226" s="51"/>
      <c r="Q1226" s="51"/>
      <c r="R1226" s="51"/>
      <c r="S1226" s="51"/>
      <c r="T1226" s="52"/>
      <c r="AT1226" s="18" t="s">
        <v>180</v>
      </c>
      <c r="AU1226" s="18" t="s">
        <v>84</v>
      </c>
    </row>
    <row r="1227" spans="2:51" s="14" customFormat="1" ht="12">
      <c r="B1227" s="179"/>
      <c r="D1227" s="160" t="s">
        <v>182</v>
      </c>
      <c r="E1227" s="180" t="s">
        <v>3</v>
      </c>
      <c r="F1227" s="181" t="s">
        <v>1420</v>
      </c>
      <c r="H1227" s="180" t="s">
        <v>3</v>
      </c>
      <c r="I1227" s="182"/>
      <c r="L1227" s="179"/>
      <c r="M1227" s="183"/>
      <c r="N1227" s="184"/>
      <c r="O1227" s="184"/>
      <c r="P1227" s="184"/>
      <c r="Q1227" s="184"/>
      <c r="R1227" s="184"/>
      <c r="S1227" s="184"/>
      <c r="T1227" s="185"/>
      <c r="AT1227" s="180" t="s">
        <v>182</v>
      </c>
      <c r="AU1227" s="180" t="s">
        <v>84</v>
      </c>
      <c r="AV1227" s="14" t="s">
        <v>82</v>
      </c>
      <c r="AW1227" s="14" t="s">
        <v>34</v>
      </c>
      <c r="AX1227" s="14" t="s">
        <v>74</v>
      </c>
      <c r="AY1227" s="180" t="s">
        <v>171</v>
      </c>
    </row>
    <row r="1228" spans="2:51" s="12" customFormat="1" ht="12">
      <c r="B1228" s="163"/>
      <c r="D1228" s="160" t="s">
        <v>182</v>
      </c>
      <c r="E1228" s="164" t="s">
        <v>3</v>
      </c>
      <c r="F1228" s="165" t="s">
        <v>208</v>
      </c>
      <c r="H1228" s="166">
        <v>5</v>
      </c>
      <c r="I1228" s="167"/>
      <c r="L1228" s="163"/>
      <c r="M1228" s="168"/>
      <c r="N1228" s="169"/>
      <c r="O1228" s="169"/>
      <c r="P1228" s="169"/>
      <c r="Q1228" s="169"/>
      <c r="R1228" s="169"/>
      <c r="S1228" s="169"/>
      <c r="T1228" s="170"/>
      <c r="AT1228" s="164" t="s">
        <v>182</v>
      </c>
      <c r="AU1228" s="164" t="s">
        <v>84</v>
      </c>
      <c r="AV1228" s="12" t="s">
        <v>84</v>
      </c>
      <c r="AW1228" s="12" t="s">
        <v>34</v>
      </c>
      <c r="AX1228" s="12" t="s">
        <v>82</v>
      </c>
      <c r="AY1228" s="164" t="s">
        <v>171</v>
      </c>
    </row>
    <row r="1229" spans="2:65" s="1" customFormat="1" ht="16.5" customHeight="1">
      <c r="B1229" s="147"/>
      <c r="C1229" s="148" t="s">
        <v>1421</v>
      </c>
      <c r="D1229" s="148" t="s">
        <v>173</v>
      </c>
      <c r="E1229" s="149" t="s">
        <v>1422</v>
      </c>
      <c r="F1229" s="150" t="s">
        <v>1423</v>
      </c>
      <c r="G1229" s="151" t="s">
        <v>1259</v>
      </c>
      <c r="H1229" s="152">
        <v>1</v>
      </c>
      <c r="I1229" s="153"/>
      <c r="J1229" s="154">
        <f>ROUND(I1229*H1229,2)</f>
        <v>0</v>
      </c>
      <c r="K1229" s="150" t="s">
        <v>3</v>
      </c>
      <c r="L1229" s="32"/>
      <c r="M1229" s="155" t="s">
        <v>3</v>
      </c>
      <c r="N1229" s="156" t="s">
        <v>45</v>
      </c>
      <c r="O1229" s="51"/>
      <c r="P1229" s="157">
        <f>O1229*H1229</f>
        <v>0</v>
      </c>
      <c r="Q1229" s="157">
        <v>0.00466</v>
      </c>
      <c r="R1229" s="157">
        <f>Q1229*H1229</f>
        <v>0.00466</v>
      </c>
      <c r="S1229" s="157">
        <v>0</v>
      </c>
      <c r="T1229" s="158">
        <f>S1229*H1229</f>
        <v>0</v>
      </c>
      <c r="AR1229" s="18" t="s">
        <v>386</v>
      </c>
      <c r="AT1229" s="18" t="s">
        <v>173</v>
      </c>
      <c r="AU1229" s="18" t="s">
        <v>84</v>
      </c>
      <c r="AY1229" s="18" t="s">
        <v>171</v>
      </c>
      <c r="BE1229" s="159">
        <f>IF(N1229="základní",J1229,0)</f>
        <v>0</v>
      </c>
      <c r="BF1229" s="159">
        <f>IF(N1229="snížená",J1229,0)</f>
        <v>0</v>
      </c>
      <c r="BG1229" s="159">
        <f>IF(N1229="zákl. přenesená",J1229,0)</f>
        <v>0</v>
      </c>
      <c r="BH1229" s="159">
        <f>IF(N1229="sníž. přenesená",J1229,0)</f>
        <v>0</v>
      </c>
      <c r="BI1229" s="159">
        <f>IF(N1229="nulová",J1229,0)</f>
        <v>0</v>
      </c>
      <c r="BJ1229" s="18" t="s">
        <v>82</v>
      </c>
      <c r="BK1229" s="159">
        <f>ROUND(I1229*H1229,2)</f>
        <v>0</v>
      </c>
      <c r="BL1229" s="18" t="s">
        <v>386</v>
      </c>
      <c r="BM1229" s="18" t="s">
        <v>1424</v>
      </c>
    </row>
    <row r="1230" spans="2:47" s="1" customFormat="1" ht="19.5">
      <c r="B1230" s="32"/>
      <c r="D1230" s="160" t="s">
        <v>180</v>
      </c>
      <c r="F1230" s="161" t="s">
        <v>1425</v>
      </c>
      <c r="I1230" s="93"/>
      <c r="L1230" s="32"/>
      <c r="M1230" s="162"/>
      <c r="N1230" s="51"/>
      <c r="O1230" s="51"/>
      <c r="P1230" s="51"/>
      <c r="Q1230" s="51"/>
      <c r="R1230" s="51"/>
      <c r="S1230" s="51"/>
      <c r="T1230" s="52"/>
      <c r="AT1230" s="18" t="s">
        <v>180</v>
      </c>
      <c r="AU1230" s="18" t="s">
        <v>84</v>
      </c>
    </row>
    <row r="1231" spans="2:51" s="14" customFormat="1" ht="12">
      <c r="B1231" s="179"/>
      <c r="D1231" s="160" t="s">
        <v>182</v>
      </c>
      <c r="E1231" s="180" t="s">
        <v>3</v>
      </c>
      <c r="F1231" s="181" t="s">
        <v>1426</v>
      </c>
      <c r="H1231" s="180" t="s">
        <v>3</v>
      </c>
      <c r="I1231" s="182"/>
      <c r="L1231" s="179"/>
      <c r="M1231" s="183"/>
      <c r="N1231" s="184"/>
      <c r="O1231" s="184"/>
      <c r="P1231" s="184"/>
      <c r="Q1231" s="184"/>
      <c r="R1231" s="184"/>
      <c r="S1231" s="184"/>
      <c r="T1231" s="185"/>
      <c r="AT1231" s="180" t="s">
        <v>182</v>
      </c>
      <c r="AU1231" s="180" t="s">
        <v>84</v>
      </c>
      <c r="AV1231" s="14" t="s">
        <v>82</v>
      </c>
      <c r="AW1231" s="14" t="s">
        <v>34</v>
      </c>
      <c r="AX1231" s="14" t="s">
        <v>74</v>
      </c>
      <c r="AY1231" s="180" t="s">
        <v>171</v>
      </c>
    </row>
    <row r="1232" spans="2:51" s="12" customFormat="1" ht="12">
      <c r="B1232" s="163"/>
      <c r="D1232" s="160" t="s">
        <v>182</v>
      </c>
      <c r="E1232" s="164" t="s">
        <v>3</v>
      </c>
      <c r="F1232" s="165" t="s">
        <v>82</v>
      </c>
      <c r="H1232" s="166">
        <v>1</v>
      </c>
      <c r="I1232" s="167"/>
      <c r="L1232" s="163"/>
      <c r="M1232" s="168"/>
      <c r="N1232" s="169"/>
      <c r="O1232" s="169"/>
      <c r="P1232" s="169"/>
      <c r="Q1232" s="169"/>
      <c r="R1232" s="169"/>
      <c r="S1232" s="169"/>
      <c r="T1232" s="170"/>
      <c r="AT1232" s="164" t="s">
        <v>182</v>
      </c>
      <c r="AU1232" s="164" t="s">
        <v>84</v>
      </c>
      <c r="AV1232" s="12" t="s">
        <v>84</v>
      </c>
      <c r="AW1232" s="12" t="s">
        <v>34</v>
      </c>
      <c r="AX1232" s="12" t="s">
        <v>82</v>
      </c>
      <c r="AY1232" s="164" t="s">
        <v>171</v>
      </c>
    </row>
    <row r="1233" spans="2:65" s="1" customFormat="1" ht="16.5" customHeight="1">
      <c r="B1233" s="147"/>
      <c r="C1233" s="148" t="s">
        <v>1427</v>
      </c>
      <c r="D1233" s="148" t="s">
        <v>173</v>
      </c>
      <c r="E1233" s="149" t="s">
        <v>1428</v>
      </c>
      <c r="F1233" s="150" t="s">
        <v>1429</v>
      </c>
      <c r="G1233" s="151" t="s">
        <v>1259</v>
      </c>
      <c r="H1233" s="152">
        <v>8</v>
      </c>
      <c r="I1233" s="153"/>
      <c r="J1233" s="154">
        <f>ROUND(I1233*H1233,2)</f>
        <v>0</v>
      </c>
      <c r="K1233" s="150" t="s">
        <v>3</v>
      </c>
      <c r="L1233" s="32"/>
      <c r="M1233" s="155" t="s">
        <v>3</v>
      </c>
      <c r="N1233" s="156" t="s">
        <v>45</v>
      </c>
      <c r="O1233" s="51"/>
      <c r="P1233" s="157">
        <f>O1233*H1233</f>
        <v>0</v>
      </c>
      <c r="Q1233" s="157">
        <v>0.0014</v>
      </c>
      <c r="R1233" s="157">
        <f>Q1233*H1233</f>
        <v>0.0112</v>
      </c>
      <c r="S1233" s="157">
        <v>0</v>
      </c>
      <c r="T1233" s="158">
        <f>S1233*H1233</f>
        <v>0</v>
      </c>
      <c r="AR1233" s="18" t="s">
        <v>386</v>
      </c>
      <c r="AT1233" s="18" t="s">
        <v>173</v>
      </c>
      <c r="AU1233" s="18" t="s">
        <v>84</v>
      </c>
      <c r="AY1233" s="18" t="s">
        <v>171</v>
      </c>
      <c r="BE1233" s="159">
        <f>IF(N1233="základní",J1233,0)</f>
        <v>0</v>
      </c>
      <c r="BF1233" s="159">
        <f>IF(N1233="snížená",J1233,0)</f>
        <v>0</v>
      </c>
      <c r="BG1233" s="159">
        <f>IF(N1233="zákl. přenesená",J1233,0)</f>
        <v>0</v>
      </c>
      <c r="BH1233" s="159">
        <f>IF(N1233="sníž. přenesená",J1233,0)</f>
        <v>0</v>
      </c>
      <c r="BI1233" s="159">
        <f>IF(N1233="nulová",J1233,0)</f>
        <v>0</v>
      </c>
      <c r="BJ1233" s="18" t="s">
        <v>82</v>
      </c>
      <c r="BK1233" s="159">
        <f>ROUND(I1233*H1233,2)</f>
        <v>0</v>
      </c>
      <c r="BL1233" s="18" t="s">
        <v>386</v>
      </c>
      <c r="BM1233" s="18" t="s">
        <v>1430</v>
      </c>
    </row>
    <row r="1234" spans="2:47" s="1" customFormat="1" ht="12">
      <c r="B1234" s="32"/>
      <c r="D1234" s="160" t="s">
        <v>180</v>
      </c>
      <c r="F1234" s="161" t="s">
        <v>1429</v>
      </c>
      <c r="I1234" s="93"/>
      <c r="L1234" s="32"/>
      <c r="M1234" s="162"/>
      <c r="N1234" s="51"/>
      <c r="O1234" s="51"/>
      <c r="P1234" s="51"/>
      <c r="Q1234" s="51"/>
      <c r="R1234" s="51"/>
      <c r="S1234" s="51"/>
      <c r="T1234" s="52"/>
      <c r="AT1234" s="18" t="s">
        <v>180</v>
      </c>
      <c r="AU1234" s="18" t="s">
        <v>84</v>
      </c>
    </row>
    <row r="1235" spans="2:47" s="1" customFormat="1" ht="68.25">
      <c r="B1235" s="32"/>
      <c r="D1235" s="160" t="s">
        <v>649</v>
      </c>
      <c r="F1235" s="207" t="s">
        <v>1431</v>
      </c>
      <c r="I1235" s="93"/>
      <c r="L1235" s="32"/>
      <c r="M1235" s="162"/>
      <c r="N1235" s="51"/>
      <c r="O1235" s="51"/>
      <c r="P1235" s="51"/>
      <c r="Q1235" s="51"/>
      <c r="R1235" s="51"/>
      <c r="S1235" s="51"/>
      <c r="T1235" s="52"/>
      <c r="AT1235" s="18" t="s">
        <v>649</v>
      </c>
      <c r="AU1235" s="18" t="s">
        <v>84</v>
      </c>
    </row>
    <row r="1236" spans="2:51" s="14" customFormat="1" ht="12">
      <c r="B1236" s="179"/>
      <c r="D1236" s="160" t="s">
        <v>182</v>
      </c>
      <c r="E1236" s="180" t="s">
        <v>3</v>
      </c>
      <c r="F1236" s="181" t="s">
        <v>1432</v>
      </c>
      <c r="H1236" s="180" t="s">
        <v>3</v>
      </c>
      <c r="I1236" s="182"/>
      <c r="L1236" s="179"/>
      <c r="M1236" s="183"/>
      <c r="N1236" s="184"/>
      <c r="O1236" s="184"/>
      <c r="P1236" s="184"/>
      <c r="Q1236" s="184"/>
      <c r="R1236" s="184"/>
      <c r="S1236" s="184"/>
      <c r="T1236" s="185"/>
      <c r="AT1236" s="180" t="s">
        <v>182</v>
      </c>
      <c r="AU1236" s="180" t="s">
        <v>84</v>
      </c>
      <c r="AV1236" s="14" t="s">
        <v>82</v>
      </c>
      <c r="AW1236" s="14" t="s">
        <v>34</v>
      </c>
      <c r="AX1236" s="14" t="s">
        <v>74</v>
      </c>
      <c r="AY1236" s="180" t="s">
        <v>171</v>
      </c>
    </row>
    <row r="1237" spans="2:51" s="12" customFormat="1" ht="12">
      <c r="B1237" s="163"/>
      <c r="D1237" s="160" t="s">
        <v>182</v>
      </c>
      <c r="E1237" s="164" t="s">
        <v>3</v>
      </c>
      <c r="F1237" s="165" t="s">
        <v>232</v>
      </c>
      <c r="H1237" s="166">
        <v>8</v>
      </c>
      <c r="I1237" s="167"/>
      <c r="L1237" s="163"/>
      <c r="M1237" s="168"/>
      <c r="N1237" s="169"/>
      <c r="O1237" s="169"/>
      <c r="P1237" s="169"/>
      <c r="Q1237" s="169"/>
      <c r="R1237" s="169"/>
      <c r="S1237" s="169"/>
      <c r="T1237" s="170"/>
      <c r="AT1237" s="164" t="s">
        <v>182</v>
      </c>
      <c r="AU1237" s="164" t="s">
        <v>84</v>
      </c>
      <c r="AV1237" s="12" t="s">
        <v>84</v>
      </c>
      <c r="AW1237" s="12" t="s">
        <v>34</v>
      </c>
      <c r="AX1237" s="12" t="s">
        <v>82</v>
      </c>
      <c r="AY1237" s="164" t="s">
        <v>171</v>
      </c>
    </row>
    <row r="1238" spans="2:65" s="1" customFormat="1" ht="16.5" customHeight="1">
      <c r="B1238" s="147"/>
      <c r="C1238" s="148" t="s">
        <v>1433</v>
      </c>
      <c r="D1238" s="148" t="s">
        <v>173</v>
      </c>
      <c r="E1238" s="149" t="s">
        <v>1434</v>
      </c>
      <c r="F1238" s="150" t="s">
        <v>1435</v>
      </c>
      <c r="G1238" s="151" t="s">
        <v>187</v>
      </c>
      <c r="H1238" s="152">
        <v>455.3</v>
      </c>
      <c r="I1238" s="153"/>
      <c r="J1238" s="154">
        <f>ROUND(I1238*H1238,2)</f>
        <v>0</v>
      </c>
      <c r="K1238" s="150" t="s">
        <v>177</v>
      </c>
      <c r="L1238" s="32"/>
      <c r="M1238" s="155" t="s">
        <v>3</v>
      </c>
      <c r="N1238" s="156" t="s">
        <v>45</v>
      </c>
      <c r="O1238" s="51"/>
      <c r="P1238" s="157">
        <f>O1238*H1238</f>
        <v>0</v>
      </c>
      <c r="Q1238" s="157">
        <v>0.00265</v>
      </c>
      <c r="R1238" s="157">
        <f>Q1238*H1238</f>
        <v>1.206545</v>
      </c>
      <c r="S1238" s="157">
        <v>0</v>
      </c>
      <c r="T1238" s="158">
        <f>S1238*H1238</f>
        <v>0</v>
      </c>
      <c r="AR1238" s="18" t="s">
        <v>386</v>
      </c>
      <c r="AT1238" s="18" t="s">
        <v>173</v>
      </c>
      <c r="AU1238" s="18" t="s">
        <v>84</v>
      </c>
      <c r="AY1238" s="18" t="s">
        <v>171</v>
      </c>
      <c r="BE1238" s="159">
        <f>IF(N1238="základní",J1238,0)</f>
        <v>0</v>
      </c>
      <c r="BF1238" s="159">
        <f>IF(N1238="snížená",J1238,0)</f>
        <v>0</v>
      </c>
      <c r="BG1238" s="159">
        <f>IF(N1238="zákl. přenesená",J1238,0)</f>
        <v>0</v>
      </c>
      <c r="BH1238" s="159">
        <f>IF(N1238="sníž. přenesená",J1238,0)</f>
        <v>0</v>
      </c>
      <c r="BI1238" s="159">
        <f>IF(N1238="nulová",J1238,0)</f>
        <v>0</v>
      </c>
      <c r="BJ1238" s="18" t="s">
        <v>82</v>
      </c>
      <c r="BK1238" s="159">
        <f>ROUND(I1238*H1238,2)</f>
        <v>0</v>
      </c>
      <c r="BL1238" s="18" t="s">
        <v>386</v>
      </c>
      <c r="BM1238" s="18" t="s">
        <v>1436</v>
      </c>
    </row>
    <row r="1239" spans="2:47" s="1" customFormat="1" ht="12">
      <c r="B1239" s="32"/>
      <c r="D1239" s="160" t="s">
        <v>180</v>
      </c>
      <c r="F1239" s="161" t="s">
        <v>1437</v>
      </c>
      <c r="I1239" s="93"/>
      <c r="L1239" s="32"/>
      <c r="M1239" s="162"/>
      <c r="N1239" s="51"/>
      <c r="O1239" s="51"/>
      <c r="P1239" s="51"/>
      <c r="Q1239" s="51"/>
      <c r="R1239" s="51"/>
      <c r="S1239" s="51"/>
      <c r="T1239" s="52"/>
      <c r="AT1239" s="18" t="s">
        <v>180</v>
      </c>
      <c r="AU1239" s="18" t="s">
        <v>84</v>
      </c>
    </row>
    <row r="1240" spans="2:51" s="14" customFormat="1" ht="12">
      <c r="B1240" s="179"/>
      <c r="D1240" s="160" t="s">
        <v>182</v>
      </c>
      <c r="E1240" s="180" t="s">
        <v>3</v>
      </c>
      <c r="F1240" s="181" t="s">
        <v>1413</v>
      </c>
      <c r="H1240" s="180" t="s">
        <v>3</v>
      </c>
      <c r="I1240" s="182"/>
      <c r="L1240" s="179"/>
      <c r="M1240" s="183"/>
      <c r="N1240" s="184"/>
      <c r="O1240" s="184"/>
      <c r="P1240" s="184"/>
      <c r="Q1240" s="184"/>
      <c r="R1240" s="184"/>
      <c r="S1240" s="184"/>
      <c r="T1240" s="185"/>
      <c r="AT1240" s="180" t="s">
        <v>182</v>
      </c>
      <c r="AU1240" s="180" t="s">
        <v>84</v>
      </c>
      <c r="AV1240" s="14" t="s">
        <v>82</v>
      </c>
      <c r="AW1240" s="14" t="s">
        <v>34</v>
      </c>
      <c r="AX1240" s="14" t="s">
        <v>74</v>
      </c>
      <c r="AY1240" s="180" t="s">
        <v>171</v>
      </c>
    </row>
    <row r="1241" spans="2:51" s="12" customFormat="1" ht="12">
      <c r="B1241" s="163"/>
      <c r="D1241" s="160" t="s">
        <v>182</v>
      </c>
      <c r="E1241" s="164" t="s">
        <v>3</v>
      </c>
      <c r="F1241" s="165" t="s">
        <v>1438</v>
      </c>
      <c r="H1241" s="166">
        <v>455.3</v>
      </c>
      <c r="I1241" s="167"/>
      <c r="L1241" s="163"/>
      <c r="M1241" s="168"/>
      <c r="N1241" s="169"/>
      <c r="O1241" s="169"/>
      <c r="P1241" s="169"/>
      <c r="Q1241" s="169"/>
      <c r="R1241" s="169"/>
      <c r="S1241" s="169"/>
      <c r="T1241" s="170"/>
      <c r="AT1241" s="164" t="s">
        <v>182</v>
      </c>
      <c r="AU1241" s="164" t="s">
        <v>84</v>
      </c>
      <c r="AV1241" s="12" t="s">
        <v>84</v>
      </c>
      <c r="AW1241" s="12" t="s">
        <v>34</v>
      </c>
      <c r="AX1241" s="12" t="s">
        <v>82</v>
      </c>
      <c r="AY1241" s="164" t="s">
        <v>171</v>
      </c>
    </row>
    <row r="1242" spans="2:65" s="1" customFormat="1" ht="16.5" customHeight="1">
      <c r="B1242" s="147"/>
      <c r="C1242" s="148" t="s">
        <v>1439</v>
      </c>
      <c r="D1242" s="148" t="s">
        <v>173</v>
      </c>
      <c r="E1242" s="149" t="s">
        <v>1440</v>
      </c>
      <c r="F1242" s="150" t="s">
        <v>1441</v>
      </c>
      <c r="G1242" s="151" t="s">
        <v>187</v>
      </c>
      <c r="H1242" s="152">
        <v>111.5</v>
      </c>
      <c r="I1242" s="153"/>
      <c r="J1242" s="154">
        <f>ROUND(I1242*H1242,2)</f>
        <v>0</v>
      </c>
      <c r="K1242" s="150" t="s">
        <v>177</v>
      </c>
      <c r="L1242" s="32"/>
      <c r="M1242" s="155" t="s">
        <v>3</v>
      </c>
      <c r="N1242" s="156" t="s">
        <v>45</v>
      </c>
      <c r="O1242" s="51"/>
      <c r="P1242" s="157">
        <f>O1242*H1242</f>
        <v>0</v>
      </c>
      <c r="Q1242" s="157">
        <v>0.0026</v>
      </c>
      <c r="R1242" s="157">
        <f>Q1242*H1242</f>
        <v>0.2899</v>
      </c>
      <c r="S1242" s="157">
        <v>0</v>
      </c>
      <c r="T1242" s="158">
        <f>S1242*H1242</f>
        <v>0</v>
      </c>
      <c r="AR1242" s="18" t="s">
        <v>386</v>
      </c>
      <c r="AT1242" s="18" t="s">
        <v>173</v>
      </c>
      <c r="AU1242" s="18" t="s">
        <v>84</v>
      </c>
      <c r="AY1242" s="18" t="s">
        <v>171</v>
      </c>
      <c r="BE1242" s="159">
        <f>IF(N1242="základní",J1242,0)</f>
        <v>0</v>
      </c>
      <c r="BF1242" s="159">
        <f>IF(N1242="snížená",J1242,0)</f>
        <v>0</v>
      </c>
      <c r="BG1242" s="159">
        <f>IF(N1242="zákl. přenesená",J1242,0)</f>
        <v>0</v>
      </c>
      <c r="BH1242" s="159">
        <f>IF(N1242="sníž. přenesená",J1242,0)</f>
        <v>0</v>
      </c>
      <c r="BI1242" s="159">
        <f>IF(N1242="nulová",J1242,0)</f>
        <v>0</v>
      </c>
      <c r="BJ1242" s="18" t="s">
        <v>82</v>
      </c>
      <c r="BK1242" s="159">
        <f>ROUND(I1242*H1242,2)</f>
        <v>0</v>
      </c>
      <c r="BL1242" s="18" t="s">
        <v>386</v>
      </c>
      <c r="BM1242" s="18" t="s">
        <v>1442</v>
      </c>
    </row>
    <row r="1243" spans="2:47" s="1" customFormat="1" ht="12">
      <c r="B1243" s="32"/>
      <c r="D1243" s="160" t="s">
        <v>180</v>
      </c>
      <c r="F1243" s="161" t="s">
        <v>1443</v>
      </c>
      <c r="I1243" s="93"/>
      <c r="L1243" s="32"/>
      <c r="M1243" s="162"/>
      <c r="N1243" s="51"/>
      <c r="O1243" s="51"/>
      <c r="P1243" s="51"/>
      <c r="Q1243" s="51"/>
      <c r="R1243" s="51"/>
      <c r="S1243" s="51"/>
      <c r="T1243" s="52"/>
      <c r="AT1243" s="18" t="s">
        <v>180</v>
      </c>
      <c r="AU1243" s="18" t="s">
        <v>84</v>
      </c>
    </row>
    <row r="1244" spans="2:51" s="14" customFormat="1" ht="12">
      <c r="B1244" s="179"/>
      <c r="D1244" s="160" t="s">
        <v>182</v>
      </c>
      <c r="E1244" s="180" t="s">
        <v>3</v>
      </c>
      <c r="F1244" s="181" t="s">
        <v>1340</v>
      </c>
      <c r="H1244" s="180" t="s">
        <v>3</v>
      </c>
      <c r="I1244" s="182"/>
      <c r="L1244" s="179"/>
      <c r="M1244" s="183"/>
      <c r="N1244" s="184"/>
      <c r="O1244" s="184"/>
      <c r="P1244" s="184"/>
      <c r="Q1244" s="184"/>
      <c r="R1244" s="184"/>
      <c r="S1244" s="184"/>
      <c r="T1244" s="185"/>
      <c r="AT1244" s="180" t="s">
        <v>182</v>
      </c>
      <c r="AU1244" s="180" t="s">
        <v>84</v>
      </c>
      <c r="AV1244" s="14" t="s">
        <v>82</v>
      </c>
      <c r="AW1244" s="14" t="s">
        <v>34</v>
      </c>
      <c r="AX1244" s="14" t="s">
        <v>74</v>
      </c>
      <c r="AY1244" s="180" t="s">
        <v>171</v>
      </c>
    </row>
    <row r="1245" spans="2:51" s="12" customFormat="1" ht="12">
      <c r="B1245" s="163"/>
      <c r="D1245" s="160" t="s">
        <v>182</v>
      </c>
      <c r="E1245" s="164" t="s">
        <v>3</v>
      </c>
      <c r="F1245" s="165" t="s">
        <v>1444</v>
      </c>
      <c r="H1245" s="166">
        <v>111.5</v>
      </c>
      <c r="I1245" s="167"/>
      <c r="L1245" s="163"/>
      <c r="M1245" s="168"/>
      <c r="N1245" s="169"/>
      <c r="O1245" s="169"/>
      <c r="P1245" s="169"/>
      <c r="Q1245" s="169"/>
      <c r="R1245" s="169"/>
      <c r="S1245" s="169"/>
      <c r="T1245" s="170"/>
      <c r="AT1245" s="164" t="s">
        <v>182</v>
      </c>
      <c r="AU1245" s="164" t="s">
        <v>84</v>
      </c>
      <c r="AV1245" s="12" t="s">
        <v>84</v>
      </c>
      <c r="AW1245" s="12" t="s">
        <v>34</v>
      </c>
      <c r="AX1245" s="12" t="s">
        <v>82</v>
      </c>
      <c r="AY1245" s="164" t="s">
        <v>171</v>
      </c>
    </row>
    <row r="1246" spans="2:65" s="1" customFormat="1" ht="16.5" customHeight="1">
      <c r="B1246" s="147"/>
      <c r="C1246" s="148" t="s">
        <v>1445</v>
      </c>
      <c r="D1246" s="148" t="s">
        <v>173</v>
      </c>
      <c r="E1246" s="149" t="s">
        <v>1446</v>
      </c>
      <c r="F1246" s="150" t="s">
        <v>1447</v>
      </c>
      <c r="G1246" s="151" t="s">
        <v>187</v>
      </c>
      <c r="H1246" s="152">
        <v>26.6</v>
      </c>
      <c r="I1246" s="153"/>
      <c r="J1246" s="154">
        <f>ROUND(I1246*H1246,2)</f>
        <v>0</v>
      </c>
      <c r="K1246" s="150" t="s">
        <v>177</v>
      </c>
      <c r="L1246" s="32"/>
      <c r="M1246" s="155" t="s">
        <v>3</v>
      </c>
      <c r="N1246" s="156" t="s">
        <v>45</v>
      </c>
      <c r="O1246" s="51"/>
      <c r="P1246" s="157">
        <f>O1246*H1246</f>
        <v>0</v>
      </c>
      <c r="Q1246" s="157">
        <v>0.00322</v>
      </c>
      <c r="R1246" s="157">
        <f>Q1246*H1246</f>
        <v>0.085652</v>
      </c>
      <c r="S1246" s="157">
        <v>0</v>
      </c>
      <c r="T1246" s="158">
        <f>S1246*H1246</f>
        <v>0</v>
      </c>
      <c r="AR1246" s="18" t="s">
        <v>386</v>
      </c>
      <c r="AT1246" s="18" t="s">
        <v>173</v>
      </c>
      <c r="AU1246" s="18" t="s">
        <v>84</v>
      </c>
      <c r="AY1246" s="18" t="s">
        <v>171</v>
      </c>
      <c r="BE1246" s="159">
        <f>IF(N1246="základní",J1246,0)</f>
        <v>0</v>
      </c>
      <c r="BF1246" s="159">
        <f>IF(N1246="snížená",J1246,0)</f>
        <v>0</v>
      </c>
      <c r="BG1246" s="159">
        <f>IF(N1246="zákl. přenesená",J1246,0)</f>
        <v>0</v>
      </c>
      <c r="BH1246" s="159">
        <f>IF(N1246="sníž. přenesená",J1246,0)</f>
        <v>0</v>
      </c>
      <c r="BI1246" s="159">
        <f>IF(N1246="nulová",J1246,0)</f>
        <v>0</v>
      </c>
      <c r="BJ1246" s="18" t="s">
        <v>82</v>
      </c>
      <c r="BK1246" s="159">
        <f>ROUND(I1246*H1246,2)</f>
        <v>0</v>
      </c>
      <c r="BL1246" s="18" t="s">
        <v>386</v>
      </c>
      <c r="BM1246" s="18" t="s">
        <v>1448</v>
      </c>
    </row>
    <row r="1247" spans="2:47" s="1" customFormat="1" ht="12">
      <c r="B1247" s="32"/>
      <c r="D1247" s="160" t="s">
        <v>180</v>
      </c>
      <c r="F1247" s="161" t="s">
        <v>1449</v>
      </c>
      <c r="I1247" s="93"/>
      <c r="L1247" s="32"/>
      <c r="M1247" s="162"/>
      <c r="N1247" s="51"/>
      <c r="O1247" s="51"/>
      <c r="P1247" s="51"/>
      <c r="Q1247" s="51"/>
      <c r="R1247" s="51"/>
      <c r="S1247" s="51"/>
      <c r="T1247" s="52"/>
      <c r="AT1247" s="18" t="s">
        <v>180</v>
      </c>
      <c r="AU1247" s="18" t="s">
        <v>84</v>
      </c>
    </row>
    <row r="1248" spans="2:51" s="14" customFormat="1" ht="12">
      <c r="B1248" s="179"/>
      <c r="D1248" s="160" t="s">
        <v>182</v>
      </c>
      <c r="E1248" s="180" t="s">
        <v>3</v>
      </c>
      <c r="F1248" s="181" t="s">
        <v>1450</v>
      </c>
      <c r="H1248" s="180" t="s">
        <v>3</v>
      </c>
      <c r="I1248" s="182"/>
      <c r="L1248" s="179"/>
      <c r="M1248" s="183"/>
      <c r="N1248" s="184"/>
      <c r="O1248" s="184"/>
      <c r="P1248" s="184"/>
      <c r="Q1248" s="184"/>
      <c r="R1248" s="184"/>
      <c r="S1248" s="184"/>
      <c r="T1248" s="185"/>
      <c r="AT1248" s="180" t="s">
        <v>182</v>
      </c>
      <c r="AU1248" s="180" t="s">
        <v>84</v>
      </c>
      <c r="AV1248" s="14" t="s">
        <v>82</v>
      </c>
      <c r="AW1248" s="14" t="s">
        <v>34</v>
      </c>
      <c r="AX1248" s="14" t="s">
        <v>74</v>
      </c>
      <c r="AY1248" s="180" t="s">
        <v>171</v>
      </c>
    </row>
    <row r="1249" spans="2:51" s="12" customFormat="1" ht="12">
      <c r="B1249" s="163"/>
      <c r="D1249" s="160" t="s">
        <v>182</v>
      </c>
      <c r="E1249" s="164" t="s">
        <v>3</v>
      </c>
      <c r="F1249" s="165" t="s">
        <v>1451</v>
      </c>
      <c r="H1249" s="166">
        <v>26.6</v>
      </c>
      <c r="I1249" s="167"/>
      <c r="L1249" s="163"/>
      <c r="M1249" s="168"/>
      <c r="N1249" s="169"/>
      <c r="O1249" s="169"/>
      <c r="P1249" s="169"/>
      <c r="Q1249" s="169"/>
      <c r="R1249" s="169"/>
      <c r="S1249" s="169"/>
      <c r="T1249" s="170"/>
      <c r="AT1249" s="164" t="s">
        <v>182</v>
      </c>
      <c r="AU1249" s="164" t="s">
        <v>84</v>
      </c>
      <c r="AV1249" s="12" t="s">
        <v>84</v>
      </c>
      <c r="AW1249" s="12" t="s">
        <v>34</v>
      </c>
      <c r="AX1249" s="12" t="s">
        <v>82</v>
      </c>
      <c r="AY1249" s="164" t="s">
        <v>171</v>
      </c>
    </row>
    <row r="1250" spans="2:65" s="1" customFormat="1" ht="16.5" customHeight="1">
      <c r="B1250" s="147"/>
      <c r="C1250" s="148" t="s">
        <v>1452</v>
      </c>
      <c r="D1250" s="148" t="s">
        <v>173</v>
      </c>
      <c r="E1250" s="149" t="s">
        <v>1453</v>
      </c>
      <c r="F1250" s="150" t="s">
        <v>1454</v>
      </c>
      <c r="G1250" s="151" t="s">
        <v>187</v>
      </c>
      <c r="H1250" s="152">
        <v>14.1</v>
      </c>
      <c r="I1250" s="153"/>
      <c r="J1250" s="154">
        <f>ROUND(I1250*H1250,2)</f>
        <v>0</v>
      </c>
      <c r="K1250" s="150" t="s">
        <v>177</v>
      </c>
      <c r="L1250" s="32"/>
      <c r="M1250" s="155" t="s">
        <v>3</v>
      </c>
      <c r="N1250" s="156" t="s">
        <v>45</v>
      </c>
      <c r="O1250" s="51"/>
      <c r="P1250" s="157">
        <f>O1250*H1250</f>
        <v>0</v>
      </c>
      <c r="Q1250" s="157">
        <v>0.0038</v>
      </c>
      <c r="R1250" s="157">
        <f>Q1250*H1250</f>
        <v>0.053579999999999996</v>
      </c>
      <c r="S1250" s="157">
        <v>0</v>
      </c>
      <c r="T1250" s="158">
        <f>S1250*H1250</f>
        <v>0</v>
      </c>
      <c r="AR1250" s="18" t="s">
        <v>386</v>
      </c>
      <c r="AT1250" s="18" t="s">
        <v>173</v>
      </c>
      <c r="AU1250" s="18" t="s">
        <v>84</v>
      </c>
      <c r="AY1250" s="18" t="s">
        <v>171</v>
      </c>
      <c r="BE1250" s="159">
        <f>IF(N1250="základní",J1250,0)</f>
        <v>0</v>
      </c>
      <c r="BF1250" s="159">
        <f>IF(N1250="snížená",J1250,0)</f>
        <v>0</v>
      </c>
      <c r="BG1250" s="159">
        <f>IF(N1250="zákl. přenesená",J1250,0)</f>
        <v>0</v>
      </c>
      <c r="BH1250" s="159">
        <f>IF(N1250="sníž. přenesená",J1250,0)</f>
        <v>0</v>
      </c>
      <c r="BI1250" s="159">
        <f>IF(N1250="nulová",J1250,0)</f>
        <v>0</v>
      </c>
      <c r="BJ1250" s="18" t="s">
        <v>82</v>
      </c>
      <c r="BK1250" s="159">
        <f>ROUND(I1250*H1250,2)</f>
        <v>0</v>
      </c>
      <c r="BL1250" s="18" t="s">
        <v>386</v>
      </c>
      <c r="BM1250" s="18" t="s">
        <v>1455</v>
      </c>
    </row>
    <row r="1251" spans="2:47" s="1" customFormat="1" ht="12">
      <c r="B1251" s="32"/>
      <c r="D1251" s="160" t="s">
        <v>180</v>
      </c>
      <c r="F1251" s="161" t="s">
        <v>1456</v>
      </c>
      <c r="I1251" s="93"/>
      <c r="L1251" s="32"/>
      <c r="M1251" s="162"/>
      <c r="N1251" s="51"/>
      <c r="O1251" s="51"/>
      <c r="P1251" s="51"/>
      <c r="Q1251" s="51"/>
      <c r="R1251" s="51"/>
      <c r="S1251" s="51"/>
      <c r="T1251" s="52"/>
      <c r="AT1251" s="18" t="s">
        <v>180</v>
      </c>
      <c r="AU1251" s="18" t="s">
        <v>84</v>
      </c>
    </row>
    <row r="1252" spans="2:51" s="14" customFormat="1" ht="12">
      <c r="B1252" s="179"/>
      <c r="D1252" s="160" t="s">
        <v>182</v>
      </c>
      <c r="E1252" s="180" t="s">
        <v>3</v>
      </c>
      <c r="F1252" s="181" t="s">
        <v>1340</v>
      </c>
      <c r="H1252" s="180" t="s">
        <v>3</v>
      </c>
      <c r="I1252" s="182"/>
      <c r="L1252" s="179"/>
      <c r="M1252" s="183"/>
      <c r="N1252" s="184"/>
      <c r="O1252" s="184"/>
      <c r="P1252" s="184"/>
      <c r="Q1252" s="184"/>
      <c r="R1252" s="184"/>
      <c r="S1252" s="184"/>
      <c r="T1252" s="185"/>
      <c r="AT1252" s="180" t="s">
        <v>182</v>
      </c>
      <c r="AU1252" s="180" t="s">
        <v>84</v>
      </c>
      <c r="AV1252" s="14" t="s">
        <v>82</v>
      </c>
      <c r="AW1252" s="14" t="s">
        <v>34</v>
      </c>
      <c r="AX1252" s="14" t="s">
        <v>74</v>
      </c>
      <c r="AY1252" s="180" t="s">
        <v>171</v>
      </c>
    </row>
    <row r="1253" spans="2:51" s="14" customFormat="1" ht="12">
      <c r="B1253" s="179"/>
      <c r="D1253" s="160" t="s">
        <v>182</v>
      </c>
      <c r="E1253" s="180" t="s">
        <v>3</v>
      </c>
      <c r="F1253" s="181" t="s">
        <v>1457</v>
      </c>
      <c r="H1253" s="180" t="s">
        <v>3</v>
      </c>
      <c r="I1253" s="182"/>
      <c r="L1253" s="179"/>
      <c r="M1253" s="183"/>
      <c r="N1253" s="184"/>
      <c r="O1253" s="184"/>
      <c r="P1253" s="184"/>
      <c r="Q1253" s="184"/>
      <c r="R1253" s="184"/>
      <c r="S1253" s="184"/>
      <c r="T1253" s="185"/>
      <c r="AT1253" s="180" t="s">
        <v>182</v>
      </c>
      <c r="AU1253" s="180" t="s">
        <v>84</v>
      </c>
      <c r="AV1253" s="14" t="s">
        <v>82</v>
      </c>
      <c r="AW1253" s="14" t="s">
        <v>34</v>
      </c>
      <c r="AX1253" s="14" t="s">
        <v>74</v>
      </c>
      <c r="AY1253" s="180" t="s">
        <v>171</v>
      </c>
    </row>
    <row r="1254" spans="2:51" s="12" customFormat="1" ht="12">
      <c r="B1254" s="163"/>
      <c r="D1254" s="160" t="s">
        <v>182</v>
      </c>
      <c r="E1254" s="164" t="s">
        <v>3</v>
      </c>
      <c r="F1254" s="165" t="s">
        <v>1458</v>
      </c>
      <c r="H1254" s="166">
        <v>14.1</v>
      </c>
      <c r="I1254" s="167"/>
      <c r="L1254" s="163"/>
      <c r="M1254" s="168"/>
      <c r="N1254" s="169"/>
      <c r="O1254" s="169"/>
      <c r="P1254" s="169"/>
      <c r="Q1254" s="169"/>
      <c r="R1254" s="169"/>
      <c r="S1254" s="169"/>
      <c r="T1254" s="170"/>
      <c r="AT1254" s="164" t="s">
        <v>182</v>
      </c>
      <c r="AU1254" s="164" t="s">
        <v>84</v>
      </c>
      <c r="AV1254" s="12" t="s">
        <v>84</v>
      </c>
      <c r="AW1254" s="12" t="s">
        <v>34</v>
      </c>
      <c r="AX1254" s="12" t="s">
        <v>74</v>
      </c>
      <c r="AY1254" s="164" t="s">
        <v>171</v>
      </c>
    </row>
    <row r="1255" spans="2:51" s="13" customFormat="1" ht="12">
      <c r="B1255" s="171"/>
      <c r="D1255" s="160" t="s">
        <v>182</v>
      </c>
      <c r="E1255" s="172" t="s">
        <v>3</v>
      </c>
      <c r="F1255" s="173" t="s">
        <v>201</v>
      </c>
      <c r="H1255" s="174">
        <v>14.1</v>
      </c>
      <c r="I1255" s="175"/>
      <c r="L1255" s="171"/>
      <c r="M1255" s="176"/>
      <c r="N1255" s="177"/>
      <c r="O1255" s="177"/>
      <c r="P1255" s="177"/>
      <c r="Q1255" s="177"/>
      <c r="R1255" s="177"/>
      <c r="S1255" s="177"/>
      <c r="T1255" s="178"/>
      <c r="AT1255" s="172" t="s">
        <v>182</v>
      </c>
      <c r="AU1255" s="172" t="s">
        <v>84</v>
      </c>
      <c r="AV1255" s="13" t="s">
        <v>178</v>
      </c>
      <c r="AW1255" s="13" t="s">
        <v>34</v>
      </c>
      <c r="AX1255" s="13" t="s">
        <v>82</v>
      </c>
      <c r="AY1255" s="172" t="s">
        <v>171</v>
      </c>
    </row>
    <row r="1256" spans="2:65" s="1" customFormat="1" ht="16.5" customHeight="1">
      <c r="B1256" s="147"/>
      <c r="C1256" s="148" t="s">
        <v>1459</v>
      </c>
      <c r="D1256" s="148" t="s">
        <v>173</v>
      </c>
      <c r="E1256" s="149" t="s">
        <v>1460</v>
      </c>
      <c r="F1256" s="150" t="s">
        <v>1461</v>
      </c>
      <c r="G1256" s="151" t="s">
        <v>1259</v>
      </c>
      <c r="H1256" s="152">
        <v>7</v>
      </c>
      <c r="I1256" s="153"/>
      <c r="J1256" s="154">
        <f>ROUND(I1256*H1256,2)</f>
        <v>0</v>
      </c>
      <c r="K1256" s="150" t="s">
        <v>177</v>
      </c>
      <c r="L1256" s="32"/>
      <c r="M1256" s="155" t="s">
        <v>3</v>
      </c>
      <c r="N1256" s="156" t="s">
        <v>45</v>
      </c>
      <c r="O1256" s="51"/>
      <c r="P1256" s="157">
        <f>O1256*H1256</f>
        <v>0</v>
      </c>
      <c r="Q1256" s="157">
        <v>0.00312</v>
      </c>
      <c r="R1256" s="157">
        <f>Q1256*H1256</f>
        <v>0.02184</v>
      </c>
      <c r="S1256" s="157">
        <v>0</v>
      </c>
      <c r="T1256" s="158">
        <f>S1256*H1256</f>
        <v>0</v>
      </c>
      <c r="AR1256" s="18" t="s">
        <v>386</v>
      </c>
      <c r="AT1256" s="18" t="s">
        <v>173</v>
      </c>
      <c r="AU1256" s="18" t="s">
        <v>84</v>
      </c>
      <c r="AY1256" s="18" t="s">
        <v>171</v>
      </c>
      <c r="BE1256" s="159">
        <f>IF(N1256="základní",J1256,0)</f>
        <v>0</v>
      </c>
      <c r="BF1256" s="159">
        <f>IF(N1256="snížená",J1256,0)</f>
        <v>0</v>
      </c>
      <c r="BG1256" s="159">
        <f>IF(N1256="zákl. přenesená",J1256,0)</f>
        <v>0</v>
      </c>
      <c r="BH1256" s="159">
        <f>IF(N1256="sníž. přenesená",J1256,0)</f>
        <v>0</v>
      </c>
      <c r="BI1256" s="159">
        <f>IF(N1256="nulová",J1256,0)</f>
        <v>0</v>
      </c>
      <c r="BJ1256" s="18" t="s">
        <v>82</v>
      </c>
      <c r="BK1256" s="159">
        <f>ROUND(I1256*H1256,2)</f>
        <v>0</v>
      </c>
      <c r="BL1256" s="18" t="s">
        <v>386</v>
      </c>
      <c r="BM1256" s="18" t="s">
        <v>1462</v>
      </c>
    </row>
    <row r="1257" spans="2:47" s="1" customFormat="1" ht="12">
      <c r="B1257" s="32"/>
      <c r="D1257" s="160" t="s">
        <v>180</v>
      </c>
      <c r="F1257" s="161" t="s">
        <v>1463</v>
      </c>
      <c r="I1257" s="93"/>
      <c r="L1257" s="32"/>
      <c r="M1257" s="162"/>
      <c r="N1257" s="51"/>
      <c r="O1257" s="51"/>
      <c r="P1257" s="51"/>
      <c r="Q1257" s="51"/>
      <c r="R1257" s="51"/>
      <c r="S1257" s="51"/>
      <c r="T1257" s="52"/>
      <c r="AT1257" s="18" t="s">
        <v>180</v>
      </c>
      <c r="AU1257" s="18" t="s">
        <v>84</v>
      </c>
    </row>
    <row r="1258" spans="2:51" s="14" customFormat="1" ht="12">
      <c r="B1258" s="179"/>
      <c r="D1258" s="160" t="s">
        <v>182</v>
      </c>
      <c r="E1258" s="180" t="s">
        <v>3</v>
      </c>
      <c r="F1258" s="181" t="s">
        <v>1464</v>
      </c>
      <c r="H1258" s="180" t="s">
        <v>3</v>
      </c>
      <c r="I1258" s="182"/>
      <c r="L1258" s="179"/>
      <c r="M1258" s="183"/>
      <c r="N1258" s="184"/>
      <c r="O1258" s="184"/>
      <c r="P1258" s="184"/>
      <c r="Q1258" s="184"/>
      <c r="R1258" s="184"/>
      <c r="S1258" s="184"/>
      <c r="T1258" s="185"/>
      <c r="AT1258" s="180" t="s">
        <v>182</v>
      </c>
      <c r="AU1258" s="180" t="s">
        <v>84</v>
      </c>
      <c r="AV1258" s="14" t="s">
        <v>82</v>
      </c>
      <c r="AW1258" s="14" t="s">
        <v>34</v>
      </c>
      <c r="AX1258" s="14" t="s">
        <v>74</v>
      </c>
      <c r="AY1258" s="180" t="s">
        <v>171</v>
      </c>
    </row>
    <row r="1259" spans="2:51" s="12" customFormat="1" ht="12">
      <c r="B1259" s="163"/>
      <c r="D1259" s="160" t="s">
        <v>182</v>
      </c>
      <c r="E1259" s="164" t="s">
        <v>3</v>
      </c>
      <c r="F1259" s="165" t="s">
        <v>1465</v>
      </c>
      <c r="H1259" s="166">
        <v>3</v>
      </c>
      <c r="I1259" s="167"/>
      <c r="L1259" s="163"/>
      <c r="M1259" s="168"/>
      <c r="N1259" s="169"/>
      <c r="O1259" s="169"/>
      <c r="P1259" s="169"/>
      <c r="Q1259" s="169"/>
      <c r="R1259" s="169"/>
      <c r="S1259" s="169"/>
      <c r="T1259" s="170"/>
      <c r="AT1259" s="164" t="s">
        <v>182</v>
      </c>
      <c r="AU1259" s="164" t="s">
        <v>84</v>
      </c>
      <c r="AV1259" s="12" t="s">
        <v>84</v>
      </c>
      <c r="AW1259" s="12" t="s">
        <v>34</v>
      </c>
      <c r="AX1259" s="12" t="s">
        <v>74</v>
      </c>
      <c r="AY1259" s="164" t="s">
        <v>171</v>
      </c>
    </row>
    <row r="1260" spans="2:51" s="14" customFormat="1" ht="12">
      <c r="B1260" s="179"/>
      <c r="D1260" s="160" t="s">
        <v>182</v>
      </c>
      <c r="E1260" s="180" t="s">
        <v>3</v>
      </c>
      <c r="F1260" s="181" t="s">
        <v>1466</v>
      </c>
      <c r="H1260" s="180" t="s">
        <v>3</v>
      </c>
      <c r="I1260" s="182"/>
      <c r="L1260" s="179"/>
      <c r="M1260" s="183"/>
      <c r="N1260" s="184"/>
      <c r="O1260" s="184"/>
      <c r="P1260" s="184"/>
      <c r="Q1260" s="184"/>
      <c r="R1260" s="184"/>
      <c r="S1260" s="184"/>
      <c r="T1260" s="185"/>
      <c r="AT1260" s="180" t="s">
        <v>182</v>
      </c>
      <c r="AU1260" s="180" t="s">
        <v>84</v>
      </c>
      <c r="AV1260" s="14" t="s">
        <v>82</v>
      </c>
      <c r="AW1260" s="14" t="s">
        <v>34</v>
      </c>
      <c r="AX1260" s="14" t="s">
        <v>74</v>
      </c>
      <c r="AY1260" s="180" t="s">
        <v>171</v>
      </c>
    </row>
    <row r="1261" spans="2:51" s="12" customFormat="1" ht="12">
      <c r="B1261" s="163"/>
      <c r="D1261" s="160" t="s">
        <v>182</v>
      </c>
      <c r="E1261" s="164" t="s">
        <v>3</v>
      </c>
      <c r="F1261" s="165" t="s">
        <v>1467</v>
      </c>
      <c r="H1261" s="166">
        <v>4</v>
      </c>
      <c r="I1261" s="167"/>
      <c r="L1261" s="163"/>
      <c r="M1261" s="168"/>
      <c r="N1261" s="169"/>
      <c r="O1261" s="169"/>
      <c r="P1261" s="169"/>
      <c r="Q1261" s="169"/>
      <c r="R1261" s="169"/>
      <c r="S1261" s="169"/>
      <c r="T1261" s="170"/>
      <c r="AT1261" s="164" t="s">
        <v>182</v>
      </c>
      <c r="AU1261" s="164" t="s">
        <v>84</v>
      </c>
      <c r="AV1261" s="12" t="s">
        <v>84</v>
      </c>
      <c r="AW1261" s="12" t="s">
        <v>34</v>
      </c>
      <c r="AX1261" s="12" t="s">
        <v>74</v>
      </c>
      <c r="AY1261" s="164" t="s">
        <v>171</v>
      </c>
    </row>
    <row r="1262" spans="2:51" s="13" customFormat="1" ht="12">
      <c r="B1262" s="171"/>
      <c r="D1262" s="160" t="s">
        <v>182</v>
      </c>
      <c r="E1262" s="172" t="s">
        <v>3</v>
      </c>
      <c r="F1262" s="173" t="s">
        <v>201</v>
      </c>
      <c r="H1262" s="174">
        <v>7</v>
      </c>
      <c r="I1262" s="175"/>
      <c r="L1262" s="171"/>
      <c r="M1262" s="176"/>
      <c r="N1262" s="177"/>
      <c r="O1262" s="177"/>
      <c r="P1262" s="177"/>
      <c r="Q1262" s="177"/>
      <c r="R1262" s="177"/>
      <c r="S1262" s="177"/>
      <c r="T1262" s="178"/>
      <c r="AT1262" s="172" t="s">
        <v>182</v>
      </c>
      <c r="AU1262" s="172" t="s">
        <v>84</v>
      </c>
      <c r="AV1262" s="13" t="s">
        <v>178</v>
      </c>
      <c r="AW1262" s="13" t="s">
        <v>34</v>
      </c>
      <c r="AX1262" s="13" t="s">
        <v>82</v>
      </c>
      <c r="AY1262" s="172" t="s">
        <v>171</v>
      </c>
    </row>
    <row r="1263" spans="2:65" s="1" customFormat="1" ht="16.5" customHeight="1">
      <c r="B1263" s="147"/>
      <c r="C1263" s="148" t="s">
        <v>1468</v>
      </c>
      <c r="D1263" s="148" t="s">
        <v>173</v>
      </c>
      <c r="E1263" s="149" t="s">
        <v>1469</v>
      </c>
      <c r="F1263" s="150" t="s">
        <v>1470</v>
      </c>
      <c r="G1263" s="151" t="s">
        <v>1259</v>
      </c>
      <c r="H1263" s="152">
        <v>1</v>
      </c>
      <c r="I1263" s="153"/>
      <c r="J1263" s="154">
        <f>ROUND(I1263*H1263,2)</f>
        <v>0</v>
      </c>
      <c r="K1263" s="150" t="s">
        <v>177</v>
      </c>
      <c r="L1263" s="32"/>
      <c r="M1263" s="155" t="s">
        <v>3</v>
      </c>
      <c r="N1263" s="156" t="s">
        <v>45</v>
      </c>
      <c r="O1263" s="51"/>
      <c r="P1263" s="157">
        <f>O1263*H1263</f>
        <v>0</v>
      </c>
      <c r="Q1263" s="157">
        <v>0.00357</v>
      </c>
      <c r="R1263" s="157">
        <f>Q1263*H1263</f>
        <v>0.00357</v>
      </c>
      <c r="S1263" s="157">
        <v>0</v>
      </c>
      <c r="T1263" s="158">
        <f>S1263*H1263</f>
        <v>0</v>
      </c>
      <c r="AR1263" s="18" t="s">
        <v>386</v>
      </c>
      <c r="AT1263" s="18" t="s">
        <v>173</v>
      </c>
      <c r="AU1263" s="18" t="s">
        <v>84</v>
      </c>
      <c r="AY1263" s="18" t="s">
        <v>171</v>
      </c>
      <c r="BE1263" s="159">
        <f>IF(N1263="základní",J1263,0)</f>
        <v>0</v>
      </c>
      <c r="BF1263" s="159">
        <f>IF(N1263="snížená",J1263,0)</f>
        <v>0</v>
      </c>
      <c r="BG1263" s="159">
        <f>IF(N1263="zákl. přenesená",J1263,0)</f>
        <v>0</v>
      </c>
      <c r="BH1263" s="159">
        <f>IF(N1263="sníž. přenesená",J1263,0)</f>
        <v>0</v>
      </c>
      <c r="BI1263" s="159">
        <f>IF(N1263="nulová",J1263,0)</f>
        <v>0</v>
      </c>
      <c r="BJ1263" s="18" t="s">
        <v>82</v>
      </c>
      <c r="BK1263" s="159">
        <f>ROUND(I1263*H1263,2)</f>
        <v>0</v>
      </c>
      <c r="BL1263" s="18" t="s">
        <v>386</v>
      </c>
      <c r="BM1263" s="18" t="s">
        <v>1471</v>
      </c>
    </row>
    <row r="1264" spans="2:47" s="1" customFormat="1" ht="12">
      <c r="B1264" s="32"/>
      <c r="D1264" s="160" t="s">
        <v>180</v>
      </c>
      <c r="F1264" s="161" t="s">
        <v>1472</v>
      </c>
      <c r="I1264" s="93"/>
      <c r="L1264" s="32"/>
      <c r="M1264" s="162"/>
      <c r="N1264" s="51"/>
      <c r="O1264" s="51"/>
      <c r="P1264" s="51"/>
      <c r="Q1264" s="51"/>
      <c r="R1264" s="51"/>
      <c r="S1264" s="51"/>
      <c r="T1264" s="52"/>
      <c r="AT1264" s="18" t="s">
        <v>180</v>
      </c>
      <c r="AU1264" s="18" t="s">
        <v>84</v>
      </c>
    </row>
    <row r="1265" spans="2:51" s="14" customFormat="1" ht="12">
      <c r="B1265" s="179"/>
      <c r="D1265" s="160" t="s">
        <v>182</v>
      </c>
      <c r="E1265" s="180" t="s">
        <v>3</v>
      </c>
      <c r="F1265" s="181" t="s">
        <v>1473</v>
      </c>
      <c r="H1265" s="180" t="s">
        <v>3</v>
      </c>
      <c r="I1265" s="182"/>
      <c r="L1265" s="179"/>
      <c r="M1265" s="183"/>
      <c r="N1265" s="184"/>
      <c r="O1265" s="184"/>
      <c r="P1265" s="184"/>
      <c r="Q1265" s="184"/>
      <c r="R1265" s="184"/>
      <c r="S1265" s="184"/>
      <c r="T1265" s="185"/>
      <c r="AT1265" s="180" t="s">
        <v>182</v>
      </c>
      <c r="AU1265" s="180" t="s">
        <v>84</v>
      </c>
      <c r="AV1265" s="14" t="s">
        <v>82</v>
      </c>
      <c r="AW1265" s="14" t="s">
        <v>34</v>
      </c>
      <c r="AX1265" s="14" t="s">
        <v>74</v>
      </c>
      <c r="AY1265" s="180" t="s">
        <v>171</v>
      </c>
    </row>
    <row r="1266" spans="2:51" s="12" customFormat="1" ht="12">
      <c r="B1266" s="163"/>
      <c r="D1266" s="160" t="s">
        <v>182</v>
      </c>
      <c r="E1266" s="164" t="s">
        <v>3</v>
      </c>
      <c r="F1266" s="165" t="s">
        <v>82</v>
      </c>
      <c r="H1266" s="166">
        <v>1</v>
      </c>
      <c r="I1266" s="167"/>
      <c r="L1266" s="163"/>
      <c r="M1266" s="168"/>
      <c r="N1266" s="169"/>
      <c r="O1266" s="169"/>
      <c r="P1266" s="169"/>
      <c r="Q1266" s="169"/>
      <c r="R1266" s="169"/>
      <c r="S1266" s="169"/>
      <c r="T1266" s="170"/>
      <c r="AT1266" s="164" t="s">
        <v>182</v>
      </c>
      <c r="AU1266" s="164" t="s">
        <v>84</v>
      </c>
      <c r="AV1266" s="12" t="s">
        <v>84</v>
      </c>
      <c r="AW1266" s="12" t="s">
        <v>34</v>
      </c>
      <c r="AX1266" s="12" t="s">
        <v>82</v>
      </c>
      <c r="AY1266" s="164" t="s">
        <v>171</v>
      </c>
    </row>
    <row r="1267" spans="2:65" s="1" customFormat="1" ht="16.5" customHeight="1">
      <c r="B1267" s="147"/>
      <c r="C1267" s="148" t="s">
        <v>1474</v>
      </c>
      <c r="D1267" s="148" t="s">
        <v>173</v>
      </c>
      <c r="E1267" s="149" t="s">
        <v>1475</v>
      </c>
      <c r="F1267" s="150" t="s">
        <v>1476</v>
      </c>
      <c r="G1267" s="151" t="s">
        <v>1259</v>
      </c>
      <c r="H1267" s="152">
        <v>2</v>
      </c>
      <c r="I1267" s="153"/>
      <c r="J1267" s="154">
        <f>ROUND(I1267*H1267,2)</f>
        <v>0</v>
      </c>
      <c r="K1267" s="150" t="s">
        <v>177</v>
      </c>
      <c r="L1267" s="32"/>
      <c r="M1267" s="155" t="s">
        <v>3</v>
      </c>
      <c r="N1267" s="156" t="s">
        <v>45</v>
      </c>
      <c r="O1267" s="51"/>
      <c r="P1267" s="157">
        <f>O1267*H1267</f>
        <v>0</v>
      </c>
      <c r="Q1267" s="157">
        <v>0.00357</v>
      </c>
      <c r="R1267" s="157">
        <f>Q1267*H1267</f>
        <v>0.00714</v>
      </c>
      <c r="S1267" s="157">
        <v>0</v>
      </c>
      <c r="T1267" s="158">
        <f>S1267*H1267</f>
        <v>0</v>
      </c>
      <c r="AR1267" s="18" t="s">
        <v>386</v>
      </c>
      <c r="AT1267" s="18" t="s">
        <v>173</v>
      </c>
      <c r="AU1267" s="18" t="s">
        <v>84</v>
      </c>
      <c r="AY1267" s="18" t="s">
        <v>171</v>
      </c>
      <c r="BE1267" s="159">
        <f>IF(N1267="základní",J1267,0)</f>
        <v>0</v>
      </c>
      <c r="BF1267" s="159">
        <f>IF(N1267="snížená",J1267,0)</f>
        <v>0</v>
      </c>
      <c r="BG1267" s="159">
        <f>IF(N1267="zákl. přenesená",J1267,0)</f>
        <v>0</v>
      </c>
      <c r="BH1267" s="159">
        <f>IF(N1267="sníž. přenesená",J1267,0)</f>
        <v>0</v>
      </c>
      <c r="BI1267" s="159">
        <f>IF(N1267="nulová",J1267,0)</f>
        <v>0</v>
      </c>
      <c r="BJ1267" s="18" t="s">
        <v>82</v>
      </c>
      <c r="BK1267" s="159">
        <f>ROUND(I1267*H1267,2)</f>
        <v>0</v>
      </c>
      <c r="BL1267" s="18" t="s">
        <v>386</v>
      </c>
      <c r="BM1267" s="18" t="s">
        <v>1477</v>
      </c>
    </row>
    <row r="1268" spans="2:47" s="1" customFormat="1" ht="12">
      <c r="B1268" s="32"/>
      <c r="D1268" s="160" t="s">
        <v>180</v>
      </c>
      <c r="F1268" s="161" t="s">
        <v>1478</v>
      </c>
      <c r="I1268" s="93"/>
      <c r="L1268" s="32"/>
      <c r="M1268" s="162"/>
      <c r="N1268" s="51"/>
      <c r="O1268" s="51"/>
      <c r="P1268" s="51"/>
      <c r="Q1268" s="51"/>
      <c r="R1268" s="51"/>
      <c r="S1268" s="51"/>
      <c r="T1268" s="52"/>
      <c r="AT1268" s="18" t="s">
        <v>180</v>
      </c>
      <c r="AU1268" s="18" t="s">
        <v>84</v>
      </c>
    </row>
    <row r="1269" spans="2:51" s="14" customFormat="1" ht="12">
      <c r="B1269" s="179"/>
      <c r="D1269" s="160" t="s">
        <v>182</v>
      </c>
      <c r="E1269" s="180" t="s">
        <v>3</v>
      </c>
      <c r="F1269" s="181" t="s">
        <v>1479</v>
      </c>
      <c r="H1269" s="180" t="s">
        <v>3</v>
      </c>
      <c r="I1269" s="182"/>
      <c r="L1269" s="179"/>
      <c r="M1269" s="183"/>
      <c r="N1269" s="184"/>
      <c r="O1269" s="184"/>
      <c r="P1269" s="184"/>
      <c r="Q1269" s="184"/>
      <c r="R1269" s="184"/>
      <c r="S1269" s="184"/>
      <c r="T1269" s="185"/>
      <c r="AT1269" s="180" t="s">
        <v>182</v>
      </c>
      <c r="AU1269" s="180" t="s">
        <v>84</v>
      </c>
      <c r="AV1269" s="14" t="s">
        <v>82</v>
      </c>
      <c r="AW1269" s="14" t="s">
        <v>34</v>
      </c>
      <c r="AX1269" s="14" t="s">
        <v>74</v>
      </c>
      <c r="AY1269" s="180" t="s">
        <v>171</v>
      </c>
    </row>
    <row r="1270" spans="2:51" s="12" customFormat="1" ht="12">
      <c r="B1270" s="163"/>
      <c r="D1270" s="160" t="s">
        <v>182</v>
      </c>
      <c r="E1270" s="164" t="s">
        <v>3</v>
      </c>
      <c r="F1270" s="165" t="s">
        <v>1480</v>
      </c>
      <c r="H1270" s="166">
        <v>2</v>
      </c>
      <c r="I1270" s="167"/>
      <c r="L1270" s="163"/>
      <c r="M1270" s="168"/>
      <c r="N1270" s="169"/>
      <c r="O1270" s="169"/>
      <c r="P1270" s="169"/>
      <c r="Q1270" s="169"/>
      <c r="R1270" s="169"/>
      <c r="S1270" s="169"/>
      <c r="T1270" s="170"/>
      <c r="AT1270" s="164" t="s">
        <v>182</v>
      </c>
      <c r="AU1270" s="164" t="s">
        <v>84</v>
      </c>
      <c r="AV1270" s="12" t="s">
        <v>84</v>
      </c>
      <c r="AW1270" s="12" t="s">
        <v>34</v>
      </c>
      <c r="AX1270" s="12" t="s">
        <v>82</v>
      </c>
      <c r="AY1270" s="164" t="s">
        <v>171</v>
      </c>
    </row>
    <row r="1271" spans="2:65" s="1" customFormat="1" ht="16.5" customHeight="1">
      <c r="B1271" s="147"/>
      <c r="C1271" s="148" t="s">
        <v>1481</v>
      </c>
      <c r="D1271" s="148" t="s">
        <v>173</v>
      </c>
      <c r="E1271" s="149" t="s">
        <v>1482</v>
      </c>
      <c r="F1271" s="150" t="s">
        <v>1483</v>
      </c>
      <c r="G1271" s="151" t="s">
        <v>187</v>
      </c>
      <c r="H1271" s="152">
        <v>23</v>
      </c>
      <c r="I1271" s="153"/>
      <c r="J1271" s="154">
        <f>ROUND(I1271*H1271,2)</f>
        <v>0</v>
      </c>
      <c r="K1271" s="150" t="s">
        <v>177</v>
      </c>
      <c r="L1271" s="32"/>
      <c r="M1271" s="155" t="s">
        <v>3</v>
      </c>
      <c r="N1271" s="156" t="s">
        <v>45</v>
      </c>
      <c r="O1271" s="51"/>
      <c r="P1271" s="157">
        <f>O1271*H1271</f>
        <v>0</v>
      </c>
      <c r="Q1271" s="157">
        <v>0.00289</v>
      </c>
      <c r="R1271" s="157">
        <f>Q1271*H1271</f>
        <v>0.06647</v>
      </c>
      <c r="S1271" s="157">
        <v>0</v>
      </c>
      <c r="T1271" s="158">
        <f>S1271*H1271</f>
        <v>0</v>
      </c>
      <c r="AR1271" s="18" t="s">
        <v>386</v>
      </c>
      <c r="AT1271" s="18" t="s">
        <v>173</v>
      </c>
      <c r="AU1271" s="18" t="s">
        <v>84</v>
      </c>
      <c r="AY1271" s="18" t="s">
        <v>171</v>
      </c>
      <c r="BE1271" s="159">
        <f>IF(N1271="základní",J1271,0)</f>
        <v>0</v>
      </c>
      <c r="BF1271" s="159">
        <f>IF(N1271="snížená",J1271,0)</f>
        <v>0</v>
      </c>
      <c r="BG1271" s="159">
        <f>IF(N1271="zákl. přenesená",J1271,0)</f>
        <v>0</v>
      </c>
      <c r="BH1271" s="159">
        <f>IF(N1271="sníž. přenesená",J1271,0)</f>
        <v>0</v>
      </c>
      <c r="BI1271" s="159">
        <f>IF(N1271="nulová",J1271,0)</f>
        <v>0</v>
      </c>
      <c r="BJ1271" s="18" t="s">
        <v>82</v>
      </c>
      <c r="BK1271" s="159">
        <f>ROUND(I1271*H1271,2)</f>
        <v>0</v>
      </c>
      <c r="BL1271" s="18" t="s">
        <v>386</v>
      </c>
      <c r="BM1271" s="18" t="s">
        <v>1484</v>
      </c>
    </row>
    <row r="1272" spans="2:47" s="1" customFormat="1" ht="12">
      <c r="B1272" s="32"/>
      <c r="D1272" s="160" t="s">
        <v>180</v>
      </c>
      <c r="F1272" s="161" t="s">
        <v>1485</v>
      </c>
      <c r="I1272" s="93"/>
      <c r="L1272" s="32"/>
      <c r="M1272" s="162"/>
      <c r="N1272" s="51"/>
      <c r="O1272" s="51"/>
      <c r="P1272" s="51"/>
      <c r="Q1272" s="51"/>
      <c r="R1272" s="51"/>
      <c r="S1272" s="51"/>
      <c r="T1272" s="52"/>
      <c r="AT1272" s="18" t="s">
        <v>180</v>
      </c>
      <c r="AU1272" s="18" t="s">
        <v>84</v>
      </c>
    </row>
    <row r="1273" spans="2:51" s="14" customFormat="1" ht="12">
      <c r="B1273" s="179"/>
      <c r="D1273" s="160" t="s">
        <v>182</v>
      </c>
      <c r="E1273" s="180" t="s">
        <v>3</v>
      </c>
      <c r="F1273" s="181" t="s">
        <v>1340</v>
      </c>
      <c r="H1273" s="180" t="s">
        <v>3</v>
      </c>
      <c r="I1273" s="182"/>
      <c r="L1273" s="179"/>
      <c r="M1273" s="183"/>
      <c r="N1273" s="184"/>
      <c r="O1273" s="184"/>
      <c r="P1273" s="184"/>
      <c r="Q1273" s="184"/>
      <c r="R1273" s="184"/>
      <c r="S1273" s="184"/>
      <c r="T1273" s="185"/>
      <c r="AT1273" s="180" t="s">
        <v>182</v>
      </c>
      <c r="AU1273" s="180" t="s">
        <v>84</v>
      </c>
      <c r="AV1273" s="14" t="s">
        <v>82</v>
      </c>
      <c r="AW1273" s="14" t="s">
        <v>34</v>
      </c>
      <c r="AX1273" s="14" t="s">
        <v>74</v>
      </c>
      <c r="AY1273" s="180" t="s">
        <v>171</v>
      </c>
    </row>
    <row r="1274" spans="2:51" s="14" customFormat="1" ht="12">
      <c r="B1274" s="179"/>
      <c r="D1274" s="160" t="s">
        <v>182</v>
      </c>
      <c r="E1274" s="180" t="s">
        <v>3</v>
      </c>
      <c r="F1274" s="181" t="s">
        <v>1464</v>
      </c>
      <c r="H1274" s="180" t="s">
        <v>3</v>
      </c>
      <c r="I1274" s="182"/>
      <c r="L1274" s="179"/>
      <c r="M1274" s="183"/>
      <c r="N1274" s="184"/>
      <c r="O1274" s="184"/>
      <c r="P1274" s="184"/>
      <c r="Q1274" s="184"/>
      <c r="R1274" s="184"/>
      <c r="S1274" s="184"/>
      <c r="T1274" s="185"/>
      <c r="AT1274" s="180" t="s">
        <v>182</v>
      </c>
      <c r="AU1274" s="180" t="s">
        <v>84</v>
      </c>
      <c r="AV1274" s="14" t="s">
        <v>82</v>
      </c>
      <c r="AW1274" s="14" t="s">
        <v>34</v>
      </c>
      <c r="AX1274" s="14" t="s">
        <v>74</v>
      </c>
      <c r="AY1274" s="180" t="s">
        <v>171</v>
      </c>
    </row>
    <row r="1275" spans="2:51" s="12" customFormat="1" ht="12">
      <c r="B1275" s="163"/>
      <c r="D1275" s="160" t="s">
        <v>182</v>
      </c>
      <c r="E1275" s="164" t="s">
        <v>3</v>
      </c>
      <c r="F1275" s="165" t="s">
        <v>1486</v>
      </c>
      <c r="H1275" s="166">
        <v>20</v>
      </c>
      <c r="I1275" s="167"/>
      <c r="L1275" s="163"/>
      <c r="M1275" s="168"/>
      <c r="N1275" s="169"/>
      <c r="O1275" s="169"/>
      <c r="P1275" s="169"/>
      <c r="Q1275" s="169"/>
      <c r="R1275" s="169"/>
      <c r="S1275" s="169"/>
      <c r="T1275" s="170"/>
      <c r="AT1275" s="164" t="s">
        <v>182</v>
      </c>
      <c r="AU1275" s="164" t="s">
        <v>84</v>
      </c>
      <c r="AV1275" s="12" t="s">
        <v>84</v>
      </c>
      <c r="AW1275" s="12" t="s">
        <v>34</v>
      </c>
      <c r="AX1275" s="12" t="s">
        <v>74</v>
      </c>
      <c r="AY1275" s="164" t="s">
        <v>171</v>
      </c>
    </row>
    <row r="1276" spans="2:51" s="14" customFormat="1" ht="12">
      <c r="B1276" s="179"/>
      <c r="D1276" s="160" t="s">
        <v>182</v>
      </c>
      <c r="E1276" s="180" t="s">
        <v>3</v>
      </c>
      <c r="F1276" s="181" t="s">
        <v>1466</v>
      </c>
      <c r="H1276" s="180" t="s">
        <v>3</v>
      </c>
      <c r="I1276" s="182"/>
      <c r="L1276" s="179"/>
      <c r="M1276" s="183"/>
      <c r="N1276" s="184"/>
      <c r="O1276" s="184"/>
      <c r="P1276" s="184"/>
      <c r="Q1276" s="184"/>
      <c r="R1276" s="184"/>
      <c r="S1276" s="184"/>
      <c r="T1276" s="185"/>
      <c r="AT1276" s="180" t="s">
        <v>182</v>
      </c>
      <c r="AU1276" s="180" t="s">
        <v>84</v>
      </c>
      <c r="AV1276" s="14" t="s">
        <v>82</v>
      </c>
      <c r="AW1276" s="14" t="s">
        <v>34</v>
      </c>
      <c r="AX1276" s="14" t="s">
        <v>74</v>
      </c>
      <c r="AY1276" s="180" t="s">
        <v>171</v>
      </c>
    </row>
    <row r="1277" spans="2:51" s="12" customFormat="1" ht="12">
      <c r="B1277" s="163"/>
      <c r="D1277" s="160" t="s">
        <v>182</v>
      </c>
      <c r="E1277" s="164" t="s">
        <v>3</v>
      </c>
      <c r="F1277" s="165" t="s">
        <v>1487</v>
      </c>
      <c r="H1277" s="166">
        <v>3</v>
      </c>
      <c r="I1277" s="167"/>
      <c r="L1277" s="163"/>
      <c r="M1277" s="168"/>
      <c r="N1277" s="169"/>
      <c r="O1277" s="169"/>
      <c r="P1277" s="169"/>
      <c r="Q1277" s="169"/>
      <c r="R1277" s="169"/>
      <c r="S1277" s="169"/>
      <c r="T1277" s="170"/>
      <c r="AT1277" s="164" t="s">
        <v>182</v>
      </c>
      <c r="AU1277" s="164" t="s">
        <v>84</v>
      </c>
      <c r="AV1277" s="12" t="s">
        <v>84</v>
      </c>
      <c r="AW1277" s="12" t="s">
        <v>34</v>
      </c>
      <c r="AX1277" s="12" t="s">
        <v>74</v>
      </c>
      <c r="AY1277" s="164" t="s">
        <v>171</v>
      </c>
    </row>
    <row r="1278" spans="2:51" s="13" customFormat="1" ht="12">
      <c r="B1278" s="171"/>
      <c r="D1278" s="160" t="s">
        <v>182</v>
      </c>
      <c r="E1278" s="172" t="s">
        <v>3</v>
      </c>
      <c r="F1278" s="173" t="s">
        <v>201</v>
      </c>
      <c r="H1278" s="174">
        <v>23</v>
      </c>
      <c r="I1278" s="175"/>
      <c r="L1278" s="171"/>
      <c r="M1278" s="176"/>
      <c r="N1278" s="177"/>
      <c r="O1278" s="177"/>
      <c r="P1278" s="177"/>
      <c r="Q1278" s="177"/>
      <c r="R1278" s="177"/>
      <c r="S1278" s="177"/>
      <c r="T1278" s="178"/>
      <c r="AT1278" s="172" t="s">
        <v>182</v>
      </c>
      <c r="AU1278" s="172" t="s">
        <v>84</v>
      </c>
      <c r="AV1278" s="13" t="s">
        <v>178</v>
      </c>
      <c r="AW1278" s="13" t="s">
        <v>34</v>
      </c>
      <c r="AX1278" s="13" t="s">
        <v>82</v>
      </c>
      <c r="AY1278" s="172" t="s">
        <v>171</v>
      </c>
    </row>
    <row r="1279" spans="2:65" s="1" customFormat="1" ht="16.5" customHeight="1">
      <c r="B1279" s="147"/>
      <c r="C1279" s="148" t="s">
        <v>1488</v>
      </c>
      <c r="D1279" s="148" t="s">
        <v>173</v>
      </c>
      <c r="E1279" s="149" t="s">
        <v>1489</v>
      </c>
      <c r="F1279" s="150" t="s">
        <v>1490</v>
      </c>
      <c r="G1279" s="151" t="s">
        <v>187</v>
      </c>
      <c r="H1279" s="152">
        <v>5</v>
      </c>
      <c r="I1279" s="153"/>
      <c r="J1279" s="154">
        <f>ROUND(I1279*H1279,2)</f>
        <v>0</v>
      </c>
      <c r="K1279" s="150" t="s">
        <v>177</v>
      </c>
      <c r="L1279" s="32"/>
      <c r="M1279" s="155" t="s">
        <v>3</v>
      </c>
      <c r="N1279" s="156" t="s">
        <v>45</v>
      </c>
      <c r="O1279" s="51"/>
      <c r="P1279" s="157">
        <f>O1279*H1279</f>
        <v>0</v>
      </c>
      <c r="Q1279" s="157">
        <v>0.0035</v>
      </c>
      <c r="R1279" s="157">
        <f>Q1279*H1279</f>
        <v>0.0175</v>
      </c>
      <c r="S1279" s="157">
        <v>0</v>
      </c>
      <c r="T1279" s="158">
        <f>S1279*H1279</f>
        <v>0</v>
      </c>
      <c r="AR1279" s="18" t="s">
        <v>386</v>
      </c>
      <c r="AT1279" s="18" t="s">
        <v>173</v>
      </c>
      <c r="AU1279" s="18" t="s">
        <v>84</v>
      </c>
      <c r="AY1279" s="18" t="s">
        <v>171</v>
      </c>
      <c r="BE1279" s="159">
        <f>IF(N1279="základní",J1279,0)</f>
        <v>0</v>
      </c>
      <c r="BF1279" s="159">
        <f>IF(N1279="snížená",J1279,0)</f>
        <v>0</v>
      </c>
      <c r="BG1279" s="159">
        <f>IF(N1279="zákl. přenesená",J1279,0)</f>
        <v>0</v>
      </c>
      <c r="BH1279" s="159">
        <f>IF(N1279="sníž. přenesená",J1279,0)</f>
        <v>0</v>
      </c>
      <c r="BI1279" s="159">
        <f>IF(N1279="nulová",J1279,0)</f>
        <v>0</v>
      </c>
      <c r="BJ1279" s="18" t="s">
        <v>82</v>
      </c>
      <c r="BK1279" s="159">
        <f>ROUND(I1279*H1279,2)</f>
        <v>0</v>
      </c>
      <c r="BL1279" s="18" t="s">
        <v>386</v>
      </c>
      <c r="BM1279" s="18" t="s">
        <v>1491</v>
      </c>
    </row>
    <row r="1280" spans="2:47" s="1" customFormat="1" ht="12">
      <c r="B1280" s="32"/>
      <c r="D1280" s="160" t="s">
        <v>180</v>
      </c>
      <c r="F1280" s="161" t="s">
        <v>1492</v>
      </c>
      <c r="I1280" s="93"/>
      <c r="L1280" s="32"/>
      <c r="M1280" s="162"/>
      <c r="N1280" s="51"/>
      <c r="O1280" s="51"/>
      <c r="P1280" s="51"/>
      <c r="Q1280" s="51"/>
      <c r="R1280" s="51"/>
      <c r="S1280" s="51"/>
      <c r="T1280" s="52"/>
      <c r="AT1280" s="18" t="s">
        <v>180</v>
      </c>
      <c r="AU1280" s="18" t="s">
        <v>84</v>
      </c>
    </row>
    <row r="1281" spans="2:51" s="14" customFormat="1" ht="12">
      <c r="B1281" s="179"/>
      <c r="D1281" s="160" t="s">
        <v>182</v>
      </c>
      <c r="E1281" s="180" t="s">
        <v>3</v>
      </c>
      <c r="F1281" s="181" t="s">
        <v>1493</v>
      </c>
      <c r="H1281" s="180" t="s">
        <v>3</v>
      </c>
      <c r="I1281" s="182"/>
      <c r="L1281" s="179"/>
      <c r="M1281" s="183"/>
      <c r="N1281" s="184"/>
      <c r="O1281" s="184"/>
      <c r="P1281" s="184"/>
      <c r="Q1281" s="184"/>
      <c r="R1281" s="184"/>
      <c r="S1281" s="184"/>
      <c r="T1281" s="185"/>
      <c r="AT1281" s="180" t="s">
        <v>182</v>
      </c>
      <c r="AU1281" s="180" t="s">
        <v>84</v>
      </c>
      <c r="AV1281" s="14" t="s">
        <v>82</v>
      </c>
      <c r="AW1281" s="14" t="s">
        <v>34</v>
      </c>
      <c r="AX1281" s="14" t="s">
        <v>74</v>
      </c>
      <c r="AY1281" s="180" t="s">
        <v>171</v>
      </c>
    </row>
    <row r="1282" spans="2:51" s="12" customFormat="1" ht="12">
      <c r="B1282" s="163"/>
      <c r="D1282" s="160" t="s">
        <v>182</v>
      </c>
      <c r="E1282" s="164" t="s">
        <v>3</v>
      </c>
      <c r="F1282" s="165" t="s">
        <v>208</v>
      </c>
      <c r="H1282" s="166">
        <v>5</v>
      </c>
      <c r="I1282" s="167"/>
      <c r="L1282" s="163"/>
      <c r="M1282" s="168"/>
      <c r="N1282" s="169"/>
      <c r="O1282" s="169"/>
      <c r="P1282" s="169"/>
      <c r="Q1282" s="169"/>
      <c r="R1282" s="169"/>
      <c r="S1282" s="169"/>
      <c r="T1282" s="170"/>
      <c r="AT1282" s="164" t="s">
        <v>182</v>
      </c>
      <c r="AU1282" s="164" t="s">
        <v>84</v>
      </c>
      <c r="AV1282" s="12" t="s">
        <v>84</v>
      </c>
      <c r="AW1282" s="12" t="s">
        <v>34</v>
      </c>
      <c r="AX1282" s="12" t="s">
        <v>82</v>
      </c>
      <c r="AY1282" s="164" t="s">
        <v>171</v>
      </c>
    </row>
    <row r="1283" spans="2:65" s="1" customFormat="1" ht="16.5" customHeight="1">
      <c r="B1283" s="147"/>
      <c r="C1283" s="148" t="s">
        <v>1494</v>
      </c>
      <c r="D1283" s="148" t="s">
        <v>173</v>
      </c>
      <c r="E1283" s="149" t="s">
        <v>1495</v>
      </c>
      <c r="F1283" s="150" t="s">
        <v>1496</v>
      </c>
      <c r="G1283" s="151" t="s">
        <v>187</v>
      </c>
      <c r="H1283" s="152">
        <v>9</v>
      </c>
      <c r="I1283" s="153"/>
      <c r="J1283" s="154">
        <f>ROUND(I1283*H1283,2)</f>
        <v>0</v>
      </c>
      <c r="K1283" s="150" t="s">
        <v>3</v>
      </c>
      <c r="L1283" s="32"/>
      <c r="M1283" s="155" t="s">
        <v>3</v>
      </c>
      <c r="N1283" s="156" t="s">
        <v>45</v>
      </c>
      <c r="O1283" s="51"/>
      <c r="P1283" s="157">
        <f>O1283*H1283</f>
        <v>0</v>
      </c>
      <c r="Q1283" s="157">
        <v>0.00286</v>
      </c>
      <c r="R1283" s="157">
        <f>Q1283*H1283</f>
        <v>0.025740000000000002</v>
      </c>
      <c r="S1283" s="157">
        <v>0</v>
      </c>
      <c r="T1283" s="158">
        <f>S1283*H1283</f>
        <v>0</v>
      </c>
      <c r="AR1283" s="18" t="s">
        <v>386</v>
      </c>
      <c r="AT1283" s="18" t="s">
        <v>173</v>
      </c>
      <c r="AU1283" s="18" t="s">
        <v>84</v>
      </c>
      <c r="AY1283" s="18" t="s">
        <v>171</v>
      </c>
      <c r="BE1283" s="159">
        <f>IF(N1283="základní",J1283,0)</f>
        <v>0</v>
      </c>
      <c r="BF1283" s="159">
        <f>IF(N1283="snížená",J1283,0)</f>
        <v>0</v>
      </c>
      <c r="BG1283" s="159">
        <f>IF(N1283="zákl. přenesená",J1283,0)</f>
        <v>0</v>
      </c>
      <c r="BH1283" s="159">
        <f>IF(N1283="sníž. přenesená",J1283,0)</f>
        <v>0</v>
      </c>
      <c r="BI1283" s="159">
        <f>IF(N1283="nulová",J1283,0)</f>
        <v>0</v>
      </c>
      <c r="BJ1283" s="18" t="s">
        <v>82</v>
      </c>
      <c r="BK1283" s="159">
        <f>ROUND(I1283*H1283,2)</f>
        <v>0</v>
      </c>
      <c r="BL1283" s="18" t="s">
        <v>386</v>
      </c>
      <c r="BM1283" s="18" t="s">
        <v>1497</v>
      </c>
    </row>
    <row r="1284" spans="2:47" s="1" customFormat="1" ht="12">
      <c r="B1284" s="32"/>
      <c r="D1284" s="160" t="s">
        <v>180</v>
      </c>
      <c r="F1284" s="161" t="s">
        <v>1496</v>
      </c>
      <c r="I1284" s="93"/>
      <c r="L1284" s="32"/>
      <c r="M1284" s="162"/>
      <c r="N1284" s="51"/>
      <c r="O1284" s="51"/>
      <c r="P1284" s="51"/>
      <c r="Q1284" s="51"/>
      <c r="R1284" s="51"/>
      <c r="S1284" s="51"/>
      <c r="T1284" s="52"/>
      <c r="AT1284" s="18" t="s">
        <v>180</v>
      </c>
      <c r="AU1284" s="18" t="s">
        <v>84</v>
      </c>
    </row>
    <row r="1285" spans="2:51" s="14" customFormat="1" ht="12">
      <c r="B1285" s="179"/>
      <c r="D1285" s="160" t="s">
        <v>182</v>
      </c>
      <c r="E1285" s="180" t="s">
        <v>3</v>
      </c>
      <c r="F1285" s="181" t="s">
        <v>1479</v>
      </c>
      <c r="H1285" s="180" t="s">
        <v>3</v>
      </c>
      <c r="I1285" s="182"/>
      <c r="L1285" s="179"/>
      <c r="M1285" s="183"/>
      <c r="N1285" s="184"/>
      <c r="O1285" s="184"/>
      <c r="P1285" s="184"/>
      <c r="Q1285" s="184"/>
      <c r="R1285" s="184"/>
      <c r="S1285" s="184"/>
      <c r="T1285" s="185"/>
      <c r="AT1285" s="180" t="s">
        <v>182</v>
      </c>
      <c r="AU1285" s="180" t="s">
        <v>84</v>
      </c>
      <c r="AV1285" s="14" t="s">
        <v>82</v>
      </c>
      <c r="AW1285" s="14" t="s">
        <v>34</v>
      </c>
      <c r="AX1285" s="14" t="s">
        <v>74</v>
      </c>
      <c r="AY1285" s="180" t="s">
        <v>171</v>
      </c>
    </row>
    <row r="1286" spans="2:51" s="12" customFormat="1" ht="12">
      <c r="B1286" s="163"/>
      <c r="D1286" s="160" t="s">
        <v>182</v>
      </c>
      <c r="E1286" s="164" t="s">
        <v>3</v>
      </c>
      <c r="F1286" s="165" t="s">
        <v>1498</v>
      </c>
      <c r="H1286" s="166">
        <v>9</v>
      </c>
      <c r="I1286" s="167"/>
      <c r="L1286" s="163"/>
      <c r="M1286" s="168"/>
      <c r="N1286" s="169"/>
      <c r="O1286" s="169"/>
      <c r="P1286" s="169"/>
      <c r="Q1286" s="169"/>
      <c r="R1286" s="169"/>
      <c r="S1286" s="169"/>
      <c r="T1286" s="170"/>
      <c r="AT1286" s="164" t="s">
        <v>182</v>
      </c>
      <c r="AU1286" s="164" t="s">
        <v>84</v>
      </c>
      <c r="AV1286" s="12" t="s">
        <v>84</v>
      </c>
      <c r="AW1286" s="12" t="s">
        <v>34</v>
      </c>
      <c r="AX1286" s="12" t="s">
        <v>82</v>
      </c>
      <c r="AY1286" s="164" t="s">
        <v>171</v>
      </c>
    </row>
    <row r="1287" spans="2:65" s="1" customFormat="1" ht="16.5" customHeight="1">
      <c r="B1287" s="147"/>
      <c r="C1287" s="148" t="s">
        <v>1499</v>
      </c>
      <c r="D1287" s="148" t="s">
        <v>173</v>
      </c>
      <c r="E1287" s="149" t="s">
        <v>1500</v>
      </c>
      <c r="F1287" s="150" t="s">
        <v>1501</v>
      </c>
      <c r="G1287" s="151" t="s">
        <v>235</v>
      </c>
      <c r="H1287" s="152">
        <v>5.485</v>
      </c>
      <c r="I1287" s="153"/>
      <c r="J1287" s="154">
        <f>ROUND(I1287*H1287,2)</f>
        <v>0</v>
      </c>
      <c r="K1287" s="150" t="s">
        <v>177</v>
      </c>
      <c r="L1287" s="32"/>
      <c r="M1287" s="155" t="s">
        <v>3</v>
      </c>
      <c r="N1287" s="156" t="s">
        <v>45</v>
      </c>
      <c r="O1287" s="51"/>
      <c r="P1287" s="157">
        <f>O1287*H1287</f>
        <v>0</v>
      </c>
      <c r="Q1287" s="157">
        <v>0</v>
      </c>
      <c r="R1287" s="157">
        <f>Q1287*H1287</f>
        <v>0</v>
      </c>
      <c r="S1287" s="157">
        <v>0</v>
      </c>
      <c r="T1287" s="158">
        <f>S1287*H1287</f>
        <v>0</v>
      </c>
      <c r="AR1287" s="18" t="s">
        <v>386</v>
      </c>
      <c r="AT1287" s="18" t="s">
        <v>173</v>
      </c>
      <c r="AU1287" s="18" t="s">
        <v>84</v>
      </c>
      <c r="AY1287" s="18" t="s">
        <v>171</v>
      </c>
      <c r="BE1287" s="159">
        <f>IF(N1287="základní",J1287,0)</f>
        <v>0</v>
      </c>
      <c r="BF1287" s="159">
        <f>IF(N1287="snížená",J1287,0)</f>
        <v>0</v>
      </c>
      <c r="BG1287" s="159">
        <f>IF(N1287="zákl. přenesená",J1287,0)</f>
        <v>0</v>
      </c>
      <c r="BH1287" s="159">
        <f>IF(N1287="sníž. přenesená",J1287,0)</f>
        <v>0</v>
      </c>
      <c r="BI1287" s="159">
        <f>IF(N1287="nulová",J1287,0)</f>
        <v>0</v>
      </c>
      <c r="BJ1287" s="18" t="s">
        <v>82</v>
      </c>
      <c r="BK1287" s="159">
        <f>ROUND(I1287*H1287,2)</f>
        <v>0</v>
      </c>
      <c r="BL1287" s="18" t="s">
        <v>386</v>
      </c>
      <c r="BM1287" s="18" t="s">
        <v>1502</v>
      </c>
    </row>
    <row r="1288" spans="2:47" s="1" customFormat="1" ht="19.5">
      <c r="B1288" s="32"/>
      <c r="D1288" s="160" t="s">
        <v>180</v>
      </c>
      <c r="F1288" s="161" t="s">
        <v>1503</v>
      </c>
      <c r="I1288" s="93"/>
      <c r="L1288" s="32"/>
      <c r="M1288" s="162"/>
      <c r="N1288" s="51"/>
      <c r="O1288" s="51"/>
      <c r="P1288" s="51"/>
      <c r="Q1288" s="51"/>
      <c r="R1288" s="51"/>
      <c r="S1288" s="51"/>
      <c r="T1288" s="52"/>
      <c r="AT1288" s="18" t="s">
        <v>180</v>
      </c>
      <c r="AU1288" s="18" t="s">
        <v>84</v>
      </c>
    </row>
    <row r="1289" spans="2:63" s="11" customFormat="1" ht="22.9" customHeight="1">
      <c r="B1289" s="134"/>
      <c r="D1289" s="135" t="s">
        <v>73</v>
      </c>
      <c r="E1289" s="145" t="s">
        <v>1504</v>
      </c>
      <c r="F1289" s="145" t="s">
        <v>1505</v>
      </c>
      <c r="I1289" s="137"/>
      <c r="J1289" s="146">
        <f>BK1289</f>
        <v>0</v>
      </c>
      <c r="L1289" s="134"/>
      <c r="M1289" s="139"/>
      <c r="N1289" s="140"/>
      <c r="O1289" s="140"/>
      <c r="P1289" s="141">
        <f>SUM(P1290:P1412)</f>
        <v>0</v>
      </c>
      <c r="Q1289" s="140"/>
      <c r="R1289" s="141">
        <f>SUM(R1290:R1412)</f>
        <v>1.3959200000000005</v>
      </c>
      <c r="S1289" s="140"/>
      <c r="T1289" s="142">
        <f>SUM(T1290:T1412)</f>
        <v>0</v>
      </c>
      <c r="AR1289" s="135" t="s">
        <v>84</v>
      </c>
      <c r="AT1289" s="143" t="s">
        <v>73</v>
      </c>
      <c r="AU1289" s="143" t="s">
        <v>82</v>
      </c>
      <c r="AY1289" s="135" t="s">
        <v>171</v>
      </c>
      <c r="BK1289" s="144">
        <f>SUM(BK1290:BK1412)</f>
        <v>0</v>
      </c>
    </row>
    <row r="1290" spans="2:65" s="1" customFormat="1" ht="16.5" customHeight="1">
      <c r="B1290" s="147"/>
      <c r="C1290" s="148" t="s">
        <v>1506</v>
      </c>
      <c r="D1290" s="148" t="s">
        <v>173</v>
      </c>
      <c r="E1290" s="149" t="s">
        <v>1507</v>
      </c>
      <c r="F1290" s="150" t="s">
        <v>1508</v>
      </c>
      <c r="G1290" s="151" t="s">
        <v>1259</v>
      </c>
      <c r="H1290" s="152">
        <v>28</v>
      </c>
      <c r="I1290" s="153"/>
      <c r="J1290" s="154">
        <f>ROUND(I1290*H1290,2)</f>
        <v>0</v>
      </c>
      <c r="K1290" s="150" t="s">
        <v>177</v>
      </c>
      <c r="L1290" s="32"/>
      <c r="M1290" s="155" t="s">
        <v>3</v>
      </c>
      <c r="N1290" s="156" t="s">
        <v>45</v>
      </c>
      <c r="O1290" s="51"/>
      <c r="P1290" s="157">
        <f>O1290*H1290</f>
        <v>0</v>
      </c>
      <c r="Q1290" s="157">
        <v>0</v>
      </c>
      <c r="R1290" s="157">
        <f>Q1290*H1290</f>
        <v>0</v>
      </c>
      <c r="S1290" s="157">
        <v>0</v>
      </c>
      <c r="T1290" s="158">
        <f>S1290*H1290</f>
        <v>0</v>
      </c>
      <c r="AR1290" s="18" t="s">
        <v>386</v>
      </c>
      <c r="AT1290" s="18" t="s">
        <v>173</v>
      </c>
      <c r="AU1290" s="18" t="s">
        <v>84</v>
      </c>
      <c r="AY1290" s="18" t="s">
        <v>171</v>
      </c>
      <c r="BE1290" s="159">
        <f>IF(N1290="základní",J1290,0)</f>
        <v>0</v>
      </c>
      <c r="BF1290" s="159">
        <f>IF(N1290="snížená",J1290,0)</f>
        <v>0</v>
      </c>
      <c r="BG1290" s="159">
        <f>IF(N1290="zákl. přenesená",J1290,0)</f>
        <v>0</v>
      </c>
      <c r="BH1290" s="159">
        <f>IF(N1290="sníž. přenesená",J1290,0)</f>
        <v>0</v>
      </c>
      <c r="BI1290" s="159">
        <f>IF(N1290="nulová",J1290,0)</f>
        <v>0</v>
      </c>
      <c r="BJ1290" s="18" t="s">
        <v>82</v>
      </c>
      <c r="BK1290" s="159">
        <f>ROUND(I1290*H1290,2)</f>
        <v>0</v>
      </c>
      <c r="BL1290" s="18" t="s">
        <v>386</v>
      </c>
      <c r="BM1290" s="18" t="s">
        <v>1509</v>
      </c>
    </row>
    <row r="1291" spans="2:47" s="1" customFormat="1" ht="19.5">
      <c r="B1291" s="32"/>
      <c r="D1291" s="160" t="s">
        <v>180</v>
      </c>
      <c r="F1291" s="161" t="s">
        <v>1510</v>
      </c>
      <c r="I1291" s="93"/>
      <c r="L1291" s="32"/>
      <c r="M1291" s="162"/>
      <c r="N1291" s="51"/>
      <c r="O1291" s="51"/>
      <c r="P1291" s="51"/>
      <c r="Q1291" s="51"/>
      <c r="R1291" s="51"/>
      <c r="S1291" s="51"/>
      <c r="T1291" s="52"/>
      <c r="AT1291" s="18" t="s">
        <v>180</v>
      </c>
      <c r="AU1291" s="18" t="s">
        <v>84</v>
      </c>
    </row>
    <row r="1292" spans="2:51" s="14" customFormat="1" ht="12">
      <c r="B1292" s="179"/>
      <c r="D1292" s="160" t="s">
        <v>182</v>
      </c>
      <c r="E1292" s="180" t="s">
        <v>3</v>
      </c>
      <c r="F1292" s="181" t="s">
        <v>1289</v>
      </c>
      <c r="H1292" s="180" t="s">
        <v>3</v>
      </c>
      <c r="I1292" s="182"/>
      <c r="L1292" s="179"/>
      <c r="M1292" s="183"/>
      <c r="N1292" s="184"/>
      <c r="O1292" s="184"/>
      <c r="P1292" s="184"/>
      <c r="Q1292" s="184"/>
      <c r="R1292" s="184"/>
      <c r="S1292" s="184"/>
      <c r="T1292" s="185"/>
      <c r="AT1292" s="180" t="s">
        <v>182</v>
      </c>
      <c r="AU1292" s="180" t="s">
        <v>84</v>
      </c>
      <c r="AV1292" s="14" t="s">
        <v>82</v>
      </c>
      <c r="AW1292" s="14" t="s">
        <v>34</v>
      </c>
      <c r="AX1292" s="14" t="s">
        <v>74</v>
      </c>
      <c r="AY1292" s="180" t="s">
        <v>171</v>
      </c>
    </row>
    <row r="1293" spans="2:51" s="12" customFormat="1" ht="12">
      <c r="B1293" s="163"/>
      <c r="D1293" s="160" t="s">
        <v>182</v>
      </c>
      <c r="E1293" s="164" t="s">
        <v>3</v>
      </c>
      <c r="F1293" s="165" t="s">
        <v>1290</v>
      </c>
      <c r="H1293" s="166">
        <v>12</v>
      </c>
      <c r="I1293" s="167"/>
      <c r="L1293" s="163"/>
      <c r="M1293" s="168"/>
      <c r="N1293" s="169"/>
      <c r="O1293" s="169"/>
      <c r="P1293" s="169"/>
      <c r="Q1293" s="169"/>
      <c r="R1293" s="169"/>
      <c r="S1293" s="169"/>
      <c r="T1293" s="170"/>
      <c r="AT1293" s="164" t="s">
        <v>182</v>
      </c>
      <c r="AU1293" s="164" t="s">
        <v>84</v>
      </c>
      <c r="AV1293" s="12" t="s">
        <v>84</v>
      </c>
      <c r="AW1293" s="12" t="s">
        <v>34</v>
      </c>
      <c r="AX1293" s="12" t="s">
        <v>74</v>
      </c>
      <c r="AY1293" s="164" t="s">
        <v>171</v>
      </c>
    </row>
    <row r="1294" spans="2:51" s="14" customFormat="1" ht="12">
      <c r="B1294" s="179"/>
      <c r="D1294" s="160" t="s">
        <v>182</v>
      </c>
      <c r="E1294" s="180" t="s">
        <v>3</v>
      </c>
      <c r="F1294" s="181" t="s">
        <v>1291</v>
      </c>
      <c r="H1294" s="180" t="s">
        <v>3</v>
      </c>
      <c r="I1294" s="182"/>
      <c r="L1294" s="179"/>
      <c r="M1294" s="183"/>
      <c r="N1294" s="184"/>
      <c r="O1294" s="184"/>
      <c r="P1294" s="184"/>
      <c r="Q1294" s="184"/>
      <c r="R1294" s="184"/>
      <c r="S1294" s="184"/>
      <c r="T1294" s="185"/>
      <c r="AT1294" s="180" t="s">
        <v>182</v>
      </c>
      <c r="AU1294" s="180" t="s">
        <v>84</v>
      </c>
      <c r="AV1294" s="14" t="s">
        <v>82</v>
      </c>
      <c r="AW1294" s="14" t="s">
        <v>34</v>
      </c>
      <c r="AX1294" s="14" t="s">
        <v>74</v>
      </c>
      <c r="AY1294" s="180" t="s">
        <v>171</v>
      </c>
    </row>
    <row r="1295" spans="2:51" s="12" customFormat="1" ht="12">
      <c r="B1295" s="163"/>
      <c r="D1295" s="160" t="s">
        <v>182</v>
      </c>
      <c r="E1295" s="164" t="s">
        <v>3</v>
      </c>
      <c r="F1295" s="165" t="s">
        <v>1292</v>
      </c>
      <c r="H1295" s="166">
        <v>6</v>
      </c>
      <c r="I1295" s="167"/>
      <c r="L1295" s="163"/>
      <c r="M1295" s="168"/>
      <c r="N1295" s="169"/>
      <c r="O1295" s="169"/>
      <c r="P1295" s="169"/>
      <c r="Q1295" s="169"/>
      <c r="R1295" s="169"/>
      <c r="S1295" s="169"/>
      <c r="T1295" s="170"/>
      <c r="AT1295" s="164" t="s">
        <v>182</v>
      </c>
      <c r="AU1295" s="164" t="s">
        <v>84</v>
      </c>
      <c r="AV1295" s="12" t="s">
        <v>84</v>
      </c>
      <c r="AW1295" s="12" t="s">
        <v>34</v>
      </c>
      <c r="AX1295" s="12" t="s">
        <v>74</v>
      </c>
      <c r="AY1295" s="164" t="s">
        <v>171</v>
      </c>
    </row>
    <row r="1296" spans="2:51" s="14" customFormat="1" ht="12">
      <c r="B1296" s="179"/>
      <c r="D1296" s="160" t="s">
        <v>182</v>
      </c>
      <c r="E1296" s="180" t="s">
        <v>3</v>
      </c>
      <c r="F1296" s="181" t="s">
        <v>1294</v>
      </c>
      <c r="H1296" s="180" t="s">
        <v>3</v>
      </c>
      <c r="I1296" s="182"/>
      <c r="L1296" s="179"/>
      <c r="M1296" s="183"/>
      <c r="N1296" s="184"/>
      <c r="O1296" s="184"/>
      <c r="P1296" s="184"/>
      <c r="Q1296" s="184"/>
      <c r="R1296" s="184"/>
      <c r="S1296" s="184"/>
      <c r="T1296" s="185"/>
      <c r="AT1296" s="180" t="s">
        <v>182</v>
      </c>
      <c r="AU1296" s="180" t="s">
        <v>84</v>
      </c>
      <c r="AV1296" s="14" t="s">
        <v>82</v>
      </c>
      <c r="AW1296" s="14" t="s">
        <v>34</v>
      </c>
      <c r="AX1296" s="14" t="s">
        <v>74</v>
      </c>
      <c r="AY1296" s="180" t="s">
        <v>171</v>
      </c>
    </row>
    <row r="1297" spans="2:51" s="12" customFormat="1" ht="12">
      <c r="B1297" s="163"/>
      <c r="D1297" s="160" t="s">
        <v>182</v>
      </c>
      <c r="E1297" s="164" t="s">
        <v>3</v>
      </c>
      <c r="F1297" s="165" t="s">
        <v>1295</v>
      </c>
      <c r="H1297" s="166">
        <v>4</v>
      </c>
      <c r="I1297" s="167"/>
      <c r="L1297" s="163"/>
      <c r="M1297" s="168"/>
      <c r="N1297" s="169"/>
      <c r="O1297" s="169"/>
      <c r="P1297" s="169"/>
      <c r="Q1297" s="169"/>
      <c r="R1297" s="169"/>
      <c r="S1297" s="169"/>
      <c r="T1297" s="170"/>
      <c r="AT1297" s="164" t="s">
        <v>182</v>
      </c>
      <c r="AU1297" s="164" t="s">
        <v>84</v>
      </c>
      <c r="AV1297" s="12" t="s">
        <v>84</v>
      </c>
      <c r="AW1297" s="12" t="s">
        <v>34</v>
      </c>
      <c r="AX1297" s="12" t="s">
        <v>74</v>
      </c>
      <c r="AY1297" s="164" t="s">
        <v>171</v>
      </c>
    </row>
    <row r="1298" spans="2:51" s="14" customFormat="1" ht="12">
      <c r="B1298" s="179"/>
      <c r="D1298" s="160" t="s">
        <v>182</v>
      </c>
      <c r="E1298" s="180" t="s">
        <v>3</v>
      </c>
      <c r="F1298" s="181" t="s">
        <v>1296</v>
      </c>
      <c r="H1298" s="180" t="s">
        <v>3</v>
      </c>
      <c r="I1298" s="182"/>
      <c r="L1298" s="179"/>
      <c r="M1298" s="183"/>
      <c r="N1298" s="184"/>
      <c r="O1298" s="184"/>
      <c r="P1298" s="184"/>
      <c r="Q1298" s="184"/>
      <c r="R1298" s="184"/>
      <c r="S1298" s="184"/>
      <c r="T1298" s="185"/>
      <c r="AT1298" s="180" t="s">
        <v>182</v>
      </c>
      <c r="AU1298" s="180" t="s">
        <v>84</v>
      </c>
      <c r="AV1298" s="14" t="s">
        <v>82</v>
      </c>
      <c r="AW1298" s="14" t="s">
        <v>34</v>
      </c>
      <c r="AX1298" s="14" t="s">
        <v>74</v>
      </c>
      <c r="AY1298" s="180" t="s">
        <v>171</v>
      </c>
    </row>
    <row r="1299" spans="2:51" s="12" customFormat="1" ht="12">
      <c r="B1299" s="163"/>
      <c r="D1299" s="160" t="s">
        <v>182</v>
      </c>
      <c r="E1299" s="164" t="s">
        <v>3</v>
      </c>
      <c r="F1299" s="165" t="s">
        <v>1297</v>
      </c>
      <c r="H1299" s="166">
        <v>6</v>
      </c>
      <c r="I1299" s="167"/>
      <c r="L1299" s="163"/>
      <c r="M1299" s="168"/>
      <c r="N1299" s="169"/>
      <c r="O1299" s="169"/>
      <c r="P1299" s="169"/>
      <c r="Q1299" s="169"/>
      <c r="R1299" s="169"/>
      <c r="S1299" s="169"/>
      <c r="T1299" s="170"/>
      <c r="AT1299" s="164" t="s">
        <v>182</v>
      </c>
      <c r="AU1299" s="164" t="s">
        <v>84</v>
      </c>
      <c r="AV1299" s="12" t="s">
        <v>84</v>
      </c>
      <c r="AW1299" s="12" t="s">
        <v>34</v>
      </c>
      <c r="AX1299" s="12" t="s">
        <v>74</v>
      </c>
      <c r="AY1299" s="164" t="s">
        <v>171</v>
      </c>
    </row>
    <row r="1300" spans="2:51" s="13" customFormat="1" ht="12">
      <c r="B1300" s="171"/>
      <c r="D1300" s="160" t="s">
        <v>182</v>
      </c>
      <c r="E1300" s="172" t="s">
        <v>3</v>
      </c>
      <c r="F1300" s="173" t="s">
        <v>201</v>
      </c>
      <c r="H1300" s="174">
        <v>28</v>
      </c>
      <c r="I1300" s="175"/>
      <c r="L1300" s="171"/>
      <c r="M1300" s="176"/>
      <c r="N1300" s="177"/>
      <c r="O1300" s="177"/>
      <c r="P1300" s="177"/>
      <c r="Q1300" s="177"/>
      <c r="R1300" s="177"/>
      <c r="S1300" s="177"/>
      <c r="T1300" s="178"/>
      <c r="AT1300" s="172" t="s">
        <v>182</v>
      </c>
      <c r="AU1300" s="172" t="s">
        <v>84</v>
      </c>
      <c r="AV1300" s="13" t="s">
        <v>178</v>
      </c>
      <c r="AW1300" s="13" t="s">
        <v>34</v>
      </c>
      <c r="AX1300" s="13" t="s">
        <v>82</v>
      </c>
      <c r="AY1300" s="172" t="s">
        <v>171</v>
      </c>
    </row>
    <row r="1301" spans="2:65" s="1" customFormat="1" ht="16.5" customHeight="1">
      <c r="B1301" s="147"/>
      <c r="C1301" s="189" t="s">
        <v>1511</v>
      </c>
      <c r="D1301" s="189" t="s">
        <v>408</v>
      </c>
      <c r="E1301" s="190" t="s">
        <v>1512</v>
      </c>
      <c r="F1301" s="191" t="s">
        <v>1513</v>
      </c>
      <c r="G1301" s="192" t="s">
        <v>1259</v>
      </c>
      <c r="H1301" s="193">
        <v>16</v>
      </c>
      <c r="I1301" s="194"/>
      <c r="J1301" s="195">
        <f>ROUND(I1301*H1301,2)</f>
        <v>0</v>
      </c>
      <c r="K1301" s="191" t="s">
        <v>3</v>
      </c>
      <c r="L1301" s="196"/>
      <c r="M1301" s="197" t="s">
        <v>3</v>
      </c>
      <c r="N1301" s="198" t="s">
        <v>45</v>
      </c>
      <c r="O1301" s="51"/>
      <c r="P1301" s="157">
        <f>O1301*H1301</f>
        <v>0</v>
      </c>
      <c r="Q1301" s="157">
        <v>0.0165</v>
      </c>
      <c r="R1301" s="157">
        <f>Q1301*H1301</f>
        <v>0.264</v>
      </c>
      <c r="S1301" s="157">
        <v>0</v>
      </c>
      <c r="T1301" s="158">
        <f>S1301*H1301</f>
        <v>0</v>
      </c>
      <c r="AR1301" s="18" t="s">
        <v>506</v>
      </c>
      <c r="AT1301" s="18" t="s">
        <v>408</v>
      </c>
      <c r="AU1301" s="18" t="s">
        <v>84</v>
      </c>
      <c r="AY1301" s="18" t="s">
        <v>171</v>
      </c>
      <c r="BE1301" s="159">
        <f>IF(N1301="základní",J1301,0)</f>
        <v>0</v>
      </c>
      <c r="BF1301" s="159">
        <f>IF(N1301="snížená",J1301,0)</f>
        <v>0</v>
      </c>
      <c r="BG1301" s="159">
        <f>IF(N1301="zákl. přenesená",J1301,0)</f>
        <v>0</v>
      </c>
      <c r="BH1301" s="159">
        <f>IF(N1301="sníž. přenesená",J1301,0)</f>
        <v>0</v>
      </c>
      <c r="BI1301" s="159">
        <f>IF(N1301="nulová",J1301,0)</f>
        <v>0</v>
      </c>
      <c r="BJ1301" s="18" t="s">
        <v>82</v>
      </c>
      <c r="BK1301" s="159">
        <f>ROUND(I1301*H1301,2)</f>
        <v>0</v>
      </c>
      <c r="BL1301" s="18" t="s">
        <v>386</v>
      </c>
      <c r="BM1301" s="18" t="s">
        <v>1514</v>
      </c>
    </row>
    <row r="1302" spans="2:47" s="1" customFormat="1" ht="12">
      <c r="B1302" s="32"/>
      <c r="D1302" s="160" t="s">
        <v>180</v>
      </c>
      <c r="F1302" s="161" t="s">
        <v>1513</v>
      </c>
      <c r="I1302" s="93"/>
      <c r="L1302" s="32"/>
      <c r="M1302" s="162"/>
      <c r="N1302" s="51"/>
      <c r="O1302" s="51"/>
      <c r="P1302" s="51"/>
      <c r="Q1302" s="51"/>
      <c r="R1302" s="51"/>
      <c r="S1302" s="51"/>
      <c r="T1302" s="52"/>
      <c r="AT1302" s="18" t="s">
        <v>180</v>
      </c>
      <c r="AU1302" s="18" t="s">
        <v>84</v>
      </c>
    </row>
    <row r="1303" spans="2:47" s="1" customFormat="1" ht="136.5">
      <c r="B1303" s="32"/>
      <c r="D1303" s="160" t="s">
        <v>649</v>
      </c>
      <c r="F1303" s="207" t="s">
        <v>1515</v>
      </c>
      <c r="I1303" s="93"/>
      <c r="L1303" s="32"/>
      <c r="M1303" s="162"/>
      <c r="N1303" s="51"/>
      <c r="O1303" s="51"/>
      <c r="P1303" s="51"/>
      <c r="Q1303" s="51"/>
      <c r="R1303" s="51"/>
      <c r="S1303" s="51"/>
      <c r="T1303" s="52"/>
      <c r="AT1303" s="18" t="s">
        <v>649</v>
      </c>
      <c r="AU1303" s="18" t="s">
        <v>84</v>
      </c>
    </row>
    <row r="1304" spans="2:51" s="14" customFormat="1" ht="12">
      <c r="B1304" s="179"/>
      <c r="D1304" s="160" t="s">
        <v>182</v>
      </c>
      <c r="E1304" s="180" t="s">
        <v>3</v>
      </c>
      <c r="F1304" s="181" t="s">
        <v>1516</v>
      </c>
      <c r="H1304" s="180" t="s">
        <v>3</v>
      </c>
      <c r="I1304" s="182"/>
      <c r="L1304" s="179"/>
      <c r="M1304" s="183"/>
      <c r="N1304" s="184"/>
      <c r="O1304" s="184"/>
      <c r="P1304" s="184"/>
      <c r="Q1304" s="184"/>
      <c r="R1304" s="184"/>
      <c r="S1304" s="184"/>
      <c r="T1304" s="185"/>
      <c r="AT1304" s="180" t="s">
        <v>182</v>
      </c>
      <c r="AU1304" s="180" t="s">
        <v>84</v>
      </c>
      <c r="AV1304" s="14" t="s">
        <v>82</v>
      </c>
      <c r="AW1304" s="14" t="s">
        <v>34</v>
      </c>
      <c r="AX1304" s="14" t="s">
        <v>74</v>
      </c>
      <c r="AY1304" s="180" t="s">
        <v>171</v>
      </c>
    </row>
    <row r="1305" spans="2:51" s="12" customFormat="1" ht="12">
      <c r="B1305" s="163"/>
      <c r="D1305" s="160" t="s">
        <v>182</v>
      </c>
      <c r="E1305" s="164" t="s">
        <v>3</v>
      </c>
      <c r="F1305" s="165" t="s">
        <v>1290</v>
      </c>
      <c r="H1305" s="166">
        <v>12</v>
      </c>
      <c r="I1305" s="167"/>
      <c r="L1305" s="163"/>
      <c r="M1305" s="168"/>
      <c r="N1305" s="169"/>
      <c r="O1305" s="169"/>
      <c r="P1305" s="169"/>
      <c r="Q1305" s="169"/>
      <c r="R1305" s="169"/>
      <c r="S1305" s="169"/>
      <c r="T1305" s="170"/>
      <c r="AT1305" s="164" t="s">
        <v>182</v>
      </c>
      <c r="AU1305" s="164" t="s">
        <v>84</v>
      </c>
      <c r="AV1305" s="12" t="s">
        <v>84</v>
      </c>
      <c r="AW1305" s="12" t="s">
        <v>34</v>
      </c>
      <c r="AX1305" s="12" t="s">
        <v>74</v>
      </c>
      <c r="AY1305" s="164" t="s">
        <v>171</v>
      </c>
    </row>
    <row r="1306" spans="2:51" s="14" customFormat="1" ht="12">
      <c r="B1306" s="179"/>
      <c r="D1306" s="160" t="s">
        <v>182</v>
      </c>
      <c r="E1306" s="180" t="s">
        <v>3</v>
      </c>
      <c r="F1306" s="181" t="s">
        <v>1294</v>
      </c>
      <c r="H1306" s="180" t="s">
        <v>3</v>
      </c>
      <c r="I1306" s="182"/>
      <c r="L1306" s="179"/>
      <c r="M1306" s="183"/>
      <c r="N1306" s="184"/>
      <c r="O1306" s="184"/>
      <c r="P1306" s="184"/>
      <c r="Q1306" s="184"/>
      <c r="R1306" s="184"/>
      <c r="S1306" s="184"/>
      <c r="T1306" s="185"/>
      <c r="AT1306" s="180" t="s">
        <v>182</v>
      </c>
      <c r="AU1306" s="180" t="s">
        <v>84</v>
      </c>
      <c r="AV1306" s="14" t="s">
        <v>82</v>
      </c>
      <c r="AW1306" s="14" t="s">
        <v>34</v>
      </c>
      <c r="AX1306" s="14" t="s">
        <v>74</v>
      </c>
      <c r="AY1306" s="180" t="s">
        <v>171</v>
      </c>
    </row>
    <row r="1307" spans="2:51" s="12" customFormat="1" ht="12">
      <c r="B1307" s="163"/>
      <c r="D1307" s="160" t="s">
        <v>182</v>
      </c>
      <c r="E1307" s="164" t="s">
        <v>3</v>
      </c>
      <c r="F1307" s="165" t="s">
        <v>1295</v>
      </c>
      <c r="H1307" s="166">
        <v>4</v>
      </c>
      <c r="I1307" s="167"/>
      <c r="L1307" s="163"/>
      <c r="M1307" s="168"/>
      <c r="N1307" s="169"/>
      <c r="O1307" s="169"/>
      <c r="P1307" s="169"/>
      <c r="Q1307" s="169"/>
      <c r="R1307" s="169"/>
      <c r="S1307" s="169"/>
      <c r="T1307" s="170"/>
      <c r="AT1307" s="164" t="s">
        <v>182</v>
      </c>
      <c r="AU1307" s="164" t="s">
        <v>84</v>
      </c>
      <c r="AV1307" s="12" t="s">
        <v>84</v>
      </c>
      <c r="AW1307" s="12" t="s">
        <v>34</v>
      </c>
      <c r="AX1307" s="12" t="s">
        <v>74</v>
      </c>
      <c r="AY1307" s="164" t="s">
        <v>171</v>
      </c>
    </row>
    <row r="1308" spans="2:51" s="13" customFormat="1" ht="12">
      <c r="B1308" s="171"/>
      <c r="D1308" s="160" t="s">
        <v>182</v>
      </c>
      <c r="E1308" s="172" t="s">
        <v>3</v>
      </c>
      <c r="F1308" s="173" t="s">
        <v>201</v>
      </c>
      <c r="H1308" s="174">
        <v>16</v>
      </c>
      <c r="I1308" s="175"/>
      <c r="L1308" s="171"/>
      <c r="M1308" s="176"/>
      <c r="N1308" s="177"/>
      <c r="O1308" s="177"/>
      <c r="P1308" s="177"/>
      <c r="Q1308" s="177"/>
      <c r="R1308" s="177"/>
      <c r="S1308" s="177"/>
      <c r="T1308" s="178"/>
      <c r="AT1308" s="172" t="s">
        <v>182</v>
      </c>
      <c r="AU1308" s="172" t="s">
        <v>84</v>
      </c>
      <c r="AV1308" s="13" t="s">
        <v>178</v>
      </c>
      <c r="AW1308" s="13" t="s">
        <v>34</v>
      </c>
      <c r="AX1308" s="13" t="s">
        <v>82</v>
      </c>
      <c r="AY1308" s="172" t="s">
        <v>171</v>
      </c>
    </row>
    <row r="1309" spans="2:65" s="1" customFormat="1" ht="16.5" customHeight="1">
      <c r="B1309" s="147"/>
      <c r="C1309" s="189" t="s">
        <v>1517</v>
      </c>
      <c r="D1309" s="189" t="s">
        <v>408</v>
      </c>
      <c r="E1309" s="190" t="s">
        <v>1518</v>
      </c>
      <c r="F1309" s="191" t="s">
        <v>1519</v>
      </c>
      <c r="G1309" s="192" t="s">
        <v>1259</v>
      </c>
      <c r="H1309" s="193">
        <v>12</v>
      </c>
      <c r="I1309" s="194"/>
      <c r="J1309" s="195">
        <f>ROUND(I1309*H1309,2)</f>
        <v>0</v>
      </c>
      <c r="K1309" s="191" t="s">
        <v>3</v>
      </c>
      <c r="L1309" s="196"/>
      <c r="M1309" s="197" t="s">
        <v>3</v>
      </c>
      <c r="N1309" s="198" t="s">
        <v>45</v>
      </c>
      <c r="O1309" s="51"/>
      <c r="P1309" s="157">
        <f>O1309*H1309</f>
        <v>0</v>
      </c>
      <c r="Q1309" s="157">
        <v>0.0185</v>
      </c>
      <c r="R1309" s="157">
        <f>Q1309*H1309</f>
        <v>0.22199999999999998</v>
      </c>
      <c r="S1309" s="157">
        <v>0</v>
      </c>
      <c r="T1309" s="158">
        <f>S1309*H1309</f>
        <v>0</v>
      </c>
      <c r="AR1309" s="18" t="s">
        <v>506</v>
      </c>
      <c r="AT1309" s="18" t="s">
        <v>408</v>
      </c>
      <c r="AU1309" s="18" t="s">
        <v>84</v>
      </c>
      <c r="AY1309" s="18" t="s">
        <v>171</v>
      </c>
      <c r="BE1309" s="159">
        <f>IF(N1309="základní",J1309,0)</f>
        <v>0</v>
      </c>
      <c r="BF1309" s="159">
        <f>IF(N1309="snížená",J1309,0)</f>
        <v>0</v>
      </c>
      <c r="BG1309" s="159">
        <f>IF(N1309="zákl. přenesená",J1309,0)</f>
        <v>0</v>
      </c>
      <c r="BH1309" s="159">
        <f>IF(N1309="sníž. přenesená",J1309,0)</f>
        <v>0</v>
      </c>
      <c r="BI1309" s="159">
        <f>IF(N1309="nulová",J1309,0)</f>
        <v>0</v>
      </c>
      <c r="BJ1309" s="18" t="s">
        <v>82</v>
      </c>
      <c r="BK1309" s="159">
        <f>ROUND(I1309*H1309,2)</f>
        <v>0</v>
      </c>
      <c r="BL1309" s="18" t="s">
        <v>386</v>
      </c>
      <c r="BM1309" s="18" t="s">
        <v>1520</v>
      </c>
    </row>
    <row r="1310" spans="2:47" s="1" customFormat="1" ht="12">
      <c r="B1310" s="32"/>
      <c r="D1310" s="160" t="s">
        <v>180</v>
      </c>
      <c r="F1310" s="161" t="s">
        <v>1519</v>
      </c>
      <c r="I1310" s="93"/>
      <c r="L1310" s="32"/>
      <c r="M1310" s="162"/>
      <c r="N1310" s="51"/>
      <c r="O1310" s="51"/>
      <c r="P1310" s="51"/>
      <c r="Q1310" s="51"/>
      <c r="R1310" s="51"/>
      <c r="S1310" s="51"/>
      <c r="T1310" s="52"/>
      <c r="AT1310" s="18" t="s">
        <v>180</v>
      </c>
      <c r="AU1310" s="18" t="s">
        <v>84</v>
      </c>
    </row>
    <row r="1311" spans="2:47" s="1" customFormat="1" ht="136.5">
      <c r="B1311" s="32"/>
      <c r="D1311" s="160" t="s">
        <v>649</v>
      </c>
      <c r="F1311" s="207" t="s">
        <v>1521</v>
      </c>
      <c r="I1311" s="93"/>
      <c r="L1311" s="32"/>
      <c r="M1311" s="162"/>
      <c r="N1311" s="51"/>
      <c r="O1311" s="51"/>
      <c r="P1311" s="51"/>
      <c r="Q1311" s="51"/>
      <c r="R1311" s="51"/>
      <c r="S1311" s="51"/>
      <c r="T1311" s="52"/>
      <c r="AT1311" s="18" t="s">
        <v>649</v>
      </c>
      <c r="AU1311" s="18" t="s">
        <v>84</v>
      </c>
    </row>
    <row r="1312" spans="2:51" s="14" customFormat="1" ht="12">
      <c r="B1312" s="179"/>
      <c r="D1312" s="160" t="s">
        <v>182</v>
      </c>
      <c r="E1312" s="180" t="s">
        <v>3</v>
      </c>
      <c r="F1312" s="181" t="s">
        <v>1291</v>
      </c>
      <c r="H1312" s="180" t="s">
        <v>3</v>
      </c>
      <c r="I1312" s="182"/>
      <c r="L1312" s="179"/>
      <c r="M1312" s="183"/>
      <c r="N1312" s="184"/>
      <c r="O1312" s="184"/>
      <c r="P1312" s="184"/>
      <c r="Q1312" s="184"/>
      <c r="R1312" s="184"/>
      <c r="S1312" s="184"/>
      <c r="T1312" s="185"/>
      <c r="AT1312" s="180" t="s">
        <v>182</v>
      </c>
      <c r="AU1312" s="180" t="s">
        <v>84</v>
      </c>
      <c r="AV1312" s="14" t="s">
        <v>82</v>
      </c>
      <c r="AW1312" s="14" t="s">
        <v>34</v>
      </c>
      <c r="AX1312" s="14" t="s">
        <v>74</v>
      </c>
      <c r="AY1312" s="180" t="s">
        <v>171</v>
      </c>
    </row>
    <row r="1313" spans="2:51" s="12" customFormat="1" ht="12">
      <c r="B1313" s="163"/>
      <c r="D1313" s="160" t="s">
        <v>182</v>
      </c>
      <c r="E1313" s="164" t="s">
        <v>3</v>
      </c>
      <c r="F1313" s="165" t="s">
        <v>1292</v>
      </c>
      <c r="H1313" s="166">
        <v>6</v>
      </c>
      <c r="I1313" s="167"/>
      <c r="L1313" s="163"/>
      <c r="M1313" s="168"/>
      <c r="N1313" s="169"/>
      <c r="O1313" s="169"/>
      <c r="P1313" s="169"/>
      <c r="Q1313" s="169"/>
      <c r="R1313" s="169"/>
      <c r="S1313" s="169"/>
      <c r="T1313" s="170"/>
      <c r="AT1313" s="164" t="s">
        <v>182</v>
      </c>
      <c r="AU1313" s="164" t="s">
        <v>84</v>
      </c>
      <c r="AV1313" s="12" t="s">
        <v>84</v>
      </c>
      <c r="AW1313" s="12" t="s">
        <v>34</v>
      </c>
      <c r="AX1313" s="12" t="s">
        <v>74</v>
      </c>
      <c r="AY1313" s="164" t="s">
        <v>171</v>
      </c>
    </row>
    <row r="1314" spans="2:51" s="14" customFormat="1" ht="12">
      <c r="B1314" s="179"/>
      <c r="D1314" s="160" t="s">
        <v>182</v>
      </c>
      <c r="E1314" s="180" t="s">
        <v>3</v>
      </c>
      <c r="F1314" s="181" t="s">
        <v>1296</v>
      </c>
      <c r="H1314" s="180" t="s">
        <v>3</v>
      </c>
      <c r="I1314" s="182"/>
      <c r="L1314" s="179"/>
      <c r="M1314" s="183"/>
      <c r="N1314" s="184"/>
      <c r="O1314" s="184"/>
      <c r="P1314" s="184"/>
      <c r="Q1314" s="184"/>
      <c r="R1314" s="184"/>
      <c r="S1314" s="184"/>
      <c r="T1314" s="185"/>
      <c r="AT1314" s="180" t="s">
        <v>182</v>
      </c>
      <c r="AU1314" s="180" t="s">
        <v>84</v>
      </c>
      <c r="AV1314" s="14" t="s">
        <v>82</v>
      </c>
      <c r="AW1314" s="14" t="s">
        <v>34</v>
      </c>
      <c r="AX1314" s="14" t="s">
        <v>74</v>
      </c>
      <c r="AY1314" s="180" t="s">
        <v>171</v>
      </c>
    </row>
    <row r="1315" spans="2:51" s="12" customFormat="1" ht="12">
      <c r="B1315" s="163"/>
      <c r="D1315" s="160" t="s">
        <v>182</v>
      </c>
      <c r="E1315" s="164" t="s">
        <v>3</v>
      </c>
      <c r="F1315" s="165" t="s">
        <v>1297</v>
      </c>
      <c r="H1315" s="166">
        <v>6</v>
      </c>
      <c r="I1315" s="167"/>
      <c r="L1315" s="163"/>
      <c r="M1315" s="168"/>
      <c r="N1315" s="169"/>
      <c r="O1315" s="169"/>
      <c r="P1315" s="169"/>
      <c r="Q1315" s="169"/>
      <c r="R1315" s="169"/>
      <c r="S1315" s="169"/>
      <c r="T1315" s="170"/>
      <c r="AT1315" s="164" t="s">
        <v>182</v>
      </c>
      <c r="AU1315" s="164" t="s">
        <v>84</v>
      </c>
      <c r="AV1315" s="12" t="s">
        <v>84</v>
      </c>
      <c r="AW1315" s="12" t="s">
        <v>34</v>
      </c>
      <c r="AX1315" s="12" t="s">
        <v>74</v>
      </c>
      <c r="AY1315" s="164" t="s">
        <v>171</v>
      </c>
    </row>
    <row r="1316" spans="2:51" s="13" customFormat="1" ht="12">
      <c r="B1316" s="171"/>
      <c r="D1316" s="160" t="s">
        <v>182</v>
      </c>
      <c r="E1316" s="172" t="s">
        <v>3</v>
      </c>
      <c r="F1316" s="173" t="s">
        <v>201</v>
      </c>
      <c r="H1316" s="174">
        <v>12</v>
      </c>
      <c r="I1316" s="175"/>
      <c r="L1316" s="171"/>
      <c r="M1316" s="176"/>
      <c r="N1316" s="177"/>
      <c r="O1316" s="177"/>
      <c r="P1316" s="177"/>
      <c r="Q1316" s="177"/>
      <c r="R1316" s="177"/>
      <c r="S1316" s="177"/>
      <c r="T1316" s="178"/>
      <c r="AT1316" s="172" t="s">
        <v>182</v>
      </c>
      <c r="AU1316" s="172" t="s">
        <v>84</v>
      </c>
      <c r="AV1316" s="13" t="s">
        <v>178</v>
      </c>
      <c r="AW1316" s="13" t="s">
        <v>34</v>
      </c>
      <c r="AX1316" s="13" t="s">
        <v>82</v>
      </c>
      <c r="AY1316" s="172" t="s">
        <v>171</v>
      </c>
    </row>
    <row r="1317" spans="2:65" s="1" customFormat="1" ht="16.5" customHeight="1">
      <c r="B1317" s="147"/>
      <c r="C1317" s="148" t="s">
        <v>1522</v>
      </c>
      <c r="D1317" s="148" t="s">
        <v>173</v>
      </c>
      <c r="E1317" s="149" t="s">
        <v>1523</v>
      </c>
      <c r="F1317" s="150" t="s">
        <v>1524</v>
      </c>
      <c r="G1317" s="151" t="s">
        <v>1259</v>
      </c>
      <c r="H1317" s="152">
        <v>1</v>
      </c>
      <c r="I1317" s="153"/>
      <c r="J1317" s="154">
        <f>ROUND(I1317*H1317,2)</f>
        <v>0</v>
      </c>
      <c r="K1317" s="150" t="s">
        <v>177</v>
      </c>
      <c r="L1317" s="32"/>
      <c r="M1317" s="155" t="s">
        <v>3</v>
      </c>
      <c r="N1317" s="156" t="s">
        <v>45</v>
      </c>
      <c r="O1317" s="51"/>
      <c r="P1317" s="157">
        <f>O1317*H1317</f>
        <v>0</v>
      </c>
      <c r="Q1317" s="157">
        <v>0</v>
      </c>
      <c r="R1317" s="157">
        <f>Q1317*H1317</f>
        <v>0</v>
      </c>
      <c r="S1317" s="157">
        <v>0</v>
      </c>
      <c r="T1317" s="158">
        <f>S1317*H1317</f>
        <v>0</v>
      </c>
      <c r="AR1317" s="18" t="s">
        <v>386</v>
      </c>
      <c r="AT1317" s="18" t="s">
        <v>173</v>
      </c>
      <c r="AU1317" s="18" t="s">
        <v>84</v>
      </c>
      <c r="AY1317" s="18" t="s">
        <v>171</v>
      </c>
      <c r="BE1317" s="159">
        <f>IF(N1317="základní",J1317,0)</f>
        <v>0</v>
      </c>
      <c r="BF1317" s="159">
        <f>IF(N1317="snížená",J1317,0)</f>
        <v>0</v>
      </c>
      <c r="BG1317" s="159">
        <f>IF(N1317="zákl. přenesená",J1317,0)</f>
        <v>0</v>
      </c>
      <c r="BH1317" s="159">
        <f>IF(N1317="sníž. přenesená",J1317,0)</f>
        <v>0</v>
      </c>
      <c r="BI1317" s="159">
        <f>IF(N1317="nulová",J1317,0)</f>
        <v>0</v>
      </c>
      <c r="BJ1317" s="18" t="s">
        <v>82</v>
      </c>
      <c r="BK1317" s="159">
        <f>ROUND(I1317*H1317,2)</f>
        <v>0</v>
      </c>
      <c r="BL1317" s="18" t="s">
        <v>386</v>
      </c>
      <c r="BM1317" s="18" t="s">
        <v>1525</v>
      </c>
    </row>
    <row r="1318" spans="2:47" s="1" customFormat="1" ht="19.5">
      <c r="B1318" s="32"/>
      <c r="D1318" s="160" t="s">
        <v>180</v>
      </c>
      <c r="F1318" s="161" t="s">
        <v>1526</v>
      </c>
      <c r="I1318" s="93"/>
      <c r="L1318" s="32"/>
      <c r="M1318" s="162"/>
      <c r="N1318" s="51"/>
      <c r="O1318" s="51"/>
      <c r="P1318" s="51"/>
      <c r="Q1318" s="51"/>
      <c r="R1318" s="51"/>
      <c r="S1318" s="51"/>
      <c r="T1318" s="52"/>
      <c r="AT1318" s="18" t="s">
        <v>180</v>
      </c>
      <c r="AU1318" s="18" t="s">
        <v>84</v>
      </c>
    </row>
    <row r="1319" spans="2:51" s="14" customFormat="1" ht="12">
      <c r="B1319" s="179"/>
      <c r="D1319" s="160" t="s">
        <v>182</v>
      </c>
      <c r="E1319" s="180" t="s">
        <v>3</v>
      </c>
      <c r="F1319" s="181" t="s">
        <v>1293</v>
      </c>
      <c r="H1319" s="180" t="s">
        <v>3</v>
      </c>
      <c r="I1319" s="182"/>
      <c r="L1319" s="179"/>
      <c r="M1319" s="183"/>
      <c r="N1319" s="184"/>
      <c r="O1319" s="184"/>
      <c r="P1319" s="184"/>
      <c r="Q1319" s="184"/>
      <c r="R1319" s="184"/>
      <c r="S1319" s="184"/>
      <c r="T1319" s="185"/>
      <c r="AT1319" s="180" t="s">
        <v>182</v>
      </c>
      <c r="AU1319" s="180" t="s">
        <v>84</v>
      </c>
      <c r="AV1319" s="14" t="s">
        <v>82</v>
      </c>
      <c r="AW1319" s="14" t="s">
        <v>34</v>
      </c>
      <c r="AX1319" s="14" t="s">
        <v>74</v>
      </c>
      <c r="AY1319" s="180" t="s">
        <v>171</v>
      </c>
    </row>
    <row r="1320" spans="2:51" s="12" customFormat="1" ht="12">
      <c r="B1320" s="163"/>
      <c r="D1320" s="160" t="s">
        <v>182</v>
      </c>
      <c r="E1320" s="164" t="s">
        <v>3</v>
      </c>
      <c r="F1320" s="165" t="s">
        <v>82</v>
      </c>
      <c r="H1320" s="166">
        <v>1</v>
      </c>
      <c r="I1320" s="167"/>
      <c r="L1320" s="163"/>
      <c r="M1320" s="168"/>
      <c r="N1320" s="169"/>
      <c r="O1320" s="169"/>
      <c r="P1320" s="169"/>
      <c r="Q1320" s="169"/>
      <c r="R1320" s="169"/>
      <c r="S1320" s="169"/>
      <c r="T1320" s="170"/>
      <c r="AT1320" s="164" t="s">
        <v>182</v>
      </c>
      <c r="AU1320" s="164" t="s">
        <v>84</v>
      </c>
      <c r="AV1320" s="12" t="s">
        <v>84</v>
      </c>
      <c r="AW1320" s="12" t="s">
        <v>34</v>
      </c>
      <c r="AX1320" s="12" t="s">
        <v>82</v>
      </c>
      <c r="AY1320" s="164" t="s">
        <v>171</v>
      </c>
    </row>
    <row r="1321" spans="2:65" s="1" customFormat="1" ht="16.5" customHeight="1">
      <c r="B1321" s="147"/>
      <c r="C1321" s="189" t="s">
        <v>1527</v>
      </c>
      <c r="D1321" s="189" t="s">
        <v>408</v>
      </c>
      <c r="E1321" s="190" t="s">
        <v>1528</v>
      </c>
      <c r="F1321" s="191" t="s">
        <v>1529</v>
      </c>
      <c r="G1321" s="192" t="s">
        <v>1259</v>
      </c>
      <c r="H1321" s="193">
        <v>1</v>
      </c>
      <c r="I1321" s="194"/>
      <c r="J1321" s="195">
        <f>ROUND(I1321*H1321,2)</f>
        <v>0</v>
      </c>
      <c r="K1321" s="191" t="s">
        <v>3</v>
      </c>
      <c r="L1321" s="196"/>
      <c r="M1321" s="197" t="s">
        <v>3</v>
      </c>
      <c r="N1321" s="198" t="s">
        <v>45</v>
      </c>
      <c r="O1321" s="51"/>
      <c r="P1321" s="157">
        <f>O1321*H1321</f>
        <v>0</v>
      </c>
      <c r="Q1321" s="157">
        <v>0.0215</v>
      </c>
      <c r="R1321" s="157">
        <f>Q1321*H1321</f>
        <v>0.0215</v>
      </c>
      <c r="S1321" s="157">
        <v>0</v>
      </c>
      <c r="T1321" s="158">
        <f>S1321*H1321</f>
        <v>0</v>
      </c>
      <c r="AR1321" s="18" t="s">
        <v>506</v>
      </c>
      <c r="AT1321" s="18" t="s">
        <v>408</v>
      </c>
      <c r="AU1321" s="18" t="s">
        <v>84</v>
      </c>
      <c r="AY1321" s="18" t="s">
        <v>171</v>
      </c>
      <c r="BE1321" s="159">
        <f>IF(N1321="základní",J1321,0)</f>
        <v>0</v>
      </c>
      <c r="BF1321" s="159">
        <f>IF(N1321="snížená",J1321,0)</f>
        <v>0</v>
      </c>
      <c r="BG1321" s="159">
        <f>IF(N1321="zákl. přenesená",J1321,0)</f>
        <v>0</v>
      </c>
      <c r="BH1321" s="159">
        <f>IF(N1321="sníž. přenesená",J1321,0)</f>
        <v>0</v>
      </c>
      <c r="BI1321" s="159">
        <f>IF(N1321="nulová",J1321,0)</f>
        <v>0</v>
      </c>
      <c r="BJ1321" s="18" t="s">
        <v>82</v>
      </c>
      <c r="BK1321" s="159">
        <f>ROUND(I1321*H1321,2)</f>
        <v>0</v>
      </c>
      <c r="BL1321" s="18" t="s">
        <v>386</v>
      </c>
      <c r="BM1321" s="18" t="s">
        <v>1530</v>
      </c>
    </row>
    <row r="1322" spans="2:47" s="1" customFormat="1" ht="12">
      <c r="B1322" s="32"/>
      <c r="D1322" s="160" t="s">
        <v>180</v>
      </c>
      <c r="F1322" s="161" t="s">
        <v>1531</v>
      </c>
      <c r="I1322" s="93"/>
      <c r="L1322" s="32"/>
      <c r="M1322" s="162"/>
      <c r="N1322" s="51"/>
      <c r="O1322" s="51"/>
      <c r="P1322" s="51"/>
      <c r="Q1322" s="51"/>
      <c r="R1322" s="51"/>
      <c r="S1322" s="51"/>
      <c r="T1322" s="52"/>
      <c r="AT1322" s="18" t="s">
        <v>180</v>
      </c>
      <c r="AU1322" s="18" t="s">
        <v>84</v>
      </c>
    </row>
    <row r="1323" spans="2:47" s="1" customFormat="1" ht="136.5">
      <c r="B1323" s="32"/>
      <c r="D1323" s="160" t="s">
        <v>649</v>
      </c>
      <c r="F1323" s="207" t="s">
        <v>1532</v>
      </c>
      <c r="I1323" s="93"/>
      <c r="L1323" s="32"/>
      <c r="M1323" s="162"/>
      <c r="N1323" s="51"/>
      <c r="O1323" s="51"/>
      <c r="P1323" s="51"/>
      <c r="Q1323" s="51"/>
      <c r="R1323" s="51"/>
      <c r="S1323" s="51"/>
      <c r="T1323" s="52"/>
      <c r="AT1323" s="18" t="s">
        <v>649</v>
      </c>
      <c r="AU1323" s="18" t="s">
        <v>84</v>
      </c>
    </row>
    <row r="1324" spans="2:65" s="1" customFormat="1" ht="16.5" customHeight="1">
      <c r="B1324" s="147"/>
      <c r="C1324" s="148" t="s">
        <v>1533</v>
      </c>
      <c r="D1324" s="148" t="s">
        <v>173</v>
      </c>
      <c r="E1324" s="149" t="s">
        <v>1534</v>
      </c>
      <c r="F1324" s="150" t="s">
        <v>1535</v>
      </c>
      <c r="G1324" s="151" t="s">
        <v>1259</v>
      </c>
      <c r="H1324" s="152">
        <v>1</v>
      </c>
      <c r="I1324" s="153"/>
      <c r="J1324" s="154">
        <f>ROUND(I1324*H1324,2)</f>
        <v>0</v>
      </c>
      <c r="K1324" s="150" t="s">
        <v>3</v>
      </c>
      <c r="L1324" s="32"/>
      <c r="M1324" s="155" t="s">
        <v>3</v>
      </c>
      <c r="N1324" s="156" t="s">
        <v>45</v>
      </c>
      <c r="O1324" s="51"/>
      <c r="P1324" s="157">
        <f>O1324*H1324</f>
        <v>0</v>
      </c>
      <c r="Q1324" s="157">
        <v>0</v>
      </c>
      <c r="R1324" s="157">
        <f>Q1324*H1324</f>
        <v>0</v>
      </c>
      <c r="S1324" s="157">
        <v>0</v>
      </c>
      <c r="T1324" s="158">
        <f>S1324*H1324</f>
        <v>0</v>
      </c>
      <c r="AR1324" s="18" t="s">
        <v>386</v>
      </c>
      <c r="AT1324" s="18" t="s">
        <v>173</v>
      </c>
      <c r="AU1324" s="18" t="s">
        <v>84</v>
      </c>
      <c r="AY1324" s="18" t="s">
        <v>171</v>
      </c>
      <c r="BE1324" s="159">
        <f>IF(N1324="základní",J1324,0)</f>
        <v>0</v>
      </c>
      <c r="BF1324" s="159">
        <f>IF(N1324="snížená",J1324,0)</f>
        <v>0</v>
      </c>
      <c r="BG1324" s="159">
        <f>IF(N1324="zákl. přenesená",J1324,0)</f>
        <v>0</v>
      </c>
      <c r="BH1324" s="159">
        <f>IF(N1324="sníž. přenesená",J1324,0)</f>
        <v>0</v>
      </c>
      <c r="BI1324" s="159">
        <f>IF(N1324="nulová",J1324,0)</f>
        <v>0</v>
      </c>
      <c r="BJ1324" s="18" t="s">
        <v>82</v>
      </c>
      <c r="BK1324" s="159">
        <f>ROUND(I1324*H1324,2)</f>
        <v>0</v>
      </c>
      <c r="BL1324" s="18" t="s">
        <v>386</v>
      </c>
      <c r="BM1324" s="18" t="s">
        <v>1536</v>
      </c>
    </row>
    <row r="1325" spans="2:47" s="1" customFormat="1" ht="12">
      <c r="B1325" s="32"/>
      <c r="D1325" s="160" t="s">
        <v>180</v>
      </c>
      <c r="F1325" s="161" t="s">
        <v>1537</v>
      </c>
      <c r="I1325" s="93"/>
      <c r="L1325" s="32"/>
      <c r="M1325" s="162"/>
      <c r="N1325" s="51"/>
      <c r="O1325" s="51"/>
      <c r="P1325" s="51"/>
      <c r="Q1325" s="51"/>
      <c r="R1325" s="51"/>
      <c r="S1325" s="51"/>
      <c r="T1325" s="52"/>
      <c r="AT1325" s="18" t="s">
        <v>180</v>
      </c>
      <c r="AU1325" s="18" t="s">
        <v>84</v>
      </c>
    </row>
    <row r="1326" spans="2:51" s="14" customFormat="1" ht="12">
      <c r="B1326" s="179"/>
      <c r="D1326" s="160" t="s">
        <v>182</v>
      </c>
      <c r="E1326" s="180" t="s">
        <v>3</v>
      </c>
      <c r="F1326" s="181" t="s">
        <v>1538</v>
      </c>
      <c r="H1326" s="180" t="s">
        <v>3</v>
      </c>
      <c r="I1326" s="182"/>
      <c r="L1326" s="179"/>
      <c r="M1326" s="183"/>
      <c r="N1326" s="184"/>
      <c r="O1326" s="184"/>
      <c r="P1326" s="184"/>
      <c r="Q1326" s="184"/>
      <c r="R1326" s="184"/>
      <c r="S1326" s="184"/>
      <c r="T1326" s="185"/>
      <c r="AT1326" s="180" t="s">
        <v>182</v>
      </c>
      <c r="AU1326" s="180" t="s">
        <v>84</v>
      </c>
      <c r="AV1326" s="14" t="s">
        <v>82</v>
      </c>
      <c r="AW1326" s="14" t="s">
        <v>34</v>
      </c>
      <c r="AX1326" s="14" t="s">
        <v>74</v>
      </c>
      <c r="AY1326" s="180" t="s">
        <v>171</v>
      </c>
    </row>
    <row r="1327" spans="2:51" s="12" customFormat="1" ht="12">
      <c r="B1327" s="163"/>
      <c r="D1327" s="160" t="s">
        <v>182</v>
      </c>
      <c r="E1327" s="164" t="s">
        <v>3</v>
      </c>
      <c r="F1327" s="165" t="s">
        <v>82</v>
      </c>
      <c r="H1327" s="166">
        <v>1</v>
      </c>
      <c r="I1327" s="167"/>
      <c r="L1327" s="163"/>
      <c r="M1327" s="168"/>
      <c r="N1327" s="169"/>
      <c r="O1327" s="169"/>
      <c r="P1327" s="169"/>
      <c r="Q1327" s="169"/>
      <c r="R1327" s="169"/>
      <c r="S1327" s="169"/>
      <c r="T1327" s="170"/>
      <c r="AT1327" s="164" t="s">
        <v>182</v>
      </c>
      <c r="AU1327" s="164" t="s">
        <v>84</v>
      </c>
      <c r="AV1327" s="12" t="s">
        <v>84</v>
      </c>
      <c r="AW1327" s="12" t="s">
        <v>34</v>
      </c>
      <c r="AX1327" s="12" t="s">
        <v>74</v>
      </c>
      <c r="AY1327" s="164" t="s">
        <v>171</v>
      </c>
    </row>
    <row r="1328" spans="2:51" s="13" customFormat="1" ht="12">
      <c r="B1328" s="171"/>
      <c r="D1328" s="160" t="s">
        <v>182</v>
      </c>
      <c r="E1328" s="172" t="s">
        <v>3</v>
      </c>
      <c r="F1328" s="173" t="s">
        <v>201</v>
      </c>
      <c r="H1328" s="174">
        <v>1</v>
      </c>
      <c r="I1328" s="175"/>
      <c r="L1328" s="171"/>
      <c r="M1328" s="176"/>
      <c r="N1328" s="177"/>
      <c r="O1328" s="177"/>
      <c r="P1328" s="177"/>
      <c r="Q1328" s="177"/>
      <c r="R1328" s="177"/>
      <c r="S1328" s="177"/>
      <c r="T1328" s="178"/>
      <c r="AT1328" s="172" t="s">
        <v>182</v>
      </c>
      <c r="AU1328" s="172" t="s">
        <v>84</v>
      </c>
      <c r="AV1328" s="13" t="s">
        <v>178</v>
      </c>
      <c r="AW1328" s="13" t="s">
        <v>34</v>
      </c>
      <c r="AX1328" s="13" t="s">
        <v>82</v>
      </c>
      <c r="AY1328" s="172" t="s">
        <v>171</v>
      </c>
    </row>
    <row r="1329" spans="2:65" s="1" customFormat="1" ht="16.5" customHeight="1">
      <c r="B1329" s="147"/>
      <c r="C1329" s="189" t="s">
        <v>1539</v>
      </c>
      <c r="D1329" s="189" t="s">
        <v>408</v>
      </c>
      <c r="E1329" s="190" t="s">
        <v>1540</v>
      </c>
      <c r="F1329" s="191" t="s">
        <v>1541</v>
      </c>
      <c r="G1329" s="192" t="s">
        <v>1259</v>
      </c>
      <c r="H1329" s="193">
        <v>1</v>
      </c>
      <c r="I1329" s="194"/>
      <c r="J1329" s="195">
        <f>ROUND(I1329*H1329,2)</f>
        <v>0</v>
      </c>
      <c r="K1329" s="191" t="s">
        <v>3</v>
      </c>
      <c r="L1329" s="196"/>
      <c r="M1329" s="197" t="s">
        <v>3</v>
      </c>
      <c r="N1329" s="198" t="s">
        <v>45</v>
      </c>
      <c r="O1329" s="51"/>
      <c r="P1329" s="157">
        <f>O1329*H1329</f>
        <v>0</v>
      </c>
      <c r="Q1329" s="157">
        <v>0.068</v>
      </c>
      <c r="R1329" s="157">
        <f>Q1329*H1329</f>
        <v>0.068</v>
      </c>
      <c r="S1329" s="157">
        <v>0</v>
      </c>
      <c r="T1329" s="158">
        <f>S1329*H1329</f>
        <v>0</v>
      </c>
      <c r="AR1329" s="18" t="s">
        <v>506</v>
      </c>
      <c r="AT1329" s="18" t="s">
        <v>408</v>
      </c>
      <c r="AU1329" s="18" t="s">
        <v>84</v>
      </c>
      <c r="AY1329" s="18" t="s">
        <v>171</v>
      </c>
      <c r="BE1329" s="159">
        <f>IF(N1329="základní",J1329,0)</f>
        <v>0</v>
      </c>
      <c r="BF1329" s="159">
        <f>IF(N1329="snížená",J1329,0)</f>
        <v>0</v>
      </c>
      <c r="BG1329" s="159">
        <f>IF(N1329="zákl. přenesená",J1329,0)</f>
        <v>0</v>
      </c>
      <c r="BH1329" s="159">
        <f>IF(N1329="sníž. přenesená",J1329,0)</f>
        <v>0</v>
      </c>
      <c r="BI1329" s="159">
        <f>IF(N1329="nulová",J1329,0)</f>
        <v>0</v>
      </c>
      <c r="BJ1329" s="18" t="s">
        <v>82</v>
      </c>
      <c r="BK1329" s="159">
        <f>ROUND(I1329*H1329,2)</f>
        <v>0</v>
      </c>
      <c r="BL1329" s="18" t="s">
        <v>386</v>
      </c>
      <c r="BM1329" s="18" t="s">
        <v>1542</v>
      </c>
    </row>
    <row r="1330" spans="2:47" s="1" customFormat="1" ht="12">
      <c r="B1330" s="32"/>
      <c r="D1330" s="160" t="s">
        <v>180</v>
      </c>
      <c r="F1330" s="161" t="s">
        <v>1541</v>
      </c>
      <c r="I1330" s="93"/>
      <c r="L1330" s="32"/>
      <c r="M1330" s="162"/>
      <c r="N1330" s="51"/>
      <c r="O1330" s="51"/>
      <c r="P1330" s="51"/>
      <c r="Q1330" s="51"/>
      <c r="R1330" s="51"/>
      <c r="S1330" s="51"/>
      <c r="T1330" s="52"/>
      <c r="AT1330" s="18" t="s">
        <v>180</v>
      </c>
      <c r="AU1330" s="18" t="s">
        <v>84</v>
      </c>
    </row>
    <row r="1331" spans="2:51" s="14" customFormat="1" ht="12">
      <c r="B1331" s="179"/>
      <c r="D1331" s="160" t="s">
        <v>182</v>
      </c>
      <c r="E1331" s="180" t="s">
        <v>3</v>
      </c>
      <c r="F1331" s="181" t="s">
        <v>1543</v>
      </c>
      <c r="H1331" s="180" t="s">
        <v>3</v>
      </c>
      <c r="I1331" s="182"/>
      <c r="L1331" s="179"/>
      <c r="M1331" s="183"/>
      <c r="N1331" s="184"/>
      <c r="O1331" s="184"/>
      <c r="P1331" s="184"/>
      <c r="Q1331" s="184"/>
      <c r="R1331" s="184"/>
      <c r="S1331" s="184"/>
      <c r="T1331" s="185"/>
      <c r="AT1331" s="180" t="s">
        <v>182</v>
      </c>
      <c r="AU1331" s="180" t="s">
        <v>84</v>
      </c>
      <c r="AV1331" s="14" t="s">
        <v>82</v>
      </c>
      <c r="AW1331" s="14" t="s">
        <v>34</v>
      </c>
      <c r="AX1331" s="14" t="s">
        <v>74</v>
      </c>
      <c r="AY1331" s="180" t="s">
        <v>171</v>
      </c>
    </row>
    <row r="1332" spans="2:51" s="12" customFormat="1" ht="12">
      <c r="B1332" s="163"/>
      <c r="D1332" s="160" t="s">
        <v>182</v>
      </c>
      <c r="E1332" s="164" t="s">
        <v>3</v>
      </c>
      <c r="F1332" s="165" t="s">
        <v>82</v>
      </c>
      <c r="H1332" s="166">
        <v>1</v>
      </c>
      <c r="I1332" s="167"/>
      <c r="L1332" s="163"/>
      <c r="M1332" s="168"/>
      <c r="N1332" s="169"/>
      <c r="O1332" s="169"/>
      <c r="P1332" s="169"/>
      <c r="Q1332" s="169"/>
      <c r="R1332" s="169"/>
      <c r="S1332" s="169"/>
      <c r="T1332" s="170"/>
      <c r="AT1332" s="164" t="s">
        <v>182</v>
      </c>
      <c r="AU1332" s="164" t="s">
        <v>84</v>
      </c>
      <c r="AV1332" s="12" t="s">
        <v>84</v>
      </c>
      <c r="AW1332" s="12" t="s">
        <v>34</v>
      </c>
      <c r="AX1332" s="12" t="s">
        <v>82</v>
      </c>
      <c r="AY1332" s="164" t="s">
        <v>171</v>
      </c>
    </row>
    <row r="1333" spans="2:65" s="1" customFormat="1" ht="16.5" customHeight="1">
      <c r="B1333" s="147"/>
      <c r="C1333" s="148" t="s">
        <v>1544</v>
      </c>
      <c r="D1333" s="148" t="s">
        <v>173</v>
      </c>
      <c r="E1333" s="149" t="s">
        <v>1545</v>
      </c>
      <c r="F1333" s="150" t="s">
        <v>1546</v>
      </c>
      <c r="G1333" s="151" t="s">
        <v>1259</v>
      </c>
      <c r="H1333" s="152">
        <v>10</v>
      </c>
      <c r="I1333" s="153"/>
      <c r="J1333" s="154">
        <f>ROUND(I1333*H1333,2)</f>
        <v>0</v>
      </c>
      <c r="K1333" s="150" t="s">
        <v>177</v>
      </c>
      <c r="L1333" s="32"/>
      <c r="M1333" s="155" t="s">
        <v>3</v>
      </c>
      <c r="N1333" s="156" t="s">
        <v>45</v>
      </c>
      <c r="O1333" s="51"/>
      <c r="P1333" s="157">
        <f>O1333*H1333</f>
        <v>0</v>
      </c>
      <c r="Q1333" s="157">
        <v>0</v>
      </c>
      <c r="R1333" s="157">
        <f>Q1333*H1333</f>
        <v>0</v>
      </c>
      <c r="S1333" s="157">
        <v>0</v>
      </c>
      <c r="T1333" s="158">
        <f>S1333*H1333</f>
        <v>0</v>
      </c>
      <c r="AR1333" s="18" t="s">
        <v>386</v>
      </c>
      <c r="AT1333" s="18" t="s">
        <v>173</v>
      </c>
      <c r="AU1333" s="18" t="s">
        <v>84</v>
      </c>
      <c r="AY1333" s="18" t="s">
        <v>171</v>
      </c>
      <c r="BE1333" s="159">
        <f>IF(N1333="základní",J1333,0)</f>
        <v>0</v>
      </c>
      <c r="BF1333" s="159">
        <f>IF(N1333="snížená",J1333,0)</f>
        <v>0</v>
      </c>
      <c r="BG1333" s="159">
        <f>IF(N1333="zákl. přenesená",J1333,0)</f>
        <v>0</v>
      </c>
      <c r="BH1333" s="159">
        <f>IF(N1333="sníž. přenesená",J1333,0)</f>
        <v>0</v>
      </c>
      <c r="BI1333" s="159">
        <f>IF(N1333="nulová",J1333,0)</f>
        <v>0</v>
      </c>
      <c r="BJ1333" s="18" t="s">
        <v>82</v>
      </c>
      <c r="BK1333" s="159">
        <f>ROUND(I1333*H1333,2)</f>
        <v>0</v>
      </c>
      <c r="BL1333" s="18" t="s">
        <v>386</v>
      </c>
      <c r="BM1333" s="18" t="s">
        <v>1547</v>
      </c>
    </row>
    <row r="1334" spans="2:47" s="1" customFormat="1" ht="19.5">
      <c r="B1334" s="32"/>
      <c r="D1334" s="160" t="s">
        <v>180</v>
      </c>
      <c r="F1334" s="161" t="s">
        <v>1548</v>
      </c>
      <c r="I1334" s="93"/>
      <c r="L1334" s="32"/>
      <c r="M1334" s="162"/>
      <c r="N1334" s="51"/>
      <c r="O1334" s="51"/>
      <c r="P1334" s="51"/>
      <c r="Q1334" s="51"/>
      <c r="R1334" s="51"/>
      <c r="S1334" s="51"/>
      <c r="T1334" s="52"/>
      <c r="AT1334" s="18" t="s">
        <v>180</v>
      </c>
      <c r="AU1334" s="18" t="s">
        <v>84</v>
      </c>
    </row>
    <row r="1335" spans="2:51" s="14" customFormat="1" ht="12">
      <c r="B1335" s="179"/>
      <c r="D1335" s="160" t="s">
        <v>182</v>
      </c>
      <c r="E1335" s="180" t="s">
        <v>3</v>
      </c>
      <c r="F1335" s="181" t="s">
        <v>1549</v>
      </c>
      <c r="H1335" s="180" t="s">
        <v>3</v>
      </c>
      <c r="I1335" s="182"/>
      <c r="L1335" s="179"/>
      <c r="M1335" s="183"/>
      <c r="N1335" s="184"/>
      <c r="O1335" s="184"/>
      <c r="P1335" s="184"/>
      <c r="Q1335" s="184"/>
      <c r="R1335" s="184"/>
      <c r="S1335" s="184"/>
      <c r="T1335" s="185"/>
      <c r="AT1335" s="180" t="s">
        <v>182</v>
      </c>
      <c r="AU1335" s="180" t="s">
        <v>84</v>
      </c>
      <c r="AV1335" s="14" t="s">
        <v>82</v>
      </c>
      <c r="AW1335" s="14" t="s">
        <v>34</v>
      </c>
      <c r="AX1335" s="14" t="s">
        <v>74</v>
      </c>
      <c r="AY1335" s="180" t="s">
        <v>171</v>
      </c>
    </row>
    <row r="1336" spans="2:51" s="12" customFormat="1" ht="12">
      <c r="B1336" s="163"/>
      <c r="D1336" s="160" t="s">
        <v>182</v>
      </c>
      <c r="E1336" s="164" t="s">
        <v>3</v>
      </c>
      <c r="F1336" s="165" t="s">
        <v>84</v>
      </c>
      <c r="H1336" s="166">
        <v>2</v>
      </c>
      <c r="I1336" s="167"/>
      <c r="L1336" s="163"/>
      <c r="M1336" s="168"/>
      <c r="N1336" s="169"/>
      <c r="O1336" s="169"/>
      <c r="P1336" s="169"/>
      <c r="Q1336" s="169"/>
      <c r="R1336" s="169"/>
      <c r="S1336" s="169"/>
      <c r="T1336" s="170"/>
      <c r="AT1336" s="164" t="s">
        <v>182</v>
      </c>
      <c r="AU1336" s="164" t="s">
        <v>84</v>
      </c>
      <c r="AV1336" s="12" t="s">
        <v>84</v>
      </c>
      <c r="AW1336" s="12" t="s">
        <v>34</v>
      </c>
      <c r="AX1336" s="12" t="s">
        <v>74</v>
      </c>
      <c r="AY1336" s="164" t="s">
        <v>171</v>
      </c>
    </row>
    <row r="1337" spans="2:51" s="14" customFormat="1" ht="12">
      <c r="B1337" s="179"/>
      <c r="D1337" s="160" t="s">
        <v>182</v>
      </c>
      <c r="E1337" s="180" t="s">
        <v>3</v>
      </c>
      <c r="F1337" s="181" t="s">
        <v>1550</v>
      </c>
      <c r="H1337" s="180" t="s">
        <v>3</v>
      </c>
      <c r="I1337" s="182"/>
      <c r="L1337" s="179"/>
      <c r="M1337" s="183"/>
      <c r="N1337" s="184"/>
      <c r="O1337" s="184"/>
      <c r="P1337" s="184"/>
      <c r="Q1337" s="184"/>
      <c r="R1337" s="184"/>
      <c r="S1337" s="184"/>
      <c r="T1337" s="185"/>
      <c r="AT1337" s="180" t="s">
        <v>182</v>
      </c>
      <c r="AU1337" s="180" t="s">
        <v>84</v>
      </c>
      <c r="AV1337" s="14" t="s">
        <v>82</v>
      </c>
      <c r="AW1337" s="14" t="s">
        <v>34</v>
      </c>
      <c r="AX1337" s="14" t="s">
        <v>74</v>
      </c>
      <c r="AY1337" s="180" t="s">
        <v>171</v>
      </c>
    </row>
    <row r="1338" spans="2:51" s="12" customFormat="1" ht="12">
      <c r="B1338" s="163"/>
      <c r="D1338" s="160" t="s">
        <v>182</v>
      </c>
      <c r="E1338" s="164" t="s">
        <v>3</v>
      </c>
      <c r="F1338" s="165" t="s">
        <v>232</v>
      </c>
      <c r="H1338" s="166">
        <v>8</v>
      </c>
      <c r="I1338" s="167"/>
      <c r="L1338" s="163"/>
      <c r="M1338" s="168"/>
      <c r="N1338" s="169"/>
      <c r="O1338" s="169"/>
      <c r="P1338" s="169"/>
      <c r="Q1338" s="169"/>
      <c r="R1338" s="169"/>
      <c r="S1338" s="169"/>
      <c r="T1338" s="170"/>
      <c r="AT1338" s="164" t="s">
        <v>182</v>
      </c>
      <c r="AU1338" s="164" t="s">
        <v>84</v>
      </c>
      <c r="AV1338" s="12" t="s">
        <v>84</v>
      </c>
      <c r="AW1338" s="12" t="s">
        <v>34</v>
      </c>
      <c r="AX1338" s="12" t="s">
        <v>74</v>
      </c>
      <c r="AY1338" s="164" t="s">
        <v>171</v>
      </c>
    </row>
    <row r="1339" spans="2:51" s="13" customFormat="1" ht="12">
      <c r="B1339" s="171"/>
      <c r="D1339" s="160" t="s">
        <v>182</v>
      </c>
      <c r="E1339" s="172" t="s">
        <v>3</v>
      </c>
      <c r="F1339" s="173" t="s">
        <v>201</v>
      </c>
      <c r="H1339" s="174">
        <v>10</v>
      </c>
      <c r="I1339" s="175"/>
      <c r="L1339" s="171"/>
      <c r="M1339" s="176"/>
      <c r="N1339" s="177"/>
      <c r="O1339" s="177"/>
      <c r="P1339" s="177"/>
      <c r="Q1339" s="177"/>
      <c r="R1339" s="177"/>
      <c r="S1339" s="177"/>
      <c r="T1339" s="178"/>
      <c r="AT1339" s="172" t="s">
        <v>182</v>
      </c>
      <c r="AU1339" s="172" t="s">
        <v>84</v>
      </c>
      <c r="AV1339" s="13" t="s">
        <v>178</v>
      </c>
      <c r="AW1339" s="13" t="s">
        <v>34</v>
      </c>
      <c r="AX1339" s="13" t="s">
        <v>82</v>
      </c>
      <c r="AY1339" s="172" t="s">
        <v>171</v>
      </c>
    </row>
    <row r="1340" spans="2:65" s="1" customFormat="1" ht="16.5" customHeight="1">
      <c r="B1340" s="147"/>
      <c r="C1340" s="189" t="s">
        <v>1551</v>
      </c>
      <c r="D1340" s="189" t="s">
        <v>408</v>
      </c>
      <c r="E1340" s="190" t="s">
        <v>1552</v>
      </c>
      <c r="F1340" s="191" t="s">
        <v>1553</v>
      </c>
      <c r="G1340" s="192" t="s">
        <v>1259</v>
      </c>
      <c r="H1340" s="193">
        <v>2</v>
      </c>
      <c r="I1340" s="194"/>
      <c r="J1340" s="195">
        <f>ROUND(I1340*H1340,2)</f>
        <v>0</v>
      </c>
      <c r="K1340" s="191" t="s">
        <v>3</v>
      </c>
      <c r="L1340" s="196"/>
      <c r="M1340" s="197" t="s">
        <v>3</v>
      </c>
      <c r="N1340" s="198" t="s">
        <v>45</v>
      </c>
      <c r="O1340" s="51"/>
      <c r="P1340" s="157">
        <f>O1340*H1340</f>
        <v>0</v>
      </c>
      <c r="Q1340" s="157">
        <v>0.068</v>
      </c>
      <c r="R1340" s="157">
        <f>Q1340*H1340</f>
        <v>0.136</v>
      </c>
      <c r="S1340" s="157">
        <v>0</v>
      </c>
      <c r="T1340" s="158">
        <f>S1340*H1340</f>
        <v>0</v>
      </c>
      <c r="AR1340" s="18" t="s">
        <v>506</v>
      </c>
      <c r="AT1340" s="18" t="s">
        <v>408</v>
      </c>
      <c r="AU1340" s="18" t="s">
        <v>84</v>
      </c>
      <c r="AY1340" s="18" t="s">
        <v>171</v>
      </c>
      <c r="BE1340" s="159">
        <f>IF(N1340="základní",J1340,0)</f>
        <v>0</v>
      </c>
      <c r="BF1340" s="159">
        <f>IF(N1340="snížená",J1340,0)</f>
        <v>0</v>
      </c>
      <c r="BG1340" s="159">
        <f>IF(N1340="zákl. přenesená",J1340,0)</f>
        <v>0</v>
      </c>
      <c r="BH1340" s="159">
        <f>IF(N1340="sníž. přenesená",J1340,0)</f>
        <v>0</v>
      </c>
      <c r="BI1340" s="159">
        <f>IF(N1340="nulová",J1340,0)</f>
        <v>0</v>
      </c>
      <c r="BJ1340" s="18" t="s">
        <v>82</v>
      </c>
      <c r="BK1340" s="159">
        <f>ROUND(I1340*H1340,2)</f>
        <v>0</v>
      </c>
      <c r="BL1340" s="18" t="s">
        <v>386</v>
      </c>
      <c r="BM1340" s="18" t="s">
        <v>1554</v>
      </c>
    </row>
    <row r="1341" spans="2:47" s="1" customFormat="1" ht="12">
      <c r="B1341" s="32"/>
      <c r="D1341" s="160" t="s">
        <v>180</v>
      </c>
      <c r="F1341" s="161" t="s">
        <v>1555</v>
      </c>
      <c r="I1341" s="93"/>
      <c r="L1341" s="32"/>
      <c r="M1341" s="162"/>
      <c r="N1341" s="51"/>
      <c r="O1341" s="51"/>
      <c r="P1341" s="51"/>
      <c r="Q1341" s="51"/>
      <c r="R1341" s="51"/>
      <c r="S1341" s="51"/>
      <c r="T1341" s="52"/>
      <c r="AT1341" s="18" t="s">
        <v>180</v>
      </c>
      <c r="AU1341" s="18" t="s">
        <v>84</v>
      </c>
    </row>
    <row r="1342" spans="2:51" s="14" customFormat="1" ht="12">
      <c r="B1342" s="179"/>
      <c r="D1342" s="160" t="s">
        <v>182</v>
      </c>
      <c r="E1342" s="180" t="s">
        <v>3</v>
      </c>
      <c r="F1342" s="181" t="s">
        <v>1549</v>
      </c>
      <c r="H1342" s="180" t="s">
        <v>3</v>
      </c>
      <c r="I1342" s="182"/>
      <c r="L1342" s="179"/>
      <c r="M1342" s="183"/>
      <c r="N1342" s="184"/>
      <c r="O1342" s="184"/>
      <c r="P1342" s="184"/>
      <c r="Q1342" s="184"/>
      <c r="R1342" s="184"/>
      <c r="S1342" s="184"/>
      <c r="T1342" s="185"/>
      <c r="AT1342" s="180" t="s">
        <v>182</v>
      </c>
      <c r="AU1342" s="180" t="s">
        <v>84</v>
      </c>
      <c r="AV1342" s="14" t="s">
        <v>82</v>
      </c>
      <c r="AW1342" s="14" t="s">
        <v>34</v>
      </c>
      <c r="AX1342" s="14" t="s">
        <v>74</v>
      </c>
      <c r="AY1342" s="180" t="s">
        <v>171</v>
      </c>
    </row>
    <row r="1343" spans="2:51" s="12" customFormat="1" ht="12">
      <c r="B1343" s="163"/>
      <c r="D1343" s="160" t="s">
        <v>182</v>
      </c>
      <c r="E1343" s="164" t="s">
        <v>3</v>
      </c>
      <c r="F1343" s="165" t="s">
        <v>84</v>
      </c>
      <c r="H1343" s="166">
        <v>2</v>
      </c>
      <c r="I1343" s="167"/>
      <c r="L1343" s="163"/>
      <c r="M1343" s="168"/>
      <c r="N1343" s="169"/>
      <c r="O1343" s="169"/>
      <c r="P1343" s="169"/>
      <c r="Q1343" s="169"/>
      <c r="R1343" s="169"/>
      <c r="S1343" s="169"/>
      <c r="T1343" s="170"/>
      <c r="AT1343" s="164" t="s">
        <v>182</v>
      </c>
      <c r="AU1343" s="164" t="s">
        <v>84</v>
      </c>
      <c r="AV1343" s="12" t="s">
        <v>84</v>
      </c>
      <c r="AW1343" s="12" t="s">
        <v>34</v>
      </c>
      <c r="AX1343" s="12" t="s">
        <v>82</v>
      </c>
      <c r="AY1343" s="164" t="s">
        <v>171</v>
      </c>
    </row>
    <row r="1344" spans="2:65" s="1" customFormat="1" ht="16.5" customHeight="1">
      <c r="B1344" s="147"/>
      <c r="C1344" s="189" t="s">
        <v>1556</v>
      </c>
      <c r="D1344" s="189" t="s">
        <v>408</v>
      </c>
      <c r="E1344" s="190" t="s">
        <v>1557</v>
      </c>
      <c r="F1344" s="191" t="s">
        <v>1558</v>
      </c>
      <c r="G1344" s="192" t="s">
        <v>1259</v>
      </c>
      <c r="H1344" s="193">
        <v>8</v>
      </c>
      <c r="I1344" s="194"/>
      <c r="J1344" s="195">
        <f>ROUND(I1344*H1344,2)</f>
        <v>0</v>
      </c>
      <c r="K1344" s="191" t="s">
        <v>3</v>
      </c>
      <c r="L1344" s="196"/>
      <c r="M1344" s="197" t="s">
        <v>3</v>
      </c>
      <c r="N1344" s="198" t="s">
        <v>45</v>
      </c>
      <c r="O1344" s="51"/>
      <c r="P1344" s="157">
        <f>O1344*H1344</f>
        <v>0</v>
      </c>
      <c r="Q1344" s="157">
        <v>0.068</v>
      </c>
      <c r="R1344" s="157">
        <f>Q1344*H1344</f>
        <v>0.544</v>
      </c>
      <c r="S1344" s="157">
        <v>0</v>
      </c>
      <c r="T1344" s="158">
        <f>S1344*H1344</f>
        <v>0</v>
      </c>
      <c r="AR1344" s="18" t="s">
        <v>506</v>
      </c>
      <c r="AT1344" s="18" t="s">
        <v>408</v>
      </c>
      <c r="AU1344" s="18" t="s">
        <v>84</v>
      </c>
      <c r="AY1344" s="18" t="s">
        <v>171</v>
      </c>
      <c r="BE1344" s="159">
        <f>IF(N1344="základní",J1344,0)</f>
        <v>0</v>
      </c>
      <c r="BF1344" s="159">
        <f>IF(N1344="snížená",J1344,0)</f>
        <v>0</v>
      </c>
      <c r="BG1344" s="159">
        <f>IF(N1344="zákl. přenesená",J1344,0)</f>
        <v>0</v>
      </c>
      <c r="BH1344" s="159">
        <f>IF(N1344="sníž. přenesená",J1344,0)</f>
        <v>0</v>
      </c>
      <c r="BI1344" s="159">
        <f>IF(N1344="nulová",J1344,0)</f>
        <v>0</v>
      </c>
      <c r="BJ1344" s="18" t="s">
        <v>82</v>
      </c>
      <c r="BK1344" s="159">
        <f>ROUND(I1344*H1344,2)</f>
        <v>0</v>
      </c>
      <c r="BL1344" s="18" t="s">
        <v>386</v>
      </c>
      <c r="BM1344" s="18" t="s">
        <v>1559</v>
      </c>
    </row>
    <row r="1345" spans="2:47" s="1" customFormat="1" ht="12">
      <c r="B1345" s="32"/>
      <c r="D1345" s="160" t="s">
        <v>180</v>
      </c>
      <c r="F1345" s="161" t="s">
        <v>1560</v>
      </c>
      <c r="I1345" s="93"/>
      <c r="L1345" s="32"/>
      <c r="M1345" s="162"/>
      <c r="N1345" s="51"/>
      <c r="O1345" s="51"/>
      <c r="P1345" s="51"/>
      <c r="Q1345" s="51"/>
      <c r="R1345" s="51"/>
      <c r="S1345" s="51"/>
      <c r="T1345" s="52"/>
      <c r="AT1345" s="18" t="s">
        <v>180</v>
      </c>
      <c r="AU1345" s="18" t="s">
        <v>84</v>
      </c>
    </row>
    <row r="1346" spans="2:51" s="14" customFormat="1" ht="12">
      <c r="B1346" s="179"/>
      <c r="D1346" s="160" t="s">
        <v>182</v>
      </c>
      <c r="E1346" s="180" t="s">
        <v>3</v>
      </c>
      <c r="F1346" s="181" t="s">
        <v>1561</v>
      </c>
      <c r="H1346" s="180" t="s">
        <v>3</v>
      </c>
      <c r="I1346" s="182"/>
      <c r="L1346" s="179"/>
      <c r="M1346" s="183"/>
      <c r="N1346" s="184"/>
      <c r="O1346" s="184"/>
      <c r="P1346" s="184"/>
      <c r="Q1346" s="184"/>
      <c r="R1346" s="184"/>
      <c r="S1346" s="184"/>
      <c r="T1346" s="185"/>
      <c r="AT1346" s="180" t="s">
        <v>182</v>
      </c>
      <c r="AU1346" s="180" t="s">
        <v>84</v>
      </c>
      <c r="AV1346" s="14" t="s">
        <v>82</v>
      </c>
      <c r="AW1346" s="14" t="s">
        <v>34</v>
      </c>
      <c r="AX1346" s="14" t="s">
        <v>74</v>
      </c>
      <c r="AY1346" s="180" t="s">
        <v>171</v>
      </c>
    </row>
    <row r="1347" spans="2:51" s="12" customFormat="1" ht="12">
      <c r="B1347" s="163"/>
      <c r="D1347" s="160" t="s">
        <v>182</v>
      </c>
      <c r="E1347" s="164" t="s">
        <v>3</v>
      </c>
      <c r="F1347" s="165" t="s">
        <v>232</v>
      </c>
      <c r="H1347" s="166">
        <v>8</v>
      </c>
      <c r="I1347" s="167"/>
      <c r="L1347" s="163"/>
      <c r="M1347" s="168"/>
      <c r="N1347" s="169"/>
      <c r="O1347" s="169"/>
      <c r="P1347" s="169"/>
      <c r="Q1347" s="169"/>
      <c r="R1347" s="169"/>
      <c r="S1347" s="169"/>
      <c r="T1347" s="170"/>
      <c r="AT1347" s="164" t="s">
        <v>182</v>
      </c>
      <c r="AU1347" s="164" t="s">
        <v>84</v>
      </c>
      <c r="AV1347" s="12" t="s">
        <v>84</v>
      </c>
      <c r="AW1347" s="12" t="s">
        <v>34</v>
      </c>
      <c r="AX1347" s="12" t="s">
        <v>82</v>
      </c>
      <c r="AY1347" s="164" t="s">
        <v>171</v>
      </c>
    </row>
    <row r="1348" spans="2:65" s="1" customFormat="1" ht="16.5" customHeight="1">
      <c r="B1348" s="147"/>
      <c r="C1348" s="148" t="s">
        <v>1562</v>
      </c>
      <c r="D1348" s="148" t="s">
        <v>173</v>
      </c>
      <c r="E1348" s="149" t="s">
        <v>1563</v>
      </c>
      <c r="F1348" s="150" t="s">
        <v>1564</v>
      </c>
      <c r="G1348" s="151" t="s">
        <v>1259</v>
      </c>
      <c r="H1348" s="152">
        <v>11</v>
      </c>
      <c r="I1348" s="153"/>
      <c r="J1348" s="154">
        <f>ROUND(I1348*H1348,2)</f>
        <v>0</v>
      </c>
      <c r="K1348" s="150" t="s">
        <v>177</v>
      </c>
      <c r="L1348" s="32"/>
      <c r="M1348" s="155" t="s">
        <v>3</v>
      </c>
      <c r="N1348" s="156" t="s">
        <v>45</v>
      </c>
      <c r="O1348" s="51"/>
      <c r="P1348" s="157">
        <f>O1348*H1348</f>
        <v>0</v>
      </c>
      <c r="Q1348" s="157">
        <v>0.00047</v>
      </c>
      <c r="R1348" s="157">
        <f>Q1348*H1348</f>
        <v>0.00517</v>
      </c>
      <c r="S1348" s="157">
        <v>0</v>
      </c>
      <c r="T1348" s="158">
        <f>S1348*H1348</f>
        <v>0</v>
      </c>
      <c r="AR1348" s="18" t="s">
        <v>386</v>
      </c>
      <c r="AT1348" s="18" t="s">
        <v>173</v>
      </c>
      <c r="AU1348" s="18" t="s">
        <v>84</v>
      </c>
      <c r="AY1348" s="18" t="s">
        <v>171</v>
      </c>
      <c r="BE1348" s="159">
        <f>IF(N1348="základní",J1348,0)</f>
        <v>0</v>
      </c>
      <c r="BF1348" s="159">
        <f>IF(N1348="snížená",J1348,0)</f>
        <v>0</v>
      </c>
      <c r="BG1348" s="159">
        <f>IF(N1348="zákl. přenesená",J1348,0)</f>
        <v>0</v>
      </c>
      <c r="BH1348" s="159">
        <f>IF(N1348="sníž. přenesená",J1348,0)</f>
        <v>0</v>
      </c>
      <c r="BI1348" s="159">
        <f>IF(N1348="nulová",J1348,0)</f>
        <v>0</v>
      </c>
      <c r="BJ1348" s="18" t="s">
        <v>82</v>
      </c>
      <c r="BK1348" s="159">
        <f>ROUND(I1348*H1348,2)</f>
        <v>0</v>
      </c>
      <c r="BL1348" s="18" t="s">
        <v>386</v>
      </c>
      <c r="BM1348" s="18" t="s">
        <v>1565</v>
      </c>
    </row>
    <row r="1349" spans="2:47" s="1" customFormat="1" ht="12">
      <c r="B1349" s="32"/>
      <c r="D1349" s="160" t="s">
        <v>180</v>
      </c>
      <c r="F1349" s="161" t="s">
        <v>1566</v>
      </c>
      <c r="I1349" s="93"/>
      <c r="L1349" s="32"/>
      <c r="M1349" s="162"/>
      <c r="N1349" s="51"/>
      <c r="O1349" s="51"/>
      <c r="P1349" s="51"/>
      <c r="Q1349" s="51"/>
      <c r="R1349" s="51"/>
      <c r="S1349" s="51"/>
      <c r="T1349" s="52"/>
      <c r="AT1349" s="18" t="s">
        <v>180</v>
      </c>
      <c r="AU1349" s="18" t="s">
        <v>84</v>
      </c>
    </row>
    <row r="1350" spans="2:51" s="14" customFormat="1" ht="12">
      <c r="B1350" s="179"/>
      <c r="D1350" s="160" t="s">
        <v>182</v>
      </c>
      <c r="E1350" s="180" t="s">
        <v>3</v>
      </c>
      <c r="F1350" s="181" t="s">
        <v>1538</v>
      </c>
      <c r="H1350" s="180" t="s">
        <v>3</v>
      </c>
      <c r="I1350" s="182"/>
      <c r="L1350" s="179"/>
      <c r="M1350" s="183"/>
      <c r="N1350" s="184"/>
      <c r="O1350" s="184"/>
      <c r="P1350" s="184"/>
      <c r="Q1350" s="184"/>
      <c r="R1350" s="184"/>
      <c r="S1350" s="184"/>
      <c r="T1350" s="185"/>
      <c r="AT1350" s="180" t="s">
        <v>182</v>
      </c>
      <c r="AU1350" s="180" t="s">
        <v>84</v>
      </c>
      <c r="AV1350" s="14" t="s">
        <v>82</v>
      </c>
      <c r="AW1350" s="14" t="s">
        <v>34</v>
      </c>
      <c r="AX1350" s="14" t="s">
        <v>74</v>
      </c>
      <c r="AY1350" s="180" t="s">
        <v>171</v>
      </c>
    </row>
    <row r="1351" spans="2:51" s="12" customFormat="1" ht="12">
      <c r="B1351" s="163"/>
      <c r="D1351" s="160" t="s">
        <v>182</v>
      </c>
      <c r="E1351" s="164" t="s">
        <v>3</v>
      </c>
      <c r="F1351" s="165" t="s">
        <v>82</v>
      </c>
      <c r="H1351" s="166">
        <v>1</v>
      </c>
      <c r="I1351" s="167"/>
      <c r="L1351" s="163"/>
      <c r="M1351" s="168"/>
      <c r="N1351" s="169"/>
      <c r="O1351" s="169"/>
      <c r="P1351" s="169"/>
      <c r="Q1351" s="169"/>
      <c r="R1351" s="169"/>
      <c r="S1351" s="169"/>
      <c r="T1351" s="170"/>
      <c r="AT1351" s="164" t="s">
        <v>182</v>
      </c>
      <c r="AU1351" s="164" t="s">
        <v>84</v>
      </c>
      <c r="AV1351" s="12" t="s">
        <v>84</v>
      </c>
      <c r="AW1351" s="12" t="s">
        <v>34</v>
      </c>
      <c r="AX1351" s="12" t="s">
        <v>74</v>
      </c>
      <c r="AY1351" s="164" t="s">
        <v>171</v>
      </c>
    </row>
    <row r="1352" spans="2:51" s="14" customFormat="1" ht="12">
      <c r="B1352" s="179"/>
      <c r="D1352" s="160" t="s">
        <v>182</v>
      </c>
      <c r="E1352" s="180" t="s">
        <v>3</v>
      </c>
      <c r="F1352" s="181" t="s">
        <v>1549</v>
      </c>
      <c r="H1352" s="180" t="s">
        <v>3</v>
      </c>
      <c r="I1352" s="182"/>
      <c r="L1352" s="179"/>
      <c r="M1352" s="183"/>
      <c r="N1352" s="184"/>
      <c r="O1352" s="184"/>
      <c r="P1352" s="184"/>
      <c r="Q1352" s="184"/>
      <c r="R1352" s="184"/>
      <c r="S1352" s="184"/>
      <c r="T1352" s="185"/>
      <c r="AT1352" s="180" t="s">
        <v>182</v>
      </c>
      <c r="AU1352" s="180" t="s">
        <v>84</v>
      </c>
      <c r="AV1352" s="14" t="s">
        <v>82</v>
      </c>
      <c r="AW1352" s="14" t="s">
        <v>34</v>
      </c>
      <c r="AX1352" s="14" t="s">
        <v>74</v>
      </c>
      <c r="AY1352" s="180" t="s">
        <v>171</v>
      </c>
    </row>
    <row r="1353" spans="2:51" s="12" customFormat="1" ht="12">
      <c r="B1353" s="163"/>
      <c r="D1353" s="160" t="s">
        <v>182</v>
      </c>
      <c r="E1353" s="164" t="s">
        <v>3</v>
      </c>
      <c r="F1353" s="165" t="s">
        <v>84</v>
      </c>
      <c r="H1353" s="166">
        <v>2</v>
      </c>
      <c r="I1353" s="167"/>
      <c r="L1353" s="163"/>
      <c r="M1353" s="168"/>
      <c r="N1353" s="169"/>
      <c r="O1353" s="169"/>
      <c r="P1353" s="169"/>
      <c r="Q1353" s="169"/>
      <c r="R1353" s="169"/>
      <c r="S1353" s="169"/>
      <c r="T1353" s="170"/>
      <c r="AT1353" s="164" t="s">
        <v>182</v>
      </c>
      <c r="AU1353" s="164" t="s">
        <v>84</v>
      </c>
      <c r="AV1353" s="12" t="s">
        <v>84</v>
      </c>
      <c r="AW1353" s="12" t="s">
        <v>34</v>
      </c>
      <c r="AX1353" s="12" t="s">
        <v>74</v>
      </c>
      <c r="AY1353" s="164" t="s">
        <v>171</v>
      </c>
    </row>
    <row r="1354" spans="2:51" s="14" customFormat="1" ht="12">
      <c r="B1354" s="179"/>
      <c r="D1354" s="160" t="s">
        <v>182</v>
      </c>
      <c r="E1354" s="180" t="s">
        <v>3</v>
      </c>
      <c r="F1354" s="181" t="s">
        <v>1550</v>
      </c>
      <c r="H1354" s="180" t="s">
        <v>3</v>
      </c>
      <c r="I1354" s="182"/>
      <c r="L1354" s="179"/>
      <c r="M1354" s="183"/>
      <c r="N1354" s="184"/>
      <c r="O1354" s="184"/>
      <c r="P1354" s="184"/>
      <c r="Q1354" s="184"/>
      <c r="R1354" s="184"/>
      <c r="S1354" s="184"/>
      <c r="T1354" s="185"/>
      <c r="AT1354" s="180" t="s">
        <v>182</v>
      </c>
      <c r="AU1354" s="180" t="s">
        <v>84</v>
      </c>
      <c r="AV1354" s="14" t="s">
        <v>82</v>
      </c>
      <c r="AW1354" s="14" t="s">
        <v>34</v>
      </c>
      <c r="AX1354" s="14" t="s">
        <v>74</v>
      </c>
      <c r="AY1354" s="180" t="s">
        <v>171</v>
      </c>
    </row>
    <row r="1355" spans="2:51" s="12" customFormat="1" ht="12">
      <c r="B1355" s="163"/>
      <c r="D1355" s="160" t="s">
        <v>182</v>
      </c>
      <c r="E1355" s="164" t="s">
        <v>3</v>
      </c>
      <c r="F1355" s="165" t="s">
        <v>232</v>
      </c>
      <c r="H1355" s="166">
        <v>8</v>
      </c>
      <c r="I1355" s="167"/>
      <c r="L1355" s="163"/>
      <c r="M1355" s="168"/>
      <c r="N1355" s="169"/>
      <c r="O1355" s="169"/>
      <c r="P1355" s="169"/>
      <c r="Q1355" s="169"/>
      <c r="R1355" s="169"/>
      <c r="S1355" s="169"/>
      <c r="T1355" s="170"/>
      <c r="AT1355" s="164" t="s">
        <v>182</v>
      </c>
      <c r="AU1355" s="164" t="s">
        <v>84</v>
      </c>
      <c r="AV1355" s="12" t="s">
        <v>84</v>
      </c>
      <c r="AW1355" s="12" t="s">
        <v>34</v>
      </c>
      <c r="AX1355" s="12" t="s">
        <v>74</v>
      </c>
      <c r="AY1355" s="164" t="s">
        <v>171</v>
      </c>
    </row>
    <row r="1356" spans="2:51" s="13" customFormat="1" ht="12">
      <c r="B1356" s="171"/>
      <c r="D1356" s="160" t="s">
        <v>182</v>
      </c>
      <c r="E1356" s="172" t="s">
        <v>3</v>
      </c>
      <c r="F1356" s="173" t="s">
        <v>201</v>
      </c>
      <c r="H1356" s="174">
        <v>11</v>
      </c>
      <c r="I1356" s="175"/>
      <c r="L1356" s="171"/>
      <c r="M1356" s="176"/>
      <c r="N1356" s="177"/>
      <c r="O1356" s="177"/>
      <c r="P1356" s="177"/>
      <c r="Q1356" s="177"/>
      <c r="R1356" s="177"/>
      <c r="S1356" s="177"/>
      <c r="T1356" s="178"/>
      <c r="AT1356" s="172" t="s">
        <v>182</v>
      </c>
      <c r="AU1356" s="172" t="s">
        <v>84</v>
      </c>
      <c r="AV1356" s="13" t="s">
        <v>178</v>
      </c>
      <c r="AW1356" s="13" t="s">
        <v>34</v>
      </c>
      <c r="AX1356" s="13" t="s">
        <v>82</v>
      </c>
      <c r="AY1356" s="172" t="s">
        <v>171</v>
      </c>
    </row>
    <row r="1357" spans="2:65" s="1" customFormat="1" ht="16.5" customHeight="1">
      <c r="B1357" s="147"/>
      <c r="C1357" s="189" t="s">
        <v>1567</v>
      </c>
      <c r="D1357" s="189" t="s">
        <v>408</v>
      </c>
      <c r="E1357" s="190" t="s">
        <v>1568</v>
      </c>
      <c r="F1357" s="191" t="s">
        <v>1569</v>
      </c>
      <c r="G1357" s="192" t="s">
        <v>1259</v>
      </c>
      <c r="H1357" s="193">
        <v>1</v>
      </c>
      <c r="I1357" s="194"/>
      <c r="J1357" s="195">
        <f>ROUND(I1357*H1357,2)</f>
        <v>0</v>
      </c>
      <c r="K1357" s="191" t="s">
        <v>3</v>
      </c>
      <c r="L1357" s="196"/>
      <c r="M1357" s="197" t="s">
        <v>3</v>
      </c>
      <c r="N1357" s="198" t="s">
        <v>45</v>
      </c>
      <c r="O1357" s="51"/>
      <c r="P1357" s="157">
        <f>O1357*H1357</f>
        <v>0</v>
      </c>
      <c r="Q1357" s="157">
        <v>0.01</v>
      </c>
      <c r="R1357" s="157">
        <f>Q1357*H1357</f>
        <v>0.01</v>
      </c>
      <c r="S1357" s="157">
        <v>0</v>
      </c>
      <c r="T1357" s="158">
        <f>S1357*H1357</f>
        <v>0</v>
      </c>
      <c r="AR1357" s="18" t="s">
        <v>506</v>
      </c>
      <c r="AT1357" s="18" t="s">
        <v>408</v>
      </c>
      <c r="AU1357" s="18" t="s">
        <v>84</v>
      </c>
      <c r="AY1357" s="18" t="s">
        <v>171</v>
      </c>
      <c r="BE1357" s="159">
        <f>IF(N1357="základní",J1357,0)</f>
        <v>0</v>
      </c>
      <c r="BF1357" s="159">
        <f>IF(N1357="snížená",J1357,0)</f>
        <v>0</v>
      </c>
      <c r="BG1357" s="159">
        <f>IF(N1357="zákl. přenesená",J1357,0)</f>
        <v>0</v>
      </c>
      <c r="BH1357" s="159">
        <f>IF(N1357="sníž. přenesená",J1357,0)</f>
        <v>0</v>
      </c>
      <c r="BI1357" s="159">
        <f>IF(N1357="nulová",J1357,0)</f>
        <v>0</v>
      </c>
      <c r="BJ1357" s="18" t="s">
        <v>82</v>
      </c>
      <c r="BK1357" s="159">
        <f>ROUND(I1357*H1357,2)</f>
        <v>0</v>
      </c>
      <c r="BL1357" s="18" t="s">
        <v>386</v>
      </c>
      <c r="BM1357" s="18" t="s">
        <v>1570</v>
      </c>
    </row>
    <row r="1358" spans="2:47" s="1" customFormat="1" ht="12">
      <c r="B1358" s="32"/>
      <c r="D1358" s="160" t="s">
        <v>180</v>
      </c>
      <c r="F1358" s="161" t="s">
        <v>1569</v>
      </c>
      <c r="I1358" s="93"/>
      <c r="L1358" s="32"/>
      <c r="M1358" s="162"/>
      <c r="N1358" s="51"/>
      <c r="O1358" s="51"/>
      <c r="P1358" s="51"/>
      <c r="Q1358" s="51"/>
      <c r="R1358" s="51"/>
      <c r="S1358" s="51"/>
      <c r="T1358" s="52"/>
      <c r="AT1358" s="18" t="s">
        <v>180</v>
      </c>
      <c r="AU1358" s="18" t="s">
        <v>84</v>
      </c>
    </row>
    <row r="1359" spans="2:47" s="1" customFormat="1" ht="19.5">
      <c r="B1359" s="32"/>
      <c r="D1359" s="160" t="s">
        <v>649</v>
      </c>
      <c r="F1359" s="207" t="s">
        <v>1571</v>
      </c>
      <c r="I1359" s="93"/>
      <c r="L1359" s="32"/>
      <c r="M1359" s="162"/>
      <c r="N1359" s="51"/>
      <c r="O1359" s="51"/>
      <c r="P1359" s="51"/>
      <c r="Q1359" s="51"/>
      <c r="R1359" s="51"/>
      <c r="S1359" s="51"/>
      <c r="T1359" s="52"/>
      <c r="AT1359" s="18" t="s">
        <v>649</v>
      </c>
      <c r="AU1359" s="18" t="s">
        <v>84</v>
      </c>
    </row>
    <row r="1360" spans="2:51" s="14" customFormat="1" ht="12">
      <c r="B1360" s="179"/>
      <c r="D1360" s="160" t="s">
        <v>182</v>
      </c>
      <c r="E1360" s="180" t="s">
        <v>3</v>
      </c>
      <c r="F1360" s="181" t="s">
        <v>1538</v>
      </c>
      <c r="H1360" s="180" t="s">
        <v>3</v>
      </c>
      <c r="I1360" s="182"/>
      <c r="L1360" s="179"/>
      <c r="M1360" s="183"/>
      <c r="N1360" s="184"/>
      <c r="O1360" s="184"/>
      <c r="P1360" s="184"/>
      <c r="Q1360" s="184"/>
      <c r="R1360" s="184"/>
      <c r="S1360" s="184"/>
      <c r="T1360" s="185"/>
      <c r="AT1360" s="180" t="s">
        <v>182</v>
      </c>
      <c r="AU1360" s="180" t="s">
        <v>84</v>
      </c>
      <c r="AV1360" s="14" t="s">
        <v>82</v>
      </c>
      <c r="AW1360" s="14" t="s">
        <v>34</v>
      </c>
      <c r="AX1360" s="14" t="s">
        <v>74</v>
      </c>
      <c r="AY1360" s="180" t="s">
        <v>171</v>
      </c>
    </row>
    <row r="1361" spans="2:51" s="12" customFormat="1" ht="12">
      <c r="B1361" s="163"/>
      <c r="D1361" s="160" t="s">
        <v>182</v>
      </c>
      <c r="E1361" s="164" t="s">
        <v>3</v>
      </c>
      <c r="F1361" s="165" t="s">
        <v>82</v>
      </c>
      <c r="H1361" s="166">
        <v>1</v>
      </c>
      <c r="I1361" s="167"/>
      <c r="L1361" s="163"/>
      <c r="M1361" s="168"/>
      <c r="N1361" s="169"/>
      <c r="O1361" s="169"/>
      <c r="P1361" s="169"/>
      <c r="Q1361" s="169"/>
      <c r="R1361" s="169"/>
      <c r="S1361" s="169"/>
      <c r="T1361" s="170"/>
      <c r="AT1361" s="164" t="s">
        <v>182</v>
      </c>
      <c r="AU1361" s="164" t="s">
        <v>84</v>
      </c>
      <c r="AV1361" s="12" t="s">
        <v>84</v>
      </c>
      <c r="AW1361" s="12" t="s">
        <v>34</v>
      </c>
      <c r="AX1361" s="12" t="s">
        <v>82</v>
      </c>
      <c r="AY1361" s="164" t="s">
        <v>171</v>
      </c>
    </row>
    <row r="1362" spans="2:65" s="1" customFormat="1" ht="16.5" customHeight="1">
      <c r="B1362" s="147"/>
      <c r="C1362" s="189" t="s">
        <v>1572</v>
      </c>
      <c r="D1362" s="189" t="s">
        <v>408</v>
      </c>
      <c r="E1362" s="190" t="s">
        <v>1573</v>
      </c>
      <c r="F1362" s="191" t="s">
        <v>1574</v>
      </c>
      <c r="G1362" s="192" t="s">
        <v>1259</v>
      </c>
      <c r="H1362" s="193">
        <v>2</v>
      </c>
      <c r="I1362" s="194"/>
      <c r="J1362" s="195">
        <f>ROUND(I1362*H1362,2)</f>
        <v>0</v>
      </c>
      <c r="K1362" s="191" t="s">
        <v>3</v>
      </c>
      <c r="L1362" s="196"/>
      <c r="M1362" s="197" t="s">
        <v>3</v>
      </c>
      <c r="N1362" s="198" t="s">
        <v>45</v>
      </c>
      <c r="O1362" s="51"/>
      <c r="P1362" s="157">
        <f>O1362*H1362</f>
        <v>0</v>
      </c>
      <c r="Q1362" s="157">
        <v>0.011</v>
      </c>
      <c r="R1362" s="157">
        <f>Q1362*H1362</f>
        <v>0.022</v>
      </c>
      <c r="S1362" s="157">
        <v>0</v>
      </c>
      <c r="T1362" s="158">
        <f>S1362*H1362</f>
        <v>0</v>
      </c>
      <c r="AR1362" s="18" t="s">
        <v>506</v>
      </c>
      <c r="AT1362" s="18" t="s">
        <v>408</v>
      </c>
      <c r="AU1362" s="18" t="s">
        <v>84</v>
      </c>
      <c r="AY1362" s="18" t="s">
        <v>171</v>
      </c>
      <c r="BE1362" s="159">
        <f>IF(N1362="základní",J1362,0)</f>
        <v>0</v>
      </c>
      <c r="BF1362" s="159">
        <f>IF(N1362="snížená",J1362,0)</f>
        <v>0</v>
      </c>
      <c r="BG1362" s="159">
        <f>IF(N1362="zákl. přenesená",J1362,0)</f>
        <v>0</v>
      </c>
      <c r="BH1362" s="159">
        <f>IF(N1362="sníž. přenesená",J1362,0)</f>
        <v>0</v>
      </c>
      <c r="BI1362" s="159">
        <f>IF(N1362="nulová",J1362,0)</f>
        <v>0</v>
      </c>
      <c r="BJ1362" s="18" t="s">
        <v>82</v>
      </c>
      <c r="BK1362" s="159">
        <f>ROUND(I1362*H1362,2)</f>
        <v>0</v>
      </c>
      <c r="BL1362" s="18" t="s">
        <v>386</v>
      </c>
      <c r="BM1362" s="18" t="s">
        <v>1575</v>
      </c>
    </row>
    <row r="1363" spans="2:47" s="1" customFormat="1" ht="12">
      <c r="B1363" s="32"/>
      <c r="D1363" s="160" t="s">
        <v>180</v>
      </c>
      <c r="F1363" s="161" t="s">
        <v>1574</v>
      </c>
      <c r="I1363" s="93"/>
      <c r="L1363" s="32"/>
      <c r="M1363" s="162"/>
      <c r="N1363" s="51"/>
      <c r="O1363" s="51"/>
      <c r="P1363" s="51"/>
      <c r="Q1363" s="51"/>
      <c r="R1363" s="51"/>
      <c r="S1363" s="51"/>
      <c r="T1363" s="52"/>
      <c r="AT1363" s="18" t="s">
        <v>180</v>
      </c>
      <c r="AU1363" s="18" t="s">
        <v>84</v>
      </c>
    </row>
    <row r="1364" spans="2:47" s="1" customFormat="1" ht="19.5">
      <c r="B1364" s="32"/>
      <c r="D1364" s="160" t="s">
        <v>649</v>
      </c>
      <c r="F1364" s="207" t="s">
        <v>1571</v>
      </c>
      <c r="I1364" s="93"/>
      <c r="L1364" s="32"/>
      <c r="M1364" s="162"/>
      <c r="N1364" s="51"/>
      <c r="O1364" s="51"/>
      <c r="P1364" s="51"/>
      <c r="Q1364" s="51"/>
      <c r="R1364" s="51"/>
      <c r="S1364" s="51"/>
      <c r="T1364" s="52"/>
      <c r="AT1364" s="18" t="s">
        <v>649</v>
      </c>
      <c r="AU1364" s="18" t="s">
        <v>84</v>
      </c>
    </row>
    <row r="1365" spans="2:51" s="14" customFormat="1" ht="12">
      <c r="B1365" s="179"/>
      <c r="D1365" s="160" t="s">
        <v>182</v>
      </c>
      <c r="E1365" s="180" t="s">
        <v>3</v>
      </c>
      <c r="F1365" s="181" t="s">
        <v>1576</v>
      </c>
      <c r="H1365" s="180" t="s">
        <v>3</v>
      </c>
      <c r="I1365" s="182"/>
      <c r="L1365" s="179"/>
      <c r="M1365" s="183"/>
      <c r="N1365" s="184"/>
      <c r="O1365" s="184"/>
      <c r="P1365" s="184"/>
      <c r="Q1365" s="184"/>
      <c r="R1365" s="184"/>
      <c r="S1365" s="184"/>
      <c r="T1365" s="185"/>
      <c r="AT1365" s="180" t="s">
        <v>182</v>
      </c>
      <c r="AU1365" s="180" t="s">
        <v>84</v>
      </c>
      <c r="AV1365" s="14" t="s">
        <v>82</v>
      </c>
      <c r="AW1365" s="14" t="s">
        <v>34</v>
      </c>
      <c r="AX1365" s="14" t="s">
        <v>74</v>
      </c>
      <c r="AY1365" s="180" t="s">
        <v>171</v>
      </c>
    </row>
    <row r="1366" spans="2:51" s="12" customFormat="1" ht="12">
      <c r="B1366" s="163"/>
      <c r="D1366" s="160" t="s">
        <v>182</v>
      </c>
      <c r="E1366" s="164" t="s">
        <v>3</v>
      </c>
      <c r="F1366" s="165" t="s">
        <v>84</v>
      </c>
      <c r="H1366" s="166">
        <v>2</v>
      </c>
      <c r="I1366" s="167"/>
      <c r="L1366" s="163"/>
      <c r="M1366" s="168"/>
      <c r="N1366" s="169"/>
      <c r="O1366" s="169"/>
      <c r="P1366" s="169"/>
      <c r="Q1366" s="169"/>
      <c r="R1366" s="169"/>
      <c r="S1366" s="169"/>
      <c r="T1366" s="170"/>
      <c r="AT1366" s="164" t="s">
        <v>182</v>
      </c>
      <c r="AU1366" s="164" t="s">
        <v>84</v>
      </c>
      <c r="AV1366" s="12" t="s">
        <v>84</v>
      </c>
      <c r="AW1366" s="12" t="s">
        <v>34</v>
      </c>
      <c r="AX1366" s="12" t="s">
        <v>82</v>
      </c>
      <c r="AY1366" s="164" t="s">
        <v>171</v>
      </c>
    </row>
    <row r="1367" spans="2:65" s="1" customFormat="1" ht="16.5" customHeight="1">
      <c r="B1367" s="147"/>
      <c r="C1367" s="189" t="s">
        <v>1577</v>
      </c>
      <c r="D1367" s="189" t="s">
        <v>408</v>
      </c>
      <c r="E1367" s="190" t="s">
        <v>1578</v>
      </c>
      <c r="F1367" s="191" t="s">
        <v>1579</v>
      </c>
      <c r="G1367" s="192" t="s">
        <v>1259</v>
      </c>
      <c r="H1367" s="193">
        <v>8</v>
      </c>
      <c r="I1367" s="194"/>
      <c r="J1367" s="195">
        <f>ROUND(I1367*H1367,2)</f>
        <v>0</v>
      </c>
      <c r="K1367" s="191" t="s">
        <v>3</v>
      </c>
      <c r="L1367" s="196"/>
      <c r="M1367" s="197" t="s">
        <v>3</v>
      </c>
      <c r="N1367" s="198" t="s">
        <v>45</v>
      </c>
      <c r="O1367" s="51"/>
      <c r="P1367" s="157">
        <f>O1367*H1367</f>
        <v>0</v>
      </c>
      <c r="Q1367" s="157">
        <v>0.012</v>
      </c>
      <c r="R1367" s="157">
        <f>Q1367*H1367</f>
        <v>0.096</v>
      </c>
      <c r="S1367" s="157">
        <v>0</v>
      </c>
      <c r="T1367" s="158">
        <f>S1367*H1367</f>
        <v>0</v>
      </c>
      <c r="AR1367" s="18" t="s">
        <v>506</v>
      </c>
      <c r="AT1367" s="18" t="s">
        <v>408</v>
      </c>
      <c r="AU1367" s="18" t="s">
        <v>84</v>
      </c>
      <c r="AY1367" s="18" t="s">
        <v>171</v>
      </c>
      <c r="BE1367" s="159">
        <f>IF(N1367="základní",J1367,0)</f>
        <v>0</v>
      </c>
      <c r="BF1367" s="159">
        <f>IF(N1367="snížená",J1367,0)</f>
        <v>0</v>
      </c>
      <c r="BG1367" s="159">
        <f>IF(N1367="zákl. přenesená",J1367,0)</f>
        <v>0</v>
      </c>
      <c r="BH1367" s="159">
        <f>IF(N1367="sníž. přenesená",J1367,0)</f>
        <v>0</v>
      </c>
      <c r="BI1367" s="159">
        <f>IF(N1367="nulová",J1367,0)</f>
        <v>0</v>
      </c>
      <c r="BJ1367" s="18" t="s">
        <v>82</v>
      </c>
      <c r="BK1367" s="159">
        <f>ROUND(I1367*H1367,2)</f>
        <v>0</v>
      </c>
      <c r="BL1367" s="18" t="s">
        <v>386</v>
      </c>
      <c r="BM1367" s="18" t="s">
        <v>1580</v>
      </c>
    </row>
    <row r="1368" spans="2:47" s="1" customFormat="1" ht="12">
      <c r="B1368" s="32"/>
      <c r="D1368" s="160" t="s">
        <v>180</v>
      </c>
      <c r="F1368" s="161" t="s">
        <v>1579</v>
      </c>
      <c r="I1368" s="93"/>
      <c r="L1368" s="32"/>
      <c r="M1368" s="162"/>
      <c r="N1368" s="51"/>
      <c r="O1368" s="51"/>
      <c r="P1368" s="51"/>
      <c r="Q1368" s="51"/>
      <c r="R1368" s="51"/>
      <c r="S1368" s="51"/>
      <c r="T1368" s="52"/>
      <c r="AT1368" s="18" t="s">
        <v>180</v>
      </c>
      <c r="AU1368" s="18" t="s">
        <v>84</v>
      </c>
    </row>
    <row r="1369" spans="2:51" s="14" customFormat="1" ht="12">
      <c r="B1369" s="179"/>
      <c r="D1369" s="160" t="s">
        <v>182</v>
      </c>
      <c r="E1369" s="180" t="s">
        <v>3</v>
      </c>
      <c r="F1369" s="181" t="s">
        <v>1550</v>
      </c>
      <c r="H1369" s="180" t="s">
        <v>3</v>
      </c>
      <c r="I1369" s="182"/>
      <c r="L1369" s="179"/>
      <c r="M1369" s="183"/>
      <c r="N1369" s="184"/>
      <c r="O1369" s="184"/>
      <c r="P1369" s="184"/>
      <c r="Q1369" s="184"/>
      <c r="R1369" s="184"/>
      <c r="S1369" s="184"/>
      <c r="T1369" s="185"/>
      <c r="AT1369" s="180" t="s">
        <v>182</v>
      </c>
      <c r="AU1369" s="180" t="s">
        <v>84</v>
      </c>
      <c r="AV1369" s="14" t="s">
        <v>82</v>
      </c>
      <c r="AW1369" s="14" t="s">
        <v>34</v>
      </c>
      <c r="AX1369" s="14" t="s">
        <v>74</v>
      </c>
      <c r="AY1369" s="180" t="s">
        <v>171</v>
      </c>
    </row>
    <row r="1370" spans="2:51" s="12" customFormat="1" ht="12">
      <c r="B1370" s="163"/>
      <c r="D1370" s="160" t="s">
        <v>182</v>
      </c>
      <c r="E1370" s="164" t="s">
        <v>3</v>
      </c>
      <c r="F1370" s="165" t="s">
        <v>232</v>
      </c>
      <c r="H1370" s="166">
        <v>8</v>
      </c>
      <c r="I1370" s="167"/>
      <c r="L1370" s="163"/>
      <c r="M1370" s="168"/>
      <c r="N1370" s="169"/>
      <c r="O1370" s="169"/>
      <c r="P1370" s="169"/>
      <c r="Q1370" s="169"/>
      <c r="R1370" s="169"/>
      <c r="S1370" s="169"/>
      <c r="T1370" s="170"/>
      <c r="AT1370" s="164" t="s">
        <v>182</v>
      </c>
      <c r="AU1370" s="164" t="s">
        <v>84</v>
      </c>
      <c r="AV1370" s="12" t="s">
        <v>84</v>
      </c>
      <c r="AW1370" s="12" t="s">
        <v>34</v>
      </c>
      <c r="AX1370" s="12" t="s">
        <v>82</v>
      </c>
      <c r="AY1370" s="164" t="s">
        <v>171</v>
      </c>
    </row>
    <row r="1371" spans="2:65" s="1" customFormat="1" ht="16.5" customHeight="1">
      <c r="B1371" s="147"/>
      <c r="C1371" s="148" t="s">
        <v>1581</v>
      </c>
      <c r="D1371" s="148" t="s">
        <v>173</v>
      </c>
      <c r="E1371" s="149" t="s">
        <v>1582</v>
      </c>
      <c r="F1371" s="150" t="s">
        <v>1583</v>
      </c>
      <c r="G1371" s="151" t="s">
        <v>1259</v>
      </c>
      <c r="H1371" s="152">
        <v>1</v>
      </c>
      <c r="I1371" s="153"/>
      <c r="J1371" s="154">
        <f>ROUND(I1371*H1371,2)</f>
        <v>0</v>
      </c>
      <c r="K1371" s="150" t="s">
        <v>3</v>
      </c>
      <c r="L1371" s="32"/>
      <c r="M1371" s="155" t="s">
        <v>3</v>
      </c>
      <c r="N1371" s="156" t="s">
        <v>45</v>
      </c>
      <c r="O1371" s="51"/>
      <c r="P1371" s="157">
        <f>O1371*H1371</f>
        <v>0</v>
      </c>
      <c r="Q1371" s="157">
        <v>0.00025</v>
      </c>
      <c r="R1371" s="157">
        <f>Q1371*H1371</f>
        <v>0.00025</v>
      </c>
      <c r="S1371" s="157">
        <v>0</v>
      </c>
      <c r="T1371" s="158">
        <f>S1371*H1371</f>
        <v>0</v>
      </c>
      <c r="AR1371" s="18" t="s">
        <v>386</v>
      </c>
      <c r="AT1371" s="18" t="s">
        <v>173</v>
      </c>
      <c r="AU1371" s="18" t="s">
        <v>84</v>
      </c>
      <c r="AY1371" s="18" t="s">
        <v>171</v>
      </c>
      <c r="BE1371" s="159">
        <f>IF(N1371="základní",J1371,0)</f>
        <v>0</v>
      </c>
      <c r="BF1371" s="159">
        <f>IF(N1371="snížená",J1371,0)</f>
        <v>0</v>
      </c>
      <c r="BG1371" s="159">
        <f>IF(N1371="zákl. přenesená",J1371,0)</f>
        <v>0</v>
      </c>
      <c r="BH1371" s="159">
        <f>IF(N1371="sníž. přenesená",J1371,0)</f>
        <v>0</v>
      </c>
      <c r="BI1371" s="159">
        <f>IF(N1371="nulová",J1371,0)</f>
        <v>0</v>
      </c>
      <c r="BJ1371" s="18" t="s">
        <v>82</v>
      </c>
      <c r="BK1371" s="159">
        <f>ROUND(I1371*H1371,2)</f>
        <v>0</v>
      </c>
      <c r="BL1371" s="18" t="s">
        <v>386</v>
      </c>
      <c r="BM1371" s="18" t="s">
        <v>1584</v>
      </c>
    </row>
    <row r="1372" spans="2:47" s="1" customFormat="1" ht="12">
      <c r="B1372" s="32"/>
      <c r="D1372" s="160" t="s">
        <v>180</v>
      </c>
      <c r="F1372" s="161" t="s">
        <v>1585</v>
      </c>
      <c r="I1372" s="93"/>
      <c r="L1372" s="32"/>
      <c r="M1372" s="162"/>
      <c r="N1372" s="51"/>
      <c r="O1372" s="51"/>
      <c r="P1372" s="51"/>
      <c r="Q1372" s="51"/>
      <c r="R1372" s="51"/>
      <c r="S1372" s="51"/>
      <c r="T1372" s="52"/>
      <c r="AT1372" s="18" t="s">
        <v>180</v>
      </c>
      <c r="AU1372" s="18" t="s">
        <v>84</v>
      </c>
    </row>
    <row r="1373" spans="2:47" s="1" customFormat="1" ht="146.25">
      <c r="B1373" s="32"/>
      <c r="D1373" s="160" t="s">
        <v>649</v>
      </c>
      <c r="F1373" s="207" t="s">
        <v>1586</v>
      </c>
      <c r="I1373" s="93"/>
      <c r="L1373" s="32"/>
      <c r="M1373" s="162"/>
      <c r="N1373" s="51"/>
      <c r="O1373" s="51"/>
      <c r="P1373" s="51"/>
      <c r="Q1373" s="51"/>
      <c r="R1373" s="51"/>
      <c r="S1373" s="51"/>
      <c r="T1373" s="52"/>
      <c r="AT1373" s="18" t="s">
        <v>649</v>
      </c>
      <c r="AU1373" s="18" t="s">
        <v>84</v>
      </c>
    </row>
    <row r="1374" spans="2:51" s="12" customFormat="1" ht="12">
      <c r="B1374" s="163"/>
      <c r="D1374" s="160" t="s">
        <v>182</v>
      </c>
      <c r="E1374" s="164" t="s">
        <v>3</v>
      </c>
      <c r="F1374" s="165" t="s">
        <v>82</v>
      </c>
      <c r="H1374" s="166">
        <v>1</v>
      </c>
      <c r="I1374" s="167"/>
      <c r="L1374" s="163"/>
      <c r="M1374" s="168"/>
      <c r="N1374" s="169"/>
      <c r="O1374" s="169"/>
      <c r="P1374" s="169"/>
      <c r="Q1374" s="169"/>
      <c r="R1374" s="169"/>
      <c r="S1374" s="169"/>
      <c r="T1374" s="170"/>
      <c r="AT1374" s="164" t="s">
        <v>182</v>
      </c>
      <c r="AU1374" s="164" t="s">
        <v>84</v>
      </c>
      <c r="AV1374" s="12" t="s">
        <v>84</v>
      </c>
      <c r="AW1374" s="12" t="s">
        <v>34</v>
      </c>
      <c r="AX1374" s="12" t="s">
        <v>82</v>
      </c>
      <c r="AY1374" s="164" t="s">
        <v>171</v>
      </c>
    </row>
    <row r="1375" spans="2:65" s="1" customFormat="1" ht="16.5" customHeight="1">
      <c r="B1375" s="147"/>
      <c r="C1375" s="148" t="s">
        <v>1587</v>
      </c>
      <c r="D1375" s="148" t="s">
        <v>173</v>
      </c>
      <c r="E1375" s="149" t="s">
        <v>1588</v>
      </c>
      <c r="F1375" s="150" t="s">
        <v>1589</v>
      </c>
      <c r="G1375" s="151" t="s">
        <v>1259</v>
      </c>
      <c r="H1375" s="152">
        <v>1</v>
      </c>
      <c r="I1375" s="153"/>
      <c r="J1375" s="154">
        <f>ROUND(I1375*H1375,2)</f>
        <v>0</v>
      </c>
      <c r="K1375" s="150" t="s">
        <v>3</v>
      </c>
      <c r="L1375" s="32"/>
      <c r="M1375" s="155" t="s">
        <v>3</v>
      </c>
      <c r="N1375" s="156" t="s">
        <v>45</v>
      </c>
      <c r="O1375" s="51"/>
      <c r="P1375" s="157">
        <f>O1375*H1375</f>
        <v>0</v>
      </c>
      <c r="Q1375" s="157">
        <v>0.00025</v>
      </c>
      <c r="R1375" s="157">
        <f>Q1375*H1375</f>
        <v>0.00025</v>
      </c>
      <c r="S1375" s="157">
        <v>0</v>
      </c>
      <c r="T1375" s="158">
        <f>S1375*H1375</f>
        <v>0</v>
      </c>
      <c r="AR1375" s="18" t="s">
        <v>386</v>
      </c>
      <c r="AT1375" s="18" t="s">
        <v>173</v>
      </c>
      <c r="AU1375" s="18" t="s">
        <v>84</v>
      </c>
      <c r="AY1375" s="18" t="s">
        <v>171</v>
      </c>
      <c r="BE1375" s="159">
        <f>IF(N1375="základní",J1375,0)</f>
        <v>0</v>
      </c>
      <c r="BF1375" s="159">
        <f>IF(N1375="snížená",J1375,0)</f>
        <v>0</v>
      </c>
      <c r="BG1375" s="159">
        <f>IF(N1375="zákl. přenesená",J1375,0)</f>
        <v>0</v>
      </c>
      <c r="BH1375" s="159">
        <f>IF(N1375="sníž. přenesená",J1375,0)</f>
        <v>0</v>
      </c>
      <c r="BI1375" s="159">
        <f>IF(N1375="nulová",J1375,0)</f>
        <v>0</v>
      </c>
      <c r="BJ1375" s="18" t="s">
        <v>82</v>
      </c>
      <c r="BK1375" s="159">
        <f>ROUND(I1375*H1375,2)</f>
        <v>0</v>
      </c>
      <c r="BL1375" s="18" t="s">
        <v>386</v>
      </c>
      <c r="BM1375" s="18" t="s">
        <v>1590</v>
      </c>
    </row>
    <row r="1376" spans="2:47" s="1" customFormat="1" ht="12">
      <c r="B1376" s="32"/>
      <c r="D1376" s="160" t="s">
        <v>180</v>
      </c>
      <c r="F1376" s="161" t="s">
        <v>1591</v>
      </c>
      <c r="I1376" s="93"/>
      <c r="L1376" s="32"/>
      <c r="M1376" s="162"/>
      <c r="N1376" s="51"/>
      <c r="O1376" s="51"/>
      <c r="P1376" s="51"/>
      <c r="Q1376" s="51"/>
      <c r="R1376" s="51"/>
      <c r="S1376" s="51"/>
      <c r="T1376" s="52"/>
      <c r="AT1376" s="18" t="s">
        <v>180</v>
      </c>
      <c r="AU1376" s="18" t="s">
        <v>84</v>
      </c>
    </row>
    <row r="1377" spans="2:47" s="1" customFormat="1" ht="146.25">
      <c r="B1377" s="32"/>
      <c r="D1377" s="160" t="s">
        <v>649</v>
      </c>
      <c r="F1377" s="207" t="s">
        <v>1592</v>
      </c>
      <c r="I1377" s="93"/>
      <c r="L1377" s="32"/>
      <c r="M1377" s="162"/>
      <c r="N1377" s="51"/>
      <c r="O1377" s="51"/>
      <c r="P1377" s="51"/>
      <c r="Q1377" s="51"/>
      <c r="R1377" s="51"/>
      <c r="S1377" s="51"/>
      <c r="T1377" s="52"/>
      <c r="AT1377" s="18" t="s">
        <v>649</v>
      </c>
      <c r="AU1377" s="18" t="s">
        <v>84</v>
      </c>
    </row>
    <row r="1378" spans="2:51" s="12" customFormat="1" ht="12">
      <c r="B1378" s="163"/>
      <c r="D1378" s="160" t="s">
        <v>182</v>
      </c>
      <c r="E1378" s="164" t="s">
        <v>3</v>
      </c>
      <c r="F1378" s="165" t="s">
        <v>82</v>
      </c>
      <c r="H1378" s="166">
        <v>1</v>
      </c>
      <c r="I1378" s="167"/>
      <c r="L1378" s="163"/>
      <c r="M1378" s="168"/>
      <c r="N1378" s="169"/>
      <c r="O1378" s="169"/>
      <c r="P1378" s="169"/>
      <c r="Q1378" s="169"/>
      <c r="R1378" s="169"/>
      <c r="S1378" s="169"/>
      <c r="T1378" s="170"/>
      <c r="AT1378" s="164" t="s">
        <v>182</v>
      </c>
      <c r="AU1378" s="164" t="s">
        <v>84</v>
      </c>
      <c r="AV1378" s="12" t="s">
        <v>84</v>
      </c>
      <c r="AW1378" s="12" t="s">
        <v>34</v>
      </c>
      <c r="AX1378" s="12" t="s">
        <v>82</v>
      </c>
      <c r="AY1378" s="164" t="s">
        <v>171</v>
      </c>
    </row>
    <row r="1379" spans="2:65" s="1" customFormat="1" ht="16.5" customHeight="1">
      <c r="B1379" s="147"/>
      <c r="C1379" s="148" t="s">
        <v>1593</v>
      </c>
      <c r="D1379" s="148" t="s">
        <v>173</v>
      </c>
      <c r="E1379" s="149" t="s">
        <v>1594</v>
      </c>
      <c r="F1379" s="150" t="s">
        <v>1595</v>
      </c>
      <c r="G1379" s="151" t="s">
        <v>1259</v>
      </c>
      <c r="H1379" s="152">
        <v>6</v>
      </c>
      <c r="I1379" s="153"/>
      <c r="J1379" s="154">
        <f>ROUND(I1379*H1379,2)</f>
        <v>0</v>
      </c>
      <c r="K1379" s="150" t="s">
        <v>3</v>
      </c>
      <c r="L1379" s="32"/>
      <c r="M1379" s="155" t="s">
        <v>3</v>
      </c>
      <c r="N1379" s="156" t="s">
        <v>45</v>
      </c>
      <c r="O1379" s="51"/>
      <c r="P1379" s="157">
        <f>O1379*H1379</f>
        <v>0</v>
      </c>
      <c r="Q1379" s="157">
        <v>0.00025</v>
      </c>
      <c r="R1379" s="157">
        <f>Q1379*H1379</f>
        <v>0.0015</v>
      </c>
      <c r="S1379" s="157">
        <v>0</v>
      </c>
      <c r="T1379" s="158">
        <f>S1379*H1379</f>
        <v>0</v>
      </c>
      <c r="AR1379" s="18" t="s">
        <v>386</v>
      </c>
      <c r="AT1379" s="18" t="s">
        <v>173</v>
      </c>
      <c r="AU1379" s="18" t="s">
        <v>84</v>
      </c>
      <c r="AY1379" s="18" t="s">
        <v>171</v>
      </c>
      <c r="BE1379" s="159">
        <f>IF(N1379="základní",J1379,0)</f>
        <v>0</v>
      </c>
      <c r="BF1379" s="159">
        <f>IF(N1379="snížená",J1379,0)</f>
        <v>0</v>
      </c>
      <c r="BG1379" s="159">
        <f>IF(N1379="zákl. přenesená",J1379,0)</f>
        <v>0</v>
      </c>
      <c r="BH1379" s="159">
        <f>IF(N1379="sníž. přenesená",J1379,0)</f>
        <v>0</v>
      </c>
      <c r="BI1379" s="159">
        <f>IF(N1379="nulová",J1379,0)</f>
        <v>0</v>
      </c>
      <c r="BJ1379" s="18" t="s">
        <v>82</v>
      </c>
      <c r="BK1379" s="159">
        <f>ROUND(I1379*H1379,2)</f>
        <v>0</v>
      </c>
      <c r="BL1379" s="18" t="s">
        <v>386</v>
      </c>
      <c r="BM1379" s="18" t="s">
        <v>1596</v>
      </c>
    </row>
    <row r="1380" spans="2:47" s="1" customFormat="1" ht="12">
      <c r="B1380" s="32"/>
      <c r="D1380" s="160" t="s">
        <v>180</v>
      </c>
      <c r="F1380" s="161" t="s">
        <v>1597</v>
      </c>
      <c r="I1380" s="93"/>
      <c r="L1380" s="32"/>
      <c r="M1380" s="162"/>
      <c r="N1380" s="51"/>
      <c r="O1380" s="51"/>
      <c r="P1380" s="51"/>
      <c r="Q1380" s="51"/>
      <c r="R1380" s="51"/>
      <c r="S1380" s="51"/>
      <c r="T1380" s="52"/>
      <c r="AT1380" s="18" t="s">
        <v>180</v>
      </c>
      <c r="AU1380" s="18" t="s">
        <v>84</v>
      </c>
    </row>
    <row r="1381" spans="2:47" s="1" customFormat="1" ht="156">
      <c r="B1381" s="32"/>
      <c r="D1381" s="160" t="s">
        <v>649</v>
      </c>
      <c r="F1381" s="207" t="s">
        <v>1598</v>
      </c>
      <c r="I1381" s="93"/>
      <c r="L1381" s="32"/>
      <c r="M1381" s="162"/>
      <c r="N1381" s="51"/>
      <c r="O1381" s="51"/>
      <c r="P1381" s="51"/>
      <c r="Q1381" s="51"/>
      <c r="R1381" s="51"/>
      <c r="S1381" s="51"/>
      <c r="T1381" s="52"/>
      <c r="AT1381" s="18" t="s">
        <v>649</v>
      </c>
      <c r="AU1381" s="18" t="s">
        <v>84</v>
      </c>
    </row>
    <row r="1382" spans="2:51" s="12" customFormat="1" ht="12">
      <c r="B1382" s="163"/>
      <c r="D1382" s="160" t="s">
        <v>182</v>
      </c>
      <c r="E1382" s="164" t="s">
        <v>3</v>
      </c>
      <c r="F1382" s="165" t="s">
        <v>190</v>
      </c>
      <c r="H1382" s="166">
        <v>6</v>
      </c>
      <c r="I1382" s="167"/>
      <c r="L1382" s="163"/>
      <c r="M1382" s="168"/>
      <c r="N1382" s="169"/>
      <c r="O1382" s="169"/>
      <c r="P1382" s="169"/>
      <c r="Q1382" s="169"/>
      <c r="R1382" s="169"/>
      <c r="S1382" s="169"/>
      <c r="T1382" s="170"/>
      <c r="AT1382" s="164" t="s">
        <v>182</v>
      </c>
      <c r="AU1382" s="164" t="s">
        <v>84</v>
      </c>
      <c r="AV1382" s="12" t="s">
        <v>84</v>
      </c>
      <c r="AW1382" s="12" t="s">
        <v>34</v>
      </c>
      <c r="AX1382" s="12" t="s">
        <v>82</v>
      </c>
      <c r="AY1382" s="164" t="s">
        <v>171</v>
      </c>
    </row>
    <row r="1383" spans="2:65" s="1" customFormat="1" ht="16.5" customHeight="1">
      <c r="B1383" s="147"/>
      <c r="C1383" s="148" t="s">
        <v>1599</v>
      </c>
      <c r="D1383" s="148" t="s">
        <v>173</v>
      </c>
      <c r="E1383" s="149" t="s">
        <v>1600</v>
      </c>
      <c r="F1383" s="150" t="s">
        <v>1601</v>
      </c>
      <c r="G1383" s="151" t="s">
        <v>1259</v>
      </c>
      <c r="H1383" s="152">
        <v>1</v>
      </c>
      <c r="I1383" s="153"/>
      <c r="J1383" s="154">
        <f>ROUND(I1383*H1383,2)</f>
        <v>0</v>
      </c>
      <c r="K1383" s="150" t="s">
        <v>3</v>
      </c>
      <c r="L1383" s="32"/>
      <c r="M1383" s="155" t="s">
        <v>3</v>
      </c>
      <c r="N1383" s="156" t="s">
        <v>45</v>
      </c>
      <c r="O1383" s="51"/>
      <c r="P1383" s="157">
        <f>O1383*H1383</f>
        <v>0</v>
      </c>
      <c r="Q1383" s="157">
        <v>0.00025</v>
      </c>
      <c r="R1383" s="157">
        <f>Q1383*H1383</f>
        <v>0.00025</v>
      </c>
      <c r="S1383" s="157">
        <v>0</v>
      </c>
      <c r="T1383" s="158">
        <f>S1383*H1383</f>
        <v>0</v>
      </c>
      <c r="AR1383" s="18" t="s">
        <v>386</v>
      </c>
      <c r="AT1383" s="18" t="s">
        <v>173</v>
      </c>
      <c r="AU1383" s="18" t="s">
        <v>84</v>
      </c>
      <c r="AY1383" s="18" t="s">
        <v>171</v>
      </c>
      <c r="BE1383" s="159">
        <f>IF(N1383="základní",J1383,0)</f>
        <v>0</v>
      </c>
      <c r="BF1383" s="159">
        <f>IF(N1383="snížená",J1383,0)</f>
        <v>0</v>
      </c>
      <c r="BG1383" s="159">
        <f>IF(N1383="zákl. přenesená",J1383,0)</f>
        <v>0</v>
      </c>
      <c r="BH1383" s="159">
        <f>IF(N1383="sníž. přenesená",J1383,0)</f>
        <v>0</v>
      </c>
      <c r="BI1383" s="159">
        <f>IF(N1383="nulová",J1383,0)</f>
        <v>0</v>
      </c>
      <c r="BJ1383" s="18" t="s">
        <v>82</v>
      </c>
      <c r="BK1383" s="159">
        <f>ROUND(I1383*H1383,2)</f>
        <v>0</v>
      </c>
      <c r="BL1383" s="18" t="s">
        <v>386</v>
      </c>
      <c r="BM1383" s="18" t="s">
        <v>1602</v>
      </c>
    </row>
    <row r="1384" spans="2:47" s="1" customFormat="1" ht="12">
      <c r="B1384" s="32"/>
      <c r="D1384" s="160" t="s">
        <v>180</v>
      </c>
      <c r="F1384" s="161" t="s">
        <v>1603</v>
      </c>
      <c r="I1384" s="93"/>
      <c r="L1384" s="32"/>
      <c r="M1384" s="162"/>
      <c r="N1384" s="51"/>
      <c r="O1384" s="51"/>
      <c r="P1384" s="51"/>
      <c r="Q1384" s="51"/>
      <c r="R1384" s="51"/>
      <c r="S1384" s="51"/>
      <c r="T1384" s="52"/>
      <c r="AT1384" s="18" t="s">
        <v>180</v>
      </c>
      <c r="AU1384" s="18" t="s">
        <v>84</v>
      </c>
    </row>
    <row r="1385" spans="2:47" s="1" customFormat="1" ht="136.5">
      <c r="B1385" s="32"/>
      <c r="D1385" s="160" t="s">
        <v>649</v>
      </c>
      <c r="F1385" s="207" t="s">
        <v>1604</v>
      </c>
      <c r="I1385" s="93"/>
      <c r="L1385" s="32"/>
      <c r="M1385" s="162"/>
      <c r="N1385" s="51"/>
      <c r="O1385" s="51"/>
      <c r="P1385" s="51"/>
      <c r="Q1385" s="51"/>
      <c r="R1385" s="51"/>
      <c r="S1385" s="51"/>
      <c r="T1385" s="52"/>
      <c r="AT1385" s="18" t="s">
        <v>649</v>
      </c>
      <c r="AU1385" s="18" t="s">
        <v>84</v>
      </c>
    </row>
    <row r="1386" spans="2:51" s="12" customFormat="1" ht="12">
      <c r="B1386" s="163"/>
      <c r="D1386" s="160" t="s">
        <v>182</v>
      </c>
      <c r="E1386" s="164" t="s">
        <v>3</v>
      </c>
      <c r="F1386" s="165" t="s">
        <v>82</v>
      </c>
      <c r="H1386" s="166">
        <v>1</v>
      </c>
      <c r="I1386" s="167"/>
      <c r="L1386" s="163"/>
      <c r="M1386" s="168"/>
      <c r="N1386" s="169"/>
      <c r="O1386" s="169"/>
      <c r="P1386" s="169"/>
      <c r="Q1386" s="169"/>
      <c r="R1386" s="169"/>
      <c r="S1386" s="169"/>
      <c r="T1386" s="170"/>
      <c r="AT1386" s="164" t="s">
        <v>182</v>
      </c>
      <c r="AU1386" s="164" t="s">
        <v>84</v>
      </c>
      <c r="AV1386" s="12" t="s">
        <v>84</v>
      </c>
      <c r="AW1386" s="12" t="s">
        <v>34</v>
      </c>
      <c r="AX1386" s="12" t="s">
        <v>82</v>
      </c>
      <c r="AY1386" s="164" t="s">
        <v>171</v>
      </c>
    </row>
    <row r="1387" spans="2:65" s="1" customFormat="1" ht="16.5" customHeight="1">
      <c r="B1387" s="147"/>
      <c r="C1387" s="148" t="s">
        <v>1605</v>
      </c>
      <c r="D1387" s="148" t="s">
        <v>173</v>
      </c>
      <c r="E1387" s="149" t="s">
        <v>1606</v>
      </c>
      <c r="F1387" s="150" t="s">
        <v>1607</v>
      </c>
      <c r="G1387" s="151" t="s">
        <v>1259</v>
      </c>
      <c r="H1387" s="152">
        <v>3</v>
      </c>
      <c r="I1387" s="153"/>
      <c r="J1387" s="154">
        <f>ROUND(I1387*H1387,2)</f>
        <v>0</v>
      </c>
      <c r="K1387" s="150" t="s">
        <v>3</v>
      </c>
      <c r="L1387" s="32"/>
      <c r="M1387" s="155" t="s">
        <v>3</v>
      </c>
      <c r="N1387" s="156" t="s">
        <v>45</v>
      </c>
      <c r="O1387" s="51"/>
      <c r="P1387" s="157">
        <f>O1387*H1387</f>
        <v>0</v>
      </c>
      <c r="Q1387" s="157">
        <v>0.00025</v>
      </c>
      <c r="R1387" s="157">
        <f>Q1387*H1387</f>
        <v>0.00075</v>
      </c>
      <c r="S1387" s="157">
        <v>0</v>
      </c>
      <c r="T1387" s="158">
        <f>S1387*H1387</f>
        <v>0</v>
      </c>
      <c r="AR1387" s="18" t="s">
        <v>386</v>
      </c>
      <c r="AT1387" s="18" t="s">
        <v>173</v>
      </c>
      <c r="AU1387" s="18" t="s">
        <v>84</v>
      </c>
      <c r="AY1387" s="18" t="s">
        <v>171</v>
      </c>
      <c r="BE1387" s="159">
        <f>IF(N1387="základní",J1387,0)</f>
        <v>0</v>
      </c>
      <c r="BF1387" s="159">
        <f>IF(N1387="snížená",J1387,0)</f>
        <v>0</v>
      </c>
      <c r="BG1387" s="159">
        <f>IF(N1387="zákl. přenesená",J1387,0)</f>
        <v>0</v>
      </c>
      <c r="BH1387" s="159">
        <f>IF(N1387="sníž. přenesená",J1387,0)</f>
        <v>0</v>
      </c>
      <c r="BI1387" s="159">
        <f>IF(N1387="nulová",J1387,0)</f>
        <v>0</v>
      </c>
      <c r="BJ1387" s="18" t="s">
        <v>82</v>
      </c>
      <c r="BK1387" s="159">
        <f>ROUND(I1387*H1387,2)</f>
        <v>0</v>
      </c>
      <c r="BL1387" s="18" t="s">
        <v>386</v>
      </c>
      <c r="BM1387" s="18" t="s">
        <v>1608</v>
      </c>
    </row>
    <row r="1388" spans="2:47" s="1" customFormat="1" ht="12">
      <c r="B1388" s="32"/>
      <c r="D1388" s="160" t="s">
        <v>180</v>
      </c>
      <c r="F1388" s="161" t="s">
        <v>1609</v>
      </c>
      <c r="I1388" s="93"/>
      <c r="L1388" s="32"/>
      <c r="M1388" s="162"/>
      <c r="N1388" s="51"/>
      <c r="O1388" s="51"/>
      <c r="P1388" s="51"/>
      <c r="Q1388" s="51"/>
      <c r="R1388" s="51"/>
      <c r="S1388" s="51"/>
      <c r="T1388" s="52"/>
      <c r="AT1388" s="18" t="s">
        <v>180</v>
      </c>
      <c r="AU1388" s="18" t="s">
        <v>84</v>
      </c>
    </row>
    <row r="1389" spans="2:47" s="1" customFormat="1" ht="126.75">
      <c r="B1389" s="32"/>
      <c r="D1389" s="160" t="s">
        <v>649</v>
      </c>
      <c r="F1389" s="207" t="s">
        <v>1610</v>
      </c>
      <c r="I1389" s="93"/>
      <c r="L1389" s="32"/>
      <c r="M1389" s="162"/>
      <c r="N1389" s="51"/>
      <c r="O1389" s="51"/>
      <c r="P1389" s="51"/>
      <c r="Q1389" s="51"/>
      <c r="R1389" s="51"/>
      <c r="S1389" s="51"/>
      <c r="T1389" s="52"/>
      <c r="AT1389" s="18" t="s">
        <v>649</v>
      </c>
      <c r="AU1389" s="18" t="s">
        <v>84</v>
      </c>
    </row>
    <row r="1390" spans="2:51" s="12" customFormat="1" ht="12">
      <c r="B1390" s="163"/>
      <c r="D1390" s="160" t="s">
        <v>182</v>
      </c>
      <c r="E1390" s="164" t="s">
        <v>3</v>
      </c>
      <c r="F1390" s="165" t="s">
        <v>107</v>
      </c>
      <c r="H1390" s="166">
        <v>3</v>
      </c>
      <c r="I1390" s="167"/>
      <c r="L1390" s="163"/>
      <c r="M1390" s="168"/>
      <c r="N1390" s="169"/>
      <c r="O1390" s="169"/>
      <c r="P1390" s="169"/>
      <c r="Q1390" s="169"/>
      <c r="R1390" s="169"/>
      <c r="S1390" s="169"/>
      <c r="T1390" s="170"/>
      <c r="AT1390" s="164" t="s">
        <v>182</v>
      </c>
      <c r="AU1390" s="164" t="s">
        <v>84</v>
      </c>
      <c r="AV1390" s="12" t="s">
        <v>84</v>
      </c>
      <c r="AW1390" s="12" t="s">
        <v>34</v>
      </c>
      <c r="AX1390" s="12" t="s">
        <v>82</v>
      </c>
      <c r="AY1390" s="164" t="s">
        <v>171</v>
      </c>
    </row>
    <row r="1391" spans="2:65" s="1" customFormat="1" ht="22.5" customHeight="1">
      <c r="B1391" s="147"/>
      <c r="C1391" s="148" t="s">
        <v>1611</v>
      </c>
      <c r="D1391" s="148" t="s">
        <v>173</v>
      </c>
      <c r="E1391" s="149" t="s">
        <v>1612</v>
      </c>
      <c r="F1391" s="150" t="s">
        <v>1613</v>
      </c>
      <c r="G1391" s="151" t="s">
        <v>1259</v>
      </c>
      <c r="H1391" s="152">
        <v>2</v>
      </c>
      <c r="I1391" s="153"/>
      <c r="J1391" s="154">
        <f>ROUND(I1391*H1391,2)</f>
        <v>0</v>
      </c>
      <c r="K1391" s="150" t="s">
        <v>3</v>
      </c>
      <c r="L1391" s="32"/>
      <c r="M1391" s="155" t="s">
        <v>3</v>
      </c>
      <c r="N1391" s="156" t="s">
        <v>45</v>
      </c>
      <c r="O1391" s="51"/>
      <c r="P1391" s="157">
        <f>O1391*H1391</f>
        <v>0</v>
      </c>
      <c r="Q1391" s="157">
        <v>0.00025</v>
      </c>
      <c r="R1391" s="157">
        <f>Q1391*H1391</f>
        <v>0.0005</v>
      </c>
      <c r="S1391" s="157">
        <v>0</v>
      </c>
      <c r="T1391" s="158">
        <f>S1391*H1391</f>
        <v>0</v>
      </c>
      <c r="AR1391" s="18" t="s">
        <v>386</v>
      </c>
      <c r="AT1391" s="18" t="s">
        <v>173</v>
      </c>
      <c r="AU1391" s="18" t="s">
        <v>84</v>
      </c>
      <c r="AY1391" s="18" t="s">
        <v>171</v>
      </c>
      <c r="BE1391" s="159">
        <f>IF(N1391="základní",J1391,0)</f>
        <v>0</v>
      </c>
      <c r="BF1391" s="159">
        <f>IF(N1391="snížená",J1391,0)</f>
        <v>0</v>
      </c>
      <c r="BG1391" s="159">
        <f>IF(N1391="zákl. přenesená",J1391,0)</f>
        <v>0</v>
      </c>
      <c r="BH1391" s="159">
        <f>IF(N1391="sníž. přenesená",J1391,0)</f>
        <v>0</v>
      </c>
      <c r="BI1391" s="159">
        <f>IF(N1391="nulová",J1391,0)</f>
        <v>0</v>
      </c>
      <c r="BJ1391" s="18" t="s">
        <v>82</v>
      </c>
      <c r="BK1391" s="159">
        <f>ROUND(I1391*H1391,2)</f>
        <v>0</v>
      </c>
      <c r="BL1391" s="18" t="s">
        <v>386</v>
      </c>
      <c r="BM1391" s="18" t="s">
        <v>1614</v>
      </c>
    </row>
    <row r="1392" spans="2:47" s="1" customFormat="1" ht="12">
      <c r="B1392" s="32"/>
      <c r="D1392" s="160" t="s">
        <v>180</v>
      </c>
      <c r="F1392" s="161" t="s">
        <v>1615</v>
      </c>
      <c r="I1392" s="93"/>
      <c r="L1392" s="32"/>
      <c r="M1392" s="162"/>
      <c r="N1392" s="51"/>
      <c r="O1392" s="51"/>
      <c r="P1392" s="51"/>
      <c r="Q1392" s="51"/>
      <c r="R1392" s="51"/>
      <c r="S1392" s="51"/>
      <c r="T1392" s="52"/>
      <c r="AT1392" s="18" t="s">
        <v>180</v>
      </c>
      <c r="AU1392" s="18" t="s">
        <v>84</v>
      </c>
    </row>
    <row r="1393" spans="2:47" s="1" customFormat="1" ht="19.5">
      <c r="B1393" s="32"/>
      <c r="D1393" s="160" t="s">
        <v>649</v>
      </c>
      <c r="F1393" s="207" t="s">
        <v>1616</v>
      </c>
      <c r="I1393" s="93"/>
      <c r="L1393" s="32"/>
      <c r="M1393" s="162"/>
      <c r="N1393" s="51"/>
      <c r="O1393" s="51"/>
      <c r="P1393" s="51"/>
      <c r="Q1393" s="51"/>
      <c r="R1393" s="51"/>
      <c r="S1393" s="51"/>
      <c r="T1393" s="52"/>
      <c r="AT1393" s="18" t="s">
        <v>649</v>
      </c>
      <c r="AU1393" s="18" t="s">
        <v>84</v>
      </c>
    </row>
    <row r="1394" spans="2:51" s="12" customFormat="1" ht="12">
      <c r="B1394" s="163"/>
      <c r="D1394" s="160" t="s">
        <v>182</v>
      </c>
      <c r="E1394" s="164" t="s">
        <v>3</v>
      </c>
      <c r="F1394" s="165" t="s">
        <v>84</v>
      </c>
      <c r="H1394" s="166">
        <v>2</v>
      </c>
      <c r="I1394" s="167"/>
      <c r="L1394" s="163"/>
      <c r="M1394" s="168"/>
      <c r="N1394" s="169"/>
      <c r="O1394" s="169"/>
      <c r="P1394" s="169"/>
      <c r="Q1394" s="169"/>
      <c r="R1394" s="169"/>
      <c r="S1394" s="169"/>
      <c r="T1394" s="170"/>
      <c r="AT1394" s="164" t="s">
        <v>182</v>
      </c>
      <c r="AU1394" s="164" t="s">
        <v>84</v>
      </c>
      <c r="AV1394" s="12" t="s">
        <v>84</v>
      </c>
      <c r="AW1394" s="12" t="s">
        <v>34</v>
      </c>
      <c r="AX1394" s="12" t="s">
        <v>82</v>
      </c>
      <c r="AY1394" s="164" t="s">
        <v>171</v>
      </c>
    </row>
    <row r="1395" spans="2:65" s="1" customFormat="1" ht="16.5" customHeight="1">
      <c r="B1395" s="147"/>
      <c r="C1395" s="148" t="s">
        <v>1617</v>
      </c>
      <c r="D1395" s="148" t="s">
        <v>173</v>
      </c>
      <c r="E1395" s="149" t="s">
        <v>1618</v>
      </c>
      <c r="F1395" s="150" t="s">
        <v>1619</v>
      </c>
      <c r="G1395" s="151" t="s">
        <v>1259</v>
      </c>
      <c r="H1395" s="152">
        <v>8</v>
      </c>
      <c r="I1395" s="153"/>
      <c r="J1395" s="154">
        <f>ROUND(I1395*H1395,2)</f>
        <v>0</v>
      </c>
      <c r="K1395" s="150" t="s">
        <v>3</v>
      </c>
      <c r="L1395" s="32"/>
      <c r="M1395" s="155" t="s">
        <v>3</v>
      </c>
      <c r="N1395" s="156" t="s">
        <v>45</v>
      </c>
      <c r="O1395" s="51"/>
      <c r="P1395" s="157">
        <f>O1395*H1395</f>
        <v>0</v>
      </c>
      <c r="Q1395" s="157">
        <v>0.00025</v>
      </c>
      <c r="R1395" s="157">
        <f>Q1395*H1395</f>
        <v>0.002</v>
      </c>
      <c r="S1395" s="157">
        <v>0</v>
      </c>
      <c r="T1395" s="158">
        <f>S1395*H1395</f>
        <v>0</v>
      </c>
      <c r="AR1395" s="18" t="s">
        <v>386</v>
      </c>
      <c r="AT1395" s="18" t="s">
        <v>173</v>
      </c>
      <c r="AU1395" s="18" t="s">
        <v>84</v>
      </c>
      <c r="AY1395" s="18" t="s">
        <v>171</v>
      </c>
      <c r="BE1395" s="159">
        <f>IF(N1395="základní",J1395,0)</f>
        <v>0</v>
      </c>
      <c r="BF1395" s="159">
        <f>IF(N1395="snížená",J1395,0)</f>
        <v>0</v>
      </c>
      <c r="BG1395" s="159">
        <f>IF(N1395="zákl. přenesená",J1395,0)</f>
        <v>0</v>
      </c>
      <c r="BH1395" s="159">
        <f>IF(N1395="sníž. přenesená",J1395,0)</f>
        <v>0</v>
      </c>
      <c r="BI1395" s="159">
        <f>IF(N1395="nulová",J1395,0)</f>
        <v>0</v>
      </c>
      <c r="BJ1395" s="18" t="s">
        <v>82</v>
      </c>
      <c r="BK1395" s="159">
        <f>ROUND(I1395*H1395,2)</f>
        <v>0</v>
      </c>
      <c r="BL1395" s="18" t="s">
        <v>386</v>
      </c>
      <c r="BM1395" s="18" t="s">
        <v>1620</v>
      </c>
    </row>
    <row r="1396" spans="2:47" s="1" customFormat="1" ht="12">
      <c r="B1396" s="32"/>
      <c r="D1396" s="160" t="s">
        <v>180</v>
      </c>
      <c r="F1396" s="161" t="s">
        <v>1621</v>
      </c>
      <c r="I1396" s="93"/>
      <c r="L1396" s="32"/>
      <c r="M1396" s="162"/>
      <c r="N1396" s="51"/>
      <c r="O1396" s="51"/>
      <c r="P1396" s="51"/>
      <c r="Q1396" s="51"/>
      <c r="R1396" s="51"/>
      <c r="S1396" s="51"/>
      <c r="T1396" s="52"/>
      <c r="AT1396" s="18" t="s">
        <v>180</v>
      </c>
      <c r="AU1396" s="18" t="s">
        <v>84</v>
      </c>
    </row>
    <row r="1397" spans="2:47" s="1" customFormat="1" ht="185.25">
      <c r="B1397" s="32"/>
      <c r="D1397" s="160" t="s">
        <v>649</v>
      </c>
      <c r="F1397" s="207" t="s">
        <v>1622</v>
      </c>
      <c r="I1397" s="93"/>
      <c r="L1397" s="32"/>
      <c r="M1397" s="162"/>
      <c r="N1397" s="51"/>
      <c r="O1397" s="51"/>
      <c r="P1397" s="51"/>
      <c r="Q1397" s="51"/>
      <c r="R1397" s="51"/>
      <c r="S1397" s="51"/>
      <c r="T1397" s="52"/>
      <c r="AT1397" s="18" t="s">
        <v>649</v>
      </c>
      <c r="AU1397" s="18" t="s">
        <v>84</v>
      </c>
    </row>
    <row r="1398" spans="2:51" s="12" customFormat="1" ht="12">
      <c r="B1398" s="163"/>
      <c r="D1398" s="160" t="s">
        <v>182</v>
      </c>
      <c r="E1398" s="164" t="s">
        <v>3</v>
      </c>
      <c r="F1398" s="165" t="s">
        <v>1623</v>
      </c>
      <c r="H1398" s="166">
        <v>8</v>
      </c>
      <c r="I1398" s="167"/>
      <c r="L1398" s="163"/>
      <c r="M1398" s="168"/>
      <c r="N1398" s="169"/>
      <c r="O1398" s="169"/>
      <c r="P1398" s="169"/>
      <c r="Q1398" s="169"/>
      <c r="R1398" s="169"/>
      <c r="S1398" s="169"/>
      <c r="T1398" s="170"/>
      <c r="AT1398" s="164" t="s">
        <v>182</v>
      </c>
      <c r="AU1398" s="164" t="s">
        <v>84</v>
      </c>
      <c r="AV1398" s="12" t="s">
        <v>84</v>
      </c>
      <c r="AW1398" s="12" t="s">
        <v>34</v>
      </c>
      <c r="AX1398" s="12" t="s">
        <v>82</v>
      </c>
      <c r="AY1398" s="164" t="s">
        <v>171</v>
      </c>
    </row>
    <row r="1399" spans="2:65" s="1" customFormat="1" ht="16.5" customHeight="1">
      <c r="B1399" s="147"/>
      <c r="C1399" s="148" t="s">
        <v>1624</v>
      </c>
      <c r="D1399" s="148" t="s">
        <v>173</v>
      </c>
      <c r="E1399" s="149" t="s">
        <v>1625</v>
      </c>
      <c r="F1399" s="150" t="s">
        <v>1626</v>
      </c>
      <c r="G1399" s="151" t="s">
        <v>1259</v>
      </c>
      <c r="H1399" s="152">
        <v>5</v>
      </c>
      <c r="I1399" s="153"/>
      <c r="J1399" s="154">
        <f>ROUND(I1399*H1399,2)</f>
        <v>0</v>
      </c>
      <c r="K1399" s="150" t="s">
        <v>3</v>
      </c>
      <c r="L1399" s="32"/>
      <c r="M1399" s="155" t="s">
        <v>3</v>
      </c>
      <c r="N1399" s="156" t="s">
        <v>45</v>
      </c>
      <c r="O1399" s="51"/>
      <c r="P1399" s="157">
        <f>O1399*H1399</f>
        <v>0</v>
      </c>
      <c r="Q1399" s="157">
        <v>0.00025</v>
      </c>
      <c r="R1399" s="157">
        <f>Q1399*H1399</f>
        <v>0.00125</v>
      </c>
      <c r="S1399" s="157">
        <v>0</v>
      </c>
      <c r="T1399" s="158">
        <f>S1399*H1399</f>
        <v>0</v>
      </c>
      <c r="AR1399" s="18" t="s">
        <v>386</v>
      </c>
      <c r="AT1399" s="18" t="s">
        <v>173</v>
      </c>
      <c r="AU1399" s="18" t="s">
        <v>84</v>
      </c>
      <c r="AY1399" s="18" t="s">
        <v>171</v>
      </c>
      <c r="BE1399" s="159">
        <f>IF(N1399="základní",J1399,0)</f>
        <v>0</v>
      </c>
      <c r="BF1399" s="159">
        <f>IF(N1399="snížená",J1399,0)</f>
        <v>0</v>
      </c>
      <c r="BG1399" s="159">
        <f>IF(N1399="zákl. přenesená",J1399,0)</f>
        <v>0</v>
      </c>
      <c r="BH1399" s="159">
        <f>IF(N1399="sníž. přenesená",J1399,0)</f>
        <v>0</v>
      </c>
      <c r="BI1399" s="159">
        <f>IF(N1399="nulová",J1399,0)</f>
        <v>0</v>
      </c>
      <c r="BJ1399" s="18" t="s">
        <v>82</v>
      </c>
      <c r="BK1399" s="159">
        <f>ROUND(I1399*H1399,2)</f>
        <v>0</v>
      </c>
      <c r="BL1399" s="18" t="s">
        <v>386</v>
      </c>
      <c r="BM1399" s="18" t="s">
        <v>1627</v>
      </c>
    </row>
    <row r="1400" spans="2:47" s="1" customFormat="1" ht="12">
      <c r="B1400" s="32"/>
      <c r="D1400" s="160" t="s">
        <v>180</v>
      </c>
      <c r="F1400" s="161" t="s">
        <v>1626</v>
      </c>
      <c r="I1400" s="93"/>
      <c r="L1400" s="32"/>
      <c r="M1400" s="162"/>
      <c r="N1400" s="51"/>
      <c r="O1400" s="51"/>
      <c r="P1400" s="51"/>
      <c r="Q1400" s="51"/>
      <c r="R1400" s="51"/>
      <c r="S1400" s="51"/>
      <c r="T1400" s="52"/>
      <c r="AT1400" s="18" t="s">
        <v>180</v>
      </c>
      <c r="AU1400" s="18" t="s">
        <v>84</v>
      </c>
    </row>
    <row r="1401" spans="2:47" s="1" customFormat="1" ht="195">
      <c r="B1401" s="32"/>
      <c r="D1401" s="160" t="s">
        <v>649</v>
      </c>
      <c r="F1401" s="207" t="s">
        <v>1628</v>
      </c>
      <c r="I1401" s="93"/>
      <c r="L1401" s="32"/>
      <c r="M1401" s="162"/>
      <c r="N1401" s="51"/>
      <c r="O1401" s="51"/>
      <c r="P1401" s="51"/>
      <c r="Q1401" s="51"/>
      <c r="R1401" s="51"/>
      <c r="S1401" s="51"/>
      <c r="T1401" s="52"/>
      <c r="AT1401" s="18" t="s">
        <v>649</v>
      </c>
      <c r="AU1401" s="18" t="s">
        <v>84</v>
      </c>
    </row>
    <row r="1402" spans="2:51" s="12" customFormat="1" ht="12">
      <c r="B1402" s="163"/>
      <c r="D1402" s="160" t="s">
        <v>182</v>
      </c>
      <c r="E1402" s="164" t="s">
        <v>3</v>
      </c>
      <c r="F1402" s="165" t="s">
        <v>1629</v>
      </c>
      <c r="H1402" s="166">
        <v>5</v>
      </c>
      <c r="I1402" s="167"/>
      <c r="L1402" s="163"/>
      <c r="M1402" s="168"/>
      <c r="N1402" s="169"/>
      <c r="O1402" s="169"/>
      <c r="P1402" s="169"/>
      <c r="Q1402" s="169"/>
      <c r="R1402" s="169"/>
      <c r="S1402" s="169"/>
      <c r="T1402" s="170"/>
      <c r="AT1402" s="164" t="s">
        <v>182</v>
      </c>
      <c r="AU1402" s="164" t="s">
        <v>84</v>
      </c>
      <c r="AV1402" s="12" t="s">
        <v>84</v>
      </c>
      <c r="AW1402" s="12" t="s">
        <v>34</v>
      </c>
      <c r="AX1402" s="12" t="s">
        <v>82</v>
      </c>
      <c r="AY1402" s="164" t="s">
        <v>171</v>
      </c>
    </row>
    <row r="1403" spans="2:65" s="1" customFormat="1" ht="16.5" customHeight="1">
      <c r="B1403" s="147"/>
      <c r="C1403" s="148" t="s">
        <v>1630</v>
      </c>
      <c r="D1403" s="148" t="s">
        <v>173</v>
      </c>
      <c r="E1403" s="149" t="s">
        <v>1631</v>
      </c>
      <c r="F1403" s="150" t="s">
        <v>1583</v>
      </c>
      <c r="G1403" s="151" t="s">
        <v>1259</v>
      </c>
      <c r="H1403" s="152">
        <v>1</v>
      </c>
      <c r="I1403" s="153"/>
      <c r="J1403" s="154">
        <f>ROUND(I1403*H1403,2)</f>
        <v>0</v>
      </c>
      <c r="K1403" s="150" t="s">
        <v>3</v>
      </c>
      <c r="L1403" s="32"/>
      <c r="M1403" s="155" t="s">
        <v>3</v>
      </c>
      <c r="N1403" s="156" t="s">
        <v>45</v>
      </c>
      <c r="O1403" s="51"/>
      <c r="P1403" s="157">
        <f>O1403*H1403</f>
        <v>0</v>
      </c>
      <c r="Q1403" s="157">
        <v>0.00025</v>
      </c>
      <c r="R1403" s="157">
        <f>Q1403*H1403</f>
        <v>0.00025</v>
      </c>
      <c r="S1403" s="157">
        <v>0</v>
      </c>
      <c r="T1403" s="158">
        <f>S1403*H1403</f>
        <v>0</v>
      </c>
      <c r="AR1403" s="18" t="s">
        <v>386</v>
      </c>
      <c r="AT1403" s="18" t="s">
        <v>173</v>
      </c>
      <c r="AU1403" s="18" t="s">
        <v>84</v>
      </c>
      <c r="AY1403" s="18" t="s">
        <v>171</v>
      </c>
      <c r="BE1403" s="159">
        <f>IF(N1403="základní",J1403,0)</f>
        <v>0</v>
      </c>
      <c r="BF1403" s="159">
        <f>IF(N1403="snížená",J1403,0)</f>
        <v>0</v>
      </c>
      <c r="BG1403" s="159">
        <f>IF(N1403="zákl. přenesená",J1403,0)</f>
        <v>0</v>
      </c>
      <c r="BH1403" s="159">
        <f>IF(N1403="sníž. přenesená",J1403,0)</f>
        <v>0</v>
      </c>
      <c r="BI1403" s="159">
        <f>IF(N1403="nulová",J1403,0)</f>
        <v>0</v>
      </c>
      <c r="BJ1403" s="18" t="s">
        <v>82</v>
      </c>
      <c r="BK1403" s="159">
        <f>ROUND(I1403*H1403,2)</f>
        <v>0</v>
      </c>
      <c r="BL1403" s="18" t="s">
        <v>386</v>
      </c>
      <c r="BM1403" s="18" t="s">
        <v>1632</v>
      </c>
    </row>
    <row r="1404" spans="2:47" s="1" customFormat="1" ht="12">
      <c r="B1404" s="32"/>
      <c r="D1404" s="160" t="s">
        <v>180</v>
      </c>
      <c r="F1404" s="161" t="s">
        <v>1633</v>
      </c>
      <c r="I1404" s="93"/>
      <c r="L1404" s="32"/>
      <c r="M1404" s="162"/>
      <c r="N1404" s="51"/>
      <c r="O1404" s="51"/>
      <c r="P1404" s="51"/>
      <c r="Q1404" s="51"/>
      <c r="R1404" s="51"/>
      <c r="S1404" s="51"/>
      <c r="T1404" s="52"/>
      <c r="AT1404" s="18" t="s">
        <v>180</v>
      </c>
      <c r="AU1404" s="18" t="s">
        <v>84</v>
      </c>
    </row>
    <row r="1405" spans="2:47" s="1" customFormat="1" ht="146.25">
      <c r="B1405" s="32"/>
      <c r="D1405" s="160" t="s">
        <v>649</v>
      </c>
      <c r="F1405" s="207" t="s">
        <v>1586</v>
      </c>
      <c r="I1405" s="93"/>
      <c r="L1405" s="32"/>
      <c r="M1405" s="162"/>
      <c r="N1405" s="51"/>
      <c r="O1405" s="51"/>
      <c r="P1405" s="51"/>
      <c r="Q1405" s="51"/>
      <c r="R1405" s="51"/>
      <c r="S1405" s="51"/>
      <c r="T1405" s="52"/>
      <c r="AT1405" s="18" t="s">
        <v>649</v>
      </c>
      <c r="AU1405" s="18" t="s">
        <v>84</v>
      </c>
    </row>
    <row r="1406" spans="2:51" s="12" customFormat="1" ht="12">
      <c r="B1406" s="163"/>
      <c r="D1406" s="160" t="s">
        <v>182</v>
      </c>
      <c r="E1406" s="164" t="s">
        <v>3</v>
      </c>
      <c r="F1406" s="165" t="s">
        <v>82</v>
      </c>
      <c r="H1406" s="166">
        <v>1</v>
      </c>
      <c r="I1406" s="167"/>
      <c r="L1406" s="163"/>
      <c r="M1406" s="168"/>
      <c r="N1406" s="169"/>
      <c r="O1406" s="169"/>
      <c r="P1406" s="169"/>
      <c r="Q1406" s="169"/>
      <c r="R1406" s="169"/>
      <c r="S1406" s="169"/>
      <c r="T1406" s="170"/>
      <c r="AT1406" s="164" t="s">
        <v>182</v>
      </c>
      <c r="AU1406" s="164" t="s">
        <v>84</v>
      </c>
      <c r="AV1406" s="12" t="s">
        <v>84</v>
      </c>
      <c r="AW1406" s="12" t="s">
        <v>34</v>
      </c>
      <c r="AX1406" s="12" t="s">
        <v>82</v>
      </c>
      <c r="AY1406" s="164" t="s">
        <v>171</v>
      </c>
    </row>
    <row r="1407" spans="2:65" s="1" customFormat="1" ht="16.5" customHeight="1">
      <c r="B1407" s="147"/>
      <c r="C1407" s="148" t="s">
        <v>1634</v>
      </c>
      <c r="D1407" s="148" t="s">
        <v>173</v>
      </c>
      <c r="E1407" s="149" t="s">
        <v>1635</v>
      </c>
      <c r="F1407" s="150" t="s">
        <v>1636</v>
      </c>
      <c r="G1407" s="151" t="s">
        <v>1259</v>
      </c>
      <c r="H1407" s="152">
        <v>1</v>
      </c>
      <c r="I1407" s="153"/>
      <c r="J1407" s="154">
        <f>ROUND(I1407*H1407,2)</f>
        <v>0</v>
      </c>
      <c r="K1407" s="150" t="s">
        <v>3</v>
      </c>
      <c r="L1407" s="32"/>
      <c r="M1407" s="155" t="s">
        <v>3</v>
      </c>
      <c r="N1407" s="156" t="s">
        <v>45</v>
      </c>
      <c r="O1407" s="51"/>
      <c r="P1407" s="157">
        <f>O1407*H1407</f>
        <v>0</v>
      </c>
      <c r="Q1407" s="157">
        <v>0.00025</v>
      </c>
      <c r="R1407" s="157">
        <f>Q1407*H1407</f>
        <v>0.00025</v>
      </c>
      <c r="S1407" s="157">
        <v>0</v>
      </c>
      <c r="T1407" s="158">
        <f>S1407*H1407</f>
        <v>0</v>
      </c>
      <c r="AR1407" s="18" t="s">
        <v>386</v>
      </c>
      <c r="AT1407" s="18" t="s">
        <v>173</v>
      </c>
      <c r="AU1407" s="18" t="s">
        <v>84</v>
      </c>
      <c r="AY1407" s="18" t="s">
        <v>171</v>
      </c>
      <c r="BE1407" s="159">
        <f>IF(N1407="základní",J1407,0)</f>
        <v>0</v>
      </c>
      <c r="BF1407" s="159">
        <f>IF(N1407="snížená",J1407,0)</f>
        <v>0</v>
      </c>
      <c r="BG1407" s="159">
        <f>IF(N1407="zákl. přenesená",J1407,0)</f>
        <v>0</v>
      </c>
      <c r="BH1407" s="159">
        <f>IF(N1407="sníž. přenesená",J1407,0)</f>
        <v>0</v>
      </c>
      <c r="BI1407" s="159">
        <f>IF(N1407="nulová",J1407,0)</f>
        <v>0</v>
      </c>
      <c r="BJ1407" s="18" t="s">
        <v>82</v>
      </c>
      <c r="BK1407" s="159">
        <f>ROUND(I1407*H1407,2)</f>
        <v>0</v>
      </c>
      <c r="BL1407" s="18" t="s">
        <v>386</v>
      </c>
      <c r="BM1407" s="18" t="s">
        <v>1637</v>
      </c>
    </row>
    <row r="1408" spans="2:47" s="1" customFormat="1" ht="12">
      <c r="B1408" s="32"/>
      <c r="D1408" s="160" t="s">
        <v>180</v>
      </c>
      <c r="F1408" s="161" t="s">
        <v>1638</v>
      </c>
      <c r="I1408" s="93"/>
      <c r="L1408" s="32"/>
      <c r="M1408" s="162"/>
      <c r="N1408" s="51"/>
      <c r="O1408" s="51"/>
      <c r="P1408" s="51"/>
      <c r="Q1408" s="51"/>
      <c r="R1408" s="51"/>
      <c r="S1408" s="51"/>
      <c r="T1408" s="52"/>
      <c r="AT1408" s="18" t="s">
        <v>180</v>
      </c>
      <c r="AU1408" s="18" t="s">
        <v>84</v>
      </c>
    </row>
    <row r="1409" spans="2:47" s="1" customFormat="1" ht="156">
      <c r="B1409" s="32"/>
      <c r="D1409" s="160" t="s">
        <v>649</v>
      </c>
      <c r="F1409" s="207" t="s">
        <v>1639</v>
      </c>
      <c r="I1409" s="93"/>
      <c r="L1409" s="32"/>
      <c r="M1409" s="162"/>
      <c r="N1409" s="51"/>
      <c r="O1409" s="51"/>
      <c r="P1409" s="51"/>
      <c r="Q1409" s="51"/>
      <c r="R1409" s="51"/>
      <c r="S1409" s="51"/>
      <c r="T1409" s="52"/>
      <c r="AT1409" s="18" t="s">
        <v>649</v>
      </c>
      <c r="AU1409" s="18" t="s">
        <v>84</v>
      </c>
    </row>
    <row r="1410" spans="2:51" s="12" customFormat="1" ht="12">
      <c r="B1410" s="163"/>
      <c r="D1410" s="160" t="s">
        <v>182</v>
      </c>
      <c r="E1410" s="164" t="s">
        <v>3</v>
      </c>
      <c r="F1410" s="165" t="s">
        <v>82</v>
      </c>
      <c r="H1410" s="166">
        <v>1</v>
      </c>
      <c r="I1410" s="167"/>
      <c r="L1410" s="163"/>
      <c r="M1410" s="168"/>
      <c r="N1410" s="169"/>
      <c r="O1410" s="169"/>
      <c r="P1410" s="169"/>
      <c r="Q1410" s="169"/>
      <c r="R1410" s="169"/>
      <c r="S1410" s="169"/>
      <c r="T1410" s="170"/>
      <c r="AT1410" s="164" t="s">
        <v>182</v>
      </c>
      <c r="AU1410" s="164" t="s">
        <v>84</v>
      </c>
      <c r="AV1410" s="12" t="s">
        <v>84</v>
      </c>
      <c r="AW1410" s="12" t="s">
        <v>34</v>
      </c>
      <c r="AX1410" s="12" t="s">
        <v>82</v>
      </c>
      <c r="AY1410" s="164" t="s">
        <v>171</v>
      </c>
    </row>
    <row r="1411" spans="2:65" s="1" customFormat="1" ht="16.5" customHeight="1">
      <c r="B1411" s="147"/>
      <c r="C1411" s="148" t="s">
        <v>1640</v>
      </c>
      <c r="D1411" s="148" t="s">
        <v>173</v>
      </c>
      <c r="E1411" s="149" t="s">
        <v>1641</v>
      </c>
      <c r="F1411" s="150" t="s">
        <v>1642</v>
      </c>
      <c r="G1411" s="151" t="s">
        <v>235</v>
      </c>
      <c r="H1411" s="152">
        <v>1.396</v>
      </c>
      <c r="I1411" s="153"/>
      <c r="J1411" s="154">
        <f>ROUND(I1411*H1411,2)</f>
        <v>0</v>
      </c>
      <c r="K1411" s="150" t="s">
        <v>177</v>
      </c>
      <c r="L1411" s="32"/>
      <c r="M1411" s="155" t="s">
        <v>3</v>
      </c>
      <c r="N1411" s="156" t="s">
        <v>45</v>
      </c>
      <c r="O1411" s="51"/>
      <c r="P1411" s="157">
        <f>O1411*H1411</f>
        <v>0</v>
      </c>
      <c r="Q1411" s="157">
        <v>0</v>
      </c>
      <c r="R1411" s="157">
        <f>Q1411*H1411</f>
        <v>0</v>
      </c>
      <c r="S1411" s="157">
        <v>0</v>
      </c>
      <c r="T1411" s="158">
        <f>S1411*H1411</f>
        <v>0</v>
      </c>
      <c r="AR1411" s="18" t="s">
        <v>386</v>
      </c>
      <c r="AT1411" s="18" t="s">
        <v>173</v>
      </c>
      <c r="AU1411" s="18" t="s">
        <v>84</v>
      </c>
      <c r="AY1411" s="18" t="s">
        <v>171</v>
      </c>
      <c r="BE1411" s="159">
        <f>IF(N1411="základní",J1411,0)</f>
        <v>0</v>
      </c>
      <c r="BF1411" s="159">
        <f>IF(N1411="snížená",J1411,0)</f>
        <v>0</v>
      </c>
      <c r="BG1411" s="159">
        <f>IF(N1411="zákl. přenesená",J1411,0)</f>
        <v>0</v>
      </c>
      <c r="BH1411" s="159">
        <f>IF(N1411="sníž. přenesená",J1411,0)</f>
        <v>0</v>
      </c>
      <c r="BI1411" s="159">
        <f>IF(N1411="nulová",J1411,0)</f>
        <v>0</v>
      </c>
      <c r="BJ1411" s="18" t="s">
        <v>82</v>
      </c>
      <c r="BK1411" s="159">
        <f>ROUND(I1411*H1411,2)</f>
        <v>0</v>
      </c>
      <c r="BL1411" s="18" t="s">
        <v>386</v>
      </c>
      <c r="BM1411" s="18" t="s">
        <v>1643</v>
      </c>
    </row>
    <row r="1412" spans="2:47" s="1" customFormat="1" ht="19.5">
      <c r="B1412" s="32"/>
      <c r="D1412" s="160" t="s">
        <v>180</v>
      </c>
      <c r="F1412" s="161" t="s">
        <v>1644</v>
      </c>
      <c r="I1412" s="93"/>
      <c r="L1412" s="32"/>
      <c r="M1412" s="162"/>
      <c r="N1412" s="51"/>
      <c r="O1412" s="51"/>
      <c r="P1412" s="51"/>
      <c r="Q1412" s="51"/>
      <c r="R1412" s="51"/>
      <c r="S1412" s="51"/>
      <c r="T1412" s="52"/>
      <c r="AT1412" s="18" t="s">
        <v>180</v>
      </c>
      <c r="AU1412" s="18" t="s">
        <v>84</v>
      </c>
    </row>
    <row r="1413" spans="2:63" s="11" customFormat="1" ht="22.9" customHeight="1">
      <c r="B1413" s="134"/>
      <c r="D1413" s="135" t="s">
        <v>73</v>
      </c>
      <c r="E1413" s="145" t="s">
        <v>1645</v>
      </c>
      <c r="F1413" s="145" t="s">
        <v>1646</v>
      </c>
      <c r="I1413" s="137"/>
      <c r="J1413" s="146">
        <f>BK1413</f>
        <v>0</v>
      </c>
      <c r="L1413" s="134"/>
      <c r="M1413" s="139"/>
      <c r="N1413" s="140"/>
      <c r="O1413" s="140"/>
      <c r="P1413" s="141">
        <f>SUM(P1414:P1552)</f>
        <v>0</v>
      </c>
      <c r="Q1413" s="140"/>
      <c r="R1413" s="141">
        <f>SUM(R1414:R1552)</f>
        <v>1.8953650000000006</v>
      </c>
      <c r="S1413" s="140"/>
      <c r="T1413" s="142">
        <f>SUM(T1414:T1552)</f>
        <v>0</v>
      </c>
      <c r="AR1413" s="135" t="s">
        <v>84</v>
      </c>
      <c r="AT1413" s="143" t="s">
        <v>73</v>
      </c>
      <c r="AU1413" s="143" t="s">
        <v>82</v>
      </c>
      <c r="AY1413" s="135" t="s">
        <v>171</v>
      </c>
      <c r="BK1413" s="144">
        <f>SUM(BK1414:BK1552)</f>
        <v>0</v>
      </c>
    </row>
    <row r="1414" spans="2:65" s="1" customFormat="1" ht="16.5" customHeight="1">
      <c r="B1414" s="147"/>
      <c r="C1414" s="148" t="s">
        <v>1647</v>
      </c>
      <c r="D1414" s="148" t="s">
        <v>173</v>
      </c>
      <c r="E1414" s="149" t="s">
        <v>1648</v>
      </c>
      <c r="F1414" s="150" t="s">
        <v>1649</v>
      </c>
      <c r="G1414" s="151" t="s">
        <v>966</v>
      </c>
      <c r="H1414" s="152">
        <v>2631.58</v>
      </c>
      <c r="I1414" s="153"/>
      <c r="J1414" s="154">
        <f>ROUND(I1414*H1414,2)</f>
        <v>0</v>
      </c>
      <c r="K1414" s="150" t="s">
        <v>3</v>
      </c>
      <c r="L1414" s="32"/>
      <c r="M1414" s="155" t="s">
        <v>3</v>
      </c>
      <c r="N1414" s="156" t="s">
        <v>45</v>
      </c>
      <c r="O1414" s="51"/>
      <c r="P1414" s="157">
        <f>O1414*H1414</f>
        <v>0</v>
      </c>
      <c r="Q1414" s="157">
        <v>0</v>
      </c>
      <c r="R1414" s="157">
        <f>Q1414*H1414</f>
        <v>0</v>
      </c>
      <c r="S1414" s="157">
        <v>0</v>
      </c>
      <c r="T1414" s="158">
        <f>S1414*H1414</f>
        <v>0</v>
      </c>
      <c r="AR1414" s="18" t="s">
        <v>386</v>
      </c>
      <c r="AT1414" s="18" t="s">
        <v>173</v>
      </c>
      <c r="AU1414" s="18" t="s">
        <v>84</v>
      </c>
      <c r="AY1414" s="18" t="s">
        <v>171</v>
      </c>
      <c r="BE1414" s="159">
        <f>IF(N1414="základní",J1414,0)</f>
        <v>0</v>
      </c>
      <c r="BF1414" s="159">
        <f>IF(N1414="snížená",J1414,0)</f>
        <v>0</v>
      </c>
      <c r="BG1414" s="159">
        <f>IF(N1414="zákl. přenesená",J1414,0)</f>
        <v>0</v>
      </c>
      <c r="BH1414" s="159">
        <f>IF(N1414="sníž. přenesená",J1414,0)</f>
        <v>0</v>
      </c>
      <c r="BI1414" s="159">
        <f>IF(N1414="nulová",J1414,0)</f>
        <v>0</v>
      </c>
      <c r="BJ1414" s="18" t="s">
        <v>82</v>
      </c>
      <c r="BK1414" s="159">
        <f>ROUND(I1414*H1414,2)</f>
        <v>0</v>
      </c>
      <c r="BL1414" s="18" t="s">
        <v>386</v>
      </c>
      <c r="BM1414" s="18" t="s">
        <v>1650</v>
      </c>
    </row>
    <row r="1415" spans="2:47" s="1" customFormat="1" ht="12">
      <c r="B1415" s="32"/>
      <c r="D1415" s="160" t="s">
        <v>180</v>
      </c>
      <c r="F1415" s="161" t="s">
        <v>1651</v>
      </c>
      <c r="I1415" s="93"/>
      <c r="L1415" s="32"/>
      <c r="M1415" s="162"/>
      <c r="N1415" s="51"/>
      <c r="O1415" s="51"/>
      <c r="P1415" s="51"/>
      <c r="Q1415" s="51"/>
      <c r="R1415" s="51"/>
      <c r="S1415" s="51"/>
      <c r="T1415" s="52"/>
      <c r="AT1415" s="18" t="s">
        <v>180</v>
      </c>
      <c r="AU1415" s="18" t="s">
        <v>84</v>
      </c>
    </row>
    <row r="1416" spans="2:47" s="1" customFormat="1" ht="156">
      <c r="B1416" s="32"/>
      <c r="D1416" s="160" t="s">
        <v>649</v>
      </c>
      <c r="F1416" s="207" t="s">
        <v>1652</v>
      </c>
      <c r="I1416" s="93"/>
      <c r="L1416" s="32"/>
      <c r="M1416" s="162"/>
      <c r="N1416" s="51"/>
      <c r="O1416" s="51"/>
      <c r="P1416" s="51"/>
      <c r="Q1416" s="51"/>
      <c r="R1416" s="51"/>
      <c r="S1416" s="51"/>
      <c r="T1416" s="52"/>
      <c r="AT1416" s="18" t="s">
        <v>649</v>
      </c>
      <c r="AU1416" s="18" t="s">
        <v>84</v>
      </c>
    </row>
    <row r="1417" spans="2:51" s="14" customFormat="1" ht="12">
      <c r="B1417" s="179"/>
      <c r="D1417" s="160" t="s">
        <v>182</v>
      </c>
      <c r="E1417" s="180" t="s">
        <v>3</v>
      </c>
      <c r="F1417" s="181" t="s">
        <v>1653</v>
      </c>
      <c r="H1417" s="180" t="s">
        <v>3</v>
      </c>
      <c r="I1417" s="182"/>
      <c r="L1417" s="179"/>
      <c r="M1417" s="183"/>
      <c r="N1417" s="184"/>
      <c r="O1417" s="184"/>
      <c r="P1417" s="184"/>
      <c r="Q1417" s="184"/>
      <c r="R1417" s="184"/>
      <c r="S1417" s="184"/>
      <c r="T1417" s="185"/>
      <c r="AT1417" s="180" t="s">
        <v>182</v>
      </c>
      <c r="AU1417" s="180" t="s">
        <v>84</v>
      </c>
      <c r="AV1417" s="14" t="s">
        <v>82</v>
      </c>
      <c r="AW1417" s="14" t="s">
        <v>34</v>
      </c>
      <c r="AX1417" s="14" t="s">
        <v>74</v>
      </c>
      <c r="AY1417" s="180" t="s">
        <v>171</v>
      </c>
    </row>
    <row r="1418" spans="2:51" s="14" customFormat="1" ht="12">
      <c r="B1418" s="179"/>
      <c r="D1418" s="160" t="s">
        <v>182</v>
      </c>
      <c r="E1418" s="180" t="s">
        <v>3</v>
      </c>
      <c r="F1418" s="181" t="s">
        <v>1654</v>
      </c>
      <c r="H1418" s="180" t="s">
        <v>3</v>
      </c>
      <c r="I1418" s="182"/>
      <c r="L1418" s="179"/>
      <c r="M1418" s="183"/>
      <c r="N1418" s="184"/>
      <c r="O1418" s="184"/>
      <c r="P1418" s="184"/>
      <c r="Q1418" s="184"/>
      <c r="R1418" s="184"/>
      <c r="S1418" s="184"/>
      <c r="T1418" s="185"/>
      <c r="AT1418" s="180" t="s">
        <v>182</v>
      </c>
      <c r="AU1418" s="180" t="s">
        <v>84</v>
      </c>
      <c r="AV1418" s="14" t="s">
        <v>82</v>
      </c>
      <c r="AW1418" s="14" t="s">
        <v>34</v>
      </c>
      <c r="AX1418" s="14" t="s">
        <v>74</v>
      </c>
      <c r="AY1418" s="180" t="s">
        <v>171</v>
      </c>
    </row>
    <row r="1419" spans="2:51" s="12" customFormat="1" ht="12">
      <c r="B1419" s="163"/>
      <c r="D1419" s="160" t="s">
        <v>182</v>
      </c>
      <c r="E1419" s="164" t="s">
        <v>3</v>
      </c>
      <c r="F1419" s="165" t="s">
        <v>1655</v>
      </c>
      <c r="H1419" s="166">
        <v>686.67</v>
      </c>
      <c r="I1419" s="167"/>
      <c r="L1419" s="163"/>
      <c r="M1419" s="168"/>
      <c r="N1419" s="169"/>
      <c r="O1419" s="169"/>
      <c r="P1419" s="169"/>
      <c r="Q1419" s="169"/>
      <c r="R1419" s="169"/>
      <c r="S1419" s="169"/>
      <c r="T1419" s="170"/>
      <c r="AT1419" s="164" t="s">
        <v>182</v>
      </c>
      <c r="AU1419" s="164" t="s">
        <v>84</v>
      </c>
      <c r="AV1419" s="12" t="s">
        <v>84</v>
      </c>
      <c r="AW1419" s="12" t="s">
        <v>34</v>
      </c>
      <c r="AX1419" s="12" t="s">
        <v>74</v>
      </c>
      <c r="AY1419" s="164" t="s">
        <v>171</v>
      </c>
    </row>
    <row r="1420" spans="2:51" s="14" customFormat="1" ht="12">
      <c r="B1420" s="179"/>
      <c r="D1420" s="160" t="s">
        <v>182</v>
      </c>
      <c r="E1420" s="180" t="s">
        <v>3</v>
      </c>
      <c r="F1420" s="181" t="s">
        <v>1656</v>
      </c>
      <c r="H1420" s="180" t="s">
        <v>3</v>
      </c>
      <c r="I1420" s="182"/>
      <c r="L1420" s="179"/>
      <c r="M1420" s="183"/>
      <c r="N1420" s="184"/>
      <c r="O1420" s="184"/>
      <c r="P1420" s="184"/>
      <c r="Q1420" s="184"/>
      <c r="R1420" s="184"/>
      <c r="S1420" s="184"/>
      <c r="T1420" s="185"/>
      <c r="AT1420" s="180" t="s">
        <v>182</v>
      </c>
      <c r="AU1420" s="180" t="s">
        <v>84</v>
      </c>
      <c r="AV1420" s="14" t="s">
        <v>82</v>
      </c>
      <c r="AW1420" s="14" t="s">
        <v>34</v>
      </c>
      <c r="AX1420" s="14" t="s">
        <v>74</v>
      </c>
      <c r="AY1420" s="180" t="s">
        <v>171</v>
      </c>
    </row>
    <row r="1421" spans="2:51" s="12" customFormat="1" ht="12">
      <c r="B1421" s="163"/>
      <c r="D1421" s="160" t="s">
        <v>182</v>
      </c>
      <c r="E1421" s="164" t="s">
        <v>3</v>
      </c>
      <c r="F1421" s="165" t="s">
        <v>1657</v>
      </c>
      <c r="H1421" s="166">
        <v>1944.91</v>
      </c>
      <c r="I1421" s="167"/>
      <c r="L1421" s="163"/>
      <c r="M1421" s="168"/>
      <c r="N1421" s="169"/>
      <c r="O1421" s="169"/>
      <c r="P1421" s="169"/>
      <c r="Q1421" s="169"/>
      <c r="R1421" s="169"/>
      <c r="S1421" s="169"/>
      <c r="T1421" s="170"/>
      <c r="AT1421" s="164" t="s">
        <v>182</v>
      </c>
      <c r="AU1421" s="164" t="s">
        <v>84</v>
      </c>
      <c r="AV1421" s="12" t="s">
        <v>84</v>
      </c>
      <c r="AW1421" s="12" t="s">
        <v>34</v>
      </c>
      <c r="AX1421" s="12" t="s">
        <v>74</v>
      </c>
      <c r="AY1421" s="164" t="s">
        <v>171</v>
      </c>
    </row>
    <row r="1422" spans="2:51" s="13" customFormat="1" ht="12">
      <c r="B1422" s="171"/>
      <c r="D1422" s="160" t="s">
        <v>182</v>
      </c>
      <c r="E1422" s="172" t="s">
        <v>3</v>
      </c>
      <c r="F1422" s="173" t="s">
        <v>201</v>
      </c>
      <c r="H1422" s="174">
        <v>2631.58</v>
      </c>
      <c r="I1422" s="175"/>
      <c r="L1422" s="171"/>
      <c r="M1422" s="176"/>
      <c r="N1422" s="177"/>
      <c r="O1422" s="177"/>
      <c r="P1422" s="177"/>
      <c r="Q1422" s="177"/>
      <c r="R1422" s="177"/>
      <c r="S1422" s="177"/>
      <c r="T1422" s="178"/>
      <c r="AT1422" s="172" t="s">
        <v>182</v>
      </c>
      <c r="AU1422" s="172" t="s">
        <v>84</v>
      </c>
      <c r="AV1422" s="13" t="s">
        <v>178</v>
      </c>
      <c r="AW1422" s="13" t="s">
        <v>34</v>
      </c>
      <c r="AX1422" s="13" t="s">
        <v>82</v>
      </c>
      <c r="AY1422" s="172" t="s">
        <v>171</v>
      </c>
    </row>
    <row r="1423" spans="2:65" s="1" customFormat="1" ht="16.5" customHeight="1">
      <c r="B1423" s="147"/>
      <c r="C1423" s="148" t="s">
        <v>1658</v>
      </c>
      <c r="D1423" s="148" t="s">
        <v>173</v>
      </c>
      <c r="E1423" s="149" t="s">
        <v>1659</v>
      </c>
      <c r="F1423" s="150" t="s">
        <v>1660</v>
      </c>
      <c r="G1423" s="151" t="s">
        <v>1259</v>
      </c>
      <c r="H1423" s="152">
        <v>3</v>
      </c>
      <c r="I1423" s="153"/>
      <c r="J1423" s="154">
        <f>ROUND(I1423*H1423,2)</f>
        <v>0</v>
      </c>
      <c r="K1423" s="150" t="s">
        <v>177</v>
      </c>
      <c r="L1423" s="32"/>
      <c r="M1423" s="155" t="s">
        <v>3</v>
      </c>
      <c r="N1423" s="156" t="s">
        <v>45</v>
      </c>
      <c r="O1423" s="51"/>
      <c r="P1423" s="157">
        <f>O1423*H1423</f>
        <v>0</v>
      </c>
      <c r="Q1423" s="157">
        <v>0</v>
      </c>
      <c r="R1423" s="157">
        <f>Q1423*H1423</f>
        <v>0</v>
      </c>
      <c r="S1423" s="157">
        <v>0</v>
      </c>
      <c r="T1423" s="158">
        <f>S1423*H1423</f>
        <v>0</v>
      </c>
      <c r="AR1423" s="18" t="s">
        <v>386</v>
      </c>
      <c r="AT1423" s="18" t="s">
        <v>173</v>
      </c>
      <c r="AU1423" s="18" t="s">
        <v>84</v>
      </c>
      <c r="AY1423" s="18" t="s">
        <v>171</v>
      </c>
      <c r="BE1423" s="159">
        <f>IF(N1423="základní",J1423,0)</f>
        <v>0</v>
      </c>
      <c r="BF1423" s="159">
        <f>IF(N1423="snížená",J1423,0)</f>
        <v>0</v>
      </c>
      <c r="BG1423" s="159">
        <f>IF(N1423="zákl. přenesená",J1423,0)</f>
        <v>0</v>
      </c>
      <c r="BH1423" s="159">
        <f>IF(N1423="sníž. přenesená",J1423,0)</f>
        <v>0</v>
      </c>
      <c r="BI1423" s="159">
        <f>IF(N1423="nulová",J1423,0)</f>
        <v>0</v>
      </c>
      <c r="BJ1423" s="18" t="s">
        <v>82</v>
      </c>
      <c r="BK1423" s="159">
        <f>ROUND(I1423*H1423,2)</f>
        <v>0</v>
      </c>
      <c r="BL1423" s="18" t="s">
        <v>386</v>
      </c>
      <c r="BM1423" s="18" t="s">
        <v>1661</v>
      </c>
    </row>
    <row r="1424" spans="2:47" s="1" customFormat="1" ht="12">
      <c r="B1424" s="32"/>
      <c r="D1424" s="160" t="s">
        <v>180</v>
      </c>
      <c r="F1424" s="161" t="s">
        <v>1662</v>
      </c>
      <c r="I1424" s="93"/>
      <c r="L1424" s="32"/>
      <c r="M1424" s="162"/>
      <c r="N1424" s="51"/>
      <c r="O1424" s="51"/>
      <c r="P1424" s="51"/>
      <c r="Q1424" s="51"/>
      <c r="R1424" s="51"/>
      <c r="S1424" s="51"/>
      <c r="T1424" s="52"/>
      <c r="AT1424" s="18" t="s">
        <v>180</v>
      </c>
      <c r="AU1424" s="18" t="s">
        <v>84</v>
      </c>
    </row>
    <row r="1425" spans="2:51" s="14" customFormat="1" ht="12">
      <c r="B1425" s="179"/>
      <c r="D1425" s="160" t="s">
        <v>182</v>
      </c>
      <c r="E1425" s="180" t="s">
        <v>3</v>
      </c>
      <c r="F1425" s="181" t="s">
        <v>1663</v>
      </c>
      <c r="H1425" s="180" t="s">
        <v>3</v>
      </c>
      <c r="I1425" s="182"/>
      <c r="L1425" s="179"/>
      <c r="M1425" s="183"/>
      <c r="N1425" s="184"/>
      <c r="O1425" s="184"/>
      <c r="P1425" s="184"/>
      <c r="Q1425" s="184"/>
      <c r="R1425" s="184"/>
      <c r="S1425" s="184"/>
      <c r="T1425" s="185"/>
      <c r="AT1425" s="180" t="s">
        <v>182</v>
      </c>
      <c r="AU1425" s="180" t="s">
        <v>84</v>
      </c>
      <c r="AV1425" s="14" t="s">
        <v>82</v>
      </c>
      <c r="AW1425" s="14" t="s">
        <v>34</v>
      </c>
      <c r="AX1425" s="14" t="s">
        <v>74</v>
      </c>
      <c r="AY1425" s="180" t="s">
        <v>171</v>
      </c>
    </row>
    <row r="1426" spans="2:51" s="14" customFormat="1" ht="12">
      <c r="B1426" s="179"/>
      <c r="D1426" s="160" t="s">
        <v>182</v>
      </c>
      <c r="E1426" s="180" t="s">
        <v>3</v>
      </c>
      <c r="F1426" s="181" t="s">
        <v>1664</v>
      </c>
      <c r="H1426" s="180" t="s">
        <v>3</v>
      </c>
      <c r="I1426" s="182"/>
      <c r="L1426" s="179"/>
      <c r="M1426" s="183"/>
      <c r="N1426" s="184"/>
      <c r="O1426" s="184"/>
      <c r="P1426" s="184"/>
      <c r="Q1426" s="184"/>
      <c r="R1426" s="184"/>
      <c r="S1426" s="184"/>
      <c r="T1426" s="185"/>
      <c r="AT1426" s="180" t="s">
        <v>182</v>
      </c>
      <c r="AU1426" s="180" t="s">
        <v>84</v>
      </c>
      <c r="AV1426" s="14" t="s">
        <v>82</v>
      </c>
      <c r="AW1426" s="14" t="s">
        <v>34</v>
      </c>
      <c r="AX1426" s="14" t="s">
        <v>74</v>
      </c>
      <c r="AY1426" s="180" t="s">
        <v>171</v>
      </c>
    </row>
    <row r="1427" spans="2:51" s="14" customFormat="1" ht="12">
      <c r="B1427" s="179"/>
      <c r="D1427" s="160" t="s">
        <v>182</v>
      </c>
      <c r="E1427" s="180" t="s">
        <v>3</v>
      </c>
      <c r="F1427" s="181" t="s">
        <v>1665</v>
      </c>
      <c r="H1427" s="180" t="s">
        <v>3</v>
      </c>
      <c r="I1427" s="182"/>
      <c r="L1427" s="179"/>
      <c r="M1427" s="183"/>
      <c r="N1427" s="184"/>
      <c r="O1427" s="184"/>
      <c r="P1427" s="184"/>
      <c r="Q1427" s="184"/>
      <c r="R1427" s="184"/>
      <c r="S1427" s="184"/>
      <c r="T1427" s="185"/>
      <c r="AT1427" s="180" t="s">
        <v>182</v>
      </c>
      <c r="AU1427" s="180" t="s">
        <v>84</v>
      </c>
      <c r="AV1427" s="14" t="s">
        <v>82</v>
      </c>
      <c r="AW1427" s="14" t="s">
        <v>34</v>
      </c>
      <c r="AX1427" s="14" t="s">
        <v>74</v>
      </c>
      <c r="AY1427" s="180" t="s">
        <v>171</v>
      </c>
    </row>
    <row r="1428" spans="2:51" s="14" customFormat="1" ht="12">
      <c r="B1428" s="179"/>
      <c r="D1428" s="160" t="s">
        <v>182</v>
      </c>
      <c r="E1428" s="180" t="s">
        <v>3</v>
      </c>
      <c r="F1428" s="181" t="s">
        <v>1666</v>
      </c>
      <c r="H1428" s="180" t="s">
        <v>3</v>
      </c>
      <c r="I1428" s="182"/>
      <c r="L1428" s="179"/>
      <c r="M1428" s="183"/>
      <c r="N1428" s="184"/>
      <c r="O1428" s="184"/>
      <c r="P1428" s="184"/>
      <c r="Q1428" s="184"/>
      <c r="R1428" s="184"/>
      <c r="S1428" s="184"/>
      <c r="T1428" s="185"/>
      <c r="AT1428" s="180" t="s">
        <v>182</v>
      </c>
      <c r="AU1428" s="180" t="s">
        <v>84</v>
      </c>
      <c r="AV1428" s="14" t="s">
        <v>82</v>
      </c>
      <c r="AW1428" s="14" t="s">
        <v>34</v>
      </c>
      <c r="AX1428" s="14" t="s">
        <v>74</v>
      </c>
      <c r="AY1428" s="180" t="s">
        <v>171</v>
      </c>
    </row>
    <row r="1429" spans="2:51" s="14" customFormat="1" ht="12">
      <c r="B1429" s="179"/>
      <c r="D1429" s="160" t="s">
        <v>182</v>
      </c>
      <c r="E1429" s="180" t="s">
        <v>3</v>
      </c>
      <c r="F1429" s="181" t="s">
        <v>1667</v>
      </c>
      <c r="H1429" s="180" t="s">
        <v>3</v>
      </c>
      <c r="I1429" s="182"/>
      <c r="L1429" s="179"/>
      <c r="M1429" s="183"/>
      <c r="N1429" s="184"/>
      <c r="O1429" s="184"/>
      <c r="P1429" s="184"/>
      <c r="Q1429" s="184"/>
      <c r="R1429" s="184"/>
      <c r="S1429" s="184"/>
      <c r="T1429" s="185"/>
      <c r="AT1429" s="180" t="s">
        <v>182</v>
      </c>
      <c r="AU1429" s="180" t="s">
        <v>84</v>
      </c>
      <c r="AV1429" s="14" t="s">
        <v>82</v>
      </c>
      <c r="AW1429" s="14" t="s">
        <v>34</v>
      </c>
      <c r="AX1429" s="14" t="s">
        <v>74</v>
      </c>
      <c r="AY1429" s="180" t="s">
        <v>171</v>
      </c>
    </row>
    <row r="1430" spans="2:51" s="14" customFormat="1" ht="12">
      <c r="B1430" s="179"/>
      <c r="D1430" s="160" t="s">
        <v>182</v>
      </c>
      <c r="E1430" s="180" t="s">
        <v>3</v>
      </c>
      <c r="F1430" s="181" t="s">
        <v>1668</v>
      </c>
      <c r="H1430" s="180" t="s">
        <v>3</v>
      </c>
      <c r="I1430" s="182"/>
      <c r="L1430" s="179"/>
      <c r="M1430" s="183"/>
      <c r="N1430" s="184"/>
      <c r="O1430" s="184"/>
      <c r="P1430" s="184"/>
      <c r="Q1430" s="184"/>
      <c r="R1430" s="184"/>
      <c r="S1430" s="184"/>
      <c r="T1430" s="185"/>
      <c r="AT1430" s="180" t="s">
        <v>182</v>
      </c>
      <c r="AU1430" s="180" t="s">
        <v>84</v>
      </c>
      <c r="AV1430" s="14" t="s">
        <v>82</v>
      </c>
      <c r="AW1430" s="14" t="s">
        <v>34</v>
      </c>
      <c r="AX1430" s="14" t="s">
        <v>74</v>
      </c>
      <c r="AY1430" s="180" t="s">
        <v>171</v>
      </c>
    </row>
    <row r="1431" spans="2:51" s="14" customFormat="1" ht="12">
      <c r="B1431" s="179"/>
      <c r="D1431" s="160" t="s">
        <v>182</v>
      </c>
      <c r="E1431" s="180" t="s">
        <v>3</v>
      </c>
      <c r="F1431" s="181" t="s">
        <v>1669</v>
      </c>
      <c r="H1431" s="180" t="s">
        <v>3</v>
      </c>
      <c r="I1431" s="182"/>
      <c r="L1431" s="179"/>
      <c r="M1431" s="183"/>
      <c r="N1431" s="184"/>
      <c r="O1431" s="184"/>
      <c r="P1431" s="184"/>
      <c r="Q1431" s="184"/>
      <c r="R1431" s="184"/>
      <c r="S1431" s="184"/>
      <c r="T1431" s="185"/>
      <c r="AT1431" s="180" t="s">
        <v>182</v>
      </c>
      <c r="AU1431" s="180" t="s">
        <v>84</v>
      </c>
      <c r="AV1431" s="14" t="s">
        <v>82</v>
      </c>
      <c r="AW1431" s="14" t="s">
        <v>34</v>
      </c>
      <c r="AX1431" s="14" t="s">
        <v>74</v>
      </c>
      <c r="AY1431" s="180" t="s">
        <v>171</v>
      </c>
    </row>
    <row r="1432" spans="2:51" s="14" customFormat="1" ht="12">
      <c r="B1432" s="179"/>
      <c r="D1432" s="160" t="s">
        <v>182</v>
      </c>
      <c r="E1432" s="180" t="s">
        <v>3</v>
      </c>
      <c r="F1432" s="181" t="s">
        <v>1670</v>
      </c>
      <c r="H1432" s="180" t="s">
        <v>3</v>
      </c>
      <c r="I1432" s="182"/>
      <c r="L1432" s="179"/>
      <c r="M1432" s="183"/>
      <c r="N1432" s="184"/>
      <c r="O1432" s="184"/>
      <c r="P1432" s="184"/>
      <c r="Q1432" s="184"/>
      <c r="R1432" s="184"/>
      <c r="S1432" s="184"/>
      <c r="T1432" s="185"/>
      <c r="AT1432" s="180" t="s">
        <v>182</v>
      </c>
      <c r="AU1432" s="180" t="s">
        <v>84</v>
      </c>
      <c r="AV1432" s="14" t="s">
        <v>82</v>
      </c>
      <c r="AW1432" s="14" t="s">
        <v>34</v>
      </c>
      <c r="AX1432" s="14" t="s">
        <v>74</v>
      </c>
      <c r="AY1432" s="180" t="s">
        <v>171</v>
      </c>
    </row>
    <row r="1433" spans="2:51" s="14" customFormat="1" ht="12">
      <c r="B1433" s="179"/>
      <c r="D1433" s="160" t="s">
        <v>182</v>
      </c>
      <c r="E1433" s="180" t="s">
        <v>3</v>
      </c>
      <c r="F1433" s="181" t="s">
        <v>1671</v>
      </c>
      <c r="H1433" s="180" t="s">
        <v>3</v>
      </c>
      <c r="I1433" s="182"/>
      <c r="L1433" s="179"/>
      <c r="M1433" s="183"/>
      <c r="N1433" s="184"/>
      <c r="O1433" s="184"/>
      <c r="P1433" s="184"/>
      <c r="Q1433" s="184"/>
      <c r="R1433" s="184"/>
      <c r="S1433" s="184"/>
      <c r="T1433" s="185"/>
      <c r="AT1433" s="180" t="s">
        <v>182</v>
      </c>
      <c r="AU1433" s="180" t="s">
        <v>84</v>
      </c>
      <c r="AV1433" s="14" t="s">
        <v>82</v>
      </c>
      <c r="AW1433" s="14" t="s">
        <v>34</v>
      </c>
      <c r="AX1433" s="14" t="s">
        <v>74</v>
      </c>
      <c r="AY1433" s="180" t="s">
        <v>171</v>
      </c>
    </row>
    <row r="1434" spans="2:51" s="14" customFormat="1" ht="12">
      <c r="B1434" s="179"/>
      <c r="D1434" s="160" t="s">
        <v>182</v>
      </c>
      <c r="E1434" s="180" t="s">
        <v>3</v>
      </c>
      <c r="F1434" s="181" t="s">
        <v>1672</v>
      </c>
      <c r="H1434" s="180" t="s">
        <v>3</v>
      </c>
      <c r="I1434" s="182"/>
      <c r="L1434" s="179"/>
      <c r="M1434" s="183"/>
      <c r="N1434" s="184"/>
      <c r="O1434" s="184"/>
      <c r="P1434" s="184"/>
      <c r="Q1434" s="184"/>
      <c r="R1434" s="184"/>
      <c r="S1434" s="184"/>
      <c r="T1434" s="185"/>
      <c r="AT1434" s="180" t="s">
        <v>182</v>
      </c>
      <c r="AU1434" s="180" t="s">
        <v>84</v>
      </c>
      <c r="AV1434" s="14" t="s">
        <v>82</v>
      </c>
      <c r="AW1434" s="14" t="s">
        <v>34</v>
      </c>
      <c r="AX1434" s="14" t="s">
        <v>74</v>
      </c>
      <c r="AY1434" s="180" t="s">
        <v>171</v>
      </c>
    </row>
    <row r="1435" spans="2:51" s="14" customFormat="1" ht="12">
      <c r="B1435" s="179"/>
      <c r="D1435" s="160" t="s">
        <v>182</v>
      </c>
      <c r="E1435" s="180" t="s">
        <v>3</v>
      </c>
      <c r="F1435" s="181" t="s">
        <v>1673</v>
      </c>
      <c r="H1435" s="180" t="s">
        <v>3</v>
      </c>
      <c r="I1435" s="182"/>
      <c r="L1435" s="179"/>
      <c r="M1435" s="183"/>
      <c r="N1435" s="184"/>
      <c r="O1435" s="184"/>
      <c r="P1435" s="184"/>
      <c r="Q1435" s="184"/>
      <c r="R1435" s="184"/>
      <c r="S1435" s="184"/>
      <c r="T1435" s="185"/>
      <c r="AT1435" s="180" t="s">
        <v>182</v>
      </c>
      <c r="AU1435" s="180" t="s">
        <v>84</v>
      </c>
      <c r="AV1435" s="14" t="s">
        <v>82</v>
      </c>
      <c r="AW1435" s="14" t="s">
        <v>34</v>
      </c>
      <c r="AX1435" s="14" t="s">
        <v>74</v>
      </c>
      <c r="AY1435" s="180" t="s">
        <v>171</v>
      </c>
    </row>
    <row r="1436" spans="2:51" s="12" customFormat="1" ht="12">
      <c r="B1436" s="163"/>
      <c r="D1436" s="160" t="s">
        <v>182</v>
      </c>
      <c r="E1436" s="164" t="s">
        <v>3</v>
      </c>
      <c r="F1436" s="165" t="s">
        <v>107</v>
      </c>
      <c r="H1436" s="166">
        <v>3</v>
      </c>
      <c r="I1436" s="167"/>
      <c r="L1436" s="163"/>
      <c r="M1436" s="168"/>
      <c r="N1436" s="169"/>
      <c r="O1436" s="169"/>
      <c r="P1436" s="169"/>
      <c r="Q1436" s="169"/>
      <c r="R1436" s="169"/>
      <c r="S1436" s="169"/>
      <c r="T1436" s="170"/>
      <c r="AT1436" s="164" t="s">
        <v>182</v>
      </c>
      <c r="AU1436" s="164" t="s">
        <v>84</v>
      </c>
      <c r="AV1436" s="12" t="s">
        <v>84</v>
      </c>
      <c r="AW1436" s="12" t="s">
        <v>34</v>
      </c>
      <c r="AX1436" s="12" t="s">
        <v>82</v>
      </c>
      <c r="AY1436" s="164" t="s">
        <v>171</v>
      </c>
    </row>
    <row r="1437" spans="2:65" s="1" customFormat="1" ht="16.5" customHeight="1">
      <c r="B1437" s="147"/>
      <c r="C1437" s="189" t="s">
        <v>1674</v>
      </c>
      <c r="D1437" s="189" t="s">
        <v>408</v>
      </c>
      <c r="E1437" s="190" t="s">
        <v>1675</v>
      </c>
      <c r="F1437" s="191" t="s">
        <v>1676</v>
      </c>
      <c r="G1437" s="192" t="s">
        <v>1259</v>
      </c>
      <c r="H1437" s="193">
        <v>3</v>
      </c>
      <c r="I1437" s="194"/>
      <c r="J1437" s="195">
        <f>ROUND(I1437*H1437,2)</f>
        <v>0</v>
      </c>
      <c r="K1437" s="191" t="s">
        <v>3</v>
      </c>
      <c r="L1437" s="196"/>
      <c r="M1437" s="197" t="s">
        <v>3</v>
      </c>
      <c r="N1437" s="198" t="s">
        <v>45</v>
      </c>
      <c r="O1437" s="51"/>
      <c r="P1437" s="157">
        <f>O1437*H1437</f>
        <v>0</v>
      </c>
      <c r="Q1437" s="157">
        <v>0.0663</v>
      </c>
      <c r="R1437" s="157">
        <f>Q1437*H1437</f>
        <v>0.1989</v>
      </c>
      <c r="S1437" s="157">
        <v>0</v>
      </c>
      <c r="T1437" s="158">
        <f>S1437*H1437</f>
        <v>0</v>
      </c>
      <c r="AR1437" s="18" t="s">
        <v>506</v>
      </c>
      <c r="AT1437" s="18" t="s">
        <v>408</v>
      </c>
      <c r="AU1437" s="18" t="s">
        <v>84</v>
      </c>
      <c r="AY1437" s="18" t="s">
        <v>171</v>
      </c>
      <c r="BE1437" s="159">
        <f>IF(N1437="základní",J1437,0)</f>
        <v>0</v>
      </c>
      <c r="BF1437" s="159">
        <f>IF(N1437="snížená",J1437,0)</f>
        <v>0</v>
      </c>
      <c r="BG1437" s="159">
        <f>IF(N1437="zákl. přenesená",J1437,0)</f>
        <v>0</v>
      </c>
      <c r="BH1437" s="159">
        <f>IF(N1437="sníž. přenesená",J1437,0)</f>
        <v>0</v>
      </c>
      <c r="BI1437" s="159">
        <f>IF(N1437="nulová",J1437,0)</f>
        <v>0</v>
      </c>
      <c r="BJ1437" s="18" t="s">
        <v>82</v>
      </c>
      <c r="BK1437" s="159">
        <f>ROUND(I1437*H1437,2)</f>
        <v>0</v>
      </c>
      <c r="BL1437" s="18" t="s">
        <v>386</v>
      </c>
      <c r="BM1437" s="18" t="s">
        <v>1677</v>
      </c>
    </row>
    <row r="1438" spans="2:47" s="1" customFormat="1" ht="12">
      <c r="B1438" s="32"/>
      <c r="D1438" s="160" t="s">
        <v>180</v>
      </c>
      <c r="F1438" s="161" t="s">
        <v>1678</v>
      </c>
      <c r="I1438" s="93"/>
      <c r="L1438" s="32"/>
      <c r="M1438" s="162"/>
      <c r="N1438" s="51"/>
      <c r="O1438" s="51"/>
      <c r="P1438" s="51"/>
      <c r="Q1438" s="51"/>
      <c r="R1438" s="51"/>
      <c r="S1438" s="51"/>
      <c r="T1438" s="52"/>
      <c r="AT1438" s="18" t="s">
        <v>180</v>
      </c>
      <c r="AU1438" s="18" t="s">
        <v>84</v>
      </c>
    </row>
    <row r="1439" spans="2:51" s="12" customFormat="1" ht="12">
      <c r="B1439" s="163"/>
      <c r="D1439" s="160" t="s">
        <v>182</v>
      </c>
      <c r="E1439" s="164" t="s">
        <v>3</v>
      </c>
      <c r="F1439" s="165" t="s">
        <v>107</v>
      </c>
      <c r="H1439" s="166">
        <v>3</v>
      </c>
      <c r="I1439" s="167"/>
      <c r="L1439" s="163"/>
      <c r="M1439" s="168"/>
      <c r="N1439" s="169"/>
      <c r="O1439" s="169"/>
      <c r="P1439" s="169"/>
      <c r="Q1439" s="169"/>
      <c r="R1439" s="169"/>
      <c r="S1439" s="169"/>
      <c r="T1439" s="170"/>
      <c r="AT1439" s="164" t="s">
        <v>182</v>
      </c>
      <c r="AU1439" s="164" t="s">
        <v>84</v>
      </c>
      <c r="AV1439" s="12" t="s">
        <v>84</v>
      </c>
      <c r="AW1439" s="12" t="s">
        <v>34</v>
      </c>
      <c r="AX1439" s="12" t="s">
        <v>82</v>
      </c>
      <c r="AY1439" s="164" t="s">
        <v>171</v>
      </c>
    </row>
    <row r="1440" spans="2:65" s="1" customFormat="1" ht="16.5" customHeight="1">
      <c r="B1440" s="147"/>
      <c r="C1440" s="148" t="s">
        <v>1679</v>
      </c>
      <c r="D1440" s="148" t="s">
        <v>173</v>
      </c>
      <c r="E1440" s="149" t="s">
        <v>1680</v>
      </c>
      <c r="F1440" s="150" t="s">
        <v>1681</v>
      </c>
      <c r="G1440" s="151" t="s">
        <v>1259</v>
      </c>
      <c r="H1440" s="152">
        <v>3</v>
      </c>
      <c r="I1440" s="153"/>
      <c r="J1440" s="154">
        <f>ROUND(I1440*H1440,2)</f>
        <v>0</v>
      </c>
      <c r="K1440" s="150" t="s">
        <v>177</v>
      </c>
      <c r="L1440" s="32"/>
      <c r="M1440" s="155" t="s">
        <v>3</v>
      </c>
      <c r="N1440" s="156" t="s">
        <v>45</v>
      </c>
      <c r="O1440" s="51"/>
      <c r="P1440" s="157">
        <f>O1440*H1440</f>
        <v>0</v>
      </c>
      <c r="Q1440" s="157">
        <v>0</v>
      </c>
      <c r="R1440" s="157">
        <f>Q1440*H1440</f>
        <v>0</v>
      </c>
      <c r="S1440" s="157">
        <v>0</v>
      </c>
      <c r="T1440" s="158">
        <f>S1440*H1440</f>
        <v>0</v>
      </c>
      <c r="AR1440" s="18" t="s">
        <v>386</v>
      </c>
      <c r="AT1440" s="18" t="s">
        <v>173</v>
      </c>
      <c r="AU1440" s="18" t="s">
        <v>84</v>
      </c>
      <c r="AY1440" s="18" t="s">
        <v>171</v>
      </c>
      <c r="BE1440" s="159">
        <f>IF(N1440="základní",J1440,0)</f>
        <v>0</v>
      </c>
      <c r="BF1440" s="159">
        <f>IF(N1440="snížená",J1440,0)</f>
        <v>0</v>
      </c>
      <c r="BG1440" s="159">
        <f>IF(N1440="zákl. přenesená",J1440,0)</f>
        <v>0</v>
      </c>
      <c r="BH1440" s="159">
        <f>IF(N1440="sníž. přenesená",J1440,0)</f>
        <v>0</v>
      </c>
      <c r="BI1440" s="159">
        <f>IF(N1440="nulová",J1440,0)</f>
        <v>0</v>
      </c>
      <c r="BJ1440" s="18" t="s">
        <v>82</v>
      </c>
      <c r="BK1440" s="159">
        <f>ROUND(I1440*H1440,2)</f>
        <v>0</v>
      </c>
      <c r="BL1440" s="18" t="s">
        <v>386</v>
      </c>
      <c r="BM1440" s="18" t="s">
        <v>1682</v>
      </c>
    </row>
    <row r="1441" spans="2:47" s="1" customFormat="1" ht="12">
      <c r="B1441" s="32"/>
      <c r="D1441" s="160" t="s">
        <v>180</v>
      </c>
      <c r="F1441" s="161" t="s">
        <v>1683</v>
      </c>
      <c r="I1441" s="93"/>
      <c r="L1441" s="32"/>
      <c r="M1441" s="162"/>
      <c r="N1441" s="51"/>
      <c r="O1441" s="51"/>
      <c r="P1441" s="51"/>
      <c r="Q1441" s="51"/>
      <c r="R1441" s="51"/>
      <c r="S1441" s="51"/>
      <c r="T1441" s="52"/>
      <c r="AT1441" s="18" t="s">
        <v>180</v>
      </c>
      <c r="AU1441" s="18" t="s">
        <v>84</v>
      </c>
    </row>
    <row r="1442" spans="2:65" s="1" customFormat="1" ht="16.5" customHeight="1">
      <c r="B1442" s="147"/>
      <c r="C1442" s="189" t="s">
        <v>1684</v>
      </c>
      <c r="D1442" s="189" t="s">
        <v>408</v>
      </c>
      <c r="E1442" s="190" t="s">
        <v>1685</v>
      </c>
      <c r="F1442" s="191" t="s">
        <v>1686</v>
      </c>
      <c r="G1442" s="192" t="s">
        <v>1259</v>
      </c>
      <c r="H1442" s="193">
        <v>3</v>
      </c>
      <c r="I1442" s="194"/>
      <c r="J1442" s="195">
        <f>ROUND(I1442*H1442,2)</f>
        <v>0</v>
      </c>
      <c r="K1442" s="191" t="s">
        <v>177</v>
      </c>
      <c r="L1442" s="196"/>
      <c r="M1442" s="197" t="s">
        <v>3</v>
      </c>
      <c r="N1442" s="198" t="s">
        <v>45</v>
      </c>
      <c r="O1442" s="51"/>
      <c r="P1442" s="157">
        <f>O1442*H1442</f>
        <v>0</v>
      </c>
      <c r="Q1442" s="157">
        <v>0.012</v>
      </c>
      <c r="R1442" s="157">
        <f>Q1442*H1442</f>
        <v>0.036000000000000004</v>
      </c>
      <c r="S1442" s="157">
        <v>0</v>
      </c>
      <c r="T1442" s="158">
        <f>S1442*H1442</f>
        <v>0</v>
      </c>
      <c r="AR1442" s="18" t="s">
        <v>506</v>
      </c>
      <c r="AT1442" s="18" t="s">
        <v>408</v>
      </c>
      <c r="AU1442" s="18" t="s">
        <v>84</v>
      </c>
      <c r="AY1442" s="18" t="s">
        <v>171</v>
      </c>
      <c r="BE1442" s="159">
        <f>IF(N1442="základní",J1442,0)</f>
        <v>0</v>
      </c>
      <c r="BF1442" s="159">
        <f>IF(N1442="snížená",J1442,0)</f>
        <v>0</v>
      </c>
      <c r="BG1442" s="159">
        <f>IF(N1442="zákl. přenesená",J1442,0)</f>
        <v>0</v>
      </c>
      <c r="BH1442" s="159">
        <f>IF(N1442="sníž. přenesená",J1442,0)</f>
        <v>0</v>
      </c>
      <c r="BI1442" s="159">
        <f>IF(N1442="nulová",J1442,0)</f>
        <v>0</v>
      </c>
      <c r="BJ1442" s="18" t="s">
        <v>82</v>
      </c>
      <c r="BK1442" s="159">
        <f>ROUND(I1442*H1442,2)</f>
        <v>0</v>
      </c>
      <c r="BL1442" s="18" t="s">
        <v>386</v>
      </c>
      <c r="BM1442" s="18" t="s">
        <v>1687</v>
      </c>
    </row>
    <row r="1443" spans="2:47" s="1" customFormat="1" ht="12">
      <c r="B1443" s="32"/>
      <c r="D1443" s="160" t="s">
        <v>180</v>
      </c>
      <c r="F1443" s="161" t="s">
        <v>1686</v>
      </c>
      <c r="I1443" s="93"/>
      <c r="L1443" s="32"/>
      <c r="M1443" s="162"/>
      <c r="N1443" s="51"/>
      <c r="O1443" s="51"/>
      <c r="P1443" s="51"/>
      <c r="Q1443" s="51"/>
      <c r="R1443" s="51"/>
      <c r="S1443" s="51"/>
      <c r="T1443" s="52"/>
      <c r="AT1443" s="18" t="s">
        <v>180</v>
      </c>
      <c r="AU1443" s="18" t="s">
        <v>84</v>
      </c>
    </row>
    <row r="1444" spans="2:65" s="1" customFormat="1" ht="16.5" customHeight="1">
      <c r="B1444" s="147"/>
      <c r="C1444" s="148" t="s">
        <v>1688</v>
      </c>
      <c r="D1444" s="148" t="s">
        <v>173</v>
      </c>
      <c r="E1444" s="149" t="s">
        <v>1689</v>
      </c>
      <c r="F1444" s="150" t="s">
        <v>1690</v>
      </c>
      <c r="G1444" s="151" t="s">
        <v>1259</v>
      </c>
      <c r="H1444" s="152">
        <v>1</v>
      </c>
      <c r="I1444" s="153"/>
      <c r="J1444" s="154">
        <f>ROUND(I1444*H1444,2)</f>
        <v>0</v>
      </c>
      <c r="K1444" s="150" t="s">
        <v>177</v>
      </c>
      <c r="L1444" s="32"/>
      <c r="M1444" s="155" t="s">
        <v>3</v>
      </c>
      <c r="N1444" s="156" t="s">
        <v>45</v>
      </c>
      <c r="O1444" s="51"/>
      <c r="P1444" s="157">
        <f>O1444*H1444</f>
        <v>0</v>
      </c>
      <c r="Q1444" s="157">
        <v>0.00085</v>
      </c>
      <c r="R1444" s="157">
        <f>Q1444*H1444</f>
        <v>0.00085</v>
      </c>
      <c r="S1444" s="157">
        <v>0</v>
      </c>
      <c r="T1444" s="158">
        <f>S1444*H1444</f>
        <v>0</v>
      </c>
      <c r="AR1444" s="18" t="s">
        <v>386</v>
      </c>
      <c r="AT1444" s="18" t="s">
        <v>173</v>
      </c>
      <c r="AU1444" s="18" t="s">
        <v>84</v>
      </c>
      <c r="AY1444" s="18" t="s">
        <v>171</v>
      </c>
      <c r="BE1444" s="159">
        <f>IF(N1444="základní",J1444,0)</f>
        <v>0</v>
      </c>
      <c r="BF1444" s="159">
        <f>IF(N1444="snížená",J1444,0)</f>
        <v>0</v>
      </c>
      <c r="BG1444" s="159">
        <f>IF(N1444="zákl. přenesená",J1444,0)</f>
        <v>0</v>
      </c>
      <c r="BH1444" s="159">
        <f>IF(N1444="sníž. přenesená",J1444,0)</f>
        <v>0</v>
      </c>
      <c r="BI1444" s="159">
        <f>IF(N1444="nulová",J1444,0)</f>
        <v>0</v>
      </c>
      <c r="BJ1444" s="18" t="s">
        <v>82</v>
      </c>
      <c r="BK1444" s="159">
        <f>ROUND(I1444*H1444,2)</f>
        <v>0</v>
      </c>
      <c r="BL1444" s="18" t="s">
        <v>386</v>
      </c>
      <c r="BM1444" s="18" t="s">
        <v>1691</v>
      </c>
    </row>
    <row r="1445" spans="2:47" s="1" customFormat="1" ht="12">
      <c r="B1445" s="32"/>
      <c r="D1445" s="160" t="s">
        <v>180</v>
      </c>
      <c r="F1445" s="161" t="s">
        <v>1692</v>
      </c>
      <c r="I1445" s="93"/>
      <c r="L1445" s="32"/>
      <c r="M1445" s="162"/>
      <c r="N1445" s="51"/>
      <c r="O1445" s="51"/>
      <c r="P1445" s="51"/>
      <c r="Q1445" s="51"/>
      <c r="R1445" s="51"/>
      <c r="S1445" s="51"/>
      <c r="T1445" s="52"/>
      <c r="AT1445" s="18" t="s">
        <v>180</v>
      </c>
      <c r="AU1445" s="18" t="s">
        <v>84</v>
      </c>
    </row>
    <row r="1446" spans="2:51" s="14" customFormat="1" ht="12">
      <c r="B1446" s="179"/>
      <c r="D1446" s="160" t="s">
        <v>182</v>
      </c>
      <c r="E1446" s="180" t="s">
        <v>3</v>
      </c>
      <c r="F1446" s="181" t="s">
        <v>1693</v>
      </c>
      <c r="H1446" s="180" t="s">
        <v>3</v>
      </c>
      <c r="I1446" s="182"/>
      <c r="L1446" s="179"/>
      <c r="M1446" s="183"/>
      <c r="N1446" s="184"/>
      <c r="O1446" s="184"/>
      <c r="P1446" s="184"/>
      <c r="Q1446" s="184"/>
      <c r="R1446" s="184"/>
      <c r="S1446" s="184"/>
      <c r="T1446" s="185"/>
      <c r="AT1446" s="180" t="s">
        <v>182</v>
      </c>
      <c r="AU1446" s="180" t="s">
        <v>84</v>
      </c>
      <c r="AV1446" s="14" t="s">
        <v>82</v>
      </c>
      <c r="AW1446" s="14" t="s">
        <v>34</v>
      </c>
      <c r="AX1446" s="14" t="s">
        <v>74</v>
      </c>
      <c r="AY1446" s="180" t="s">
        <v>171</v>
      </c>
    </row>
    <row r="1447" spans="2:51" s="14" customFormat="1" ht="12">
      <c r="B1447" s="179"/>
      <c r="D1447" s="160" t="s">
        <v>182</v>
      </c>
      <c r="E1447" s="180" t="s">
        <v>3</v>
      </c>
      <c r="F1447" s="181" t="s">
        <v>1694</v>
      </c>
      <c r="H1447" s="180" t="s">
        <v>3</v>
      </c>
      <c r="I1447" s="182"/>
      <c r="L1447" s="179"/>
      <c r="M1447" s="183"/>
      <c r="N1447" s="184"/>
      <c r="O1447" s="184"/>
      <c r="P1447" s="184"/>
      <c r="Q1447" s="184"/>
      <c r="R1447" s="184"/>
      <c r="S1447" s="184"/>
      <c r="T1447" s="185"/>
      <c r="AT1447" s="180" t="s">
        <v>182</v>
      </c>
      <c r="AU1447" s="180" t="s">
        <v>84</v>
      </c>
      <c r="AV1447" s="14" t="s">
        <v>82</v>
      </c>
      <c r="AW1447" s="14" t="s">
        <v>34</v>
      </c>
      <c r="AX1447" s="14" t="s">
        <v>74</v>
      </c>
      <c r="AY1447" s="180" t="s">
        <v>171</v>
      </c>
    </row>
    <row r="1448" spans="2:51" s="14" customFormat="1" ht="12">
      <c r="B1448" s="179"/>
      <c r="D1448" s="160" t="s">
        <v>182</v>
      </c>
      <c r="E1448" s="180" t="s">
        <v>3</v>
      </c>
      <c r="F1448" s="181" t="s">
        <v>1695</v>
      </c>
      <c r="H1448" s="180" t="s">
        <v>3</v>
      </c>
      <c r="I1448" s="182"/>
      <c r="L1448" s="179"/>
      <c r="M1448" s="183"/>
      <c r="N1448" s="184"/>
      <c r="O1448" s="184"/>
      <c r="P1448" s="184"/>
      <c r="Q1448" s="184"/>
      <c r="R1448" s="184"/>
      <c r="S1448" s="184"/>
      <c r="T1448" s="185"/>
      <c r="AT1448" s="180" t="s">
        <v>182</v>
      </c>
      <c r="AU1448" s="180" t="s">
        <v>84</v>
      </c>
      <c r="AV1448" s="14" t="s">
        <v>82</v>
      </c>
      <c r="AW1448" s="14" t="s">
        <v>34</v>
      </c>
      <c r="AX1448" s="14" t="s">
        <v>74</v>
      </c>
      <c r="AY1448" s="180" t="s">
        <v>171</v>
      </c>
    </row>
    <row r="1449" spans="2:51" s="14" customFormat="1" ht="12">
      <c r="B1449" s="179"/>
      <c r="D1449" s="160" t="s">
        <v>182</v>
      </c>
      <c r="E1449" s="180" t="s">
        <v>3</v>
      </c>
      <c r="F1449" s="181" t="s">
        <v>1696</v>
      </c>
      <c r="H1449" s="180" t="s">
        <v>3</v>
      </c>
      <c r="I1449" s="182"/>
      <c r="L1449" s="179"/>
      <c r="M1449" s="183"/>
      <c r="N1449" s="184"/>
      <c r="O1449" s="184"/>
      <c r="P1449" s="184"/>
      <c r="Q1449" s="184"/>
      <c r="R1449" s="184"/>
      <c r="S1449" s="184"/>
      <c r="T1449" s="185"/>
      <c r="AT1449" s="180" t="s">
        <v>182</v>
      </c>
      <c r="AU1449" s="180" t="s">
        <v>84</v>
      </c>
      <c r="AV1449" s="14" t="s">
        <v>82</v>
      </c>
      <c r="AW1449" s="14" t="s">
        <v>34</v>
      </c>
      <c r="AX1449" s="14" t="s">
        <v>74</v>
      </c>
      <c r="AY1449" s="180" t="s">
        <v>171</v>
      </c>
    </row>
    <row r="1450" spans="2:51" s="14" customFormat="1" ht="12">
      <c r="B1450" s="179"/>
      <c r="D1450" s="160" t="s">
        <v>182</v>
      </c>
      <c r="E1450" s="180" t="s">
        <v>3</v>
      </c>
      <c r="F1450" s="181" t="s">
        <v>1697</v>
      </c>
      <c r="H1450" s="180" t="s">
        <v>3</v>
      </c>
      <c r="I1450" s="182"/>
      <c r="L1450" s="179"/>
      <c r="M1450" s="183"/>
      <c r="N1450" s="184"/>
      <c r="O1450" s="184"/>
      <c r="P1450" s="184"/>
      <c r="Q1450" s="184"/>
      <c r="R1450" s="184"/>
      <c r="S1450" s="184"/>
      <c r="T1450" s="185"/>
      <c r="AT1450" s="180" t="s">
        <v>182</v>
      </c>
      <c r="AU1450" s="180" t="s">
        <v>84</v>
      </c>
      <c r="AV1450" s="14" t="s">
        <v>82</v>
      </c>
      <c r="AW1450" s="14" t="s">
        <v>34</v>
      </c>
      <c r="AX1450" s="14" t="s">
        <v>74</v>
      </c>
      <c r="AY1450" s="180" t="s">
        <v>171</v>
      </c>
    </row>
    <row r="1451" spans="2:51" s="14" customFormat="1" ht="12">
      <c r="B1451" s="179"/>
      <c r="D1451" s="160" t="s">
        <v>182</v>
      </c>
      <c r="E1451" s="180" t="s">
        <v>3</v>
      </c>
      <c r="F1451" s="181" t="s">
        <v>1698</v>
      </c>
      <c r="H1451" s="180" t="s">
        <v>3</v>
      </c>
      <c r="I1451" s="182"/>
      <c r="L1451" s="179"/>
      <c r="M1451" s="183"/>
      <c r="N1451" s="184"/>
      <c r="O1451" s="184"/>
      <c r="P1451" s="184"/>
      <c r="Q1451" s="184"/>
      <c r="R1451" s="184"/>
      <c r="S1451" s="184"/>
      <c r="T1451" s="185"/>
      <c r="AT1451" s="180" t="s">
        <v>182</v>
      </c>
      <c r="AU1451" s="180" t="s">
        <v>84</v>
      </c>
      <c r="AV1451" s="14" t="s">
        <v>82</v>
      </c>
      <c r="AW1451" s="14" t="s">
        <v>34</v>
      </c>
      <c r="AX1451" s="14" t="s">
        <v>74</v>
      </c>
      <c r="AY1451" s="180" t="s">
        <v>171</v>
      </c>
    </row>
    <row r="1452" spans="2:51" s="14" customFormat="1" ht="12">
      <c r="B1452" s="179"/>
      <c r="D1452" s="160" t="s">
        <v>182</v>
      </c>
      <c r="E1452" s="180" t="s">
        <v>3</v>
      </c>
      <c r="F1452" s="181" t="s">
        <v>1699</v>
      </c>
      <c r="H1452" s="180" t="s">
        <v>3</v>
      </c>
      <c r="I1452" s="182"/>
      <c r="L1452" s="179"/>
      <c r="M1452" s="183"/>
      <c r="N1452" s="184"/>
      <c r="O1452" s="184"/>
      <c r="P1452" s="184"/>
      <c r="Q1452" s="184"/>
      <c r="R1452" s="184"/>
      <c r="S1452" s="184"/>
      <c r="T1452" s="185"/>
      <c r="AT1452" s="180" t="s">
        <v>182</v>
      </c>
      <c r="AU1452" s="180" t="s">
        <v>84</v>
      </c>
      <c r="AV1452" s="14" t="s">
        <v>82</v>
      </c>
      <c r="AW1452" s="14" t="s">
        <v>34</v>
      </c>
      <c r="AX1452" s="14" t="s">
        <v>74</v>
      </c>
      <c r="AY1452" s="180" t="s">
        <v>171</v>
      </c>
    </row>
    <row r="1453" spans="2:51" s="14" customFormat="1" ht="12">
      <c r="B1453" s="179"/>
      <c r="D1453" s="160" t="s">
        <v>182</v>
      </c>
      <c r="E1453" s="180" t="s">
        <v>3</v>
      </c>
      <c r="F1453" s="181" t="s">
        <v>1700</v>
      </c>
      <c r="H1453" s="180" t="s">
        <v>3</v>
      </c>
      <c r="I1453" s="182"/>
      <c r="L1453" s="179"/>
      <c r="M1453" s="183"/>
      <c r="N1453" s="184"/>
      <c r="O1453" s="184"/>
      <c r="P1453" s="184"/>
      <c r="Q1453" s="184"/>
      <c r="R1453" s="184"/>
      <c r="S1453" s="184"/>
      <c r="T1453" s="185"/>
      <c r="AT1453" s="180" t="s">
        <v>182</v>
      </c>
      <c r="AU1453" s="180" t="s">
        <v>84</v>
      </c>
      <c r="AV1453" s="14" t="s">
        <v>82</v>
      </c>
      <c r="AW1453" s="14" t="s">
        <v>34</v>
      </c>
      <c r="AX1453" s="14" t="s">
        <v>74</v>
      </c>
      <c r="AY1453" s="180" t="s">
        <v>171</v>
      </c>
    </row>
    <row r="1454" spans="2:51" s="14" customFormat="1" ht="12">
      <c r="B1454" s="179"/>
      <c r="D1454" s="160" t="s">
        <v>182</v>
      </c>
      <c r="E1454" s="180" t="s">
        <v>3</v>
      </c>
      <c r="F1454" s="181" t="s">
        <v>1701</v>
      </c>
      <c r="H1454" s="180" t="s">
        <v>3</v>
      </c>
      <c r="I1454" s="182"/>
      <c r="L1454" s="179"/>
      <c r="M1454" s="183"/>
      <c r="N1454" s="184"/>
      <c r="O1454" s="184"/>
      <c r="P1454" s="184"/>
      <c r="Q1454" s="184"/>
      <c r="R1454" s="184"/>
      <c r="S1454" s="184"/>
      <c r="T1454" s="185"/>
      <c r="AT1454" s="180" t="s">
        <v>182</v>
      </c>
      <c r="AU1454" s="180" t="s">
        <v>84</v>
      </c>
      <c r="AV1454" s="14" t="s">
        <v>82</v>
      </c>
      <c r="AW1454" s="14" t="s">
        <v>34</v>
      </c>
      <c r="AX1454" s="14" t="s">
        <v>74</v>
      </c>
      <c r="AY1454" s="180" t="s">
        <v>171</v>
      </c>
    </row>
    <row r="1455" spans="2:51" s="14" customFormat="1" ht="12">
      <c r="B1455" s="179"/>
      <c r="D1455" s="160" t="s">
        <v>182</v>
      </c>
      <c r="E1455" s="180" t="s">
        <v>3</v>
      </c>
      <c r="F1455" s="181" t="s">
        <v>1702</v>
      </c>
      <c r="H1455" s="180" t="s">
        <v>3</v>
      </c>
      <c r="I1455" s="182"/>
      <c r="L1455" s="179"/>
      <c r="M1455" s="183"/>
      <c r="N1455" s="184"/>
      <c r="O1455" s="184"/>
      <c r="P1455" s="184"/>
      <c r="Q1455" s="184"/>
      <c r="R1455" s="184"/>
      <c r="S1455" s="184"/>
      <c r="T1455" s="185"/>
      <c r="AT1455" s="180" t="s">
        <v>182</v>
      </c>
      <c r="AU1455" s="180" t="s">
        <v>84</v>
      </c>
      <c r="AV1455" s="14" t="s">
        <v>82</v>
      </c>
      <c r="AW1455" s="14" t="s">
        <v>34</v>
      </c>
      <c r="AX1455" s="14" t="s">
        <v>74</v>
      </c>
      <c r="AY1455" s="180" t="s">
        <v>171</v>
      </c>
    </row>
    <row r="1456" spans="2:51" s="14" customFormat="1" ht="12">
      <c r="B1456" s="179"/>
      <c r="D1456" s="160" t="s">
        <v>182</v>
      </c>
      <c r="E1456" s="180" t="s">
        <v>3</v>
      </c>
      <c r="F1456" s="181" t="s">
        <v>1703</v>
      </c>
      <c r="H1456" s="180" t="s">
        <v>3</v>
      </c>
      <c r="I1456" s="182"/>
      <c r="L1456" s="179"/>
      <c r="M1456" s="183"/>
      <c r="N1456" s="184"/>
      <c r="O1456" s="184"/>
      <c r="P1456" s="184"/>
      <c r="Q1456" s="184"/>
      <c r="R1456" s="184"/>
      <c r="S1456" s="184"/>
      <c r="T1456" s="185"/>
      <c r="AT1456" s="180" t="s">
        <v>182</v>
      </c>
      <c r="AU1456" s="180" t="s">
        <v>84</v>
      </c>
      <c r="AV1456" s="14" t="s">
        <v>82</v>
      </c>
      <c r="AW1456" s="14" t="s">
        <v>34</v>
      </c>
      <c r="AX1456" s="14" t="s">
        <v>74</v>
      </c>
      <c r="AY1456" s="180" t="s">
        <v>171</v>
      </c>
    </row>
    <row r="1457" spans="2:51" s="14" customFormat="1" ht="12">
      <c r="B1457" s="179"/>
      <c r="D1457" s="160" t="s">
        <v>182</v>
      </c>
      <c r="E1457" s="180" t="s">
        <v>3</v>
      </c>
      <c r="F1457" s="181" t="s">
        <v>1704</v>
      </c>
      <c r="H1457" s="180" t="s">
        <v>3</v>
      </c>
      <c r="I1457" s="182"/>
      <c r="L1457" s="179"/>
      <c r="M1457" s="183"/>
      <c r="N1457" s="184"/>
      <c r="O1457" s="184"/>
      <c r="P1457" s="184"/>
      <c r="Q1457" s="184"/>
      <c r="R1457" s="184"/>
      <c r="S1457" s="184"/>
      <c r="T1457" s="185"/>
      <c r="AT1457" s="180" t="s">
        <v>182</v>
      </c>
      <c r="AU1457" s="180" t="s">
        <v>84</v>
      </c>
      <c r="AV1457" s="14" t="s">
        <v>82</v>
      </c>
      <c r="AW1457" s="14" t="s">
        <v>34</v>
      </c>
      <c r="AX1457" s="14" t="s">
        <v>74</v>
      </c>
      <c r="AY1457" s="180" t="s">
        <v>171</v>
      </c>
    </row>
    <row r="1458" spans="2:51" s="14" customFormat="1" ht="12">
      <c r="B1458" s="179"/>
      <c r="D1458" s="160" t="s">
        <v>182</v>
      </c>
      <c r="E1458" s="180" t="s">
        <v>3</v>
      </c>
      <c r="F1458" s="181" t="s">
        <v>1699</v>
      </c>
      <c r="H1458" s="180" t="s">
        <v>3</v>
      </c>
      <c r="I1458" s="182"/>
      <c r="L1458" s="179"/>
      <c r="M1458" s="183"/>
      <c r="N1458" s="184"/>
      <c r="O1458" s="184"/>
      <c r="P1458" s="184"/>
      <c r="Q1458" s="184"/>
      <c r="R1458" s="184"/>
      <c r="S1458" s="184"/>
      <c r="T1458" s="185"/>
      <c r="AT1458" s="180" t="s">
        <v>182</v>
      </c>
      <c r="AU1458" s="180" t="s">
        <v>84</v>
      </c>
      <c r="AV1458" s="14" t="s">
        <v>82</v>
      </c>
      <c r="AW1458" s="14" t="s">
        <v>34</v>
      </c>
      <c r="AX1458" s="14" t="s">
        <v>74</v>
      </c>
      <c r="AY1458" s="180" t="s">
        <v>171</v>
      </c>
    </row>
    <row r="1459" spans="2:51" s="14" customFormat="1" ht="12">
      <c r="B1459" s="179"/>
      <c r="D1459" s="160" t="s">
        <v>182</v>
      </c>
      <c r="E1459" s="180" t="s">
        <v>3</v>
      </c>
      <c r="F1459" s="181" t="s">
        <v>1705</v>
      </c>
      <c r="H1459" s="180" t="s">
        <v>3</v>
      </c>
      <c r="I1459" s="182"/>
      <c r="L1459" s="179"/>
      <c r="M1459" s="183"/>
      <c r="N1459" s="184"/>
      <c r="O1459" s="184"/>
      <c r="P1459" s="184"/>
      <c r="Q1459" s="184"/>
      <c r="R1459" s="184"/>
      <c r="S1459" s="184"/>
      <c r="T1459" s="185"/>
      <c r="AT1459" s="180" t="s">
        <v>182</v>
      </c>
      <c r="AU1459" s="180" t="s">
        <v>84</v>
      </c>
      <c r="AV1459" s="14" t="s">
        <v>82</v>
      </c>
      <c r="AW1459" s="14" t="s">
        <v>34</v>
      </c>
      <c r="AX1459" s="14" t="s">
        <v>74</v>
      </c>
      <c r="AY1459" s="180" t="s">
        <v>171</v>
      </c>
    </row>
    <row r="1460" spans="2:51" s="12" customFormat="1" ht="12">
      <c r="B1460" s="163"/>
      <c r="D1460" s="160" t="s">
        <v>182</v>
      </c>
      <c r="E1460" s="164" t="s">
        <v>3</v>
      </c>
      <c r="F1460" s="165" t="s">
        <v>82</v>
      </c>
      <c r="H1460" s="166">
        <v>1</v>
      </c>
      <c r="I1460" s="167"/>
      <c r="L1460" s="163"/>
      <c r="M1460" s="168"/>
      <c r="N1460" s="169"/>
      <c r="O1460" s="169"/>
      <c r="P1460" s="169"/>
      <c r="Q1460" s="169"/>
      <c r="R1460" s="169"/>
      <c r="S1460" s="169"/>
      <c r="T1460" s="170"/>
      <c r="AT1460" s="164" t="s">
        <v>182</v>
      </c>
      <c r="AU1460" s="164" t="s">
        <v>84</v>
      </c>
      <c r="AV1460" s="12" t="s">
        <v>84</v>
      </c>
      <c r="AW1460" s="12" t="s">
        <v>34</v>
      </c>
      <c r="AX1460" s="12" t="s">
        <v>82</v>
      </c>
      <c r="AY1460" s="164" t="s">
        <v>171</v>
      </c>
    </row>
    <row r="1461" spans="2:65" s="1" customFormat="1" ht="16.5" customHeight="1">
      <c r="B1461" s="147"/>
      <c r="C1461" s="189" t="s">
        <v>1706</v>
      </c>
      <c r="D1461" s="189" t="s">
        <v>408</v>
      </c>
      <c r="E1461" s="190" t="s">
        <v>1707</v>
      </c>
      <c r="F1461" s="191" t="s">
        <v>1708</v>
      </c>
      <c r="G1461" s="192" t="s">
        <v>1259</v>
      </c>
      <c r="H1461" s="193">
        <v>1</v>
      </c>
      <c r="I1461" s="194"/>
      <c r="J1461" s="195">
        <f>ROUND(I1461*H1461,2)</f>
        <v>0</v>
      </c>
      <c r="K1461" s="191" t="s">
        <v>3</v>
      </c>
      <c r="L1461" s="196"/>
      <c r="M1461" s="197" t="s">
        <v>3</v>
      </c>
      <c r="N1461" s="198" t="s">
        <v>45</v>
      </c>
      <c r="O1461" s="51"/>
      <c r="P1461" s="157">
        <f>O1461*H1461</f>
        <v>0</v>
      </c>
      <c r="Q1461" s="157">
        <v>0.248</v>
      </c>
      <c r="R1461" s="157">
        <f>Q1461*H1461</f>
        <v>0.248</v>
      </c>
      <c r="S1461" s="157">
        <v>0</v>
      </c>
      <c r="T1461" s="158">
        <f>S1461*H1461</f>
        <v>0</v>
      </c>
      <c r="AR1461" s="18" t="s">
        <v>506</v>
      </c>
      <c r="AT1461" s="18" t="s">
        <v>408</v>
      </c>
      <c r="AU1461" s="18" t="s">
        <v>84</v>
      </c>
      <c r="AY1461" s="18" t="s">
        <v>171</v>
      </c>
      <c r="BE1461" s="159">
        <f>IF(N1461="základní",J1461,0)</f>
        <v>0</v>
      </c>
      <c r="BF1461" s="159">
        <f>IF(N1461="snížená",J1461,0)</f>
        <v>0</v>
      </c>
      <c r="BG1461" s="159">
        <f>IF(N1461="zákl. přenesená",J1461,0)</f>
        <v>0</v>
      </c>
      <c r="BH1461" s="159">
        <f>IF(N1461="sníž. přenesená",J1461,0)</f>
        <v>0</v>
      </c>
      <c r="BI1461" s="159">
        <f>IF(N1461="nulová",J1461,0)</f>
        <v>0</v>
      </c>
      <c r="BJ1461" s="18" t="s">
        <v>82</v>
      </c>
      <c r="BK1461" s="159">
        <f>ROUND(I1461*H1461,2)</f>
        <v>0</v>
      </c>
      <c r="BL1461" s="18" t="s">
        <v>386</v>
      </c>
      <c r="BM1461" s="18" t="s">
        <v>1709</v>
      </c>
    </row>
    <row r="1462" spans="2:47" s="1" customFormat="1" ht="12">
      <c r="B1462" s="32"/>
      <c r="D1462" s="160" t="s">
        <v>180</v>
      </c>
      <c r="F1462" s="161" t="s">
        <v>1708</v>
      </c>
      <c r="I1462" s="93"/>
      <c r="L1462" s="32"/>
      <c r="M1462" s="162"/>
      <c r="N1462" s="51"/>
      <c r="O1462" s="51"/>
      <c r="P1462" s="51"/>
      <c r="Q1462" s="51"/>
      <c r="R1462" s="51"/>
      <c r="S1462" s="51"/>
      <c r="T1462" s="52"/>
      <c r="AT1462" s="18" t="s">
        <v>180</v>
      </c>
      <c r="AU1462" s="18" t="s">
        <v>84</v>
      </c>
    </row>
    <row r="1463" spans="2:47" s="1" customFormat="1" ht="136.5">
      <c r="B1463" s="32"/>
      <c r="D1463" s="160" t="s">
        <v>649</v>
      </c>
      <c r="F1463" s="207" t="s">
        <v>1710</v>
      </c>
      <c r="I1463" s="93"/>
      <c r="L1463" s="32"/>
      <c r="M1463" s="162"/>
      <c r="N1463" s="51"/>
      <c r="O1463" s="51"/>
      <c r="P1463" s="51"/>
      <c r="Q1463" s="51"/>
      <c r="R1463" s="51"/>
      <c r="S1463" s="51"/>
      <c r="T1463" s="52"/>
      <c r="AT1463" s="18" t="s">
        <v>649</v>
      </c>
      <c r="AU1463" s="18" t="s">
        <v>84</v>
      </c>
    </row>
    <row r="1464" spans="2:65" s="1" customFormat="1" ht="16.5" customHeight="1">
      <c r="B1464" s="147"/>
      <c r="C1464" s="148" t="s">
        <v>1711</v>
      </c>
      <c r="D1464" s="148" t="s">
        <v>173</v>
      </c>
      <c r="E1464" s="149" t="s">
        <v>1689</v>
      </c>
      <c r="F1464" s="150" t="s">
        <v>1690</v>
      </c>
      <c r="G1464" s="151" t="s">
        <v>1259</v>
      </c>
      <c r="H1464" s="152">
        <v>1</v>
      </c>
      <c r="I1464" s="153"/>
      <c r="J1464" s="154">
        <f>ROUND(I1464*H1464,2)</f>
        <v>0</v>
      </c>
      <c r="K1464" s="150" t="s">
        <v>177</v>
      </c>
      <c r="L1464" s="32"/>
      <c r="M1464" s="155" t="s">
        <v>3</v>
      </c>
      <c r="N1464" s="156" t="s">
        <v>45</v>
      </c>
      <c r="O1464" s="51"/>
      <c r="P1464" s="157">
        <f>O1464*H1464</f>
        <v>0</v>
      </c>
      <c r="Q1464" s="157">
        <v>0.00085</v>
      </c>
      <c r="R1464" s="157">
        <f>Q1464*H1464</f>
        <v>0.00085</v>
      </c>
      <c r="S1464" s="157">
        <v>0</v>
      </c>
      <c r="T1464" s="158">
        <f>S1464*H1464</f>
        <v>0</v>
      </c>
      <c r="AR1464" s="18" t="s">
        <v>386</v>
      </c>
      <c r="AT1464" s="18" t="s">
        <v>173</v>
      </c>
      <c r="AU1464" s="18" t="s">
        <v>84</v>
      </c>
      <c r="AY1464" s="18" t="s">
        <v>171</v>
      </c>
      <c r="BE1464" s="159">
        <f>IF(N1464="základní",J1464,0)</f>
        <v>0</v>
      </c>
      <c r="BF1464" s="159">
        <f>IF(N1464="snížená",J1464,0)</f>
        <v>0</v>
      </c>
      <c r="BG1464" s="159">
        <f>IF(N1464="zákl. přenesená",J1464,0)</f>
        <v>0</v>
      </c>
      <c r="BH1464" s="159">
        <f>IF(N1464="sníž. přenesená",J1464,0)</f>
        <v>0</v>
      </c>
      <c r="BI1464" s="159">
        <f>IF(N1464="nulová",J1464,0)</f>
        <v>0</v>
      </c>
      <c r="BJ1464" s="18" t="s">
        <v>82</v>
      </c>
      <c r="BK1464" s="159">
        <f>ROUND(I1464*H1464,2)</f>
        <v>0</v>
      </c>
      <c r="BL1464" s="18" t="s">
        <v>386</v>
      </c>
      <c r="BM1464" s="18" t="s">
        <v>1712</v>
      </c>
    </row>
    <row r="1465" spans="2:47" s="1" customFormat="1" ht="12">
      <c r="B1465" s="32"/>
      <c r="D1465" s="160" t="s">
        <v>180</v>
      </c>
      <c r="F1465" s="161" t="s">
        <v>1692</v>
      </c>
      <c r="I1465" s="93"/>
      <c r="L1465" s="32"/>
      <c r="M1465" s="162"/>
      <c r="N1465" s="51"/>
      <c r="O1465" s="51"/>
      <c r="P1465" s="51"/>
      <c r="Q1465" s="51"/>
      <c r="R1465" s="51"/>
      <c r="S1465" s="51"/>
      <c r="T1465" s="52"/>
      <c r="AT1465" s="18" t="s">
        <v>180</v>
      </c>
      <c r="AU1465" s="18" t="s">
        <v>84</v>
      </c>
    </row>
    <row r="1466" spans="2:51" s="14" customFormat="1" ht="12">
      <c r="B1466" s="179"/>
      <c r="D1466" s="160" t="s">
        <v>182</v>
      </c>
      <c r="E1466" s="180" t="s">
        <v>3</v>
      </c>
      <c r="F1466" s="181" t="s">
        <v>1713</v>
      </c>
      <c r="H1466" s="180" t="s">
        <v>3</v>
      </c>
      <c r="I1466" s="182"/>
      <c r="L1466" s="179"/>
      <c r="M1466" s="183"/>
      <c r="N1466" s="184"/>
      <c r="O1466" s="184"/>
      <c r="P1466" s="184"/>
      <c r="Q1466" s="184"/>
      <c r="R1466" s="184"/>
      <c r="S1466" s="184"/>
      <c r="T1466" s="185"/>
      <c r="AT1466" s="180" t="s">
        <v>182</v>
      </c>
      <c r="AU1466" s="180" t="s">
        <v>84</v>
      </c>
      <c r="AV1466" s="14" t="s">
        <v>82</v>
      </c>
      <c r="AW1466" s="14" t="s">
        <v>34</v>
      </c>
      <c r="AX1466" s="14" t="s">
        <v>74</v>
      </c>
      <c r="AY1466" s="180" t="s">
        <v>171</v>
      </c>
    </row>
    <row r="1467" spans="2:51" s="12" customFormat="1" ht="12">
      <c r="B1467" s="163"/>
      <c r="D1467" s="160" t="s">
        <v>182</v>
      </c>
      <c r="E1467" s="164" t="s">
        <v>3</v>
      </c>
      <c r="F1467" s="165" t="s">
        <v>82</v>
      </c>
      <c r="H1467" s="166">
        <v>1</v>
      </c>
      <c r="I1467" s="167"/>
      <c r="L1467" s="163"/>
      <c r="M1467" s="168"/>
      <c r="N1467" s="169"/>
      <c r="O1467" s="169"/>
      <c r="P1467" s="169"/>
      <c r="Q1467" s="169"/>
      <c r="R1467" s="169"/>
      <c r="S1467" s="169"/>
      <c r="T1467" s="170"/>
      <c r="AT1467" s="164" t="s">
        <v>182</v>
      </c>
      <c r="AU1467" s="164" t="s">
        <v>84</v>
      </c>
      <c r="AV1467" s="12" t="s">
        <v>84</v>
      </c>
      <c r="AW1467" s="12" t="s">
        <v>34</v>
      </c>
      <c r="AX1467" s="12" t="s">
        <v>82</v>
      </c>
      <c r="AY1467" s="164" t="s">
        <v>171</v>
      </c>
    </row>
    <row r="1468" spans="2:65" s="1" customFormat="1" ht="16.5" customHeight="1">
      <c r="B1468" s="147"/>
      <c r="C1468" s="189" t="s">
        <v>1714</v>
      </c>
      <c r="D1468" s="189" t="s">
        <v>408</v>
      </c>
      <c r="E1468" s="190" t="s">
        <v>1715</v>
      </c>
      <c r="F1468" s="191" t="s">
        <v>1716</v>
      </c>
      <c r="G1468" s="192" t="s">
        <v>1259</v>
      </c>
      <c r="H1468" s="193">
        <v>1</v>
      </c>
      <c r="I1468" s="194"/>
      <c r="J1468" s="195">
        <f>ROUND(I1468*H1468,2)</f>
        <v>0</v>
      </c>
      <c r="K1468" s="191" t="s">
        <v>3</v>
      </c>
      <c r="L1468" s="196"/>
      <c r="M1468" s="197" t="s">
        <v>3</v>
      </c>
      <c r="N1468" s="198" t="s">
        <v>45</v>
      </c>
      <c r="O1468" s="51"/>
      <c r="P1468" s="157">
        <f>O1468*H1468</f>
        <v>0</v>
      </c>
      <c r="Q1468" s="157">
        <v>0.248</v>
      </c>
      <c r="R1468" s="157">
        <f>Q1468*H1468</f>
        <v>0.248</v>
      </c>
      <c r="S1468" s="157">
        <v>0</v>
      </c>
      <c r="T1468" s="158">
        <f>S1468*H1468</f>
        <v>0</v>
      </c>
      <c r="AR1468" s="18" t="s">
        <v>506</v>
      </c>
      <c r="AT1468" s="18" t="s">
        <v>408</v>
      </c>
      <c r="AU1468" s="18" t="s">
        <v>84</v>
      </c>
      <c r="AY1468" s="18" t="s">
        <v>171</v>
      </c>
      <c r="BE1468" s="159">
        <f>IF(N1468="základní",J1468,0)</f>
        <v>0</v>
      </c>
      <c r="BF1468" s="159">
        <f>IF(N1468="snížená",J1468,0)</f>
        <v>0</v>
      </c>
      <c r="BG1468" s="159">
        <f>IF(N1468="zákl. přenesená",J1468,0)</f>
        <v>0</v>
      </c>
      <c r="BH1468" s="159">
        <f>IF(N1468="sníž. přenesená",J1468,0)</f>
        <v>0</v>
      </c>
      <c r="BI1468" s="159">
        <f>IF(N1468="nulová",J1468,0)</f>
        <v>0</v>
      </c>
      <c r="BJ1468" s="18" t="s">
        <v>82</v>
      </c>
      <c r="BK1468" s="159">
        <f>ROUND(I1468*H1468,2)</f>
        <v>0</v>
      </c>
      <c r="BL1468" s="18" t="s">
        <v>386</v>
      </c>
      <c r="BM1468" s="18" t="s">
        <v>1717</v>
      </c>
    </row>
    <row r="1469" spans="2:47" s="1" customFormat="1" ht="12">
      <c r="B1469" s="32"/>
      <c r="D1469" s="160" t="s">
        <v>180</v>
      </c>
      <c r="F1469" s="161" t="s">
        <v>1716</v>
      </c>
      <c r="I1469" s="93"/>
      <c r="L1469" s="32"/>
      <c r="M1469" s="162"/>
      <c r="N1469" s="51"/>
      <c r="O1469" s="51"/>
      <c r="P1469" s="51"/>
      <c r="Q1469" s="51"/>
      <c r="R1469" s="51"/>
      <c r="S1469" s="51"/>
      <c r="T1469" s="52"/>
      <c r="AT1469" s="18" t="s">
        <v>180</v>
      </c>
      <c r="AU1469" s="18" t="s">
        <v>84</v>
      </c>
    </row>
    <row r="1470" spans="2:47" s="1" customFormat="1" ht="136.5">
      <c r="B1470" s="32"/>
      <c r="D1470" s="160" t="s">
        <v>649</v>
      </c>
      <c r="F1470" s="207" t="s">
        <v>1718</v>
      </c>
      <c r="I1470" s="93"/>
      <c r="L1470" s="32"/>
      <c r="M1470" s="162"/>
      <c r="N1470" s="51"/>
      <c r="O1470" s="51"/>
      <c r="P1470" s="51"/>
      <c r="Q1470" s="51"/>
      <c r="R1470" s="51"/>
      <c r="S1470" s="51"/>
      <c r="T1470" s="52"/>
      <c r="AT1470" s="18" t="s">
        <v>649</v>
      </c>
      <c r="AU1470" s="18" t="s">
        <v>84</v>
      </c>
    </row>
    <row r="1471" spans="2:65" s="1" customFormat="1" ht="16.5" customHeight="1">
      <c r="B1471" s="147"/>
      <c r="C1471" s="148" t="s">
        <v>1719</v>
      </c>
      <c r="D1471" s="148" t="s">
        <v>173</v>
      </c>
      <c r="E1471" s="149" t="s">
        <v>1689</v>
      </c>
      <c r="F1471" s="150" t="s">
        <v>1690</v>
      </c>
      <c r="G1471" s="151" t="s">
        <v>1259</v>
      </c>
      <c r="H1471" s="152">
        <v>2</v>
      </c>
      <c r="I1471" s="153"/>
      <c r="J1471" s="154">
        <f>ROUND(I1471*H1471,2)</f>
        <v>0</v>
      </c>
      <c r="K1471" s="150" t="s">
        <v>177</v>
      </c>
      <c r="L1471" s="32"/>
      <c r="M1471" s="155" t="s">
        <v>3</v>
      </c>
      <c r="N1471" s="156" t="s">
        <v>45</v>
      </c>
      <c r="O1471" s="51"/>
      <c r="P1471" s="157">
        <f>O1471*H1471</f>
        <v>0</v>
      </c>
      <c r="Q1471" s="157">
        <v>0.00085</v>
      </c>
      <c r="R1471" s="157">
        <f>Q1471*H1471</f>
        <v>0.0017</v>
      </c>
      <c r="S1471" s="157">
        <v>0</v>
      </c>
      <c r="T1471" s="158">
        <f>S1471*H1471</f>
        <v>0</v>
      </c>
      <c r="AR1471" s="18" t="s">
        <v>386</v>
      </c>
      <c r="AT1471" s="18" t="s">
        <v>173</v>
      </c>
      <c r="AU1471" s="18" t="s">
        <v>84</v>
      </c>
      <c r="AY1471" s="18" t="s">
        <v>171</v>
      </c>
      <c r="BE1471" s="159">
        <f>IF(N1471="základní",J1471,0)</f>
        <v>0</v>
      </c>
      <c r="BF1471" s="159">
        <f>IF(N1471="snížená",J1471,0)</f>
        <v>0</v>
      </c>
      <c r="BG1471" s="159">
        <f>IF(N1471="zákl. přenesená",J1471,0)</f>
        <v>0</v>
      </c>
      <c r="BH1471" s="159">
        <f>IF(N1471="sníž. přenesená",J1471,0)</f>
        <v>0</v>
      </c>
      <c r="BI1471" s="159">
        <f>IF(N1471="nulová",J1471,0)</f>
        <v>0</v>
      </c>
      <c r="BJ1471" s="18" t="s">
        <v>82</v>
      </c>
      <c r="BK1471" s="159">
        <f>ROUND(I1471*H1471,2)</f>
        <v>0</v>
      </c>
      <c r="BL1471" s="18" t="s">
        <v>386</v>
      </c>
      <c r="BM1471" s="18" t="s">
        <v>1720</v>
      </c>
    </row>
    <row r="1472" spans="2:47" s="1" customFormat="1" ht="12">
      <c r="B1472" s="32"/>
      <c r="D1472" s="160" t="s">
        <v>180</v>
      </c>
      <c r="F1472" s="161" t="s">
        <v>1692</v>
      </c>
      <c r="I1472" s="93"/>
      <c r="L1472" s="32"/>
      <c r="M1472" s="162"/>
      <c r="N1472" s="51"/>
      <c r="O1472" s="51"/>
      <c r="P1472" s="51"/>
      <c r="Q1472" s="51"/>
      <c r="R1472" s="51"/>
      <c r="S1472" s="51"/>
      <c r="T1472" s="52"/>
      <c r="AT1472" s="18" t="s">
        <v>180</v>
      </c>
      <c r="AU1472" s="18" t="s">
        <v>84</v>
      </c>
    </row>
    <row r="1473" spans="2:51" s="14" customFormat="1" ht="12">
      <c r="B1473" s="179"/>
      <c r="D1473" s="160" t="s">
        <v>182</v>
      </c>
      <c r="E1473" s="180" t="s">
        <v>3</v>
      </c>
      <c r="F1473" s="181" t="s">
        <v>1721</v>
      </c>
      <c r="H1473" s="180" t="s">
        <v>3</v>
      </c>
      <c r="I1473" s="182"/>
      <c r="L1473" s="179"/>
      <c r="M1473" s="183"/>
      <c r="N1473" s="184"/>
      <c r="O1473" s="184"/>
      <c r="P1473" s="184"/>
      <c r="Q1473" s="184"/>
      <c r="R1473" s="184"/>
      <c r="S1473" s="184"/>
      <c r="T1473" s="185"/>
      <c r="AT1473" s="180" t="s">
        <v>182</v>
      </c>
      <c r="AU1473" s="180" t="s">
        <v>84</v>
      </c>
      <c r="AV1473" s="14" t="s">
        <v>82</v>
      </c>
      <c r="AW1473" s="14" t="s">
        <v>34</v>
      </c>
      <c r="AX1473" s="14" t="s">
        <v>74</v>
      </c>
      <c r="AY1473" s="180" t="s">
        <v>171</v>
      </c>
    </row>
    <row r="1474" spans="2:51" s="12" customFormat="1" ht="12">
      <c r="B1474" s="163"/>
      <c r="D1474" s="160" t="s">
        <v>182</v>
      </c>
      <c r="E1474" s="164" t="s">
        <v>3</v>
      </c>
      <c r="F1474" s="165" t="s">
        <v>84</v>
      </c>
      <c r="H1474" s="166">
        <v>2</v>
      </c>
      <c r="I1474" s="167"/>
      <c r="L1474" s="163"/>
      <c r="M1474" s="168"/>
      <c r="N1474" s="169"/>
      <c r="O1474" s="169"/>
      <c r="P1474" s="169"/>
      <c r="Q1474" s="169"/>
      <c r="R1474" s="169"/>
      <c r="S1474" s="169"/>
      <c r="T1474" s="170"/>
      <c r="AT1474" s="164" t="s">
        <v>182</v>
      </c>
      <c r="AU1474" s="164" t="s">
        <v>84</v>
      </c>
      <c r="AV1474" s="12" t="s">
        <v>84</v>
      </c>
      <c r="AW1474" s="12" t="s">
        <v>34</v>
      </c>
      <c r="AX1474" s="12" t="s">
        <v>82</v>
      </c>
      <c r="AY1474" s="164" t="s">
        <v>171</v>
      </c>
    </row>
    <row r="1475" spans="2:65" s="1" customFormat="1" ht="16.5" customHeight="1">
      <c r="B1475" s="147"/>
      <c r="C1475" s="189" t="s">
        <v>1722</v>
      </c>
      <c r="D1475" s="189" t="s">
        <v>408</v>
      </c>
      <c r="E1475" s="190" t="s">
        <v>1723</v>
      </c>
      <c r="F1475" s="191" t="s">
        <v>1724</v>
      </c>
      <c r="G1475" s="192" t="s">
        <v>1259</v>
      </c>
      <c r="H1475" s="193">
        <v>2</v>
      </c>
      <c r="I1475" s="194"/>
      <c r="J1475" s="195">
        <f>ROUND(I1475*H1475,2)</f>
        <v>0</v>
      </c>
      <c r="K1475" s="191" t="s">
        <v>3</v>
      </c>
      <c r="L1475" s="196"/>
      <c r="M1475" s="197" t="s">
        <v>3</v>
      </c>
      <c r="N1475" s="198" t="s">
        <v>45</v>
      </c>
      <c r="O1475" s="51"/>
      <c r="P1475" s="157">
        <f>O1475*H1475</f>
        <v>0</v>
      </c>
      <c r="Q1475" s="157">
        <v>0.248</v>
      </c>
      <c r="R1475" s="157">
        <f>Q1475*H1475</f>
        <v>0.496</v>
      </c>
      <c r="S1475" s="157">
        <v>0</v>
      </c>
      <c r="T1475" s="158">
        <f>S1475*H1475</f>
        <v>0</v>
      </c>
      <c r="AR1475" s="18" t="s">
        <v>506</v>
      </c>
      <c r="AT1475" s="18" t="s">
        <v>408</v>
      </c>
      <c r="AU1475" s="18" t="s">
        <v>84</v>
      </c>
      <c r="AY1475" s="18" t="s">
        <v>171</v>
      </c>
      <c r="BE1475" s="159">
        <f>IF(N1475="základní",J1475,0)</f>
        <v>0</v>
      </c>
      <c r="BF1475" s="159">
        <f>IF(N1475="snížená",J1475,0)</f>
        <v>0</v>
      </c>
      <c r="BG1475" s="159">
        <f>IF(N1475="zákl. přenesená",J1475,0)</f>
        <v>0</v>
      </c>
      <c r="BH1475" s="159">
        <f>IF(N1475="sníž. přenesená",J1475,0)</f>
        <v>0</v>
      </c>
      <c r="BI1475" s="159">
        <f>IF(N1475="nulová",J1475,0)</f>
        <v>0</v>
      </c>
      <c r="BJ1475" s="18" t="s">
        <v>82</v>
      </c>
      <c r="BK1475" s="159">
        <f>ROUND(I1475*H1475,2)</f>
        <v>0</v>
      </c>
      <c r="BL1475" s="18" t="s">
        <v>386</v>
      </c>
      <c r="BM1475" s="18" t="s">
        <v>1725</v>
      </c>
    </row>
    <row r="1476" spans="2:47" s="1" customFormat="1" ht="12">
      <c r="B1476" s="32"/>
      <c r="D1476" s="160" t="s">
        <v>180</v>
      </c>
      <c r="F1476" s="161" t="s">
        <v>1724</v>
      </c>
      <c r="I1476" s="93"/>
      <c r="L1476" s="32"/>
      <c r="M1476" s="162"/>
      <c r="N1476" s="51"/>
      <c r="O1476" s="51"/>
      <c r="P1476" s="51"/>
      <c r="Q1476" s="51"/>
      <c r="R1476" s="51"/>
      <c r="S1476" s="51"/>
      <c r="T1476" s="52"/>
      <c r="AT1476" s="18" t="s">
        <v>180</v>
      </c>
      <c r="AU1476" s="18" t="s">
        <v>84</v>
      </c>
    </row>
    <row r="1477" spans="2:47" s="1" customFormat="1" ht="146.25">
      <c r="B1477" s="32"/>
      <c r="D1477" s="160" t="s">
        <v>649</v>
      </c>
      <c r="F1477" s="207" t="s">
        <v>1726</v>
      </c>
      <c r="I1477" s="93"/>
      <c r="L1477" s="32"/>
      <c r="M1477" s="162"/>
      <c r="N1477" s="51"/>
      <c r="O1477" s="51"/>
      <c r="P1477" s="51"/>
      <c r="Q1477" s="51"/>
      <c r="R1477" s="51"/>
      <c r="S1477" s="51"/>
      <c r="T1477" s="52"/>
      <c r="AT1477" s="18" t="s">
        <v>649</v>
      </c>
      <c r="AU1477" s="18" t="s">
        <v>84</v>
      </c>
    </row>
    <row r="1478" spans="2:51" s="12" customFormat="1" ht="12">
      <c r="B1478" s="163"/>
      <c r="D1478" s="160" t="s">
        <v>182</v>
      </c>
      <c r="E1478" s="164" t="s">
        <v>3</v>
      </c>
      <c r="F1478" s="165" t="s">
        <v>84</v>
      </c>
      <c r="H1478" s="166">
        <v>2</v>
      </c>
      <c r="I1478" s="167"/>
      <c r="L1478" s="163"/>
      <c r="M1478" s="168"/>
      <c r="N1478" s="169"/>
      <c r="O1478" s="169"/>
      <c r="P1478" s="169"/>
      <c r="Q1478" s="169"/>
      <c r="R1478" s="169"/>
      <c r="S1478" s="169"/>
      <c r="T1478" s="170"/>
      <c r="AT1478" s="164" t="s">
        <v>182</v>
      </c>
      <c r="AU1478" s="164" t="s">
        <v>84</v>
      </c>
      <c r="AV1478" s="12" t="s">
        <v>84</v>
      </c>
      <c r="AW1478" s="12" t="s">
        <v>34</v>
      </c>
      <c r="AX1478" s="12" t="s">
        <v>82</v>
      </c>
      <c r="AY1478" s="164" t="s">
        <v>171</v>
      </c>
    </row>
    <row r="1479" spans="2:65" s="1" customFormat="1" ht="16.5" customHeight="1">
      <c r="B1479" s="147"/>
      <c r="C1479" s="148" t="s">
        <v>1727</v>
      </c>
      <c r="D1479" s="148" t="s">
        <v>173</v>
      </c>
      <c r="E1479" s="149" t="s">
        <v>1689</v>
      </c>
      <c r="F1479" s="150" t="s">
        <v>1690</v>
      </c>
      <c r="G1479" s="151" t="s">
        <v>1259</v>
      </c>
      <c r="H1479" s="152">
        <v>2</v>
      </c>
      <c r="I1479" s="153"/>
      <c r="J1479" s="154">
        <f>ROUND(I1479*H1479,2)</f>
        <v>0</v>
      </c>
      <c r="K1479" s="150" t="s">
        <v>177</v>
      </c>
      <c r="L1479" s="32"/>
      <c r="M1479" s="155" t="s">
        <v>3</v>
      </c>
      <c r="N1479" s="156" t="s">
        <v>45</v>
      </c>
      <c r="O1479" s="51"/>
      <c r="P1479" s="157">
        <f>O1479*H1479</f>
        <v>0</v>
      </c>
      <c r="Q1479" s="157">
        <v>0.00085</v>
      </c>
      <c r="R1479" s="157">
        <f>Q1479*H1479</f>
        <v>0.0017</v>
      </c>
      <c r="S1479" s="157">
        <v>0</v>
      </c>
      <c r="T1479" s="158">
        <f>S1479*H1479</f>
        <v>0</v>
      </c>
      <c r="AR1479" s="18" t="s">
        <v>386</v>
      </c>
      <c r="AT1479" s="18" t="s">
        <v>173</v>
      </c>
      <c r="AU1479" s="18" t="s">
        <v>84</v>
      </c>
      <c r="AY1479" s="18" t="s">
        <v>171</v>
      </c>
      <c r="BE1479" s="159">
        <f>IF(N1479="základní",J1479,0)</f>
        <v>0</v>
      </c>
      <c r="BF1479" s="159">
        <f>IF(N1479="snížená",J1479,0)</f>
        <v>0</v>
      </c>
      <c r="BG1479" s="159">
        <f>IF(N1479="zákl. přenesená",J1479,0)</f>
        <v>0</v>
      </c>
      <c r="BH1479" s="159">
        <f>IF(N1479="sníž. přenesená",J1479,0)</f>
        <v>0</v>
      </c>
      <c r="BI1479" s="159">
        <f>IF(N1479="nulová",J1479,0)</f>
        <v>0</v>
      </c>
      <c r="BJ1479" s="18" t="s">
        <v>82</v>
      </c>
      <c r="BK1479" s="159">
        <f>ROUND(I1479*H1479,2)</f>
        <v>0</v>
      </c>
      <c r="BL1479" s="18" t="s">
        <v>386</v>
      </c>
      <c r="BM1479" s="18" t="s">
        <v>1728</v>
      </c>
    </row>
    <row r="1480" spans="2:47" s="1" customFormat="1" ht="12">
      <c r="B1480" s="32"/>
      <c r="D1480" s="160" t="s">
        <v>180</v>
      </c>
      <c r="F1480" s="161" t="s">
        <v>1692</v>
      </c>
      <c r="I1480" s="93"/>
      <c r="L1480" s="32"/>
      <c r="M1480" s="162"/>
      <c r="N1480" s="51"/>
      <c r="O1480" s="51"/>
      <c r="P1480" s="51"/>
      <c r="Q1480" s="51"/>
      <c r="R1480" s="51"/>
      <c r="S1480" s="51"/>
      <c r="T1480" s="52"/>
      <c r="AT1480" s="18" t="s">
        <v>180</v>
      </c>
      <c r="AU1480" s="18" t="s">
        <v>84</v>
      </c>
    </row>
    <row r="1481" spans="2:51" s="14" customFormat="1" ht="12">
      <c r="B1481" s="179"/>
      <c r="D1481" s="160" t="s">
        <v>182</v>
      </c>
      <c r="E1481" s="180" t="s">
        <v>3</v>
      </c>
      <c r="F1481" s="181" t="s">
        <v>1729</v>
      </c>
      <c r="H1481" s="180" t="s">
        <v>3</v>
      </c>
      <c r="I1481" s="182"/>
      <c r="L1481" s="179"/>
      <c r="M1481" s="183"/>
      <c r="N1481" s="184"/>
      <c r="O1481" s="184"/>
      <c r="P1481" s="184"/>
      <c r="Q1481" s="184"/>
      <c r="R1481" s="184"/>
      <c r="S1481" s="184"/>
      <c r="T1481" s="185"/>
      <c r="AT1481" s="180" t="s">
        <v>182</v>
      </c>
      <c r="AU1481" s="180" t="s">
        <v>84</v>
      </c>
      <c r="AV1481" s="14" t="s">
        <v>82</v>
      </c>
      <c r="AW1481" s="14" t="s">
        <v>34</v>
      </c>
      <c r="AX1481" s="14" t="s">
        <v>74</v>
      </c>
      <c r="AY1481" s="180" t="s">
        <v>171</v>
      </c>
    </row>
    <row r="1482" spans="2:51" s="12" customFormat="1" ht="12">
      <c r="B1482" s="163"/>
      <c r="D1482" s="160" t="s">
        <v>182</v>
      </c>
      <c r="E1482" s="164" t="s">
        <v>3</v>
      </c>
      <c r="F1482" s="165" t="s">
        <v>84</v>
      </c>
      <c r="H1482" s="166">
        <v>2</v>
      </c>
      <c r="I1482" s="167"/>
      <c r="L1482" s="163"/>
      <c r="M1482" s="168"/>
      <c r="N1482" s="169"/>
      <c r="O1482" s="169"/>
      <c r="P1482" s="169"/>
      <c r="Q1482" s="169"/>
      <c r="R1482" s="169"/>
      <c r="S1482" s="169"/>
      <c r="T1482" s="170"/>
      <c r="AT1482" s="164" t="s">
        <v>182</v>
      </c>
      <c r="AU1482" s="164" t="s">
        <v>84</v>
      </c>
      <c r="AV1482" s="12" t="s">
        <v>84</v>
      </c>
      <c r="AW1482" s="12" t="s">
        <v>34</v>
      </c>
      <c r="AX1482" s="12" t="s">
        <v>82</v>
      </c>
      <c r="AY1482" s="164" t="s">
        <v>171</v>
      </c>
    </row>
    <row r="1483" spans="2:65" s="1" customFormat="1" ht="16.5" customHeight="1">
      <c r="B1483" s="147"/>
      <c r="C1483" s="189" t="s">
        <v>1730</v>
      </c>
      <c r="D1483" s="189" t="s">
        <v>408</v>
      </c>
      <c r="E1483" s="190" t="s">
        <v>1731</v>
      </c>
      <c r="F1483" s="191" t="s">
        <v>1732</v>
      </c>
      <c r="G1483" s="192" t="s">
        <v>1259</v>
      </c>
      <c r="H1483" s="193">
        <v>2</v>
      </c>
      <c r="I1483" s="194"/>
      <c r="J1483" s="195">
        <f>ROUND(I1483*H1483,2)</f>
        <v>0</v>
      </c>
      <c r="K1483" s="191" t="s">
        <v>3</v>
      </c>
      <c r="L1483" s="196"/>
      <c r="M1483" s="197" t="s">
        <v>3</v>
      </c>
      <c r="N1483" s="198" t="s">
        <v>45</v>
      </c>
      <c r="O1483" s="51"/>
      <c r="P1483" s="157">
        <f>O1483*H1483</f>
        <v>0</v>
      </c>
      <c r="Q1483" s="157">
        <v>0.248</v>
      </c>
      <c r="R1483" s="157">
        <f>Q1483*H1483</f>
        <v>0.496</v>
      </c>
      <c r="S1483" s="157">
        <v>0</v>
      </c>
      <c r="T1483" s="158">
        <f>S1483*H1483</f>
        <v>0</v>
      </c>
      <c r="AR1483" s="18" t="s">
        <v>506</v>
      </c>
      <c r="AT1483" s="18" t="s">
        <v>408</v>
      </c>
      <c r="AU1483" s="18" t="s">
        <v>84</v>
      </c>
      <c r="AY1483" s="18" t="s">
        <v>171</v>
      </c>
      <c r="BE1483" s="159">
        <f>IF(N1483="základní",J1483,0)</f>
        <v>0</v>
      </c>
      <c r="BF1483" s="159">
        <f>IF(N1483="snížená",J1483,0)</f>
        <v>0</v>
      </c>
      <c r="BG1483" s="159">
        <f>IF(N1483="zákl. přenesená",J1483,0)</f>
        <v>0</v>
      </c>
      <c r="BH1483" s="159">
        <f>IF(N1483="sníž. přenesená",J1483,0)</f>
        <v>0</v>
      </c>
      <c r="BI1483" s="159">
        <f>IF(N1483="nulová",J1483,0)</f>
        <v>0</v>
      </c>
      <c r="BJ1483" s="18" t="s">
        <v>82</v>
      </c>
      <c r="BK1483" s="159">
        <f>ROUND(I1483*H1483,2)</f>
        <v>0</v>
      </c>
      <c r="BL1483" s="18" t="s">
        <v>386</v>
      </c>
      <c r="BM1483" s="18" t="s">
        <v>1733</v>
      </c>
    </row>
    <row r="1484" spans="2:47" s="1" customFormat="1" ht="12">
      <c r="B1484" s="32"/>
      <c r="D1484" s="160" t="s">
        <v>180</v>
      </c>
      <c r="F1484" s="161" t="s">
        <v>1732</v>
      </c>
      <c r="I1484" s="93"/>
      <c r="L1484" s="32"/>
      <c r="M1484" s="162"/>
      <c r="N1484" s="51"/>
      <c r="O1484" s="51"/>
      <c r="P1484" s="51"/>
      <c r="Q1484" s="51"/>
      <c r="R1484" s="51"/>
      <c r="S1484" s="51"/>
      <c r="T1484" s="52"/>
      <c r="AT1484" s="18" t="s">
        <v>180</v>
      </c>
      <c r="AU1484" s="18" t="s">
        <v>84</v>
      </c>
    </row>
    <row r="1485" spans="2:47" s="1" customFormat="1" ht="146.25">
      <c r="B1485" s="32"/>
      <c r="D1485" s="160" t="s">
        <v>649</v>
      </c>
      <c r="F1485" s="207" t="s">
        <v>1734</v>
      </c>
      <c r="I1485" s="93"/>
      <c r="L1485" s="32"/>
      <c r="M1485" s="162"/>
      <c r="N1485" s="51"/>
      <c r="O1485" s="51"/>
      <c r="P1485" s="51"/>
      <c r="Q1485" s="51"/>
      <c r="R1485" s="51"/>
      <c r="S1485" s="51"/>
      <c r="T1485" s="52"/>
      <c r="AT1485" s="18" t="s">
        <v>649</v>
      </c>
      <c r="AU1485" s="18" t="s">
        <v>84</v>
      </c>
    </row>
    <row r="1486" spans="2:65" s="1" customFormat="1" ht="16.5" customHeight="1">
      <c r="B1486" s="147"/>
      <c r="C1486" s="148" t="s">
        <v>1735</v>
      </c>
      <c r="D1486" s="148" t="s">
        <v>173</v>
      </c>
      <c r="E1486" s="149" t="s">
        <v>1736</v>
      </c>
      <c r="F1486" s="150" t="s">
        <v>1737</v>
      </c>
      <c r="G1486" s="151" t="s">
        <v>1259</v>
      </c>
      <c r="H1486" s="152">
        <v>2</v>
      </c>
      <c r="I1486" s="153"/>
      <c r="J1486" s="154">
        <f>ROUND(I1486*H1486,2)</f>
        <v>0</v>
      </c>
      <c r="K1486" s="150" t="s">
        <v>3</v>
      </c>
      <c r="L1486" s="32"/>
      <c r="M1486" s="155" t="s">
        <v>3</v>
      </c>
      <c r="N1486" s="156" t="s">
        <v>45</v>
      </c>
      <c r="O1486" s="51"/>
      <c r="P1486" s="157">
        <f>O1486*H1486</f>
        <v>0</v>
      </c>
      <c r="Q1486" s="157">
        <v>0.00085</v>
      </c>
      <c r="R1486" s="157">
        <f>Q1486*H1486</f>
        <v>0.0017</v>
      </c>
      <c r="S1486" s="157">
        <v>0</v>
      </c>
      <c r="T1486" s="158">
        <f>S1486*H1486</f>
        <v>0</v>
      </c>
      <c r="AR1486" s="18" t="s">
        <v>386</v>
      </c>
      <c r="AT1486" s="18" t="s">
        <v>173</v>
      </c>
      <c r="AU1486" s="18" t="s">
        <v>84</v>
      </c>
      <c r="AY1486" s="18" t="s">
        <v>171</v>
      </c>
      <c r="BE1486" s="159">
        <f>IF(N1486="základní",J1486,0)</f>
        <v>0</v>
      </c>
      <c r="BF1486" s="159">
        <f>IF(N1486="snížená",J1486,0)</f>
        <v>0</v>
      </c>
      <c r="BG1486" s="159">
        <f>IF(N1486="zákl. přenesená",J1486,0)</f>
        <v>0</v>
      </c>
      <c r="BH1486" s="159">
        <f>IF(N1486="sníž. přenesená",J1486,0)</f>
        <v>0</v>
      </c>
      <c r="BI1486" s="159">
        <f>IF(N1486="nulová",J1486,0)</f>
        <v>0</v>
      </c>
      <c r="BJ1486" s="18" t="s">
        <v>82</v>
      </c>
      <c r="BK1486" s="159">
        <f>ROUND(I1486*H1486,2)</f>
        <v>0</v>
      </c>
      <c r="BL1486" s="18" t="s">
        <v>386</v>
      </c>
      <c r="BM1486" s="18" t="s">
        <v>1738</v>
      </c>
    </row>
    <row r="1487" spans="2:47" s="1" customFormat="1" ht="12">
      <c r="B1487" s="32"/>
      <c r="D1487" s="160" t="s">
        <v>180</v>
      </c>
      <c r="F1487" s="161" t="s">
        <v>1737</v>
      </c>
      <c r="I1487" s="93"/>
      <c r="L1487" s="32"/>
      <c r="M1487" s="162"/>
      <c r="N1487" s="51"/>
      <c r="O1487" s="51"/>
      <c r="P1487" s="51"/>
      <c r="Q1487" s="51"/>
      <c r="R1487" s="51"/>
      <c r="S1487" s="51"/>
      <c r="T1487" s="52"/>
      <c r="AT1487" s="18" t="s">
        <v>180</v>
      </c>
      <c r="AU1487" s="18" t="s">
        <v>84</v>
      </c>
    </row>
    <row r="1488" spans="2:47" s="1" customFormat="1" ht="117">
      <c r="B1488" s="32"/>
      <c r="D1488" s="160" t="s">
        <v>649</v>
      </c>
      <c r="F1488" s="207" t="s">
        <v>1739</v>
      </c>
      <c r="I1488" s="93"/>
      <c r="L1488" s="32"/>
      <c r="M1488" s="162"/>
      <c r="N1488" s="51"/>
      <c r="O1488" s="51"/>
      <c r="P1488" s="51"/>
      <c r="Q1488" s="51"/>
      <c r="R1488" s="51"/>
      <c r="S1488" s="51"/>
      <c r="T1488" s="52"/>
      <c r="AT1488" s="18" t="s">
        <v>649</v>
      </c>
      <c r="AU1488" s="18" t="s">
        <v>84</v>
      </c>
    </row>
    <row r="1489" spans="2:51" s="14" customFormat="1" ht="12">
      <c r="B1489" s="179"/>
      <c r="D1489" s="160" t="s">
        <v>182</v>
      </c>
      <c r="E1489" s="180" t="s">
        <v>3</v>
      </c>
      <c r="F1489" s="181" t="s">
        <v>1740</v>
      </c>
      <c r="H1489" s="180" t="s">
        <v>3</v>
      </c>
      <c r="I1489" s="182"/>
      <c r="L1489" s="179"/>
      <c r="M1489" s="183"/>
      <c r="N1489" s="184"/>
      <c r="O1489" s="184"/>
      <c r="P1489" s="184"/>
      <c r="Q1489" s="184"/>
      <c r="R1489" s="184"/>
      <c r="S1489" s="184"/>
      <c r="T1489" s="185"/>
      <c r="AT1489" s="180" t="s">
        <v>182</v>
      </c>
      <c r="AU1489" s="180" t="s">
        <v>84</v>
      </c>
      <c r="AV1489" s="14" t="s">
        <v>82</v>
      </c>
      <c r="AW1489" s="14" t="s">
        <v>34</v>
      </c>
      <c r="AX1489" s="14" t="s">
        <v>74</v>
      </c>
      <c r="AY1489" s="180" t="s">
        <v>171</v>
      </c>
    </row>
    <row r="1490" spans="2:51" s="12" customFormat="1" ht="12">
      <c r="B1490" s="163"/>
      <c r="D1490" s="160" t="s">
        <v>182</v>
      </c>
      <c r="E1490" s="164" t="s">
        <v>3</v>
      </c>
      <c r="F1490" s="165" t="s">
        <v>84</v>
      </c>
      <c r="H1490" s="166">
        <v>2</v>
      </c>
      <c r="I1490" s="167"/>
      <c r="L1490" s="163"/>
      <c r="M1490" s="168"/>
      <c r="N1490" s="169"/>
      <c r="O1490" s="169"/>
      <c r="P1490" s="169"/>
      <c r="Q1490" s="169"/>
      <c r="R1490" s="169"/>
      <c r="S1490" s="169"/>
      <c r="T1490" s="170"/>
      <c r="AT1490" s="164" t="s">
        <v>182</v>
      </c>
      <c r="AU1490" s="164" t="s">
        <v>84</v>
      </c>
      <c r="AV1490" s="12" t="s">
        <v>84</v>
      </c>
      <c r="AW1490" s="12" t="s">
        <v>34</v>
      </c>
      <c r="AX1490" s="12" t="s">
        <v>82</v>
      </c>
      <c r="AY1490" s="164" t="s">
        <v>171</v>
      </c>
    </row>
    <row r="1491" spans="2:65" s="1" customFormat="1" ht="16.5" customHeight="1">
      <c r="B1491" s="147"/>
      <c r="C1491" s="148" t="s">
        <v>1741</v>
      </c>
      <c r="D1491" s="148" t="s">
        <v>173</v>
      </c>
      <c r="E1491" s="149" t="s">
        <v>1742</v>
      </c>
      <c r="F1491" s="150" t="s">
        <v>1743</v>
      </c>
      <c r="G1491" s="151" t="s">
        <v>1259</v>
      </c>
      <c r="H1491" s="152">
        <v>1</v>
      </c>
      <c r="I1491" s="153"/>
      <c r="J1491" s="154">
        <f>ROUND(I1491*H1491,2)</f>
        <v>0</v>
      </c>
      <c r="K1491" s="150" t="s">
        <v>3</v>
      </c>
      <c r="L1491" s="32"/>
      <c r="M1491" s="155" t="s">
        <v>3</v>
      </c>
      <c r="N1491" s="156" t="s">
        <v>45</v>
      </c>
      <c r="O1491" s="51"/>
      <c r="P1491" s="157">
        <f>O1491*H1491</f>
        <v>0</v>
      </c>
      <c r="Q1491" s="157">
        <v>0.00085</v>
      </c>
      <c r="R1491" s="157">
        <f>Q1491*H1491</f>
        <v>0.00085</v>
      </c>
      <c r="S1491" s="157">
        <v>0</v>
      </c>
      <c r="T1491" s="158">
        <f>S1491*H1491</f>
        <v>0</v>
      </c>
      <c r="AR1491" s="18" t="s">
        <v>386</v>
      </c>
      <c r="AT1491" s="18" t="s">
        <v>173</v>
      </c>
      <c r="AU1491" s="18" t="s">
        <v>84</v>
      </c>
      <c r="AY1491" s="18" t="s">
        <v>171</v>
      </c>
      <c r="BE1491" s="159">
        <f>IF(N1491="základní",J1491,0)</f>
        <v>0</v>
      </c>
      <c r="BF1491" s="159">
        <f>IF(N1491="snížená",J1491,0)</f>
        <v>0</v>
      </c>
      <c r="BG1491" s="159">
        <f>IF(N1491="zákl. přenesená",J1491,0)</f>
        <v>0</v>
      </c>
      <c r="BH1491" s="159">
        <f>IF(N1491="sníž. přenesená",J1491,0)</f>
        <v>0</v>
      </c>
      <c r="BI1491" s="159">
        <f>IF(N1491="nulová",J1491,0)</f>
        <v>0</v>
      </c>
      <c r="BJ1491" s="18" t="s">
        <v>82</v>
      </c>
      <c r="BK1491" s="159">
        <f>ROUND(I1491*H1491,2)</f>
        <v>0</v>
      </c>
      <c r="BL1491" s="18" t="s">
        <v>386</v>
      </c>
      <c r="BM1491" s="18" t="s">
        <v>1744</v>
      </c>
    </row>
    <row r="1492" spans="2:47" s="1" customFormat="1" ht="12">
      <c r="B1492" s="32"/>
      <c r="D1492" s="160" t="s">
        <v>180</v>
      </c>
      <c r="F1492" s="161" t="s">
        <v>1743</v>
      </c>
      <c r="I1492" s="93"/>
      <c r="L1492" s="32"/>
      <c r="M1492" s="162"/>
      <c r="N1492" s="51"/>
      <c r="O1492" s="51"/>
      <c r="P1492" s="51"/>
      <c r="Q1492" s="51"/>
      <c r="R1492" s="51"/>
      <c r="S1492" s="51"/>
      <c r="T1492" s="52"/>
      <c r="AT1492" s="18" t="s">
        <v>180</v>
      </c>
      <c r="AU1492" s="18" t="s">
        <v>84</v>
      </c>
    </row>
    <row r="1493" spans="2:47" s="1" customFormat="1" ht="87.75">
      <c r="B1493" s="32"/>
      <c r="D1493" s="160" t="s">
        <v>649</v>
      </c>
      <c r="F1493" s="207" t="s">
        <v>1745</v>
      </c>
      <c r="I1493" s="93"/>
      <c r="L1493" s="32"/>
      <c r="M1493" s="162"/>
      <c r="N1493" s="51"/>
      <c r="O1493" s="51"/>
      <c r="P1493" s="51"/>
      <c r="Q1493" s="51"/>
      <c r="R1493" s="51"/>
      <c r="S1493" s="51"/>
      <c r="T1493" s="52"/>
      <c r="AT1493" s="18" t="s">
        <v>649</v>
      </c>
      <c r="AU1493" s="18" t="s">
        <v>84</v>
      </c>
    </row>
    <row r="1494" spans="2:51" s="14" customFormat="1" ht="12">
      <c r="B1494" s="179"/>
      <c r="D1494" s="160" t="s">
        <v>182</v>
      </c>
      <c r="E1494" s="180" t="s">
        <v>3</v>
      </c>
      <c r="F1494" s="181" t="s">
        <v>1746</v>
      </c>
      <c r="H1494" s="180" t="s">
        <v>3</v>
      </c>
      <c r="I1494" s="182"/>
      <c r="L1494" s="179"/>
      <c r="M1494" s="183"/>
      <c r="N1494" s="184"/>
      <c r="O1494" s="184"/>
      <c r="P1494" s="184"/>
      <c r="Q1494" s="184"/>
      <c r="R1494" s="184"/>
      <c r="S1494" s="184"/>
      <c r="T1494" s="185"/>
      <c r="AT1494" s="180" t="s">
        <v>182</v>
      </c>
      <c r="AU1494" s="180" t="s">
        <v>84</v>
      </c>
      <c r="AV1494" s="14" t="s">
        <v>82</v>
      </c>
      <c r="AW1494" s="14" t="s">
        <v>34</v>
      </c>
      <c r="AX1494" s="14" t="s">
        <v>74</v>
      </c>
      <c r="AY1494" s="180" t="s">
        <v>171</v>
      </c>
    </row>
    <row r="1495" spans="2:51" s="12" customFormat="1" ht="12">
      <c r="B1495" s="163"/>
      <c r="D1495" s="160" t="s">
        <v>182</v>
      </c>
      <c r="E1495" s="164" t="s">
        <v>3</v>
      </c>
      <c r="F1495" s="165" t="s">
        <v>82</v>
      </c>
      <c r="H1495" s="166">
        <v>1</v>
      </c>
      <c r="I1495" s="167"/>
      <c r="L1495" s="163"/>
      <c r="M1495" s="168"/>
      <c r="N1495" s="169"/>
      <c r="O1495" s="169"/>
      <c r="P1495" s="169"/>
      <c r="Q1495" s="169"/>
      <c r="R1495" s="169"/>
      <c r="S1495" s="169"/>
      <c r="T1495" s="170"/>
      <c r="AT1495" s="164" t="s">
        <v>182</v>
      </c>
      <c r="AU1495" s="164" t="s">
        <v>84</v>
      </c>
      <c r="AV1495" s="12" t="s">
        <v>84</v>
      </c>
      <c r="AW1495" s="12" t="s">
        <v>34</v>
      </c>
      <c r="AX1495" s="12" t="s">
        <v>82</v>
      </c>
      <c r="AY1495" s="164" t="s">
        <v>171</v>
      </c>
    </row>
    <row r="1496" spans="2:65" s="1" customFormat="1" ht="16.5" customHeight="1">
      <c r="B1496" s="147"/>
      <c r="C1496" s="148" t="s">
        <v>1747</v>
      </c>
      <c r="D1496" s="148" t="s">
        <v>173</v>
      </c>
      <c r="E1496" s="149" t="s">
        <v>1748</v>
      </c>
      <c r="F1496" s="150" t="s">
        <v>1749</v>
      </c>
      <c r="G1496" s="151" t="s">
        <v>187</v>
      </c>
      <c r="H1496" s="152">
        <v>11.5</v>
      </c>
      <c r="I1496" s="153"/>
      <c r="J1496" s="154">
        <f>ROUND(I1496*H1496,2)</f>
        <v>0</v>
      </c>
      <c r="K1496" s="150" t="s">
        <v>3</v>
      </c>
      <c r="L1496" s="32"/>
      <c r="M1496" s="155" t="s">
        <v>3</v>
      </c>
      <c r="N1496" s="156" t="s">
        <v>45</v>
      </c>
      <c r="O1496" s="51"/>
      <c r="P1496" s="157">
        <f>O1496*H1496</f>
        <v>0</v>
      </c>
      <c r="Q1496" s="157">
        <v>0.00085</v>
      </c>
      <c r="R1496" s="157">
        <f>Q1496*H1496</f>
        <v>0.009774999999999999</v>
      </c>
      <c r="S1496" s="157">
        <v>0</v>
      </c>
      <c r="T1496" s="158">
        <f>S1496*H1496</f>
        <v>0</v>
      </c>
      <c r="AR1496" s="18" t="s">
        <v>386</v>
      </c>
      <c r="AT1496" s="18" t="s">
        <v>173</v>
      </c>
      <c r="AU1496" s="18" t="s">
        <v>84</v>
      </c>
      <c r="AY1496" s="18" t="s">
        <v>171</v>
      </c>
      <c r="BE1496" s="159">
        <f>IF(N1496="základní",J1496,0)</f>
        <v>0</v>
      </c>
      <c r="BF1496" s="159">
        <f>IF(N1496="snížená",J1496,0)</f>
        <v>0</v>
      </c>
      <c r="BG1496" s="159">
        <f>IF(N1496="zákl. přenesená",J1496,0)</f>
        <v>0</v>
      </c>
      <c r="BH1496" s="159">
        <f>IF(N1496="sníž. přenesená",J1496,0)</f>
        <v>0</v>
      </c>
      <c r="BI1496" s="159">
        <f>IF(N1496="nulová",J1496,0)</f>
        <v>0</v>
      </c>
      <c r="BJ1496" s="18" t="s">
        <v>82</v>
      </c>
      <c r="BK1496" s="159">
        <f>ROUND(I1496*H1496,2)</f>
        <v>0</v>
      </c>
      <c r="BL1496" s="18" t="s">
        <v>386</v>
      </c>
      <c r="BM1496" s="18" t="s">
        <v>1750</v>
      </c>
    </row>
    <row r="1497" spans="2:47" s="1" customFormat="1" ht="12">
      <c r="B1497" s="32"/>
      <c r="D1497" s="160" t="s">
        <v>180</v>
      </c>
      <c r="F1497" s="161" t="s">
        <v>1749</v>
      </c>
      <c r="I1497" s="93"/>
      <c r="L1497" s="32"/>
      <c r="M1497" s="162"/>
      <c r="N1497" s="51"/>
      <c r="O1497" s="51"/>
      <c r="P1497" s="51"/>
      <c r="Q1497" s="51"/>
      <c r="R1497" s="51"/>
      <c r="S1497" s="51"/>
      <c r="T1497" s="52"/>
      <c r="AT1497" s="18" t="s">
        <v>180</v>
      </c>
      <c r="AU1497" s="18" t="s">
        <v>84</v>
      </c>
    </row>
    <row r="1498" spans="2:47" s="1" customFormat="1" ht="107.25">
      <c r="B1498" s="32"/>
      <c r="D1498" s="160" t="s">
        <v>649</v>
      </c>
      <c r="F1498" s="207" t="s">
        <v>1751</v>
      </c>
      <c r="I1498" s="93"/>
      <c r="L1498" s="32"/>
      <c r="M1498" s="162"/>
      <c r="N1498" s="51"/>
      <c r="O1498" s="51"/>
      <c r="P1498" s="51"/>
      <c r="Q1498" s="51"/>
      <c r="R1498" s="51"/>
      <c r="S1498" s="51"/>
      <c r="T1498" s="52"/>
      <c r="AT1498" s="18" t="s">
        <v>649</v>
      </c>
      <c r="AU1498" s="18" t="s">
        <v>84</v>
      </c>
    </row>
    <row r="1499" spans="2:51" s="14" customFormat="1" ht="12">
      <c r="B1499" s="179"/>
      <c r="D1499" s="160" t="s">
        <v>182</v>
      </c>
      <c r="E1499" s="180" t="s">
        <v>3</v>
      </c>
      <c r="F1499" s="181" t="s">
        <v>1752</v>
      </c>
      <c r="H1499" s="180" t="s">
        <v>3</v>
      </c>
      <c r="I1499" s="182"/>
      <c r="L1499" s="179"/>
      <c r="M1499" s="183"/>
      <c r="N1499" s="184"/>
      <c r="O1499" s="184"/>
      <c r="P1499" s="184"/>
      <c r="Q1499" s="184"/>
      <c r="R1499" s="184"/>
      <c r="S1499" s="184"/>
      <c r="T1499" s="185"/>
      <c r="AT1499" s="180" t="s">
        <v>182</v>
      </c>
      <c r="AU1499" s="180" t="s">
        <v>84</v>
      </c>
      <c r="AV1499" s="14" t="s">
        <v>82</v>
      </c>
      <c r="AW1499" s="14" t="s">
        <v>34</v>
      </c>
      <c r="AX1499" s="14" t="s">
        <v>74</v>
      </c>
      <c r="AY1499" s="180" t="s">
        <v>171</v>
      </c>
    </row>
    <row r="1500" spans="2:51" s="12" customFormat="1" ht="12">
      <c r="B1500" s="163"/>
      <c r="D1500" s="160" t="s">
        <v>182</v>
      </c>
      <c r="E1500" s="164" t="s">
        <v>3</v>
      </c>
      <c r="F1500" s="165" t="s">
        <v>1753</v>
      </c>
      <c r="H1500" s="166">
        <v>11.5</v>
      </c>
      <c r="I1500" s="167"/>
      <c r="L1500" s="163"/>
      <c r="M1500" s="168"/>
      <c r="N1500" s="169"/>
      <c r="O1500" s="169"/>
      <c r="P1500" s="169"/>
      <c r="Q1500" s="169"/>
      <c r="R1500" s="169"/>
      <c r="S1500" s="169"/>
      <c r="T1500" s="170"/>
      <c r="AT1500" s="164" t="s">
        <v>182</v>
      </c>
      <c r="AU1500" s="164" t="s">
        <v>84</v>
      </c>
      <c r="AV1500" s="12" t="s">
        <v>84</v>
      </c>
      <c r="AW1500" s="12" t="s">
        <v>34</v>
      </c>
      <c r="AX1500" s="12" t="s">
        <v>82</v>
      </c>
      <c r="AY1500" s="164" t="s">
        <v>171</v>
      </c>
    </row>
    <row r="1501" spans="2:65" s="1" customFormat="1" ht="16.5" customHeight="1">
      <c r="B1501" s="147"/>
      <c r="C1501" s="148" t="s">
        <v>1754</v>
      </c>
      <c r="D1501" s="148" t="s">
        <v>173</v>
      </c>
      <c r="E1501" s="149" t="s">
        <v>1755</v>
      </c>
      <c r="F1501" s="150" t="s">
        <v>1756</v>
      </c>
      <c r="G1501" s="151" t="s">
        <v>1757</v>
      </c>
      <c r="H1501" s="152">
        <v>1</v>
      </c>
      <c r="I1501" s="153"/>
      <c r="J1501" s="154">
        <f>ROUND(I1501*H1501,2)</f>
        <v>0</v>
      </c>
      <c r="K1501" s="150" t="s">
        <v>3</v>
      </c>
      <c r="L1501" s="32"/>
      <c r="M1501" s="155" t="s">
        <v>3</v>
      </c>
      <c r="N1501" s="156" t="s">
        <v>45</v>
      </c>
      <c r="O1501" s="51"/>
      <c r="P1501" s="157">
        <f>O1501*H1501</f>
        <v>0</v>
      </c>
      <c r="Q1501" s="157">
        <v>0.00085</v>
      </c>
      <c r="R1501" s="157">
        <f>Q1501*H1501</f>
        <v>0.00085</v>
      </c>
      <c r="S1501" s="157">
        <v>0</v>
      </c>
      <c r="T1501" s="158">
        <f>S1501*H1501</f>
        <v>0</v>
      </c>
      <c r="AR1501" s="18" t="s">
        <v>386</v>
      </c>
      <c r="AT1501" s="18" t="s">
        <v>173</v>
      </c>
      <c r="AU1501" s="18" t="s">
        <v>84</v>
      </c>
      <c r="AY1501" s="18" t="s">
        <v>171</v>
      </c>
      <c r="BE1501" s="159">
        <f>IF(N1501="základní",J1501,0)</f>
        <v>0</v>
      </c>
      <c r="BF1501" s="159">
        <f>IF(N1501="snížená",J1501,0)</f>
        <v>0</v>
      </c>
      <c r="BG1501" s="159">
        <f>IF(N1501="zákl. přenesená",J1501,0)</f>
        <v>0</v>
      </c>
      <c r="BH1501" s="159">
        <f>IF(N1501="sníž. přenesená",J1501,0)</f>
        <v>0</v>
      </c>
      <c r="BI1501" s="159">
        <f>IF(N1501="nulová",J1501,0)</f>
        <v>0</v>
      </c>
      <c r="BJ1501" s="18" t="s">
        <v>82</v>
      </c>
      <c r="BK1501" s="159">
        <f>ROUND(I1501*H1501,2)</f>
        <v>0</v>
      </c>
      <c r="BL1501" s="18" t="s">
        <v>386</v>
      </c>
      <c r="BM1501" s="18" t="s">
        <v>1758</v>
      </c>
    </row>
    <row r="1502" spans="2:47" s="1" customFormat="1" ht="12">
      <c r="B1502" s="32"/>
      <c r="D1502" s="160" t="s">
        <v>180</v>
      </c>
      <c r="F1502" s="161" t="s">
        <v>1756</v>
      </c>
      <c r="I1502" s="93"/>
      <c r="L1502" s="32"/>
      <c r="M1502" s="162"/>
      <c r="N1502" s="51"/>
      <c r="O1502" s="51"/>
      <c r="P1502" s="51"/>
      <c r="Q1502" s="51"/>
      <c r="R1502" s="51"/>
      <c r="S1502" s="51"/>
      <c r="T1502" s="52"/>
      <c r="AT1502" s="18" t="s">
        <v>180</v>
      </c>
      <c r="AU1502" s="18" t="s">
        <v>84</v>
      </c>
    </row>
    <row r="1503" spans="2:47" s="1" customFormat="1" ht="58.5">
      <c r="B1503" s="32"/>
      <c r="D1503" s="160" t="s">
        <v>649</v>
      </c>
      <c r="F1503" s="207" t="s">
        <v>1759</v>
      </c>
      <c r="I1503" s="93"/>
      <c r="L1503" s="32"/>
      <c r="M1503" s="162"/>
      <c r="N1503" s="51"/>
      <c r="O1503" s="51"/>
      <c r="P1503" s="51"/>
      <c r="Q1503" s="51"/>
      <c r="R1503" s="51"/>
      <c r="S1503" s="51"/>
      <c r="T1503" s="52"/>
      <c r="AT1503" s="18" t="s">
        <v>649</v>
      </c>
      <c r="AU1503" s="18" t="s">
        <v>84</v>
      </c>
    </row>
    <row r="1504" spans="2:51" s="14" customFormat="1" ht="12">
      <c r="B1504" s="179"/>
      <c r="D1504" s="160" t="s">
        <v>182</v>
      </c>
      <c r="E1504" s="180" t="s">
        <v>3</v>
      </c>
      <c r="F1504" s="181" t="s">
        <v>1760</v>
      </c>
      <c r="H1504" s="180" t="s">
        <v>3</v>
      </c>
      <c r="I1504" s="182"/>
      <c r="L1504" s="179"/>
      <c r="M1504" s="183"/>
      <c r="N1504" s="184"/>
      <c r="O1504" s="184"/>
      <c r="P1504" s="184"/>
      <c r="Q1504" s="184"/>
      <c r="R1504" s="184"/>
      <c r="S1504" s="184"/>
      <c r="T1504" s="185"/>
      <c r="AT1504" s="180" t="s">
        <v>182</v>
      </c>
      <c r="AU1504" s="180" t="s">
        <v>84</v>
      </c>
      <c r="AV1504" s="14" t="s">
        <v>82</v>
      </c>
      <c r="AW1504" s="14" t="s">
        <v>34</v>
      </c>
      <c r="AX1504" s="14" t="s">
        <v>74</v>
      </c>
      <c r="AY1504" s="180" t="s">
        <v>171</v>
      </c>
    </row>
    <row r="1505" spans="2:51" s="12" customFormat="1" ht="12">
      <c r="B1505" s="163"/>
      <c r="D1505" s="160" t="s">
        <v>182</v>
      </c>
      <c r="E1505" s="164" t="s">
        <v>3</v>
      </c>
      <c r="F1505" s="165" t="s">
        <v>82</v>
      </c>
      <c r="H1505" s="166">
        <v>1</v>
      </c>
      <c r="I1505" s="167"/>
      <c r="L1505" s="163"/>
      <c r="M1505" s="168"/>
      <c r="N1505" s="169"/>
      <c r="O1505" s="169"/>
      <c r="P1505" s="169"/>
      <c r="Q1505" s="169"/>
      <c r="R1505" s="169"/>
      <c r="S1505" s="169"/>
      <c r="T1505" s="170"/>
      <c r="AT1505" s="164" t="s">
        <v>182</v>
      </c>
      <c r="AU1505" s="164" t="s">
        <v>84</v>
      </c>
      <c r="AV1505" s="12" t="s">
        <v>84</v>
      </c>
      <c r="AW1505" s="12" t="s">
        <v>34</v>
      </c>
      <c r="AX1505" s="12" t="s">
        <v>82</v>
      </c>
      <c r="AY1505" s="164" t="s">
        <v>171</v>
      </c>
    </row>
    <row r="1506" spans="2:65" s="1" customFormat="1" ht="16.5" customHeight="1">
      <c r="B1506" s="147"/>
      <c r="C1506" s="148" t="s">
        <v>1761</v>
      </c>
      <c r="D1506" s="148" t="s">
        <v>173</v>
      </c>
      <c r="E1506" s="149" t="s">
        <v>1762</v>
      </c>
      <c r="F1506" s="150" t="s">
        <v>1763</v>
      </c>
      <c r="G1506" s="151" t="s">
        <v>187</v>
      </c>
      <c r="H1506" s="152">
        <v>21.6</v>
      </c>
      <c r="I1506" s="153"/>
      <c r="J1506" s="154">
        <f>ROUND(I1506*H1506,2)</f>
        <v>0</v>
      </c>
      <c r="K1506" s="150" t="s">
        <v>3</v>
      </c>
      <c r="L1506" s="32"/>
      <c r="M1506" s="155" t="s">
        <v>3</v>
      </c>
      <c r="N1506" s="156" t="s">
        <v>45</v>
      </c>
      <c r="O1506" s="51"/>
      <c r="P1506" s="157">
        <f>O1506*H1506</f>
        <v>0</v>
      </c>
      <c r="Q1506" s="157">
        <v>0.00085</v>
      </c>
      <c r="R1506" s="157">
        <f>Q1506*H1506</f>
        <v>0.01836</v>
      </c>
      <c r="S1506" s="157">
        <v>0</v>
      </c>
      <c r="T1506" s="158">
        <f>S1506*H1506</f>
        <v>0</v>
      </c>
      <c r="AR1506" s="18" t="s">
        <v>386</v>
      </c>
      <c r="AT1506" s="18" t="s">
        <v>173</v>
      </c>
      <c r="AU1506" s="18" t="s">
        <v>84</v>
      </c>
      <c r="AY1506" s="18" t="s">
        <v>171</v>
      </c>
      <c r="BE1506" s="159">
        <f>IF(N1506="základní",J1506,0)</f>
        <v>0</v>
      </c>
      <c r="BF1506" s="159">
        <f>IF(N1506="snížená",J1506,0)</f>
        <v>0</v>
      </c>
      <c r="BG1506" s="159">
        <f>IF(N1506="zákl. přenesená",J1506,0)</f>
        <v>0</v>
      </c>
      <c r="BH1506" s="159">
        <f>IF(N1506="sníž. přenesená",J1506,0)</f>
        <v>0</v>
      </c>
      <c r="BI1506" s="159">
        <f>IF(N1506="nulová",J1506,0)</f>
        <v>0</v>
      </c>
      <c r="BJ1506" s="18" t="s">
        <v>82</v>
      </c>
      <c r="BK1506" s="159">
        <f>ROUND(I1506*H1506,2)</f>
        <v>0</v>
      </c>
      <c r="BL1506" s="18" t="s">
        <v>386</v>
      </c>
      <c r="BM1506" s="18" t="s">
        <v>1764</v>
      </c>
    </row>
    <row r="1507" spans="2:47" s="1" customFormat="1" ht="12">
      <c r="B1507" s="32"/>
      <c r="D1507" s="160" t="s">
        <v>180</v>
      </c>
      <c r="F1507" s="161" t="s">
        <v>1763</v>
      </c>
      <c r="I1507" s="93"/>
      <c r="L1507" s="32"/>
      <c r="M1507" s="162"/>
      <c r="N1507" s="51"/>
      <c r="O1507" s="51"/>
      <c r="P1507" s="51"/>
      <c r="Q1507" s="51"/>
      <c r="R1507" s="51"/>
      <c r="S1507" s="51"/>
      <c r="T1507" s="52"/>
      <c r="AT1507" s="18" t="s">
        <v>180</v>
      </c>
      <c r="AU1507" s="18" t="s">
        <v>84</v>
      </c>
    </row>
    <row r="1508" spans="2:47" s="1" customFormat="1" ht="48.75">
      <c r="B1508" s="32"/>
      <c r="D1508" s="160" t="s">
        <v>649</v>
      </c>
      <c r="F1508" s="207" t="s">
        <v>1765</v>
      </c>
      <c r="I1508" s="93"/>
      <c r="L1508" s="32"/>
      <c r="M1508" s="162"/>
      <c r="N1508" s="51"/>
      <c r="O1508" s="51"/>
      <c r="P1508" s="51"/>
      <c r="Q1508" s="51"/>
      <c r="R1508" s="51"/>
      <c r="S1508" s="51"/>
      <c r="T1508" s="52"/>
      <c r="AT1508" s="18" t="s">
        <v>649</v>
      </c>
      <c r="AU1508" s="18" t="s">
        <v>84</v>
      </c>
    </row>
    <row r="1509" spans="2:51" s="14" customFormat="1" ht="12">
      <c r="B1509" s="179"/>
      <c r="D1509" s="160" t="s">
        <v>182</v>
      </c>
      <c r="E1509" s="180" t="s">
        <v>3</v>
      </c>
      <c r="F1509" s="181" t="s">
        <v>1766</v>
      </c>
      <c r="H1509" s="180" t="s">
        <v>3</v>
      </c>
      <c r="I1509" s="182"/>
      <c r="L1509" s="179"/>
      <c r="M1509" s="183"/>
      <c r="N1509" s="184"/>
      <c r="O1509" s="184"/>
      <c r="P1509" s="184"/>
      <c r="Q1509" s="184"/>
      <c r="R1509" s="184"/>
      <c r="S1509" s="184"/>
      <c r="T1509" s="185"/>
      <c r="AT1509" s="180" t="s">
        <v>182</v>
      </c>
      <c r="AU1509" s="180" t="s">
        <v>84</v>
      </c>
      <c r="AV1509" s="14" t="s">
        <v>82</v>
      </c>
      <c r="AW1509" s="14" t="s">
        <v>34</v>
      </c>
      <c r="AX1509" s="14" t="s">
        <v>74</v>
      </c>
      <c r="AY1509" s="180" t="s">
        <v>171</v>
      </c>
    </row>
    <row r="1510" spans="2:51" s="12" customFormat="1" ht="12">
      <c r="B1510" s="163"/>
      <c r="D1510" s="160" t="s">
        <v>182</v>
      </c>
      <c r="E1510" s="164" t="s">
        <v>3</v>
      </c>
      <c r="F1510" s="165" t="s">
        <v>1767</v>
      </c>
      <c r="H1510" s="166">
        <v>21.6</v>
      </c>
      <c r="I1510" s="167"/>
      <c r="L1510" s="163"/>
      <c r="M1510" s="168"/>
      <c r="N1510" s="169"/>
      <c r="O1510" s="169"/>
      <c r="P1510" s="169"/>
      <c r="Q1510" s="169"/>
      <c r="R1510" s="169"/>
      <c r="S1510" s="169"/>
      <c r="T1510" s="170"/>
      <c r="AT1510" s="164" t="s">
        <v>182</v>
      </c>
      <c r="AU1510" s="164" t="s">
        <v>84</v>
      </c>
      <c r="AV1510" s="12" t="s">
        <v>84</v>
      </c>
      <c r="AW1510" s="12" t="s">
        <v>34</v>
      </c>
      <c r="AX1510" s="12" t="s">
        <v>82</v>
      </c>
      <c r="AY1510" s="164" t="s">
        <v>171</v>
      </c>
    </row>
    <row r="1511" spans="2:65" s="1" customFormat="1" ht="16.5" customHeight="1">
      <c r="B1511" s="147"/>
      <c r="C1511" s="148" t="s">
        <v>1768</v>
      </c>
      <c r="D1511" s="148" t="s">
        <v>173</v>
      </c>
      <c r="E1511" s="149" t="s">
        <v>1769</v>
      </c>
      <c r="F1511" s="150" t="s">
        <v>1770</v>
      </c>
      <c r="G1511" s="151" t="s">
        <v>1757</v>
      </c>
      <c r="H1511" s="152">
        <v>15</v>
      </c>
      <c r="I1511" s="153"/>
      <c r="J1511" s="154">
        <f>ROUND(I1511*H1511,2)</f>
        <v>0</v>
      </c>
      <c r="K1511" s="150" t="s">
        <v>3</v>
      </c>
      <c r="L1511" s="32"/>
      <c r="M1511" s="155" t="s">
        <v>3</v>
      </c>
      <c r="N1511" s="156" t="s">
        <v>45</v>
      </c>
      <c r="O1511" s="51"/>
      <c r="P1511" s="157">
        <f>O1511*H1511</f>
        <v>0</v>
      </c>
      <c r="Q1511" s="157">
        <v>0.00085</v>
      </c>
      <c r="R1511" s="157">
        <f>Q1511*H1511</f>
        <v>0.01275</v>
      </c>
      <c r="S1511" s="157">
        <v>0</v>
      </c>
      <c r="T1511" s="158">
        <f>S1511*H1511</f>
        <v>0</v>
      </c>
      <c r="AR1511" s="18" t="s">
        <v>386</v>
      </c>
      <c r="AT1511" s="18" t="s">
        <v>173</v>
      </c>
      <c r="AU1511" s="18" t="s">
        <v>84</v>
      </c>
      <c r="AY1511" s="18" t="s">
        <v>171</v>
      </c>
      <c r="BE1511" s="159">
        <f>IF(N1511="základní",J1511,0)</f>
        <v>0</v>
      </c>
      <c r="BF1511" s="159">
        <f>IF(N1511="snížená",J1511,0)</f>
        <v>0</v>
      </c>
      <c r="BG1511" s="159">
        <f>IF(N1511="zákl. přenesená",J1511,0)</f>
        <v>0</v>
      </c>
      <c r="BH1511" s="159">
        <f>IF(N1511="sníž. přenesená",J1511,0)</f>
        <v>0</v>
      </c>
      <c r="BI1511" s="159">
        <f>IF(N1511="nulová",J1511,0)</f>
        <v>0</v>
      </c>
      <c r="BJ1511" s="18" t="s">
        <v>82</v>
      </c>
      <c r="BK1511" s="159">
        <f>ROUND(I1511*H1511,2)</f>
        <v>0</v>
      </c>
      <c r="BL1511" s="18" t="s">
        <v>386</v>
      </c>
      <c r="BM1511" s="18" t="s">
        <v>1771</v>
      </c>
    </row>
    <row r="1512" spans="2:47" s="1" customFormat="1" ht="12">
      <c r="B1512" s="32"/>
      <c r="D1512" s="160" t="s">
        <v>180</v>
      </c>
      <c r="F1512" s="161" t="s">
        <v>1770</v>
      </c>
      <c r="I1512" s="93"/>
      <c r="L1512" s="32"/>
      <c r="M1512" s="162"/>
      <c r="N1512" s="51"/>
      <c r="O1512" s="51"/>
      <c r="P1512" s="51"/>
      <c r="Q1512" s="51"/>
      <c r="R1512" s="51"/>
      <c r="S1512" s="51"/>
      <c r="T1512" s="52"/>
      <c r="AT1512" s="18" t="s">
        <v>180</v>
      </c>
      <c r="AU1512" s="18" t="s">
        <v>84</v>
      </c>
    </row>
    <row r="1513" spans="2:47" s="1" customFormat="1" ht="107.25">
      <c r="B1513" s="32"/>
      <c r="D1513" s="160" t="s">
        <v>649</v>
      </c>
      <c r="F1513" s="207" t="s">
        <v>1772</v>
      </c>
      <c r="I1513" s="93"/>
      <c r="L1513" s="32"/>
      <c r="M1513" s="162"/>
      <c r="N1513" s="51"/>
      <c r="O1513" s="51"/>
      <c r="P1513" s="51"/>
      <c r="Q1513" s="51"/>
      <c r="R1513" s="51"/>
      <c r="S1513" s="51"/>
      <c r="T1513" s="52"/>
      <c r="AT1513" s="18" t="s">
        <v>649</v>
      </c>
      <c r="AU1513" s="18" t="s">
        <v>84</v>
      </c>
    </row>
    <row r="1514" spans="2:51" s="14" customFormat="1" ht="12">
      <c r="B1514" s="179"/>
      <c r="D1514" s="160" t="s">
        <v>182</v>
      </c>
      <c r="E1514" s="180" t="s">
        <v>3</v>
      </c>
      <c r="F1514" s="181" t="s">
        <v>1773</v>
      </c>
      <c r="H1514" s="180" t="s">
        <v>3</v>
      </c>
      <c r="I1514" s="182"/>
      <c r="L1514" s="179"/>
      <c r="M1514" s="183"/>
      <c r="N1514" s="184"/>
      <c r="O1514" s="184"/>
      <c r="P1514" s="184"/>
      <c r="Q1514" s="184"/>
      <c r="R1514" s="184"/>
      <c r="S1514" s="184"/>
      <c r="T1514" s="185"/>
      <c r="AT1514" s="180" t="s">
        <v>182</v>
      </c>
      <c r="AU1514" s="180" t="s">
        <v>84</v>
      </c>
      <c r="AV1514" s="14" t="s">
        <v>82</v>
      </c>
      <c r="AW1514" s="14" t="s">
        <v>34</v>
      </c>
      <c r="AX1514" s="14" t="s">
        <v>74</v>
      </c>
      <c r="AY1514" s="180" t="s">
        <v>171</v>
      </c>
    </row>
    <row r="1515" spans="2:51" s="12" customFormat="1" ht="12">
      <c r="B1515" s="163"/>
      <c r="D1515" s="160" t="s">
        <v>182</v>
      </c>
      <c r="E1515" s="164" t="s">
        <v>3</v>
      </c>
      <c r="F1515" s="165" t="s">
        <v>9</v>
      </c>
      <c r="H1515" s="166">
        <v>15</v>
      </c>
      <c r="I1515" s="167"/>
      <c r="L1515" s="163"/>
      <c r="M1515" s="168"/>
      <c r="N1515" s="169"/>
      <c r="O1515" s="169"/>
      <c r="P1515" s="169"/>
      <c r="Q1515" s="169"/>
      <c r="R1515" s="169"/>
      <c r="S1515" s="169"/>
      <c r="T1515" s="170"/>
      <c r="AT1515" s="164" t="s">
        <v>182</v>
      </c>
      <c r="AU1515" s="164" t="s">
        <v>84</v>
      </c>
      <c r="AV1515" s="12" t="s">
        <v>84</v>
      </c>
      <c r="AW1515" s="12" t="s">
        <v>34</v>
      </c>
      <c r="AX1515" s="12" t="s">
        <v>82</v>
      </c>
      <c r="AY1515" s="164" t="s">
        <v>171</v>
      </c>
    </row>
    <row r="1516" spans="2:65" s="1" customFormat="1" ht="16.5" customHeight="1">
      <c r="B1516" s="147"/>
      <c r="C1516" s="148" t="s">
        <v>1774</v>
      </c>
      <c r="D1516" s="148" t="s">
        <v>173</v>
      </c>
      <c r="E1516" s="149" t="s">
        <v>1775</v>
      </c>
      <c r="F1516" s="150" t="s">
        <v>1776</v>
      </c>
      <c r="G1516" s="151" t="s">
        <v>1757</v>
      </c>
      <c r="H1516" s="152">
        <v>6</v>
      </c>
      <c r="I1516" s="153"/>
      <c r="J1516" s="154">
        <f>ROUND(I1516*H1516,2)</f>
        <v>0</v>
      </c>
      <c r="K1516" s="150" t="s">
        <v>3</v>
      </c>
      <c r="L1516" s="32"/>
      <c r="M1516" s="155" t="s">
        <v>3</v>
      </c>
      <c r="N1516" s="156" t="s">
        <v>45</v>
      </c>
      <c r="O1516" s="51"/>
      <c r="P1516" s="157">
        <f>O1516*H1516</f>
        <v>0</v>
      </c>
      <c r="Q1516" s="157">
        <v>0.00085</v>
      </c>
      <c r="R1516" s="157">
        <f>Q1516*H1516</f>
        <v>0.0050999999999999995</v>
      </c>
      <c r="S1516" s="157">
        <v>0</v>
      </c>
      <c r="T1516" s="158">
        <f>S1516*H1516</f>
        <v>0</v>
      </c>
      <c r="AR1516" s="18" t="s">
        <v>386</v>
      </c>
      <c r="AT1516" s="18" t="s">
        <v>173</v>
      </c>
      <c r="AU1516" s="18" t="s">
        <v>84</v>
      </c>
      <c r="AY1516" s="18" t="s">
        <v>171</v>
      </c>
      <c r="BE1516" s="159">
        <f>IF(N1516="základní",J1516,0)</f>
        <v>0</v>
      </c>
      <c r="BF1516" s="159">
        <f>IF(N1516="snížená",J1516,0)</f>
        <v>0</v>
      </c>
      <c r="BG1516" s="159">
        <f>IF(N1516="zákl. přenesená",J1516,0)</f>
        <v>0</v>
      </c>
      <c r="BH1516" s="159">
        <f>IF(N1516="sníž. přenesená",J1516,0)</f>
        <v>0</v>
      </c>
      <c r="BI1516" s="159">
        <f>IF(N1516="nulová",J1516,0)</f>
        <v>0</v>
      </c>
      <c r="BJ1516" s="18" t="s">
        <v>82</v>
      </c>
      <c r="BK1516" s="159">
        <f>ROUND(I1516*H1516,2)</f>
        <v>0</v>
      </c>
      <c r="BL1516" s="18" t="s">
        <v>386</v>
      </c>
      <c r="BM1516" s="18" t="s">
        <v>1777</v>
      </c>
    </row>
    <row r="1517" spans="2:47" s="1" customFormat="1" ht="12">
      <c r="B1517" s="32"/>
      <c r="D1517" s="160" t="s">
        <v>180</v>
      </c>
      <c r="F1517" s="161" t="s">
        <v>1776</v>
      </c>
      <c r="I1517" s="93"/>
      <c r="L1517" s="32"/>
      <c r="M1517" s="162"/>
      <c r="N1517" s="51"/>
      <c r="O1517" s="51"/>
      <c r="P1517" s="51"/>
      <c r="Q1517" s="51"/>
      <c r="R1517" s="51"/>
      <c r="S1517" s="51"/>
      <c r="T1517" s="52"/>
      <c r="AT1517" s="18" t="s">
        <v>180</v>
      </c>
      <c r="AU1517" s="18" t="s">
        <v>84</v>
      </c>
    </row>
    <row r="1518" spans="2:47" s="1" customFormat="1" ht="107.25">
      <c r="B1518" s="32"/>
      <c r="D1518" s="160" t="s">
        <v>649</v>
      </c>
      <c r="F1518" s="207" t="s">
        <v>1778</v>
      </c>
      <c r="I1518" s="93"/>
      <c r="L1518" s="32"/>
      <c r="M1518" s="162"/>
      <c r="N1518" s="51"/>
      <c r="O1518" s="51"/>
      <c r="P1518" s="51"/>
      <c r="Q1518" s="51"/>
      <c r="R1518" s="51"/>
      <c r="S1518" s="51"/>
      <c r="T1518" s="52"/>
      <c r="AT1518" s="18" t="s">
        <v>649</v>
      </c>
      <c r="AU1518" s="18" t="s">
        <v>84</v>
      </c>
    </row>
    <row r="1519" spans="2:51" s="14" customFormat="1" ht="12">
      <c r="B1519" s="179"/>
      <c r="D1519" s="160" t="s">
        <v>182</v>
      </c>
      <c r="E1519" s="180" t="s">
        <v>3</v>
      </c>
      <c r="F1519" s="181" t="s">
        <v>1779</v>
      </c>
      <c r="H1519" s="180" t="s">
        <v>3</v>
      </c>
      <c r="I1519" s="182"/>
      <c r="L1519" s="179"/>
      <c r="M1519" s="183"/>
      <c r="N1519" s="184"/>
      <c r="O1519" s="184"/>
      <c r="P1519" s="184"/>
      <c r="Q1519" s="184"/>
      <c r="R1519" s="184"/>
      <c r="S1519" s="184"/>
      <c r="T1519" s="185"/>
      <c r="AT1519" s="180" t="s">
        <v>182</v>
      </c>
      <c r="AU1519" s="180" t="s">
        <v>84</v>
      </c>
      <c r="AV1519" s="14" t="s">
        <v>82</v>
      </c>
      <c r="AW1519" s="14" t="s">
        <v>34</v>
      </c>
      <c r="AX1519" s="14" t="s">
        <v>74</v>
      </c>
      <c r="AY1519" s="180" t="s">
        <v>171</v>
      </c>
    </row>
    <row r="1520" spans="2:51" s="12" customFormat="1" ht="12">
      <c r="B1520" s="163"/>
      <c r="D1520" s="160" t="s">
        <v>182</v>
      </c>
      <c r="E1520" s="164" t="s">
        <v>3</v>
      </c>
      <c r="F1520" s="165" t="s">
        <v>190</v>
      </c>
      <c r="H1520" s="166">
        <v>6</v>
      </c>
      <c r="I1520" s="167"/>
      <c r="L1520" s="163"/>
      <c r="M1520" s="168"/>
      <c r="N1520" s="169"/>
      <c r="O1520" s="169"/>
      <c r="P1520" s="169"/>
      <c r="Q1520" s="169"/>
      <c r="R1520" s="169"/>
      <c r="S1520" s="169"/>
      <c r="T1520" s="170"/>
      <c r="AT1520" s="164" t="s">
        <v>182</v>
      </c>
      <c r="AU1520" s="164" t="s">
        <v>84</v>
      </c>
      <c r="AV1520" s="12" t="s">
        <v>84</v>
      </c>
      <c r="AW1520" s="12" t="s">
        <v>34</v>
      </c>
      <c r="AX1520" s="12" t="s">
        <v>82</v>
      </c>
      <c r="AY1520" s="164" t="s">
        <v>171</v>
      </c>
    </row>
    <row r="1521" spans="2:65" s="1" customFormat="1" ht="16.5" customHeight="1">
      <c r="B1521" s="147"/>
      <c r="C1521" s="148" t="s">
        <v>1780</v>
      </c>
      <c r="D1521" s="148" t="s">
        <v>173</v>
      </c>
      <c r="E1521" s="149" t="s">
        <v>1781</v>
      </c>
      <c r="F1521" s="150" t="s">
        <v>1782</v>
      </c>
      <c r="G1521" s="151" t="s">
        <v>1757</v>
      </c>
      <c r="H1521" s="152">
        <v>4</v>
      </c>
      <c r="I1521" s="153"/>
      <c r="J1521" s="154">
        <f>ROUND(I1521*H1521,2)</f>
        <v>0</v>
      </c>
      <c r="K1521" s="150" t="s">
        <v>3</v>
      </c>
      <c r="L1521" s="32"/>
      <c r="M1521" s="155" t="s">
        <v>3</v>
      </c>
      <c r="N1521" s="156" t="s">
        <v>45</v>
      </c>
      <c r="O1521" s="51"/>
      <c r="P1521" s="157">
        <f>O1521*H1521</f>
        <v>0</v>
      </c>
      <c r="Q1521" s="157">
        <v>0.00085</v>
      </c>
      <c r="R1521" s="157">
        <f>Q1521*H1521</f>
        <v>0.0034</v>
      </c>
      <c r="S1521" s="157">
        <v>0</v>
      </c>
      <c r="T1521" s="158">
        <f>S1521*H1521</f>
        <v>0</v>
      </c>
      <c r="AR1521" s="18" t="s">
        <v>386</v>
      </c>
      <c r="AT1521" s="18" t="s">
        <v>173</v>
      </c>
      <c r="AU1521" s="18" t="s">
        <v>84</v>
      </c>
      <c r="AY1521" s="18" t="s">
        <v>171</v>
      </c>
      <c r="BE1521" s="159">
        <f>IF(N1521="základní",J1521,0)</f>
        <v>0</v>
      </c>
      <c r="BF1521" s="159">
        <f>IF(N1521="snížená",J1521,0)</f>
        <v>0</v>
      </c>
      <c r="BG1521" s="159">
        <f>IF(N1521="zákl. přenesená",J1521,0)</f>
        <v>0</v>
      </c>
      <c r="BH1521" s="159">
        <f>IF(N1521="sníž. přenesená",J1521,0)</f>
        <v>0</v>
      </c>
      <c r="BI1521" s="159">
        <f>IF(N1521="nulová",J1521,0)</f>
        <v>0</v>
      </c>
      <c r="BJ1521" s="18" t="s">
        <v>82</v>
      </c>
      <c r="BK1521" s="159">
        <f>ROUND(I1521*H1521,2)</f>
        <v>0</v>
      </c>
      <c r="BL1521" s="18" t="s">
        <v>386</v>
      </c>
      <c r="BM1521" s="18" t="s">
        <v>1783</v>
      </c>
    </row>
    <row r="1522" spans="2:47" s="1" customFormat="1" ht="12">
      <c r="B1522" s="32"/>
      <c r="D1522" s="160" t="s">
        <v>180</v>
      </c>
      <c r="F1522" s="161" t="s">
        <v>1782</v>
      </c>
      <c r="I1522" s="93"/>
      <c r="L1522" s="32"/>
      <c r="M1522" s="162"/>
      <c r="N1522" s="51"/>
      <c r="O1522" s="51"/>
      <c r="P1522" s="51"/>
      <c r="Q1522" s="51"/>
      <c r="R1522" s="51"/>
      <c r="S1522" s="51"/>
      <c r="T1522" s="52"/>
      <c r="AT1522" s="18" t="s">
        <v>180</v>
      </c>
      <c r="AU1522" s="18" t="s">
        <v>84</v>
      </c>
    </row>
    <row r="1523" spans="2:47" s="1" customFormat="1" ht="107.25">
      <c r="B1523" s="32"/>
      <c r="D1523" s="160" t="s">
        <v>649</v>
      </c>
      <c r="F1523" s="207" t="s">
        <v>1784</v>
      </c>
      <c r="I1523" s="93"/>
      <c r="L1523" s="32"/>
      <c r="M1523" s="162"/>
      <c r="N1523" s="51"/>
      <c r="O1523" s="51"/>
      <c r="P1523" s="51"/>
      <c r="Q1523" s="51"/>
      <c r="R1523" s="51"/>
      <c r="S1523" s="51"/>
      <c r="T1523" s="52"/>
      <c r="AT1523" s="18" t="s">
        <v>649</v>
      </c>
      <c r="AU1523" s="18" t="s">
        <v>84</v>
      </c>
    </row>
    <row r="1524" spans="2:51" s="14" customFormat="1" ht="12">
      <c r="B1524" s="179"/>
      <c r="D1524" s="160" t="s">
        <v>182</v>
      </c>
      <c r="E1524" s="180" t="s">
        <v>3</v>
      </c>
      <c r="F1524" s="181" t="s">
        <v>1785</v>
      </c>
      <c r="H1524" s="180" t="s">
        <v>3</v>
      </c>
      <c r="I1524" s="182"/>
      <c r="L1524" s="179"/>
      <c r="M1524" s="183"/>
      <c r="N1524" s="184"/>
      <c r="O1524" s="184"/>
      <c r="P1524" s="184"/>
      <c r="Q1524" s="184"/>
      <c r="R1524" s="184"/>
      <c r="S1524" s="184"/>
      <c r="T1524" s="185"/>
      <c r="AT1524" s="180" t="s">
        <v>182</v>
      </c>
      <c r="AU1524" s="180" t="s">
        <v>84</v>
      </c>
      <c r="AV1524" s="14" t="s">
        <v>82</v>
      </c>
      <c r="AW1524" s="14" t="s">
        <v>34</v>
      </c>
      <c r="AX1524" s="14" t="s">
        <v>74</v>
      </c>
      <c r="AY1524" s="180" t="s">
        <v>171</v>
      </c>
    </row>
    <row r="1525" spans="2:51" s="12" customFormat="1" ht="12">
      <c r="B1525" s="163"/>
      <c r="D1525" s="160" t="s">
        <v>182</v>
      </c>
      <c r="E1525" s="164" t="s">
        <v>3</v>
      </c>
      <c r="F1525" s="165" t="s">
        <v>178</v>
      </c>
      <c r="H1525" s="166">
        <v>4</v>
      </c>
      <c r="I1525" s="167"/>
      <c r="L1525" s="163"/>
      <c r="M1525" s="168"/>
      <c r="N1525" s="169"/>
      <c r="O1525" s="169"/>
      <c r="P1525" s="169"/>
      <c r="Q1525" s="169"/>
      <c r="R1525" s="169"/>
      <c r="S1525" s="169"/>
      <c r="T1525" s="170"/>
      <c r="AT1525" s="164" t="s">
        <v>182</v>
      </c>
      <c r="AU1525" s="164" t="s">
        <v>84</v>
      </c>
      <c r="AV1525" s="12" t="s">
        <v>84</v>
      </c>
      <c r="AW1525" s="12" t="s">
        <v>34</v>
      </c>
      <c r="AX1525" s="12" t="s">
        <v>82</v>
      </c>
      <c r="AY1525" s="164" t="s">
        <v>171</v>
      </c>
    </row>
    <row r="1526" spans="2:65" s="1" customFormat="1" ht="16.5" customHeight="1">
      <c r="B1526" s="147"/>
      <c r="C1526" s="148" t="s">
        <v>1786</v>
      </c>
      <c r="D1526" s="148" t="s">
        <v>173</v>
      </c>
      <c r="E1526" s="149" t="s">
        <v>1787</v>
      </c>
      <c r="F1526" s="150" t="s">
        <v>1788</v>
      </c>
      <c r="G1526" s="151" t="s">
        <v>1757</v>
      </c>
      <c r="H1526" s="152">
        <v>16</v>
      </c>
      <c r="I1526" s="153"/>
      <c r="J1526" s="154">
        <f>ROUND(I1526*H1526,2)</f>
        <v>0</v>
      </c>
      <c r="K1526" s="150" t="s">
        <v>3</v>
      </c>
      <c r="L1526" s="32"/>
      <c r="M1526" s="155" t="s">
        <v>3</v>
      </c>
      <c r="N1526" s="156" t="s">
        <v>45</v>
      </c>
      <c r="O1526" s="51"/>
      <c r="P1526" s="157">
        <f>O1526*H1526</f>
        <v>0</v>
      </c>
      <c r="Q1526" s="157">
        <v>0.00085</v>
      </c>
      <c r="R1526" s="157">
        <f>Q1526*H1526</f>
        <v>0.0136</v>
      </c>
      <c r="S1526" s="157">
        <v>0</v>
      </c>
      <c r="T1526" s="158">
        <f>S1526*H1526</f>
        <v>0</v>
      </c>
      <c r="AR1526" s="18" t="s">
        <v>386</v>
      </c>
      <c r="AT1526" s="18" t="s">
        <v>173</v>
      </c>
      <c r="AU1526" s="18" t="s">
        <v>84</v>
      </c>
      <c r="AY1526" s="18" t="s">
        <v>171</v>
      </c>
      <c r="BE1526" s="159">
        <f>IF(N1526="základní",J1526,0)</f>
        <v>0</v>
      </c>
      <c r="BF1526" s="159">
        <f>IF(N1526="snížená",J1526,0)</f>
        <v>0</v>
      </c>
      <c r="BG1526" s="159">
        <f>IF(N1526="zákl. přenesená",J1526,0)</f>
        <v>0</v>
      </c>
      <c r="BH1526" s="159">
        <f>IF(N1526="sníž. přenesená",J1526,0)</f>
        <v>0</v>
      </c>
      <c r="BI1526" s="159">
        <f>IF(N1526="nulová",J1526,0)</f>
        <v>0</v>
      </c>
      <c r="BJ1526" s="18" t="s">
        <v>82</v>
      </c>
      <c r="BK1526" s="159">
        <f>ROUND(I1526*H1526,2)</f>
        <v>0</v>
      </c>
      <c r="BL1526" s="18" t="s">
        <v>386</v>
      </c>
      <c r="BM1526" s="18" t="s">
        <v>1789</v>
      </c>
    </row>
    <row r="1527" spans="2:47" s="1" customFormat="1" ht="12">
      <c r="B1527" s="32"/>
      <c r="D1527" s="160" t="s">
        <v>180</v>
      </c>
      <c r="F1527" s="161" t="s">
        <v>1788</v>
      </c>
      <c r="I1527" s="93"/>
      <c r="L1527" s="32"/>
      <c r="M1527" s="162"/>
      <c r="N1527" s="51"/>
      <c r="O1527" s="51"/>
      <c r="P1527" s="51"/>
      <c r="Q1527" s="51"/>
      <c r="R1527" s="51"/>
      <c r="S1527" s="51"/>
      <c r="T1527" s="52"/>
      <c r="AT1527" s="18" t="s">
        <v>180</v>
      </c>
      <c r="AU1527" s="18" t="s">
        <v>84</v>
      </c>
    </row>
    <row r="1528" spans="2:47" s="1" customFormat="1" ht="107.25">
      <c r="B1528" s="32"/>
      <c r="D1528" s="160" t="s">
        <v>649</v>
      </c>
      <c r="F1528" s="207" t="s">
        <v>1790</v>
      </c>
      <c r="I1528" s="93"/>
      <c r="L1528" s="32"/>
      <c r="M1528" s="162"/>
      <c r="N1528" s="51"/>
      <c r="O1528" s="51"/>
      <c r="P1528" s="51"/>
      <c r="Q1528" s="51"/>
      <c r="R1528" s="51"/>
      <c r="S1528" s="51"/>
      <c r="T1528" s="52"/>
      <c r="AT1528" s="18" t="s">
        <v>649</v>
      </c>
      <c r="AU1528" s="18" t="s">
        <v>84</v>
      </c>
    </row>
    <row r="1529" spans="2:51" s="14" customFormat="1" ht="12">
      <c r="B1529" s="179"/>
      <c r="D1529" s="160" t="s">
        <v>182</v>
      </c>
      <c r="E1529" s="180" t="s">
        <v>3</v>
      </c>
      <c r="F1529" s="181" t="s">
        <v>1791</v>
      </c>
      <c r="H1529" s="180" t="s">
        <v>3</v>
      </c>
      <c r="I1529" s="182"/>
      <c r="L1529" s="179"/>
      <c r="M1529" s="183"/>
      <c r="N1529" s="184"/>
      <c r="O1529" s="184"/>
      <c r="P1529" s="184"/>
      <c r="Q1529" s="184"/>
      <c r="R1529" s="184"/>
      <c r="S1529" s="184"/>
      <c r="T1529" s="185"/>
      <c r="AT1529" s="180" t="s">
        <v>182</v>
      </c>
      <c r="AU1529" s="180" t="s">
        <v>84</v>
      </c>
      <c r="AV1529" s="14" t="s">
        <v>82</v>
      </c>
      <c r="AW1529" s="14" t="s">
        <v>34</v>
      </c>
      <c r="AX1529" s="14" t="s">
        <v>74</v>
      </c>
      <c r="AY1529" s="180" t="s">
        <v>171</v>
      </c>
    </row>
    <row r="1530" spans="2:51" s="12" customFormat="1" ht="12">
      <c r="B1530" s="163"/>
      <c r="D1530" s="160" t="s">
        <v>182</v>
      </c>
      <c r="E1530" s="164" t="s">
        <v>3</v>
      </c>
      <c r="F1530" s="165" t="s">
        <v>386</v>
      </c>
      <c r="H1530" s="166">
        <v>16</v>
      </c>
      <c r="I1530" s="167"/>
      <c r="L1530" s="163"/>
      <c r="M1530" s="168"/>
      <c r="N1530" s="169"/>
      <c r="O1530" s="169"/>
      <c r="P1530" s="169"/>
      <c r="Q1530" s="169"/>
      <c r="R1530" s="169"/>
      <c r="S1530" s="169"/>
      <c r="T1530" s="170"/>
      <c r="AT1530" s="164" t="s">
        <v>182</v>
      </c>
      <c r="AU1530" s="164" t="s">
        <v>84</v>
      </c>
      <c r="AV1530" s="12" t="s">
        <v>84</v>
      </c>
      <c r="AW1530" s="12" t="s">
        <v>34</v>
      </c>
      <c r="AX1530" s="12" t="s">
        <v>82</v>
      </c>
      <c r="AY1530" s="164" t="s">
        <v>171</v>
      </c>
    </row>
    <row r="1531" spans="2:65" s="1" customFormat="1" ht="16.5" customHeight="1">
      <c r="B1531" s="147"/>
      <c r="C1531" s="148" t="s">
        <v>1792</v>
      </c>
      <c r="D1531" s="148" t="s">
        <v>173</v>
      </c>
      <c r="E1531" s="149" t="s">
        <v>1793</v>
      </c>
      <c r="F1531" s="150" t="s">
        <v>1794</v>
      </c>
      <c r="G1531" s="151" t="s">
        <v>1757</v>
      </c>
      <c r="H1531" s="152">
        <v>21</v>
      </c>
      <c r="I1531" s="153"/>
      <c r="J1531" s="154">
        <f>ROUND(I1531*H1531,2)</f>
        <v>0</v>
      </c>
      <c r="K1531" s="150" t="s">
        <v>3</v>
      </c>
      <c r="L1531" s="32"/>
      <c r="M1531" s="155" t="s">
        <v>3</v>
      </c>
      <c r="N1531" s="156" t="s">
        <v>45</v>
      </c>
      <c r="O1531" s="51"/>
      <c r="P1531" s="157">
        <f>O1531*H1531</f>
        <v>0</v>
      </c>
      <c r="Q1531" s="157">
        <v>0.00085</v>
      </c>
      <c r="R1531" s="157">
        <f>Q1531*H1531</f>
        <v>0.017849999999999998</v>
      </c>
      <c r="S1531" s="157">
        <v>0</v>
      </c>
      <c r="T1531" s="158">
        <f>S1531*H1531</f>
        <v>0</v>
      </c>
      <c r="AR1531" s="18" t="s">
        <v>386</v>
      </c>
      <c r="AT1531" s="18" t="s">
        <v>173</v>
      </c>
      <c r="AU1531" s="18" t="s">
        <v>84</v>
      </c>
      <c r="AY1531" s="18" t="s">
        <v>171</v>
      </c>
      <c r="BE1531" s="159">
        <f>IF(N1531="základní",J1531,0)</f>
        <v>0</v>
      </c>
      <c r="BF1531" s="159">
        <f>IF(N1531="snížená",J1531,0)</f>
        <v>0</v>
      </c>
      <c r="BG1531" s="159">
        <f>IF(N1531="zákl. přenesená",J1531,0)</f>
        <v>0</v>
      </c>
      <c r="BH1531" s="159">
        <f>IF(N1531="sníž. přenesená",J1531,0)</f>
        <v>0</v>
      </c>
      <c r="BI1531" s="159">
        <f>IF(N1531="nulová",J1531,0)</f>
        <v>0</v>
      </c>
      <c r="BJ1531" s="18" t="s">
        <v>82</v>
      </c>
      <c r="BK1531" s="159">
        <f>ROUND(I1531*H1531,2)</f>
        <v>0</v>
      </c>
      <c r="BL1531" s="18" t="s">
        <v>386</v>
      </c>
      <c r="BM1531" s="18" t="s">
        <v>1795</v>
      </c>
    </row>
    <row r="1532" spans="2:47" s="1" customFormat="1" ht="12">
      <c r="B1532" s="32"/>
      <c r="D1532" s="160" t="s">
        <v>180</v>
      </c>
      <c r="F1532" s="161" t="s">
        <v>1796</v>
      </c>
      <c r="I1532" s="93"/>
      <c r="L1532" s="32"/>
      <c r="M1532" s="162"/>
      <c r="N1532" s="51"/>
      <c r="O1532" s="51"/>
      <c r="P1532" s="51"/>
      <c r="Q1532" s="51"/>
      <c r="R1532" s="51"/>
      <c r="S1532" s="51"/>
      <c r="T1532" s="52"/>
      <c r="AT1532" s="18" t="s">
        <v>180</v>
      </c>
      <c r="AU1532" s="18" t="s">
        <v>84</v>
      </c>
    </row>
    <row r="1533" spans="2:47" s="1" customFormat="1" ht="107.25">
      <c r="B1533" s="32"/>
      <c r="D1533" s="160" t="s">
        <v>649</v>
      </c>
      <c r="F1533" s="207" t="s">
        <v>1797</v>
      </c>
      <c r="I1533" s="93"/>
      <c r="L1533" s="32"/>
      <c r="M1533" s="162"/>
      <c r="N1533" s="51"/>
      <c r="O1533" s="51"/>
      <c r="P1533" s="51"/>
      <c r="Q1533" s="51"/>
      <c r="R1533" s="51"/>
      <c r="S1533" s="51"/>
      <c r="T1533" s="52"/>
      <c r="AT1533" s="18" t="s">
        <v>649</v>
      </c>
      <c r="AU1533" s="18" t="s">
        <v>84</v>
      </c>
    </row>
    <row r="1534" spans="2:51" s="14" customFormat="1" ht="12">
      <c r="B1534" s="179"/>
      <c r="D1534" s="160" t="s">
        <v>182</v>
      </c>
      <c r="E1534" s="180" t="s">
        <v>3</v>
      </c>
      <c r="F1534" s="181" t="s">
        <v>1798</v>
      </c>
      <c r="H1534" s="180" t="s">
        <v>3</v>
      </c>
      <c r="I1534" s="182"/>
      <c r="L1534" s="179"/>
      <c r="M1534" s="183"/>
      <c r="N1534" s="184"/>
      <c r="O1534" s="184"/>
      <c r="P1534" s="184"/>
      <c r="Q1534" s="184"/>
      <c r="R1534" s="184"/>
      <c r="S1534" s="184"/>
      <c r="T1534" s="185"/>
      <c r="AT1534" s="180" t="s">
        <v>182</v>
      </c>
      <c r="AU1534" s="180" t="s">
        <v>84</v>
      </c>
      <c r="AV1534" s="14" t="s">
        <v>82</v>
      </c>
      <c r="AW1534" s="14" t="s">
        <v>34</v>
      </c>
      <c r="AX1534" s="14" t="s">
        <v>74</v>
      </c>
      <c r="AY1534" s="180" t="s">
        <v>171</v>
      </c>
    </row>
    <row r="1535" spans="2:51" s="12" customFormat="1" ht="12">
      <c r="B1535" s="163"/>
      <c r="D1535" s="160" t="s">
        <v>182</v>
      </c>
      <c r="E1535" s="164" t="s">
        <v>3</v>
      </c>
      <c r="F1535" s="165" t="s">
        <v>8</v>
      </c>
      <c r="H1535" s="166">
        <v>21</v>
      </c>
      <c r="I1535" s="167"/>
      <c r="L1535" s="163"/>
      <c r="M1535" s="168"/>
      <c r="N1535" s="169"/>
      <c r="O1535" s="169"/>
      <c r="P1535" s="169"/>
      <c r="Q1535" s="169"/>
      <c r="R1535" s="169"/>
      <c r="S1535" s="169"/>
      <c r="T1535" s="170"/>
      <c r="AT1535" s="164" t="s">
        <v>182</v>
      </c>
      <c r="AU1535" s="164" t="s">
        <v>84</v>
      </c>
      <c r="AV1535" s="12" t="s">
        <v>84</v>
      </c>
      <c r="AW1535" s="12" t="s">
        <v>34</v>
      </c>
      <c r="AX1535" s="12" t="s">
        <v>82</v>
      </c>
      <c r="AY1535" s="164" t="s">
        <v>171</v>
      </c>
    </row>
    <row r="1536" spans="2:65" s="1" customFormat="1" ht="16.5" customHeight="1">
      <c r="B1536" s="147"/>
      <c r="C1536" s="148" t="s">
        <v>1799</v>
      </c>
      <c r="D1536" s="148" t="s">
        <v>173</v>
      </c>
      <c r="E1536" s="149" t="s">
        <v>1800</v>
      </c>
      <c r="F1536" s="150" t="s">
        <v>1801</v>
      </c>
      <c r="G1536" s="151" t="s">
        <v>1757</v>
      </c>
      <c r="H1536" s="152">
        <v>3</v>
      </c>
      <c r="I1536" s="153"/>
      <c r="J1536" s="154">
        <f>ROUND(I1536*H1536,2)</f>
        <v>0</v>
      </c>
      <c r="K1536" s="150" t="s">
        <v>3</v>
      </c>
      <c r="L1536" s="32"/>
      <c r="M1536" s="155" t="s">
        <v>3</v>
      </c>
      <c r="N1536" s="156" t="s">
        <v>45</v>
      </c>
      <c r="O1536" s="51"/>
      <c r="P1536" s="157">
        <f>O1536*H1536</f>
        <v>0</v>
      </c>
      <c r="Q1536" s="157">
        <v>0.00085</v>
      </c>
      <c r="R1536" s="157">
        <f>Q1536*H1536</f>
        <v>0.0025499999999999997</v>
      </c>
      <c r="S1536" s="157">
        <v>0</v>
      </c>
      <c r="T1536" s="158">
        <f>S1536*H1536</f>
        <v>0</v>
      </c>
      <c r="AR1536" s="18" t="s">
        <v>386</v>
      </c>
      <c r="AT1536" s="18" t="s">
        <v>173</v>
      </c>
      <c r="AU1536" s="18" t="s">
        <v>84</v>
      </c>
      <c r="AY1536" s="18" t="s">
        <v>171</v>
      </c>
      <c r="BE1536" s="159">
        <f>IF(N1536="základní",J1536,0)</f>
        <v>0</v>
      </c>
      <c r="BF1536" s="159">
        <f>IF(N1536="snížená",J1536,0)</f>
        <v>0</v>
      </c>
      <c r="BG1536" s="159">
        <f>IF(N1536="zákl. přenesená",J1536,0)</f>
        <v>0</v>
      </c>
      <c r="BH1536" s="159">
        <f>IF(N1536="sníž. přenesená",J1536,0)</f>
        <v>0</v>
      </c>
      <c r="BI1536" s="159">
        <f>IF(N1536="nulová",J1536,0)</f>
        <v>0</v>
      </c>
      <c r="BJ1536" s="18" t="s">
        <v>82</v>
      </c>
      <c r="BK1536" s="159">
        <f>ROUND(I1536*H1536,2)</f>
        <v>0</v>
      </c>
      <c r="BL1536" s="18" t="s">
        <v>386</v>
      </c>
      <c r="BM1536" s="18" t="s">
        <v>1802</v>
      </c>
    </row>
    <row r="1537" spans="2:47" s="1" customFormat="1" ht="12">
      <c r="B1537" s="32"/>
      <c r="D1537" s="160" t="s">
        <v>180</v>
      </c>
      <c r="F1537" s="161" t="s">
        <v>1801</v>
      </c>
      <c r="I1537" s="93"/>
      <c r="L1537" s="32"/>
      <c r="M1537" s="162"/>
      <c r="N1537" s="51"/>
      <c r="O1537" s="51"/>
      <c r="P1537" s="51"/>
      <c r="Q1537" s="51"/>
      <c r="R1537" s="51"/>
      <c r="S1537" s="51"/>
      <c r="T1537" s="52"/>
      <c r="AT1537" s="18" t="s">
        <v>180</v>
      </c>
      <c r="AU1537" s="18" t="s">
        <v>84</v>
      </c>
    </row>
    <row r="1538" spans="2:47" s="1" customFormat="1" ht="136.5">
      <c r="B1538" s="32"/>
      <c r="D1538" s="160" t="s">
        <v>649</v>
      </c>
      <c r="F1538" s="207" t="s">
        <v>1803</v>
      </c>
      <c r="I1538" s="93"/>
      <c r="L1538" s="32"/>
      <c r="M1538" s="162"/>
      <c r="N1538" s="51"/>
      <c r="O1538" s="51"/>
      <c r="P1538" s="51"/>
      <c r="Q1538" s="51"/>
      <c r="R1538" s="51"/>
      <c r="S1538" s="51"/>
      <c r="T1538" s="52"/>
      <c r="AT1538" s="18" t="s">
        <v>649</v>
      </c>
      <c r="AU1538" s="18" t="s">
        <v>84</v>
      </c>
    </row>
    <row r="1539" spans="2:51" s="14" customFormat="1" ht="12">
      <c r="B1539" s="179"/>
      <c r="D1539" s="160" t="s">
        <v>182</v>
      </c>
      <c r="E1539" s="180" t="s">
        <v>3</v>
      </c>
      <c r="F1539" s="181" t="s">
        <v>1804</v>
      </c>
      <c r="H1539" s="180" t="s">
        <v>3</v>
      </c>
      <c r="I1539" s="182"/>
      <c r="L1539" s="179"/>
      <c r="M1539" s="183"/>
      <c r="N1539" s="184"/>
      <c r="O1539" s="184"/>
      <c r="P1539" s="184"/>
      <c r="Q1539" s="184"/>
      <c r="R1539" s="184"/>
      <c r="S1539" s="184"/>
      <c r="T1539" s="185"/>
      <c r="AT1539" s="180" t="s">
        <v>182</v>
      </c>
      <c r="AU1539" s="180" t="s">
        <v>84</v>
      </c>
      <c r="AV1539" s="14" t="s">
        <v>82</v>
      </c>
      <c r="AW1539" s="14" t="s">
        <v>34</v>
      </c>
      <c r="AX1539" s="14" t="s">
        <v>74</v>
      </c>
      <c r="AY1539" s="180" t="s">
        <v>171</v>
      </c>
    </row>
    <row r="1540" spans="2:51" s="12" customFormat="1" ht="12">
      <c r="B1540" s="163"/>
      <c r="D1540" s="160" t="s">
        <v>182</v>
      </c>
      <c r="E1540" s="164" t="s">
        <v>3</v>
      </c>
      <c r="F1540" s="165" t="s">
        <v>107</v>
      </c>
      <c r="H1540" s="166">
        <v>3</v>
      </c>
      <c r="I1540" s="167"/>
      <c r="L1540" s="163"/>
      <c r="M1540" s="168"/>
      <c r="N1540" s="169"/>
      <c r="O1540" s="169"/>
      <c r="P1540" s="169"/>
      <c r="Q1540" s="169"/>
      <c r="R1540" s="169"/>
      <c r="S1540" s="169"/>
      <c r="T1540" s="170"/>
      <c r="AT1540" s="164" t="s">
        <v>182</v>
      </c>
      <c r="AU1540" s="164" t="s">
        <v>84</v>
      </c>
      <c r="AV1540" s="12" t="s">
        <v>84</v>
      </c>
      <c r="AW1540" s="12" t="s">
        <v>34</v>
      </c>
      <c r="AX1540" s="12" t="s">
        <v>82</v>
      </c>
      <c r="AY1540" s="164" t="s">
        <v>171</v>
      </c>
    </row>
    <row r="1541" spans="2:65" s="1" customFormat="1" ht="16.5" customHeight="1">
      <c r="B1541" s="147"/>
      <c r="C1541" s="148" t="s">
        <v>1805</v>
      </c>
      <c r="D1541" s="148" t="s">
        <v>173</v>
      </c>
      <c r="E1541" s="149" t="s">
        <v>1806</v>
      </c>
      <c r="F1541" s="150" t="s">
        <v>1807</v>
      </c>
      <c r="G1541" s="151" t="s">
        <v>1259</v>
      </c>
      <c r="H1541" s="152">
        <v>1</v>
      </c>
      <c r="I1541" s="153"/>
      <c r="J1541" s="154">
        <f>ROUND(I1541*H1541,2)</f>
        <v>0</v>
      </c>
      <c r="K1541" s="150" t="s">
        <v>3</v>
      </c>
      <c r="L1541" s="32"/>
      <c r="M1541" s="155" t="s">
        <v>3</v>
      </c>
      <c r="N1541" s="156" t="s">
        <v>45</v>
      </c>
      <c r="O1541" s="51"/>
      <c r="P1541" s="157">
        <f>O1541*H1541</f>
        <v>0</v>
      </c>
      <c r="Q1541" s="157">
        <v>0.00085</v>
      </c>
      <c r="R1541" s="157">
        <f>Q1541*H1541</f>
        <v>0.00085</v>
      </c>
      <c r="S1541" s="157">
        <v>0</v>
      </c>
      <c r="T1541" s="158">
        <f>S1541*H1541</f>
        <v>0</v>
      </c>
      <c r="AR1541" s="18" t="s">
        <v>386</v>
      </c>
      <c r="AT1541" s="18" t="s">
        <v>173</v>
      </c>
      <c r="AU1541" s="18" t="s">
        <v>84</v>
      </c>
      <c r="AY1541" s="18" t="s">
        <v>171</v>
      </c>
      <c r="BE1541" s="159">
        <f>IF(N1541="základní",J1541,0)</f>
        <v>0</v>
      </c>
      <c r="BF1541" s="159">
        <f>IF(N1541="snížená",J1541,0)</f>
        <v>0</v>
      </c>
      <c r="BG1541" s="159">
        <f>IF(N1541="zákl. přenesená",J1541,0)</f>
        <v>0</v>
      </c>
      <c r="BH1541" s="159">
        <f>IF(N1541="sníž. přenesená",J1541,0)</f>
        <v>0</v>
      </c>
      <c r="BI1541" s="159">
        <f>IF(N1541="nulová",J1541,0)</f>
        <v>0</v>
      </c>
      <c r="BJ1541" s="18" t="s">
        <v>82</v>
      </c>
      <c r="BK1541" s="159">
        <f>ROUND(I1541*H1541,2)</f>
        <v>0</v>
      </c>
      <c r="BL1541" s="18" t="s">
        <v>386</v>
      </c>
      <c r="BM1541" s="18" t="s">
        <v>1808</v>
      </c>
    </row>
    <row r="1542" spans="2:47" s="1" customFormat="1" ht="12">
      <c r="B1542" s="32"/>
      <c r="D1542" s="160" t="s">
        <v>180</v>
      </c>
      <c r="F1542" s="161" t="s">
        <v>1807</v>
      </c>
      <c r="I1542" s="93"/>
      <c r="L1542" s="32"/>
      <c r="M1542" s="162"/>
      <c r="N1542" s="51"/>
      <c r="O1542" s="51"/>
      <c r="P1542" s="51"/>
      <c r="Q1542" s="51"/>
      <c r="R1542" s="51"/>
      <c r="S1542" s="51"/>
      <c r="T1542" s="52"/>
      <c r="AT1542" s="18" t="s">
        <v>180</v>
      </c>
      <c r="AU1542" s="18" t="s">
        <v>84</v>
      </c>
    </row>
    <row r="1543" spans="2:47" s="1" customFormat="1" ht="146.25">
      <c r="B1543" s="32"/>
      <c r="D1543" s="160" t="s">
        <v>649</v>
      </c>
      <c r="F1543" s="207" t="s">
        <v>1809</v>
      </c>
      <c r="I1543" s="93"/>
      <c r="L1543" s="32"/>
      <c r="M1543" s="162"/>
      <c r="N1543" s="51"/>
      <c r="O1543" s="51"/>
      <c r="P1543" s="51"/>
      <c r="Q1543" s="51"/>
      <c r="R1543" s="51"/>
      <c r="S1543" s="51"/>
      <c r="T1543" s="52"/>
      <c r="AT1543" s="18" t="s">
        <v>649</v>
      </c>
      <c r="AU1543" s="18" t="s">
        <v>84</v>
      </c>
    </row>
    <row r="1544" spans="2:51" s="14" customFormat="1" ht="12">
      <c r="B1544" s="179"/>
      <c r="D1544" s="160" t="s">
        <v>182</v>
      </c>
      <c r="E1544" s="180" t="s">
        <v>3</v>
      </c>
      <c r="F1544" s="181" t="s">
        <v>1810</v>
      </c>
      <c r="H1544" s="180" t="s">
        <v>3</v>
      </c>
      <c r="I1544" s="182"/>
      <c r="L1544" s="179"/>
      <c r="M1544" s="183"/>
      <c r="N1544" s="184"/>
      <c r="O1544" s="184"/>
      <c r="P1544" s="184"/>
      <c r="Q1544" s="184"/>
      <c r="R1544" s="184"/>
      <c r="S1544" s="184"/>
      <c r="T1544" s="185"/>
      <c r="AT1544" s="180" t="s">
        <v>182</v>
      </c>
      <c r="AU1544" s="180" t="s">
        <v>84</v>
      </c>
      <c r="AV1544" s="14" t="s">
        <v>82</v>
      </c>
      <c r="AW1544" s="14" t="s">
        <v>34</v>
      </c>
      <c r="AX1544" s="14" t="s">
        <v>74</v>
      </c>
      <c r="AY1544" s="180" t="s">
        <v>171</v>
      </c>
    </row>
    <row r="1545" spans="2:51" s="12" customFormat="1" ht="12">
      <c r="B1545" s="163"/>
      <c r="D1545" s="160" t="s">
        <v>182</v>
      </c>
      <c r="E1545" s="164" t="s">
        <v>3</v>
      </c>
      <c r="F1545" s="165" t="s">
        <v>82</v>
      </c>
      <c r="H1545" s="166">
        <v>1</v>
      </c>
      <c r="I1545" s="167"/>
      <c r="L1545" s="163"/>
      <c r="M1545" s="168"/>
      <c r="N1545" s="169"/>
      <c r="O1545" s="169"/>
      <c r="P1545" s="169"/>
      <c r="Q1545" s="169"/>
      <c r="R1545" s="169"/>
      <c r="S1545" s="169"/>
      <c r="T1545" s="170"/>
      <c r="AT1545" s="164" t="s">
        <v>182</v>
      </c>
      <c r="AU1545" s="164" t="s">
        <v>84</v>
      </c>
      <c r="AV1545" s="12" t="s">
        <v>84</v>
      </c>
      <c r="AW1545" s="12" t="s">
        <v>34</v>
      </c>
      <c r="AX1545" s="12" t="s">
        <v>82</v>
      </c>
      <c r="AY1545" s="164" t="s">
        <v>171</v>
      </c>
    </row>
    <row r="1546" spans="2:65" s="1" customFormat="1" ht="16.5" customHeight="1">
      <c r="B1546" s="147"/>
      <c r="C1546" s="148" t="s">
        <v>1811</v>
      </c>
      <c r="D1546" s="148" t="s">
        <v>173</v>
      </c>
      <c r="E1546" s="149" t="s">
        <v>1812</v>
      </c>
      <c r="F1546" s="150" t="s">
        <v>1813</v>
      </c>
      <c r="G1546" s="151" t="s">
        <v>187</v>
      </c>
      <c r="H1546" s="152">
        <v>93.8</v>
      </c>
      <c r="I1546" s="153"/>
      <c r="J1546" s="154">
        <f>ROUND(I1546*H1546,2)</f>
        <v>0</v>
      </c>
      <c r="K1546" s="150" t="s">
        <v>3</v>
      </c>
      <c r="L1546" s="32"/>
      <c r="M1546" s="155" t="s">
        <v>3</v>
      </c>
      <c r="N1546" s="156" t="s">
        <v>45</v>
      </c>
      <c r="O1546" s="51"/>
      <c r="P1546" s="157">
        <f>O1546*H1546</f>
        <v>0</v>
      </c>
      <c r="Q1546" s="157">
        <v>0.00085</v>
      </c>
      <c r="R1546" s="157">
        <f>Q1546*H1546</f>
        <v>0.07973</v>
      </c>
      <c r="S1546" s="157">
        <v>0</v>
      </c>
      <c r="T1546" s="158">
        <f>S1546*H1546</f>
        <v>0</v>
      </c>
      <c r="AR1546" s="18" t="s">
        <v>386</v>
      </c>
      <c r="AT1546" s="18" t="s">
        <v>173</v>
      </c>
      <c r="AU1546" s="18" t="s">
        <v>84</v>
      </c>
      <c r="AY1546" s="18" t="s">
        <v>171</v>
      </c>
      <c r="BE1546" s="159">
        <f>IF(N1546="základní",J1546,0)</f>
        <v>0</v>
      </c>
      <c r="BF1546" s="159">
        <f>IF(N1546="snížená",J1546,0)</f>
        <v>0</v>
      </c>
      <c r="BG1546" s="159">
        <f>IF(N1546="zákl. přenesená",J1546,0)</f>
        <v>0</v>
      </c>
      <c r="BH1546" s="159">
        <f>IF(N1546="sníž. přenesená",J1546,0)</f>
        <v>0</v>
      </c>
      <c r="BI1546" s="159">
        <f>IF(N1546="nulová",J1546,0)</f>
        <v>0</v>
      </c>
      <c r="BJ1546" s="18" t="s">
        <v>82</v>
      </c>
      <c r="BK1546" s="159">
        <f>ROUND(I1546*H1546,2)</f>
        <v>0</v>
      </c>
      <c r="BL1546" s="18" t="s">
        <v>386</v>
      </c>
      <c r="BM1546" s="18" t="s">
        <v>1814</v>
      </c>
    </row>
    <row r="1547" spans="2:47" s="1" customFormat="1" ht="12">
      <c r="B1547" s="32"/>
      <c r="D1547" s="160" t="s">
        <v>180</v>
      </c>
      <c r="F1547" s="161" t="s">
        <v>1815</v>
      </c>
      <c r="I1547" s="93"/>
      <c r="L1547" s="32"/>
      <c r="M1547" s="162"/>
      <c r="N1547" s="51"/>
      <c r="O1547" s="51"/>
      <c r="P1547" s="51"/>
      <c r="Q1547" s="51"/>
      <c r="R1547" s="51"/>
      <c r="S1547" s="51"/>
      <c r="T1547" s="52"/>
      <c r="AT1547" s="18" t="s">
        <v>180</v>
      </c>
      <c r="AU1547" s="18" t="s">
        <v>84</v>
      </c>
    </row>
    <row r="1548" spans="2:47" s="1" customFormat="1" ht="39">
      <c r="B1548" s="32"/>
      <c r="D1548" s="160" t="s">
        <v>649</v>
      </c>
      <c r="F1548" s="207" t="s">
        <v>1816</v>
      </c>
      <c r="I1548" s="93"/>
      <c r="L1548" s="32"/>
      <c r="M1548" s="162"/>
      <c r="N1548" s="51"/>
      <c r="O1548" s="51"/>
      <c r="P1548" s="51"/>
      <c r="Q1548" s="51"/>
      <c r="R1548" s="51"/>
      <c r="S1548" s="51"/>
      <c r="T1548" s="52"/>
      <c r="AT1548" s="18" t="s">
        <v>649</v>
      </c>
      <c r="AU1548" s="18" t="s">
        <v>84</v>
      </c>
    </row>
    <row r="1549" spans="2:51" s="14" customFormat="1" ht="12">
      <c r="B1549" s="179"/>
      <c r="D1549" s="160" t="s">
        <v>182</v>
      </c>
      <c r="E1549" s="180" t="s">
        <v>3</v>
      </c>
      <c r="F1549" s="181" t="s">
        <v>1817</v>
      </c>
      <c r="H1549" s="180" t="s">
        <v>3</v>
      </c>
      <c r="I1549" s="182"/>
      <c r="L1549" s="179"/>
      <c r="M1549" s="183"/>
      <c r="N1549" s="184"/>
      <c r="O1549" s="184"/>
      <c r="P1549" s="184"/>
      <c r="Q1549" s="184"/>
      <c r="R1549" s="184"/>
      <c r="S1549" s="184"/>
      <c r="T1549" s="185"/>
      <c r="AT1549" s="180" t="s">
        <v>182</v>
      </c>
      <c r="AU1549" s="180" t="s">
        <v>84</v>
      </c>
      <c r="AV1549" s="14" t="s">
        <v>82</v>
      </c>
      <c r="AW1549" s="14" t="s">
        <v>34</v>
      </c>
      <c r="AX1549" s="14" t="s">
        <v>74</v>
      </c>
      <c r="AY1549" s="180" t="s">
        <v>171</v>
      </c>
    </row>
    <row r="1550" spans="2:51" s="12" customFormat="1" ht="12">
      <c r="B1550" s="163"/>
      <c r="D1550" s="160" t="s">
        <v>182</v>
      </c>
      <c r="E1550" s="164" t="s">
        <v>3</v>
      </c>
      <c r="F1550" s="165" t="s">
        <v>1818</v>
      </c>
      <c r="H1550" s="166">
        <v>93.8</v>
      </c>
      <c r="I1550" s="167"/>
      <c r="L1550" s="163"/>
      <c r="M1550" s="168"/>
      <c r="N1550" s="169"/>
      <c r="O1550" s="169"/>
      <c r="P1550" s="169"/>
      <c r="Q1550" s="169"/>
      <c r="R1550" s="169"/>
      <c r="S1550" s="169"/>
      <c r="T1550" s="170"/>
      <c r="AT1550" s="164" t="s">
        <v>182</v>
      </c>
      <c r="AU1550" s="164" t="s">
        <v>84</v>
      </c>
      <c r="AV1550" s="12" t="s">
        <v>84</v>
      </c>
      <c r="AW1550" s="12" t="s">
        <v>34</v>
      </c>
      <c r="AX1550" s="12" t="s">
        <v>82</v>
      </c>
      <c r="AY1550" s="164" t="s">
        <v>171</v>
      </c>
    </row>
    <row r="1551" spans="2:65" s="1" customFormat="1" ht="16.5" customHeight="1">
      <c r="B1551" s="147"/>
      <c r="C1551" s="148" t="s">
        <v>1819</v>
      </c>
      <c r="D1551" s="148" t="s">
        <v>173</v>
      </c>
      <c r="E1551" s="149" t="s">
        <v>1820</v>
      </c>
      <c r="F1551" s="150" t="s">
        <v>1821</v>
      </c>
      <c r="G1551" s="151" t="s">
        <v>235</v>
      </c>
      <c r="H1551" s="152">
        <v>1.895</v>
      </c>
      <c r="I1551" s="153"/>
      <c r="J1551" s="154">
        <f>ROUND(I1551*H1551,2)</f>
        <v>0</v>
      </c>
      <c r="K1551" s="150" t="s">
        <v>177</v>
      </c>
      <c r="L1551" s="32"/>
      <c r="M1551" s="155" t="s">
        <v>3</v>
      </c>
      <c r="N1551" s="156" t="s">
        <v>45</v>
      </c>
      <c r="O1551" s="51"/>
      <c r="P1551" s="157">
        <f>O1551*H1551</f>
        <v>0</v>
      </c>
      <c r="Q1551" s="157">
        <v>0</v>
      </c>
      <c r="R1551" s="157">
        <f>Q1551*H1551</f>
        <v>0</v>
      </c>
      <c r="S1551" s="157">
        <v>0</v>
      </c>
      <c r="T1551" s="158">
        <f>S1551*H1551</f>
        <v>0</v>
      </c>
      <c r="AR1551" s="18" t="s">
        <v>386</v>
      </c>
      <c r="AT1551" s="18" t="s">
        <v>173</v>
      </c>
      <c r="AU1551" s="18" t="s">
        <v>84</v>
      </c>
      <c r="AY1551" s="18" t="s">
        <v>171</v>
      </c>
      <c r="BE1551" s="159">
        <f>IF(N1551="základní",J1551,0)</f>
        <v>0</v>
      </c>
      <c r="BF1551" s="159">
        <f>IF(N1551="snížená",J1551,0)</f>
        <v>0</v>
      </c>
      <c r="BG1551" s="159">
        <f>IF(N1551="zákl. přenesená",J1551,0)</f>
        <v>0</v>
      </c>
      <c r="BH1551" s="159">
        <f>IF(N1551="sníž. přenesená",J1551,0)</f>
        <v>0</v>
      </c>
      <c r="BI1551" s="159">
        <f>IF(N1551="nulová",J1551,0)</f>
        <v>0</v>
      </c>
      <c r="BJ1551" s="18" t="s">
        <v>82</v>
      </c>
      <c r="BK1551" s="159">
        <f>ROUND(I1551*H1551,2)</f>
        <v>0</v>
      </c>
      <c r="BL1551" s="18" t="s">
        <v>386</v>
      </c>
      <c r="BM1551" s="18" t="s">
        <v>1822</v>
      </c>
    </row>
    <row r="1552" spans="2:47" s="1" customFormat="1" ht="19.5">
      <c r="B1552" s="32"/>
      <c r="D1552" s="160" t="s">
        <v>180</v>
      </c>
      <c r="F1552" s="161" t="s">
        <v>1823</v>
      </c>
      <c r="I1552" s="93"/>
      <c r="L1552" s="32"/>
      <c r="M1552" s="162"/>
      <c r="N1552" s="51"/>
      <c r="O1552" s="51"/>
      <c r="P1552" s="51"/>
      <c r="Q1552" s="51"/>
      <c r="R1552" s="51"/>
      <c r="S1552" s="51"/>
      <c r="T1552" s="52"/>
      <c r="AT1552" s="18" t="s">
        <v>180</v>
      </c>
      <c r="AU1552" s="18" t="s">
        <v>84</v>
      </c>
    </row>
    <row r="1553" spans="2:63" s="11" customFormat="1" ht="22.9" customHeight="1">
      <c r="B1553" s="134"/>
      <c r="D1553" s="135" t="s">
        <v>73</v>
      </c>
      <c r="E1553" s="145" t="s">
        <v>1824</v>
      </c>
      <c r="F1553" s="145" t="s">
        <v>1825</v>
      </c>
      <c r="I1553" s="137"/>
      <c r="J1553" s="146">
        <f>BK1553</f>
        <v>0</v>
      </c>
      <c r="L1553" s="134"/>
      <c r="M1553" s="139"/>
      <c r="N1553" s="140"/>
      <c r="O1553" s="140"/>
      <c r="P1553" s="141">
        <f>SUM(P1554:P1576)</f>
        <v>0</v>
      </c>
      <c r="Q1553" s="140"/>
      <c r="R1553" s="141">
        <f>SUM(R1554:R1576)</f>
        <v>3.16008</v>
      </c>
      <c r="S1553" s="140"/>
      <c r="T1553" s="142">
        <f>SUM(T1554:T1576)</f>
        <v>0</v>
      </c>
      <c r="AR1553" s="135" t="s">
        <v>84</v>
      </c>
      <c r="AT1553" s="143" t="s">
        <v>73</v>
      </c>
      <c r="AU1553" s="143" t="s">
        <v>82</v>
      </c>
      <c r="AY1553" s="135" t="s">
        <v>171</v>
      </c>
      <c r="BK1553" s="144">
        <f>SUM(BK1554:BK1576)</f>
        <v>0</v>
      </c>
    </row>
    <row r="1554" spans="2:65" s="1" customFormat="1" ht="16.5" customHeight="1">
      <c r="B1554" s="147"/>
      <c r="C1554" s="148" t="s">
        <v>1826</v>
      </c>
      <c r="D1554" s="148" t="s">
        <v>173</v>
      </c>
      <c r="E1554" s="149" t="s">
        <v>1827</v>
      </c>
      <c r="F1554" s="150" t="s">
        <v>1828</v>
      </c>
      <c r="G1554" s="151" t="s">
        <v>176</v>
      </c>
      <c r="H1554" s="152">
        <v>119.7</v>
      </c>
      <c r="I1554" s="153"/>
      <c r="J1554" s="154">
        <f>ROUND(I1554*H1554,2)</f>
        <v>0</v>
      </c>
      <c r="K1554" s="150" t="s">
        <v>177</v>
      </c>
      <c r="L1554" s="32"/>
      <c r="M1554" s="155" t="s">
        <v>3</v>
      </c>
      <c r="N1554" s="156" t="s">
        <v>45</v>
      </c>
      <c r="O1554" s="51"/>
      <c r="P1554" s="157">
        <f>O1554*H1554</f>
        <v>0</v>
      </c>
      <c r="Q1554" s="157">
        <v>0.0003</v>
      </c>
      <c r="R1554" s="157">
        <f>Q1554*H1554</f>
        <v>0.03591</v>
      </c>
      <c r="S1554" s="157">
        <v>0</v>
      </c>
      <c r="T1554" s="158">
        <f>S1554*H1554</f>
        <v>0</v>
      </c>
      <c r="AR1554" s="18" t="s">
        <v>386</v>
      </c>
      <c r="AT1554" s="18" t="s">
        <v>173</v>
      </c>
      <c r="AU1554" s="18" t="s">
        <v>84</v>
      </c>
      <c r="AY1554" s="18" t="s">
        <v>171</v>
      </c>
      <c r="BE1554" s="159">
        <f>IF(N1554="základní",J1554,0)</f>
        <v>0</v>
      </c>
      <c r="BF1554" s="159">
        <f>IF(N1554="snížená",J1554,0)</f>
        <v>0</v>
      </c>
      <c r="BG1554" s="159">
        <f>IF(N1554="zákl. přenesená",J1554,0)</f>
        <v>0</v>
      </c>
      <c r="BH1554" s="159">
        <f>IF(N1554="sníž. přenesená",J1554,0)</f>
        <v>0</v>
      </c>
      <c r="BI1554" s="159">
        <f>IF(N1554="nulová",J1554,0)</f>
        <v>0</v>
      </c>
      <c r="BJ1554" s="18" t="s">
        <v>82</v>
      </c>
      <c r="BK1554" s="159">
        <f>ROUND(I1554*H1554,2)</f>
        <v>0</v>
      </c>
      <c r="BL1554" s="18" t="s">
        <v>386</v>
      </c>
      <c r="BM1554" s="18" t="s">
        <v>1829</v>
      </c>
    </row>
    <row r="1555" spans="2:47" s="1" customFormat="1" ht="12">
      <c r="B1555" s="32"/>
      <c r="D1555" s="160" t="s">
        <v>180</v>
      </c>
      <c r="F1555" s="161" t="s">
        <v>1830</v>
      </c>
      <c r="I1555" s="93"/>
      <c r="L1555" s="32"/>
      <c r="M1555" s="162"/>
      <c r="N1555" s="51"/>
      <c r="O1555" s="51"/>
      <c r="P1555" s="51"/>
      <c r="Q1555" s="51"/>
      <c r="R1555" s="51"/>
      <c r="S1555" s="51"/>
      <c r="T1555" s="52"/>
      <c r="AT1555" s="18" t="s">
        <v>180</v>
      </c>
      <c r="AU1555" s="18" t="s">
        <v>84</v>
      </c>
    </row>
    <row r="1556" spans="2:51" s="14" customFormat="1" ht="12">
      <c r="B1556" s="179"/>
      <c r="D1556" s="160" t="s">
        <v>182</v>
      </c>
      <c r="E1556" s="180" t="s">
        <v>3</v>
      </c>
      <c r="F1556" s="181" t="s">
        <v>961</v>
      </c>
      <c r="H1556" s="180" t="s">
        <v>3</v>
      </c>
      <c r="I1556" s="182"/>
      <c r="L1556" s="179"/>
      <c r="M1556" s="183"/>
      <c r="N1556" s="184"/>
      <c r="O1556" s="184"/>
      <c r="P1556" s="184"/>
      <c r="Q1556" s="184"/>
      <c r="R1556" s="184"/>
      <c r="S1556" s="184"/>
      <c r="T1556" s="185"/>
      <c r="AT1556" s="180" t="s">
        <v>182</v>
      </c>
      <c r="AU1556" s="180" t="s">
        <v>84</v>
      </c>
      <c r="AV1556" s="14" t="s">
        <v>82</v>
      </c>
      <c r="AW1556" s="14" t="s">
        <v>34</v>
      </c>
      <c r="AX1556" s="14" t="s">
        <v>74</v>
      </c>
      <c r="AY1556" s="180" t="s">
        <v>171</v>
      </c>
    </row>
    <row r="1557" spans="2:51" s="12" customFormat="1" ht="12">
      <c r="B1557" s="163"/>
      <c r="D1557" s="160" t="s">
        <v>182</v>
      </c>
      <c r="E1557" s="164" t="s">
        <v>3</v>
      </c>
      <c r="F1557" s="165" t="s">
        <v>962</v>
      </c>
      <c r="H1557" s="166">
        <v>40.9</v>
      </c>
      <c r="I1557" s="167"/>
      <c r="L1557" s="163"/>
      <c r="M1557" s="168"/>
      <c r="N1557" s="169"/>
      <c r="O1557" s="169"/>
      <c r="P1557" s="169"/>
      <c r="Q1557" s="169"/>
      <c r="R1557" s="169"/>
      <c r="S1557" s="169"/>
      <c r="T1557" s="170"/>
      <c r="AT1557" s="164" t="s">
        <v>182</v>
      </c>
      <c r="AU1557" s="164" t="s">
        <v>84</v>
      </c>
      <c r="AV1557" s="12" t="s">
        <v>84</v>
      </c>
      <c r="AW1557" s="12" t="s">
        <v>34</v>
      </c>
      <c r="AX1557" s="12" t="s">
        <v>74</v>
      </c>
      <c r="AY1557" s="164" t="s">
        <v>171</v>
      </c>
    </row>
    <row r="1558" spans="2:51" s="14" customFormat="1" ht="12">
      <c r="B1558" s="179"/>
      <c r="D1558" s="160" t="s">
        <v>182</v>
      </c>
      <c r="E1558" s="180" t="s">
        <v>3</v>
      </c>
      <c r="F1558" s="181" t="s">
        <v>1831</v>
      </c>
      <c r="H1558" s="180" t="s">
        <v>3</v>
      </c>
      <c r="I1558" s="182"/>
      <c r="L1558" s="179"/>
      <c r="M1558" s="183"/>
      <c r="N1558" s="184"/>
      <c r="O1558" s="184"/>
      <c r="P1558" s="184"/>
      <c r="Q1558" s="184"/>
      <c r="R1558" s="184"/>
      <c r="S1558" s="184"/>
      <c r="T1558" s="185"/>
      <c r="AT1558" s="180" t="s">
        <v>182</v>
      </c>
      <c r="AU1558" s="180" t="s">
        <v>84</v>
      </c>
      <c r="AV1558" s="14" t="s">
        <v>82</v>
      </c>
      <c r="AW1558" s="14" t="s">
        <v>34</v>
      </c>
      <c r="AX1558" s="14" t="s">
        <v>74</v>
      </c>
      <c r="AY1558" s="180" t="s">
        <v>171</v>
      </c>
    </row>
    <row r="1559" spans="2:51" s="12" customFormat="1" ht="12">
      <c r="B1559" s="163"/>
      <c r="D1559" s="160" t="s">
        <v>182</v>
      </c>
      <c r="E1559" s="164" t="s">
        <v>3</v>
      </c>
      <c r="F1559" s="165" t="s">
        <v>1832</v>
      </c>
      <c r="H1559" s="166">
        <v>78.8</v>
      </c>
      <c r="I1559" s="167"/>
      <c r="L1559" s="163"/>
      <c r="M1559" s="168"/>
      <c r="N1559" s="169"/>
      <c r="O1559" s="169"/>
      <c r="P1559" s="169"/>
      <c r="Q1559" s="169"/>
      <c r="R1559" s="169"/>
      <c r="S1559" s="169"/>
      <c r="T1559" s="170"/>
      <c r="AT1559" s="164" t="s">
        <v>182</v>
      </c>
      <c r="AU1559" s="164" t="s">
        <v>84</v>
      </c>
      <c r="AV1559" s="12" t="s">
        <v>84</v>
      </c>
      <c r="AW1559" s="12" t="s">
        <v>34</v>
      </c>
      <c r="AX1559" s="12" t="s">
        <v>74</v>
      </c>
      <c r="AY1559" s="164" t="s">
        <v>171</v>
      </c>
    </row>
    <row r="1560" spans="2:51" s="13" customFormat="1" ht="12">
      <c r="B1560" s="171"/>
      <c r="D1560" s="160" t="s">
        <v>182</v>
      </c>
      <c r="E1560" s="172" t="s">
        <v>3</v>
      </c>
      <c r="F1560" s="173" t="s">
        <v>201</v>
      </c>
      <c r="H1560" s="174">
        <v>119.69999999999999</v>
      </c>
      <c r="I1560" s="175"/>
      <c r="L1560" s="171"/>
      <c r="M1560" s="176"/>
      <c r="N1560" s="177"/>
      <c r="O1560" s="177"/>
      <c r="P1560" s="177"/>
      <c r="Q1560" s="177"/>
      <c r="R1560" s="177"/>
      <c r="S1560" s="177"/>
      <c r="T1560" s="178"/>
      <c r="AT1560" s="172" t="s">
        <v>182</v>
      </c>
      <c r="AU1560" s="172" t="s">
        <v>84</v>
      </c>
      <c r="AV1560" s="13" t="s">
        <v>178</v>
      </c>
      <c r="AW1560" s="13" t="s">
        <v>34</v>
      </c>
      <c r="AX1560" s="13" t="s">
        <v>82</v>
      </c>
      <c r="AY1560" s="172" t="s">
        <v>171</v>
      </c>
    </row>
    <row r="1561" spans="2:65" s="1" customFormat="1" ht="16.5" customHeight="1">
      <c r="B1561" s="147"/>
      <c r="C1561" s="148" t="s">
        <v>1833</v>
      </c>
      <c r="D1561" s="148" t="s">
        <v>173</v>
      </c>
      <c r="E1561" s="149" t="s">
        <v>1834</v>
      </c>
      <c r="F1561" s="150" t="s">
        <v>1835</v>
      </c>
      <c r="G1561" s="151" t="s">
        <v>176</v>
      </c>
      <c r="H1561" s="152">
        <v>119.7</v>
      </c>
      <c r="I1561" s="153"/>
      <c r="J1561" s="154">
        <f>ROUND(I1561*H1561,2)</f>
        <v>0</v>
      </c>
      <c r="K1561" s="150" t="s">
        <v>177</v>
      </c>
      <c r="L1561" s="32"/>
      <c r="M1561" s="155" t="s">
        <v>3</v>
      </c>
      <c r="N1561" s="156" t="s">
        <v>45</v>
      </c>
      <c r="O1561" s="51"/>
      <c r="P1561" s="157">
        <f>O1561*H1561</f>
        <v>0</v>
      </c>
      <c r="Q1561" s="157">
        <v>0.0063</v>
      </c>
      <c r="R1561" s="157">
        <f>Q1561*H1561</f>
        <v>0.7541100000000001</v>
      </c>
      <c r="S1561" s="157">
        <v>0</v>
      </c>
      <c r="T1561" s="158">
        <f>S1561*H1561</f>
        <v>0</v>
      </c>
      <c r="AR1561" s="18" t="s">
        <v>386</v>
      </c>
      <c r="AT1561" s="18" t="s">
        <v>173</v>
      </c>
      <c r="AU1561" s="18" t="s">
        <v>84</v>
      </c>
      <c r="AY1561" s="18" t="s">
        <v>171</v>
      </c>
      <c r="BE1561" s="159">
        <f>IF(N1561="základní",J1561,0)</f>
        <v>0</v>
      </c>
      <c r="BF1561" s="159">
        <f>IF(N1561="snížená",J1561,0)</f>
        <v>0</v>
      </c>
      <c r="BG1561" s="159">
        <f>IF(N1561="zákl. přenesená",J1561,0)</f>
        <v>0</v>
      </c>
      <c r="BH1561" s="159">
        <f>IF(N1561="sníž. přenesená",J1561,0)</f>
        <v>0</v>
      </c>
      <c r="BI1561" s="159">
        <f>IF(N1561="nulová",J1561,0)</f>
        <v>0</v>
      </c>
      <c r="BJ1561" s="18" t="s">
        <v>82</v>
      </c>
      <c r="BK1561" s="159">
        <f>ROUND(I1561*H1561,2)</f>
        <v>0</v>
      </c>
      <c r="BL1561" s="18" t="s">
        <v>386</v>
      </c>
      <c r="BM1561" s="18" t="s">
        <v>1836</v>
      </c>
    </row>
    <row r="1562" spans="2:47" s="1" customFormat="1" ht="12">
      <c r="B1562" s="32"/>
      <c r="D1562" s="160" t="s">
        <v>180</v>
      </c>
      <c r="F1562" s="161" t="s">
        <v>1837</v>
      </c>
      <c r="I1562" s="93"/>
      <c r="L1562" s="32"/>
      <c r="M1562" s="162"/>
      <c r="N1562" s="51"/>
      <c r="O1562" s="51"/>
      <c r="P1562" s="51"/>
      <c r="Q1562" s="51"/>
      <c r="R1562" s="51"/>
      <c r="S1562" s="51"/>
      <c r="T1562" s="52"/>
      <c r="AT1562" s="18" t="s">
        <v>180</v>
      </c>
      <c r="AU1562" s="18" t="s">
        <v>84</v>
      </c>
    </row>
    <row r="1563" spans="2:51" s="14" customFormat="1" ht="12">
      <c r="B1563" s="179"/>
      <c r="D1563" s="160" t="s">
        <v>182</v>
      </c>
      <c r="E1563" s="180" t="s">
        <v>3</v>
      </c>
      <c r="F1563" s="181" t="s">
        <v>961</v>
      </c>
      <c r="H1563" s="180" t="s">
        <v>3</v>
      </c>
      <c r="I1563" s="182"/>
      <c r="L1563" s="179"/>
      <c r="M1563" s="183"/>
      <c r="N1563" s="184"/>
      <c r="O1563" s="184"/>
      <c r="P1563" s="184"/>
      <c r="Q1563" s="184"/>
      <c r="R1563" s="184"/>
      <c r="S1563" s="184"/>
      <c r="T1563" s="185"/>
      <c r="AT1563" s="180" t="s">
        <v>182</v>
      </c>
      <c r="AU1563" s="180" t="s">
        <v>84</v>
      </c>
      <c r="AV1563" s="14" t="s">
        <v>82</v>
      </c>
      <c r="AW1563" s="14" t="s">
        <v>34</v>
      </c>
      <c r="AX1563" s="14" t="s">
        <v>74</v>
      </c>
      <c r="AY1563" s="180" t="s">
        <v>171</v>
      </c>
    </row>
    <row r="1564" spans="2:51" s="12" customFormat="1" ht="12">
      <c r="B1564" s="163"/>
      <c r="D1564" s="160" t="s">
        <v>182</v>
      </c>
      <c r="E1564" s="164" t="s">
        <v>3</v>
      </c>
      <c r="F1564" s="165" t="s">
        <v>962</v>
      </c>
      <c r="H1564" s="166">
        <v>40.9</v>
      </c>
      <c r="I1564" s="167"/>
      <c r="L1564" s="163"/>
      <c r="M1564" s="168"/>
      <c r="N1564" s="169"/>
      <c r="O1564" s="169"/>
      <c r="P1564" s="169"/>
      <c r="Q1564" s="169"/>
      <c r="R1564" s="169"/>
      <c r="S1564" s="169"/>
      <c r="T1564" s="170"/>
      <c r="AT1564" s="164" t="s">
        <v>182</v>
      </c>
      <c r="AU1564" s="164" t="s">
        <v>84</v>
      </c>
      <c r="AV1564" s="12" t="s">
        <v>84</v>
      </c>
      <c r="AW1564" s="12" t="s">
        <v>34</v>
      </c>
      <c r="AX1564" s="12" t="s">
        <v>74</v>
      </c>
      <c r="AY1564" s="164" t="s">
        <v>171</v>
      </c>
    </row>
    <row r="1565" spans="2:51" s="14" customFormat="1" ht="12">
      <c r="B1565" s="179"/>
      <c r="D1565" s="160" t="s">
        <v>182</v>
      </c>
      <c r="E1565" s="180" t="s">
        <v>3</v>
      </c>
      <c r="F1565" s="181" t="s">
        <v>1831</v>
      </c>
      <c r="H1565" s="180" t="s">
        <v>3</v>
      </c>
      <c r="I1565" s="182"/>
      <c r="L1565" s="179"/>
      <c r="M1565" s="183"/>
      <c r="N1565" s="184"/>
      <c r="O1565" s="184"/>
      <c r="P1565" s="184"/>
      <c r="Q1565" s="184"/>
      <c r="R1565" s="184"/>
      <c r="S1565" s="184"/>
      <c r="T1565" s="185"/>
      <c r="AT1565" s="180" t="s">
        <v>182</v>
      </c>
      <c r="AU1565" s="180" t="s">
        <v>84</v>
      </c>
      <c r="AV1565" s="14" t="s">
        <v>82</v>
      </c>
      <c r="AW1565" s="14" t="s">
        <v>34</v>
      </c>
      <c r="AX1565" s="14" t="s">
        <v>74</v>
      </c>
      <c r="AY1565" s="180" t="s">
        <v>171</v>
      </c>
    </row>
    <row r="1566" spans="2:51" s="12" customFormat="1" ht="12">
      <c r="B1566" s="163"/>
      <c r="D1566" s="160" t="s">
        <v>182</v>
      </c>
      <c r="E1566" s="164" t="s">
        <v>3</v>
      </c>
      <c r="F1566" s="165" t="s">
        <v>1832</v>
      </c>
      <c r="H1566" s="166">
        <v>78.8</v>
      </c>
      <c r="I1566" s="167"/>
      <c r="L1566" s="163"/>
      <c r="M1566" s="168"/>
      <c r="N1566" s="169"/>
      <c r="O1566" s="169"/>
      <c r="P1566" s="169"/>
      <c r="Q1566" s="169"/>
      <c r="R1566" s="169"/>
      <c r="S1566" s="169"/>
      <c r="T1566" s="170"/>
      <c r="AT1566" s="164" t="s">
        <v>182</v>
      </c>
      <c r="AU1566" s="164" t="s">
        <v>84</v>
      </c>
      <c r="AV1566" s="12" t="s">
        <v>84</v>
      </c>
      <c r="AW1566" s="12" t="s">
        <v>34</v>
      </c>
      <c r="AX1566" s="12" t="s">
        <v>74</v>
      </c>
      <c r="AY1566" s="164" t="s">
        <v>171</v>
      </c>
    </row>
    <row r="1567" spans="2:51" s="13" customFormat="1" ht="12">
      <c r="B1567" s="171"/>
      <c r="D1567" s="160" t="s">
        <v>182</v>
      </c>
      <c r="E1567" s="172" t="s">
        <v>3</v>
      </c>
      <c r="F1567" s="173" t="s">
        <v>201</v>
      </c>
      <c r="H1567" s="174">
        <v>119.69999999999999</v>
      </c>
      <c r="I1567" s="175"/>
      <c r="L1567" s="171"/>
      <c r="M1567" s="176"/>
      <c r="N1567" s="177"/>
      <c r="O1567" s="177"/>
      <c r="P1567" s="177"/>
      <c r="Q1567" s="177"/>
      <c r="R1567" s="177"/>
      <c r="S1567" s="177"/>
      <c r="T1567" s="178"/>
      <c r="AT1567" s="172" t="s">
        <v>182</v>
      </c>
      <c r="AU1567" s="172" t="s">
        <v>84</v>
      </c>
      <c r="AV1567" s="13" t="s">
        <v>178</v>
      </c>
      <c r="AW1567" s="13" t="s">
        <v>34</v>
      </c>
      <c r="AX1567" s="13" t="s">
        <v>82</v>
      </c>
      <c r="AY1567" s="172" t="s">
        <v>171</v>
      </c>
    </row>
    <row r="1568" spans="2:65" s="1" customFormat="1" ht="16.5" customHeight="1">
      <c r="B1568" s="147"/>
      <c r="C1568" s="189" t="s">
        <v>1838</v>
      </c>
      <c r="D1568" s="189" t="s">
        <v>408</v>
      </c>
      <c r="E1568" s="190" t="s">
        <v>1839</v>
      </c>
      <c r="F1568" s="191" t="s">
        <v>1840</v>
      </c>
      <c r="G1568" s="192" t="s">
        <v>176</v>
      </c>
      <c r="H1568" s="193">
        <v>131.67</v>
      </c>
      <c r="I1568" s="194"/>
      <c r="J1568" s="195">
        <f>ROUND(I1568*H1568,2)</f>
        <v>0</v>
      </c>
      <c r="K1568" s="191" t="s">
        <v>177</v>
      </c>
      <c r="L1568" s="196"/>
      <c r="M1568" s="197" t="s">
        <v>3</v>
      </c>
      <c r="N1568" s="198" t="s">
        <v>45</v>
      </c>
      <c r="O1568" s="51"/>
      <c r="P1568" s="157">
        <f>O1568*H1568</f>
        <v>0</v>
      </c>
      <c r="Q1568" s="157">
        <v>0.018</v>
      </c>
      <c r="R1568" s="157">
        <f>Q1568*H1568</f>
        <v>2.3700599999999996</v>
      </c>
      <c r="S1568" s="157">
        <v>0</v>
      </c>
      <c r="T1568" s="158">
        <f>S1568*H1568</f>
        <v>0</v>
      </c>
      <c r="AR1568" s="18" t="s">
        <v>506</v>
      </c>
      <c r="AT1568" s="18" t="s">
        <v>408</v>
      </c>
      <c r="AU1568" s="18" t="s">
        <v>84</v>
      </c>
      <c r="AY1568" s="18" t="s">
        <v>171</v>
      </c>
      <c r="BE1568" s="159">
        <f>IF(N1568="základní",J1568,0)</f>
        <v>0</v>
      </c>
      <c r="BF1568" s="159">
        <f>IF(N1568="snížená",J1568,0)</f>
        <v>0</v>
      </c>
      <c r="BG1568" s="159">
        <f>IF(N1568="zákl. přenesená",J1568,0)</f>
        <v>0</v>
      </c>
      <c r="BH1568" s="159">
        <f>IF(N1568="sníž. přenesená",J1568,0)</f>
        <v>0</v>
      </c>
      <c r="BI1568" s="159">
        <f>IF(N1568="nulová",J1568,0)</f>
        <v>0</v>
      </c>
      <c r="BJ1568" s="18" t="s">
        <v>82</v>
      </c>
      <c r="BK1568" s="159">
        <f>ROUND(I1568*H1568,2)</f>
        <v>0</v>
      </c>
      <c r="BL1568" s="18" t="s">
        <v>386</v>
      </c>
      <c r="BM1568" s="18" t="s">
        <v>1841</v>
      </c>
    </row>
    <row r="1569" spans="2:47" s="1" customFormat="1" ht="12">
      <c r="B1569" s="32"/>
      <c r="D1569" s="160" t="s">
        <v>180</v>
      </c>
      <c r="F1569" s="161" t="s">
        <v>1840</v>
      </c>
      <c r="I1569" s="93"/>
      <c r="L1569" s="32"/>
      <c r="M1569" s="162"/>
      <c r="N1569" s="51"/>
      <c r="O1569" s="51"/>
      <c r="P1569" s="51"/>
      <c r="Q1569" s="51"/>
      <c r="R1569" s="51"/>
      <c r="S1569" s="51"/>
      <c r="T1569" s="52"/>
      <c r="AT1569" s="18" t="s">
        <v>180</v>
      </c>
      <c r="AU1569" s="18" t="s">
        <v>84</v>
      </c>
    </row>
    <row r="1570" spans="2:51" s="12" customFormat="1" ht="12">
      <c r="B1570" s="163"/>
      <c r="D1570" s="160" t="s">
        <v>182</v>
      </c>
      <c r="F1570" s="165" t="s">
        <v>1842</v>
      </c>
      <c r="H1570" s="166">
        <v>131.67</v>
      </c>
      <c r="I1570" s="167"/>
      <c r="L1570" s="163"/>
      <c r="M1570" s="168"/>
      <c r="N1570" s="169"/>
      <c r="O1570" s="169"/>
      <c r="P1570" s="169"/>
      <c r="Q1570" s="169"/>
      <c r="R1570" s="169"/>
      <c r="S1570" s="169"/>
      <c r="T1570" s="170"/>
      <c r="AT1570" s="164" t="s">
        <v>182</v>
      </c>
      <c r="AU1570" s="164" t="s">
        <v>84</v>
      </c>
      <c r="AV1570" s="12" t="s">
        <v>84</v>
      </c>
      <c r="AW1570" s="12" t="s">
        <v>4</v>
      </c>
      <c r="AX1570" s="12" t="s">
        <v>82</v>
      </c>
      <c r="AY1570" s="164" t="s">
        <v>171</v>
      </c>
    </row>
    <row r="1571" spans="2:65" s="1" customFormat="1" ht="16.5" customHeight="1">
      <c r="B1571" s="147"/>
      <c r="C1571" s="148" t="s">
        <v>1843</v>
      </c>
      <c r="D1571" s="148" t="s">
        <v>173</v>
      </c>
      <c r="E1571" s="149" t="s">
        <v>1844</v>
      </c>
      <c r="F1571" s="150" t="s">
        <v>1845</v>
      </c>
      <c r="G1571" s="151" t="s">
        <v>176</v>
      </c>
      <c r="H1571" s="152">
        <v>40.9</v>
      </c>
      <c r="I1571" s="153"/>
      <c r="J1571" s="154">
        <f>ROUND(I1571*H1571,2)</f>
        <v>0</v>
      </c>
      <c r="K1571" s="150" t="s">
        <v>177</v>
      </c>
      <c r="L1571" s="32"/>
      <c r="M1571" s="155" t="s">
        <v>3</v>
      </c>
      <c r="N1571" s="156" t="s">
        <v>45</v>
      </c>
      <c r="O1571" s="51"/>
      <c r="P1571" s="157">
        <f>O1571*H1571</f>
        <v>0</v>
      </c>
      <c r="Q1571" s="157">
        <v>0</v>
      </c>
      <c r="R1571" s="157">
        <f>Q1571*H1571</f>
        <v>0</v>
      </c>
      <c r="S1571" s="157">
        <v>0</v>
      </c>
      <c r="T1571" s="158">
        <f>S1571*H1571</f>
        <v>0</v>
      </c>
      <c r="AR1571" s="18" t="s">
        <v>386</v>
      </c>
      <c r="AT1571" s="18" t="s">
        <v>173</v>
      </c>
      <c r="AU1571" s="18" t="s">
        <v>84</v>
      </c>
      <c r="AY1571" s="18" t="s">
        <v>171</v>
      </c>
      <c r="BE1571" s="159">
        <f>IF(N1571="základní",J1571,0)</f>
        <v>0</v>
      </c>
      <c r="BF1571" s="159">
        <f>IF(N1571="snížená",J1571,0)</f>
        <v>0</v>
      </c>
      <c r="BG1571" s="159">
        <f>IF(N1571="zákl. přenesená",J1571,0)</f>
        <v>0</v>
      </c>
      <c r="BH1571" s="159">
        <f>IF(N1571="sníž. přenesená",J1571,0)</f>
        <v>0</v>
      </c>
      <c r="BI1571" s="159">
        <f>IF(N1571="nulová",J1571,0)</f>
        <v>0</v>
      </c>
      <c r="BJ1571" s="18" t="s">
        <v>82</v>
      </c>
      <c r="BK1571" s="159">
        <f>ROUND(I1571*H1571,2)</f>
        <v>0</v>
      </c>
      <c r="BL1571" s="18" t="s">
        <v>386</v>
      </c>
      <c r="BM1571" s="18" t="s">
        <v>1846</v>
      </c>
    </row>
    <row r="1572" spans="2:47" s="1" customFormat="1" ht="12">
      <c r="B1572" s="32"/>
      <c r="D1572" s="160" t="s">
        <v>180</v>
      </c>
      <c r="F1572" s="161" t="s">
        <v>1847</v>
      </c>
      <c r="I1572" s="93"/>
      <c r="L1572" s="32"/>
      <c r="M1572" s="162"/>
      <c r="N1572" s="51"/>
      <c r="O1572" s="51"/>
      <c r="P1572" s="51"/>
      <c r="Q1572" s="51"/>
      <c r="R1572" s="51"/>
      <c r="S1572" s="51"/>
      <c r="T1572" s="52"/>
      <c r="AT1572" s="18" t="s">
        <v>180</v>
      </c>
      <c r="AU1572" s="18" t="s">
        <v>84</v>
      </c>
    </row>
    <row r="1573" spans="2:51" s="14" customFormat="1" ht="12">
      <c r="B1573" s="179"/>
      <c r="D1573" s="160" t="s">
        <v>182</v>
      </c>
      <c r="E1573" s="180" t="s">
        <v>3</v>
      </c>
      <c r="F1573" s="181" t="s">
        <v>961</v>
      </c>
      <c r="H1573" s="180" t="s">
        <v>3</v>
      </c>
      <c r="I1573" s="182"/>
      <c r="L1573" s="179"/>
      <c r="M1573" s="183"/>
      <c r="N1573" s="184"/>
      <c r="O1573" s="184"/>
      <c r="P1573" s="184"/>
      <c r="Q1573" s="184"/>
      <c r="R1573" s="184"/>
      <c r="S1573" s="184"/>
      <c r="T1573" s="185"/>
      <c r="AT1573" s="180" t="s">
        <v>182</v>
      </c>
      <c r="AU1573" s="180" t="s">
        <v>84</v>
      </c>
      <c r="AV1573" s="14" t="s">
        <v>82</v>
      </c>
      <c r="AW1573" s="14" t="s">
        <v>34</v>
      </c>
      <c r="AX1573" s="14" t="s">
        <v>74</v>
      </c>
      <c r="AY1573" s="180" t="s">
        <v>171</v>
      </c>
    </row>
    <row r="1574" spans="2:51" s="12" customFormat="1" ht="12">
      <c r="B1574" s="163"/>
      <c r="D1574" s="160" t="s">
        <v>182</v>
      </c>
      <c r="E1574" s="164" t="s">
        <v>3</v>
      </c>
      <c r="F1574" s="165" t="s">
        <v>962</v>
      </c>
      <c r="H1574" s="166">
        <v>40.9</v>
      </c>
      <c r="I1574" s="167"/>
      <c r="L1574" s="163"/>
      <c r="M1574" s="168"/>
      <c r="N1574" s="169"/>
      <c r="O1574" s="169"/>
      <c r="P1574" s="169"/>
      <c r="Q1574" s="169"/>
      <c r="R1574" s="169"/>
      <c r="S1574" s="169"/>
      <c r="T1574" s="170"/>
      <c r="AT1574" s="164" t="s">
        <v>182</v>
      </c>
      <c r="AU1574" s="164" t="s">
        <v>84</v>
      </c>
      <c r="AV1574" s="12" t="s">
        <v>84</v>
      </c>
      <c r="AW1574" s="12" t="s">
        <v>34</v>
      </c>
      <c r="AX1574" s="12" t="s">
        <v>82</v>
      </c>
      <c r="AY1574" s="164" t="s">
        <v>171</v>
      </c>
    </row>
    <row r="1575" spans="2:65" s="1" customFormat="1" ht="16.5" customHeight="1">
      <c r="B1575" s="147"/>
      <c r="C1575" s="148" t="s">
        <v>1848</v>
      </c>
      <c r="D1575" s="148" t="s">
        <v>173</v>
      </c>
      <c r="E1575" s="149" t="s">
        <v>1849</v>
      </c>
      <c r="F1575" s="150" t="s">
        <v>1850</v>
      </c>
      <c r="G1575" s="151" t="s">
        <v>235</v>
      </c>
      <c r="H1575" s="152">
        <v>3.16</v>
      </c>
      <c r="I1575" s="153"/>
      <c r="J1575" s="154">
        <f>ROUND(I1575*H1575,2)</f>
        <v>0</v>
      </c>
      <c r="K1575" s="150" t="s">
        <v>177</v>
      </c>
      <c r="L1575" s="32"/>
      <c r="M1575" s="155" t="s">
        <v>3</v>
      </c>
      <c r="N1575" s="156" t="s">
        <v>45</v>
      </c>
      <c r="O1575" s="51"/>
      <c r="P1575" s="157">
        <f>O1575*H1575</f>
        <v>0</v>
      </c>
      <c r="Q1575" s="157">
        <v>0</v>
      </c>
      <c r="R1575" s="157">
        <f>Q1575*H1575</f>
        <v>0</v>
      </c>
      <c r="S1575" s="157">
        <v>0</v>
      </c>
      <c r="T1575" s="158">
        <f>S1575*H1575</f>
        <v>0</v>
      </c>
      <c r="AR1575" s="18" t="s">
        <v>386</v>
      </c>
      <c r="AT1575" s="18" t="s">
        <v>173</v>
      </c>
      <c r="AU1575" s="18" t="s">
        <v>84</v>
      </c>
      <c r="AY1575" s="18" t="s">
        <v>171</v>
      </c>
      <c r="BE1575" s="159">
        <f>IF(N1575="základní",J1575,0)</f>
        <v>0</v>
      </c>
      <c r="BF1575" s="159">
        <f>IF(N1575="snížená",J1575,0)</f>
        <v>0</v>
      </c>
      <c r="BG1575" s="159">
        <f>IF(N1575="zákl. přenesená",J1575,0)</f>
        <v>0</v>
      </c>
      <c r="BH1575" s="159">
        <f>IF(N1575="sníž. přenesená",J1575,0)</f>
        <v>0</v>
      </c>
      <c r="BI1575" s="159">
        <f>IF(N1575="nulová",J1575,0)</f>
        <v>0</v>
      </c>
      <c r="BJ1575" s="18" t="s">
        <v>82</v>
      </c>
      <c r="BK1575" s="159">
        <f>ROUND(I1575*H1575,2)</f>
        <v>0</v>
      </c>
      <c r="BL1575" s="18" t="s">
        <v>386</v>
      </c>
      <c r="BM1575" s="18" t="s">
        <v>1851</v>
      </c>
    </row>
    <row r="1576" spans="2:47" s="1" customFormat="1" ht="19.5">
      <c r="B1576" s="32"/>
      <c r="D1576" s="160" t="s">
        <v>180</v>
      </c>
      <c r="F1576" s="161" t="s">
        <v>1852</v>
      </c>
      <c r="I1576" s="93"/>
      <c r="L1576" s="32"/>
      <c r="M1576" s="162"/>
      <c r="N1576" s="51"/>
      <c r="O1576" s="51"/>
      <c r="P1576" s="51"/>
      <c r="Q1576" s="51"/>
      <c r="R1576" s="51"/>
      <c r="S1576" s="51"/>
      <c r="T1576" s="52"/>
      <c r="AT1576" s="18" t="s">
        <v>180</v>
      </c>
      <c r="AU1576" s="18" t="s">
        <v>84</v>
      </c>
    </row>
    <row r="1577" spans="2:63" s="11" customFormat="1" ht="22.9" customHeight="1">
      <c r="B1577" s="134"/>
      <c r="D1577" s="135" t="s">
        <v>73</v>
      </c>
      <c r="E1577" s="145" t="s">
        <v>1853</v>
      </c>
      <c r="F1577" s="145" t="s">
        <v>1854</v>
      </c>
      <c r="I1577" s="137"/>
      <c r="J1577" s="146">
        <f>BK1577</f>
        <v>0</v>
      </c>
      <c r="L1577" s="134"/>
      <c r="M1577" s="139"/>
      <c r="N1577" s="140"/>
      <c r="O1577" s="140"/>
      <c r="P1577" s="141">
        <f>SUM(P1578:P1607)</f>
        <v>0</v>
      </c>
      <c r="Q1577" s="140"/>
      <c r="R1577" s="141">
        <f>SUM(R1578:R1607)</f>
        <v>1.2769520000000003</v>
      </c>
      <c r="S1577" s="140"/>
      <c r="T1577" s="142">
        <f>SUM(T1578:T1607)</f>
        <v>0</v>
      </c>
      <c r="AR1577" s="135" t="s">
        <v>84</v>
      </c>
      <c r="AT1577" s="143" t="s">
        <v>73</v>
      </c>
      <c r="AU1577" s="143" t="s">
        <v>82</v>
      </c>
      <c r="AY1577" s="135" t="s">
        <v>171</v>
      </c>
      <c r="BK1577" s="144">
        <f>SUM(BK1578:BK1607)</f>
        <v>0</v>
      </c>
    </row>
    <row r="1578" spans="2:65" s="1" customFormat="1" ht="16.5" customHeight="1">
      <c r="B1578" s="147"/>
      <c r="C1578" s="148" t="s">
        <v>1855</v>
      </c>
      <c r="D1578" s="148" t="s">
        <v>173</v>
      </c>
      <c r="E1578" s="149" t="s">
        <v>1856</v>
      </c>
      <c r="F1578" s="150" t="s">
        <v>1857</v>
      </c>
      <c r="G1578" s="151" t="s">
        <v>176</v>
      </c>
      <c r="H1578" s="152">
        <v>83.2</v>
      </c>
      <c r="I1578" s="153"/>
      <c r="J1578" s="154">
        <f>ROUND(I1578*H1578,2)</f>
        <v>0</v>
      </c>
      <c r="K1578" s="150" t="s">
        <v>177</v>
      </c>
      <c r="L1578" s="32"/>
      <c r="M1578" s="155" t="s">
        <v>3</v>
      </c>
      <c r="N1578" s="156" t="s">
        <v>45</v>
      </c>
      <c r="O1578" s="51"/>
      <c r="P1578" s="157">
        <f>O1578*H1578</f>
        <v>0</v>
      </c>
      <c r="Q1578" s="157">
        <v>0.0002</v>
      </c>
      <c r="R1578" s="157">
        <f>Q1578*H1578</f>
        <v>0.016640000000000002</v>
      </c>
      <c r="S1578" s="157">
        <v>0</v>
      </c>
      <c r="T1578" s="158">
        <f>S1578*H1578</f>
        <v>0</v>
      </c>
      <c r="AR1578" s="18" t="s">
        <v>386</v>
      </c>
      <c r="AT1578" s="18" t="s">
        <v>173</v>
      </c>
      <c r="AU1578" s="18" t="s">
        <v>84</v>
      </c>
      <c r="AY1578" s="18" t="s">
        <v>171</v>
      </c>
      <c r="BE1578" s="159">
        <f>IF(N1578="základní",J1578,0)</f>
        <v>0</v>
      </c>
      <c r="BF1578" s="159">
        <f>IF(N1578="snížená",J1578,0)</f>
        <v>0</v>
      </c>
      <c r="BG1578" s="159">
        <f>IF(N1578="zákl. přenesená",J1578,0)</f>
        <v>0</v>
      </c>
      <c r="BH1578" s="159">
        <f>IF(N1578="sníž. přenesená",J1578,0)</f>
        <v>0</v>
      </c>
      <c r="BI1578" s="159">
        <f>IF(N1578="nulová",J1578,0)</f>
        <v>0</v>
      </c>
      <c r="BJ1578" s="18" t="s">
        <v>82</v>
      </c>
      <c r="BK1578" s="159">
        <f>ROUND(I1578*H1578,2)</f>
        <v>0</v>
      </c>
      <c r="BL1578" s="18" t="s">
        <v>386</v>
      </c>
      <c r="BM1578" s="18" t="s">
        <v>1858</v>
      </c>
    </row>
    <row r="1579" spans="2:47" s="1" customFormat="1" ht="12">
      <c r="B1579" s="32"/>
      <c r="D1579" s="160" t="s">
        <v>180</v>
      </c>
      <c r="F1579" s="161" t="s">
        <v>1859</v>
      </c>
      <c r="I1579" s="93"/>
      <c r="L1579" s="32"/>
      <c r="M1579" s="162"/>
      <c r="N1579" s="51"/>
      <c r="O1579" s="51"/>
      <c r="P1579" s="51"/>
      <c r="Q1579" s="51"/>
      <c r="R1579" s="51"/>
      <c r="S1579" s="51"/>
      <c r="T1579" s="52"/>
      <c r="AT1579" s="18" t="s">
        <v>180</v>
      </c>
      <c r="AU1579" s="18" t="s">
        <v>84</v>
      </c>
    </row>
    <row r="1580" spans="2:51" s="14" customFormat="1" ht="12">
      <c r="B1580" s="179"/>
      <c r="D1580" s="160" t="s">
        <v>182</v>
      </c>
      <c r="E1580" s="180" t="s">
        <v>3</v>
      </c>
      <c r="F1580" s="181" t="s">
        <v>1860</v>
      </c>
      <c r="H1580" s="180" t="s">
        <v>3</v>
      </c>
      <c r="I1580" s="182"/>
      <c r="L1580" s="179"/>
      <c r="M1580" s="183"/>
      <c r="N1580" s="184"/>
      <c r="O1580" s="184"/>
      <c r="P1580" s="184"/>
      <c r="Q1580" s="184"/>
      <c r="R1580" s="184"/>
      <c r="S1580" s="184"/>
      <c r="T1580" s="185"/>
      <c r="AT1580" s="180" t="s">
        <v>182</v>
      </c>
      <c r="AU1580" s="180" t="s">
        <v>84</v>
      </c>
      <c r="AV1580" s="14" t="s">
        <v>82</v>
      </c>
      <c r="AW1580" s="14" t="s">
        <v>34</v>
      </c>
      <c r="AX1580" s="14" t="s">
        <v>74</v>
      </c>
      <c r="AY1580" s="180" t="s">
        <v>171</v>
      </c>
    </row>
    <row r="1581" spans="2:51" s="12" customFormat="1" ht="12">
      <c r="B1581" s="163"/>
      <c r="D1581" s="160" t="s">
        <v>182</v>
      </c>
      <c r="E1581" s="164" t="s">
        <v>3</v>
      </c>
      <c r="F1581" s="165" t="s">
        <v>1861</v>
      </c>
      <c r="H1581" s="166">
        <v>83.2</v>
      </c>
      <c r="I1581" s="167"/>
      <c r="L1581" s="163"/>
      <c r="M1581" s="168"/>
      <c r="N1581" s="169"/>
      <c r="O1581" s="169"/>
      <c r="P1581" s="169"/>
      <c r="Q1581" s="169"/>
      <c r="R1581" s="169"/>
      <c r="S1581" s="169"/>
      <c r="T1581" s="170"/>
      <c r="AT1581" s="164" t="s">
        <v>182</v>
      </c>
      <c r="AU1581" s="164" t="s">
        <v>84</v>
      </c>
      <c r="AV1581" s="12" t="s">
        <v>84</v>
      </c>
      <c r="AW1581" s="12" t="s">
        <v>34</v>
      </c>
      <c r="AX1581" s="12" t="s">
        <v>82</v>
      </c>
      <c r="AY1581" s="164" t="s">
        <v>171</v>
      </c>
    </row>
    <row r="1582" spans="2:65" s="1" customFormat="1" ht="16.5" customHeight="1">
      <c r="B1582" s="147"/>
      <c r="C1582" s="148" t="s">
        <v>1862</v>
      </c>
      <c r="D1582" s="148" t="s">
        <v>173</v>
      </c>
      <c r="E1582" s="149" t="s">
        <v>1863</v>
      </c>
      <c r="F1582" s="150" t="s">
        <v>1864</v>
      </c>
      <c r="G1582" s="151" t="s">
        <v>176</v>
      </c>
      <c r="H1582" s="152">
        <v>83.2</v>
      </c>
      <c r="I1582" s="153"/>
      <c r="J1582" s="154">
        <f>ROUND(I1582*H1582,2)</f>
        <v>0</v>
      </c>
      <c r="K1582" s="150" t="s">
        <v>177</v>
      </c>
      <c r="L1582" s="32"/>
      <c r="M1582" s="155" t="s">
        <v>3</v>
      </c>
      <c r="N1582" s="156" t="s">
        <v>45</v>
      </c>
      <c r="O1582" s="51"/>
      <c r="P1582" s="157">
        <f>O1582*H1582</f>
        <v>0</v>
      </c>
      <c r="Q1582" s="157">
        <v>0.012</v>
      </c>
      <c r="R1582" s="157">
        <f>Q1582*H1582</f>
        <v>0.9984000000000001</v>
      </c>
      <c r="S1582" s="157">
        <v>0</v>
      </c>
      <c r="T1582" s="158">
        <f>S1582*H1582</f>
        <v>0</v>
      </c>
      <c r="AR1582" s="18" t="s">
        <v>386</v>
      </c>
      <c r="AT1582" s="18" t="s">
        <v>173</v>
      </c>
      <c r="AU1582" s="18" t="s">
        <v>84</v>
      </c>
      <c r="AY1582" s="18" t="s">
        <v>171</v>
      </c>
      <c r="BE1582" s="159">
        <f>IF(N1582="základní",J1582,0)</f>
        <v>0</v>
      </c>
      <c r="BF1582" s="159">
        <f>IF(N1582="snížená",J1582,0)</f>
        <v>0</v>
      </c>
      <c r="BG1582" s="159">
        <f>IF(N1582="zákl. přenesená",J1582,0)</f>
        <v>0</v>
      </c>
      <c r="BH1582" s="159">
        <f>IF(N1582="sníž. přenesená",J1582,0)</f>
        <v>0</v>
      </c>
      <c r="BI1582" s="159">
        <f>IF(N1582="nulová",J1582,0)</f>
        <v>0</v>
      </c>
      <c r="BJ1582" s="18" t="s">
        <v>82</v>
      </c>
      <c r="BK1582" s="159">
        <f>ROUND(I1582*H1582,2)</f>
        <v>0</v>
      </c>
      <c r="BL1582" s="18" t="s">
        <v>386</v>
      </c>
      <c r="BM1582" s="18" t="s">
        <v>1865</v>
      </c>
    </row>
    <row r="1583" spans="2:47" s="1" customFormat="1" ht="12">
      <c r="B1583" s="32"/>
      <c r="D1583" s="160" t="s">
        <v>180</v>
      </c>
      <c r="F1583" s="161" t="s">
        <v>1866</v>
      </c>
      <c r="I1583" s="93"/>
      <c r="L1583" s="32"/>
      <c r="M1583" s="162"/>
      <c r="N1583" s="51"/>
      <c r="O1583" s="51"/>
      <c r="P1583" s="51"/>
      <c r="Q1583" s="51"/>
      <c r="R1583" s="51"/>
      <c r="S1583" s="51"/>
      <c r="T1583" s="52"/>
      <c r="AT1583" s="18" t="s">
        <v>180</v>
      </c>
      <c r="AU1583" s="18" t="s">
        <v>84</v>
      </c>
    </row>
    <row r="1584" spans="2:51" s="14" customFormat="1" ht="12">
      <c r="B1584" s="179"/>
      <c r="D1584" s="160" t="s">
        <v>182</v>
      </c>
      <c r="E1584" s="180" t="s">
        <v>3</v>
      </c>
      <c r="F1584" s="181" t="s">
        <v>1860</v>
      </c>
      <c r="H1584" s="180" t="s">
        <v>3</v>
      </c>
      <c r="I1584" s="182"/>
      <c r="L1584" s="179"/>
      <c r="M1584" s="183"/>
      <c r="N1584" s="184"/>
      <c r="O1584" s="184"/>
      <c r="P1584" s="184"/>
      <c r="Q1584" s="184"/>
      <c r="R1584" s="184"/>
      <c r="S1584" s="184"/>
      <c r="T1584" s="185"/>
      <c r="AT1584" s="180" t="s">
        <v>182</v>
      </c>
      <c r="AU1584" s="180" t="s">
        <v>84</v>
      </c>
      <c r="AV1584" s="14" t="s">
        <v>82</v>
      </c>
      <c r="AW1584" s="14" t="s">
        <v>34</v>
      </c>
      <c r="AX1584" s="14" t="s">
        <v>74</v>
      </c>
      <c r="AY1584" s="180" t="s">
        <v>171</v>
      </c>
    </row>
    <row r="1585" spans="2:51" s="12" customFormat="1" ht="12">
      <c r="B1585" s="163"/>
      <c r="D1585" s="160" t="s">
        <v>182</v>
      </c>
      <c r="E1585" s="164" t="s">
        <v>3</v>
      </c>
      <c r="F1585" s="165" t="s">
        <v>1861</v>
      </c>
      <c r="H1585" s="166">
        <v>83.2</v>
      </c>
      <c r="I1585" s="167"/>
      <c r="L1585" s="163"/>
      <c r="M1585" s="168"/>
      <c r="N1585" s="169"/>
      <c r="O1585" s="169"/>
      <c r="P1585" s="169"/>
      <c r="Q1585" s="169"/>
      <c r="R1585" s="169"/>
      <c r="S1585" s="169"/>
      <c r="T1585" s="170"/>
      <c r="AT1585" s="164" t="s">
        <v>182</v>
      </c>
      <c r="AU1585" s="164" t="s">
        <v>84</v>
      </c>
      <c r="AV1585" s="12" t="s">
        <v>84</v>
      </c>
      <c r="AW1585" s="12" t="s">
        <v>34</v>
      </c>
      <c r="AX1585" s="12" t="s">
        <v>82</v>
      </c>
      <c r="AY1585" s="164" t="s">
        <v>171</v>
      </c>
    </row>
    <row r="1586" spans="2:65" s="1" customFormat="1" ht="16.5" customHeight="1">
      <c r="B1586" s="147"/>
      <c r="C1586" s="148" t="s">
        <v>1867</v>
      </c>
      <c r="D1586" s="148" t="s">
        <v>173</v>
      </c>
      <c r="E1586" s="149" t="s">
        <v>1868</v>
      </c>
      <c r="F1586" s="150" t="s">
        <v>1869</v>
      </c>
      <c r="G1586" s="151" t="s">
        <v>176</v>
      </c>
      <c r="H1586" s="152">
        <v>83.2</v>
      </c>
      <c r="I1586" s="153"/>
      <c r="J1586" s="154">
        <f>ROUND(I1586*H1586,2)</f>
        <v>0</v>
      </c>
      <c r="K1586" s="150" t="s">
        <v>177</v>
      </c>
      <c r="L1586" s="32"/>
      <c r="M1586" s="155" t="s">
        <v>3</v>
      </c>
      <c r="N1586" s="156" t="s">
        <v>45</v>
      </c>
      <c r="O1586" s="51"/>
      <c r="P1586" s="157">
        <f>O1586*H1586</f>
        <v>0</v>
      </c>
      <c r="Q1586" s="157">
        <v>0.0003</v>
      </c>
      <c r="R1586" s="157">
        <f>Q1586*H1586</f>
        <v>0.02496</v>
      </c>
      <c r="S1586" s="157">
        <v>0</v>
      </c>
      <c r="T1586" s="158">
        <f>S1586*H1586</f>
        <v>0</v>
      </c>
      <c r="AR1586" s="18" t="s">
        <v>386</v>
      </c>
      <c r="AT1586" s="18" t="s">
        <v>173</v>
      </c>
      <c r="AU1586" s="18" t="s">
        <v>84</v>
      </c>
      <c r="AY1586" s="18" t="s">
        <v>171</v>
      </c>
      <c r="BE1586" s="159">
        <f>IF(N1586="základní",J1586,0)</f>
        <v>0</v>
      </c>
      <c r="BF1586" s="159">
        <f>IF(N1586="snížená",J1586,0)</f>
        <v>0</v>
      </c>
      <c r="BG1586" s="159">
        <f>IF(N1586="zákl. přenesená",J1586,0)</f>
        <v>0</v>
      </c>
      <c r="BH1586" s="159">
        <f>IF(N1586="sníž. přenesená",J1586,0)</f>
        <v>0</v>
      </c>
      <c r="BI1586" s="159">
        <f>IF(N1586="nulová",J1586,0)</f>
        <v>0</v>
      </c>
      <c r="BJ1586" s="18" t="s">
        <v>82</v>
      </c>
      <c r="BK1586" s="159">
        <f>ROUND(I1586*H1586,2)</f>
        <v>0</v>
      </c>
      <c r="BL1586" s="18" t="s">
        <v>386</v>
      </c>
      <c r="BM1586" s="18" t="s">
        <v>1870</v>
      </c>
    </row>
    <row r="1587" spans="2:47" s="1" customFormat="1" ht="12">
      <c r="B1587" s="32"/>
      <c r="D1587" s="160" t="s">
        <v>180</v>
      </c>
      <c r="F1587" s="161" t="s">
        <v>1871</v>
      </c>
      <c r="I1587" s="93"/>
      <c r="L1587" s="32"/>
      <c r="M1587" s="162"/>
      <c r="N1587" s="51"/>
      <c r="O1587" s="51"/>
      <c r="P1587" s="51"/>
      <c r="Q1587" s="51"/>
      <c r="R1587" s="51"/>
      <c r="S1587" s="51"/>
      <c r="T1587" s="52"/>
      <c r="AT1587" s="18" t="s">
        <v>180</v>
      </c>
      <c r="AU1587" s="18" t="s">
        <v>84</v>
      </c>
    </row>
    <row r="1588" spans="2:51" s="14" customFormat="1" ht="12">
      <c r="B1588" s="179"/>
      <c r="D1588" s="160" t="s">
        <v>182</v>
      </c>
      <c r="E1588" s="180" t="s">
        <v>3</v>
      </c>
      <c r="F1588" s="181" t="s">
        <v>1860</v>
      </c>
      <c r="H1588" s="180" t="s">
        <v>3</v>
      </c>
      <c r="I1588" s="182"/>
      <c r="L1588" s="179"/>
      <c r="M1588" s="183"/>
      <c r="N1588" s="184"/>
      <c r="O1588" s="184"/>
      <c r="P1588" s="184"/>
      <c r="Q1588" s="184"/>
      <c r="R1588" s="184"/>
      <c r="S1588" s="184"/>
      <c r="T1588" s="185"/>
      <c r="AT1588" s="180" t="s">
        <v>182</v>
      </c>
      <c r="AU1588" s="180" t="s">
        <v>84</v>
      </c>
      <c r="AV1588" s="14" t="s">
        <v>82</v>
      </c>
      <c r="AW1588" s="14" t="s">
        <v>34</v>
      </c>
      <c r="AX1588" s="14" t="s">
        <v>74</v>
      </c>
      <c r="AY1588" s="180" t="s">
        <v>171</v>
      </c>
    </row>
    <row r="1589" spans="2:51" s="12" customFormat="1" ht="12">
      <c r="B1589" s="163"/>
      <c r="D1589" s="160" t="s">
        <v>182</v>
      </c>
      <c r="E1589" s="164" t="s">
        <v>3</v>
      </c>
      <c r="F1589" s="165" t="s">
        <v>1861</v>
      </c>
      <c r="H1589" s="166">
        <v>83.2</v>
      </c>
      <c r="I1589" s="167"/>
      <c r="L1589" s="163"/>
      <c r="M1589" s="168"/>
      <c r="N1589" s="169"/>
      <c r="O1589" s="169"/>
      <c r="P1589" s="169"/>
      <c r="Q1589" s="169"/>
      <c r="R1589" s="169"/>
      <c r="S1589" s="169"/>
      <c r="T1589" s="170"/>
      <c r="AT1589" s="164" t="s">
        <v>182</v>
      </c>
      <c r="AU1589" s="164" t="s">
        <v>84</v>
      </c>
      <c r="AV1589" s="12" t="s">
        <v>84</v>
      </c>
      <c r="AW1589" s="12" t="s">
        <v>34</v>
      </c>
      <c r="AX1589" s="12" t="s">
        <v>82</v>
      </c>
      <c r="AY1589" s="164" t="s">
        <v>171</v>
      </c>
    </row>
    <row r="1590" spans="2:65" s="1" customFormat="1" ht="16.5" customHeight="1">
      <c r="B1590" s="147"/>
      <c r="C1590" s="189" t="s">
        <v>1872</v>
      </c>
      <c r="D1590" s="189" t="s">
        <v>408</v>
      </c>
      <c r="E1590" s="190" t="s">
        <v>1873</v>
      </c>
      <c r="F1590" s="191" t="s">
        <v>1874</v>
      </c>
      <c r="G1590" s="192" t="s">
        <v>176</v>
      </c>
      <c r="H1590" s="193">
        <v>91.52</v>
      </c>
      <c r="I1590" s="194"/>
      <c r="J1590" s="195">
        <f>ROUND(I1590*H1590,2)</f>
        <v>0</v>
      </c>
      <c r="K1590" s="191" t="s">
        <v>177</v>
      </c>
      <c r="L1590" s="196"/>
      <c r="M1590" s="197" t="s">
        <v>3</v>
      </c>
      <c r="N1590" s="198" t="s">
        <v>45</v>
      </c>
      <c r="O1590" s="51"/>
      <c r="P1590" s="157">
        <f>O1590*H1590</f>
        <v>0</v>
      </c>
      <c r="Q1590" s="157">
        <v>0.0024</v>
      </c>
      <c r="R1590" s="157">
        <f>Q1590*H1590</f>
        <v>0.21964799999999998</v>
      </c>
      <c r="S1590" s="157">
        <v>0</v>
      </c>
      <c r="T1590" s="158">
        <f>S1590*H1590</f>
        <v>0</v>
      </c>
      <c r="AR1590" s="18" t="s">
        <v>506</v>
      </c>
      <c r="AT1590" s="18" t="s">
        <v>408</v>
      </c>
      <c r="AU1590" s="18" t="s">
        <v>84</v>
      </c>
      <c r="AY1590" s="18" t="s">
        <v>171</v>
      </c>
      <c r="BE1590" s="159">
        <f>IF(N1590="základní",J1590,0)</f>
        <v>0</v>
      </c>
      <c r="BF1590" s="159">
        <f>IF(N1590="snížená",J1590,0)</f>
        <v>0</v>
      </c>
      <c r="BG1590" s="159">
        <f>IF(N1590="zákl. přenesená",J1590,0)</f>
        <v>0</v>
      </c>
      <c r="BH1590" s="159">
        <f>IF(N1590="sníž. přenesená",J1590,0)</f>
        <v>0</v>
      </c>
      <c r="BI1590" s="159">
        <f>IF(N1590="nulová",J1590,0)</f>
        <v>0</v>
      </c>
      <c r="BJ1590" s="18" t="s">
        <v>82</v>
      </c>
      <c r="BK1590" s="159">
        <f>ROUND(I1590*H1590,2)</f>
        <v>0</v>
      </c>
      <c r="BL1590" s="18" t="s">
        <v>386</v>
      </c>
      <c r="BM1590" s="18" t="s">
        <v>1875</v>
      </c>
    </row>
    <row r="1591" spans="2:47" s="1" customFormat="1" ht="12">
      <c r="B1591" s="32"/>
      <c r="D1591" s="160" t="s">
        <v>180</v>
      </c>
      <c r="F1591" s="161" t="s">
        <v>1874</v>
      </c>
      <c r="I1591" s="93"/>
      <c r="L1591" s="32"/>
      <c r="M1591" s="162"/>
      <c r="N1591" s="51"/>
      <c r="O1591" s="51"/>
      <c r="P1591" s="51"/>
      <c r="Q1591" s="51"/>
      <c r="R1591" s="51"/>
      <c r="S1591" s="51"/>
      <c r="T1591" s="52"/>
      <c r="AT1591" s="18" t="s">
        <v>180</v>
      </c>
      <c r="AU1591" s="18" t="s">
        <v>84</v>
      </c>
    </row>
    <row r="1592" spans="2:47" s="1" customFormat="1" ht="29.25">
      <c r="B1592" s="32"/>
      <c r="D1592" s="160" t="s">
        <v>649</v>
      </c>
      <c r="F1592" s="207" t="s">
        <v>1876</v>
      </c>
      <c r="I1592" s="93"/>
      <c r="L1592" s="32"/>
      <c r="M1592" s="162"/>
      <c r="N1592" s="51"/>
      <c r="O1592" s="51"/>
      <c r="P1592" s="51"/>
      <c r="Q1592" s="51"/>
      <c r="R1592" s="51"/>
      <c r="S1592" s="51"/>
      <c r="T1592" s="52"/>
      <c r="AT1592" s="18" t="s">
        <v>649</v>
      </c>
      <c r="AU1592" s="18" t="s">
        <v>84</v>
      </c>
    </row>
    <row r="1593" spans="2:51" s="12" customFormat="1" ht="12">
      <c r="B1593" s="163"/>
      <c r="D1593" s="160" t="s">
        <v>182</v>
      </c>
      <c r="F1593" s="165" t="s">
        <v>1877</v>
      </c>
      <c r="H1593" s="166">
        <v>91.52</v>
      </c>
      <c r="I1593" s="167"/>
      <c r="L1593" s="163"/>
      <c r="M1593" s="168"/>
      <c r="N1593" s="169"/>
      <c r="O1593" s="169"/>
      <c r="P1593" s="169"/>
      <c r="Q1593" s="169"/>
      <c r="R1593" s="169"/>
      <c r="S1593" s="169"/>
      <c r="T1593" s="170"/>
      <c r="AT1593" s="164" t="s">
        <v>182</v>
      </c>
      <c r="AU1593" s="164" t="s">
        <v>84</v>
      </c>
      <c r="AV1593" s="12" t="s">
        <v>84</v>
      </c>
      <c r="AW1593" s="12" t="s">
        <v>4</v>
      </c>
      <c r="AX1593" s="12" t="s">
        <v>82</v>
      </c>
      <c r="AY1593" s="164" t="s">
        <v>171</v>
      </c>
    </row>
    <row r="1594" spans="2:65" s="1" customFormat="1" ht="16.5" customHeight="1">
      <c r="B1594" s="147"/>
      <c r="C1594" s="148" t="s">
        <v>1878</v>
      </c>
      <c r="D1594" s="148" t="s">
        <v>173</v>
      </c>
      <c r="E1594" s="149" t="s">
        <v>1879</v>
      </c>
      <c r="F1594" s="150" t="s">
        <v>1880</v>
      </c>
      <c r="G1594" s="151" t="s">
        <v>187</v>
      </c>
      <c r="H1594" s="152">
        <v>80.86</v>
      </c>
      <c r="I1594" s="153"/>
      <c r="J1594" s="154">
        <f>ROUND(I1594*H1594,2)</f>
        <v>0</v>
      </c>
      <c r="K1594" s="150" t="s">
        <v>177</v>
      </c>
      <c r="L1594" s="32"/>
      <c r="M1594" s="155" t="s">
        <v>3</v>
      </c>
      <c r="N1594" s="156" t="s">
        <v>45</v>
      </c>
      <c r="O1594" s="51"/>
      <c r="P1594" s="157">
        <f>O1594*H1594</f>
        <v>0</v>
      </c>
      <c r="Q1594" s="157">
        <v>1E-05</v>
      </c>
      <c r="R1594" s="157">
        <f>Q1594*H1594</f>
        <v>0.0008086</v>
      </c>
      <c r="S1594" s="157">
        <v>0</v>
      </c>
      <c r="T1594" s="158">
        <f>S1594*H1594</f>
        <v>0</v>
      </c>
      <c r="AR1594" s="18" t="s">
        <v>386</v>
      </c>
      <c r="AT1594" s="18" t="s">
        <v>173</v>
      </c>
      <c r="AU1594" s="18" t="s">
        <v>84</v>
      </c>
      <c r="AY1594" s="18" t="s">
        <v>171</v>
      </c>
      <c r="BE1594" s="159">
        <f>IF(N1594="základní",J1594,0)</f>
        <v>0</v>
      </c>
      <c r="BF1594" s="159">
        <f>IF(N1594="snížená",J1594,0)</f>
        <v>0</v>
      </c>
      <c r="BG1594" s="159">
        <f>IF(N1594="zákl. přenesená",J1594,0)</f>
        <v>0</v>
      </c>
      <c r="BH1594" s="159">
        <f>IF(N1594="sníž. přenesená",J1594,0)</f>
        <v>0</v>
      </c>
      <c r="BI1594" s="159">
        <f>IF(N1594="nulová",J1594,0)</f>
        <v>0</v>
      </c>
      <c r="BJ1594" s="18" t="s">
        <v>82</v>
      </c>
      <c r="BK1594" s="159">
        <f>ROUND(I1594*H1594,2)</f>
        <v>0</v>
      </c>
      <c r="BL1594" s="18" t="s">
        <v>386</v>
      </c>
      <c r="BM1594" s="18" t="s">
        <v>1881</v>
      </c>
    </row>
    <row r="1595" spans="2:47" s="1" customFormat="1" ht="12">
      <c r="B1595" s="32"/>
      <c r="D1595" s="160" t="s">
        <v>180</v>
      </c>
      <c r="F1595" s="161" t="s">
        <v>1882</v>
      </c>
      <c r="I1595" s="93"/>
      <c r="L1595" s="32"/>
      <c r="M1595" s="162"/>
      <c r="N1595" s="51"/>
      <c r="O1595" s="51"/>
      <c r="P1595" s="51"/>
      <c r="Q1595" s="51"/>
      <c r="R1595" s="51"/>
      <c r="S1595" s="51"/>
      <c r="T1595" s="52"/>
      <c r="AT1595" s="18" t="s">
        <v>180</v>
      </c>
      <c r="AU1595" s="18" t="s">
        <v>84</v>
      </c>
    </row>
    <row r="1596" spans="2:51" s="14" customFormat="1" ht="12">
      <c r="B1596" s="179"/>
      <c r="D1596" s="160" t="s">
        <v>182</v>
      </c>
      <c r="E1596" s="180" t="s">
        <v>3</v>
      </c>
      <c r="F1596" s="181" t="s">
        <v>1860</v>
      </c>
      <c r="H1596" s="180" t="s">
        <v>3</v>
      </c>
      <c r="I1596" s="182"/>
      <c r="L1596" s="179"/>
      <c r="M1596" s="183"/>
      <c r="N1596" s="184"/>
      <c r="O1596" s="184"/>
      <c r="P1596" s="184"/>
      <c r="Q1596" s="184"/>
      <c r="R1596" s="184"/>
      <c r="S1596" s="184"/>
      <c r="T1596" s="185"/>
      <c r="AT1596" s="180" t="s">
        <v>182</v>
      </c>
      <c r="AU1596" s="180" t="s">
        <v>84</v>
      </c>
      <c r="AV1596" s="14" t="s">
        <v>82</v>
      </c>
      <c r="AW1596" s="14" t="s">
        <v>34</v>
      </c>
      <c r="AX1596" s="14" t="s">
        <v>74</v>
      </c>
      <c r="AY1596" s="180" t="s">
        <v>171</v>
      </c>
    </row>
    <row r="1597" spans="2:51" s="12" customFormat="1" ht="12">
      <c r="B1597" s="163"/>
      <c r="D1597" s="160" t="s">
        <v>182</v>
      </c>
      <c r="E1597" s="164" t="s">
        <v>3</v>
      </c>
      <c r="F1597" s="165" t="s">
        <v>1883</v>
      </c>
      <c r="H1597" s="166">
        <v>14.34</v>
      </c>
      <c r="I1597" s="167"/>
      <c r="L1597" s="163"/>
      <c r="M1597" s="168"/>
      <c r="N1597" s="169"/>
      <c r="O1597" s="169"/>
      <c r="P1597" s="169"/>
      <c r="Q1597" s="169"/>
      <c r="R1597" s="169"/>
      <c r="S1597" s="169"/>
      <c r="T1597" s="170"/>
      <c r="AT1597" s="164" t="s">
        <v>182</v>
      </c>
      <c r="AU1597" s="164" t="s">
        <v>84</v>
      </c>
      <c r="AV1597" s="12" t="s">
        <v>84</v>
      </c>
      <c r="AW1597" s="12" t="s">
        <v>34</v>
      </c>
      <c r="AX1597" s="12" t="s">
        <v>74</v>
      </c>
      <c r="AY1597" s="164" t="s">
        <v>171</v>
      </c>
    </row>
    <row r="1598" spans="2:51" s="12" customFormat="1" ht="12">
      <c r="B1598" s="163"/>
      <c r="D1598" s="160" t="s">
        <v>182</v>
      </c>
      <c r="E1598" s="164" t="s">
        <v>3</v>
      </c>
      <c r="F1598" s="165" t="s">
        <v>1884</v>
      </c>
      <c r="H1598" s="166">
        <v>14.2</v>
      </c>
      <c r="I1598" s="167"/>
      <c r="L1598" s="163"/>
      <c r="M1598" s="168"/>
      <c r="N1598" s="169"/>
      <c r="O1598" s="169"/>
      <c r="P1598" s="169"/>
      <c r="Q1598" s="169"/>
      <c r="R1598" s="169"/>
      <c r="S1598" s="169"/>
      <c r="T1598" s="170"/>
      <c r="AT1598" s="164" t="s">
        <v>182</v>
      </c>
      <c r="AU1598" s="164" t="s">
        <v>84</v>
      </c>
      <c r="AV1598" s="12" t="s">
        <v>84</v>
      </c>
      <c r="AW1598" s="12" t="s">
        <v>34</v>
      </c>
      <c r="AX1598" s="12" t="s">
        <v>74</v>
      </c>
      <c r="AY1598" s="164" t="s">
        <v>171</v>
      </c>
    </row>
    <row r="1599" spans="2:51" s="12" customFormat="1" ht="12">
      <c r="B1599" s="163"/>
      <c r="D1599" s="160" t="s">
        <v>182</v>
      </c>
      <c r="E1599" s="164" t="s">
        <v>3</v>
      </c>
      <c r="F1599" s="165" t="s">
        <v>1885</v>
      </c>
      <c r="H1599" s="166">
        <v>23.78</v>
      </c>
      <c r="I1599" s="167"/>
      <c r="L1599" s="163"/>
      <c r="M1599" s="168"/>
      <c r="N1599" s="169"/>
      <c r="O1599" s="169"/>
      <c r="P1599" s="169"/>
      <c r="Q1599" s="169"/>
      <c r="R1599" s="169"/>
      <c r="S1599" s="169"/>
      <c r="T1599" s="170"/>
      <c r="AT1599" s="164" t="s">
        <v>182</v>
      </c>
      <c r="AU1599" s="164" t="s">
        <v>84</v>
      </c>
      <c r="AV1599" s="12" t="s">
        <v>84</v>
      </c>
      <c r="AW1599" s="12" t="s">
        <v>34</v>
      </c>
      <c r="AX1599" s="12" t="s">
        <v>74</v>
      </c>
      <c r="AY1599" s="164" t="s">
        <v>171</v>
      </c>
    </row>
    <row r="1600" spans="2:51" s="12" customFormat="1" ht="12">
      <c r="B1600" s="163"/>
      <c r="D1600" s="160" t="s">
        <v>182</v>
      </c>
      <c r="E1600" s="164" t="s">
        <v>3</v>
      </c>
      <c r="F1600" s="165" t="s">
        <v>1884</v>
      </c>
      <c r="H1600" s="166">
        <v>14.2</v>
      </c>
      <c r="I1600" s="167"/>
      <c r="L1600" s="163"/>
      <c r="M1600" s="168"/>
      <c r="N1600" s="169"/>
      <c r="O1600" s="169"/>
      <c r="P1600" s="169"/>
      <c r="Q1600" s="169"/>
      <c r="R1600" s="169"/>
      <c r="S1600" s="169"/>
      <c r="T1600" s="170"/>
      <c r="AT1600" s="164" t="s">
        <v>182</v>
      </c>
      <c r="AU1600" s="164" t="s">
        <v>84</v>
      </c>
      <c r="AV1600" s="12" t="s">
        <v>84</v>
      </c>
      <c r="AW1600" s="12" t="s">
        <v>34</v>
      </c>
      <c r="AX1600" s="12" t="s">
        <v>74</v>
      </c>
      <c r="AY1600" s="164" t="s">
        <v>171</v>
      </c>
    </row>
    <row r="1601" spans="2:51" s="12" customFormat="1" ht="12">
      <c r="B1601" s="163"/>
      <c r="D1601" s="160" t="s">
        <v>182</v>
      </c>
      <c r="E1601" s="164" t="s">
        <v>3</v>
      </c>
      <c r="F1601" s="165" t="s">
        <v>1883</v>
      </c>
      <c r="H1601" s="166">
        <v>14.34</v>
      </c>
      <c r="I1601" s="167"/>
      <c r="L1601" s="163"/>
      <c r="M1601" s="168"/>
      <c r="N1601" s="169"/>
      <c r="O1601" s="169"/>
      <c r="P1601" s="169"/>
      <c r="Q1601" s="169"/>
      <c r="R1601" s="169"/>
      <c r="S1601" s="169"/>
      <c r="T1601" s="170"/>
      <c r="AT1601" s="164" t="s">
        <v>182</v>
      </c>
      <c r="AU1601" s="164" t="s">
        <v>84</v>
      </c>
      <c r="AV1601" s="12" t="s">
        <v>84</v>
      </c>
      <c r="AW1601" s="12" t="s">
        <v>34</v>
      </c>
      <c r="AX1601" s="12" t="s">
        <v>74</v>
      </c>
      <c r="AY1601" s="164" t="s">
        <v>171</v>
      </c>
    </row>
    <row r="1602" spans="2:51" s="13" customFormat="1" ht="12">
      <c r="B1602" s="171"/>
      <c r="D1602" s="160" t="s">
        <v>182</v>
      </c>
      <c r="E1602" s="172" t="s">
        <v>3</v>
      </c>
      <c r="F1602" s="173" t="s">
        <v>201</v>
      </c>
      <c r="H1602" s="174">
        <v>80.86</v>
      </c>
      <c r="I1602" s="175"/>
      <c r="L1602" s="171"/>
      <c r="M1602" s="176"/>
      <c r="N1602" s="177"/>
      <c r="O1602" s="177"/>
      <c r="P1602" s="177"/>
      <c r="Q1602" s="177"/>
      <c r="R1602" s="177"/>
      <c r="S1602" s="177"/>
      <c r="T1602" s="178"/>
      <c r="AT1602" s="172" t="s">
        <v>182</v>
      </c>
      <c r="AU1602" s="172" t="s">
        <v>84</v>
      </c>
      <c r="AV1602" s="13" t="s">
        <v>178</v>
      </c>
      <c r="AW1602" s="13" t="s">
        <v>34</v>
      </c>
      <c r="AX1602" s="13" t="s">
        <v>82</v>
      </c>
      <c r="AY1602" s="172" t="s">
        <v>171</v>
      </c>
    </row>
    <row r="1603" spans="2:65" s="1" customFormat="1" ht="16.5" customHeight="1">
      <c r="B1603" s="147"/>
      <c r="C1603" s="189" t="s">
        <v>1886</v>
      </c>
      <c r="D1603" s="189" t="s">
        <v>408</v>
      </c>
      <c r="E1603" s="190" t="s">
        <v>1887</v>
      </c>
      <c r="F1603" s="191" t="s">
        <v>1888</v>
      </c>
      <c r="G1603" s="192" t="s">
        <v>187</v>
      </c>
      <c r="H1603" s="193">
        <v>82.477</v>
      </c>
      <c r="I1603" s="194"/>
      <c r="J1603" s="195">
        <f>ROUND(I1603*H1603,2)</f>
        <v>0</v>
      </c>
      <c r="K1603" s="191" t="s">
        <v>177</v>
      </c>
      <c r="L1603" s="196"/>
      <c r="M1603" s="197" t="s">
        <v>3</v>
      </c>
      <c r="N1603" s="198" t="s">
        <v>45</v>
      </c>
      <c r="O1603" s="51"/>
      <c r="P1603" s="157">
        <f>O1603*H1603</f>
        <v>0</v>
      </c>
      <c r="Q1603" s="157">
        <v>0.0002</v>
      </c>
      <c r="R1603" s="157">
        <f>Q1603*H1603</f>
        <v>0.0164954</v>
      </c>
      <c r="S1603" s="157">
        <v>0</v>
      </c>
      <c r="T1603" s="158">
        <f>S1603*H1603</f>
        <v>0</v>
      </c>
      <c r="AR1603" s="18" t="s">
        <v>506</v>
      </c>
      <c r="AT1603" s="18" t="s">
        <v>408</v>
      </c>
      <c r="AU1603" s="18" t="s">
        <v>84</v>
      </c>
      <c r="AY1603" s="18" t="s">
        <v>171</v>
      </c>
      <c r="BE1603" s="159">
        <f>IF(N1603="základní",J1603,0)</f>
        <v>0</v>
      </c>
      <c r="BF1603" s="159">
        <f>IF(N1603="snížená",J1603,0)</f>
        <v>0</v>
      </c>
      <c r="BG1603" s="159">
        <f>IF(N1603="zákl. přenesená",J1603,0)</f>
        <v>0</v>
      </c>
      <c r="BH1603" s="159">
        <f>IF(N1603="sníž. přenesená",J1603,0)</f>
        <v>0</v>
      </c>
      <c r="BI1603" s="159">
        <f>IF(N1603="nulová",J1603,0)</f>
        <v>0</v>
      </c>
      <c r="BJ1603" s="18" t="s">
        <v>82</v>
      </c>
      <c r="BK1603" s="159">
        <f>ROUND(I1603*H1603,2)</f>
        <v>0</v>
      </c>
      <c r="BL1603" s="18" t="s">
        <v>386</v>
      </c>
      <c r="BM1603" s="18" t="s">
        <v>1889</v>
      </c>
    </row>
    <row r="1604" spans="2:47" s="1" customFormat="1" ht="12">
      <c r="B1604" s="32"/>
      <c r="D1604" s="160" t="s">
        <v>180</v>
      </c>
      <c r="F1604" s="161" t="s">
        <v>1888</v>
      </c>
      <c r="I1604" s="93"/>
      <c r="L1604" s="32"/>
      <c r="M1604" s="162"/>
      <c r="N1604" s="51"/>
      <c r="O1604" s="51"/>
      <c r="P1604" s="51"/>
      <c r="Q1604" s="51"/>
      <c r="R1604" s="51"/>
      <c r="S1604" s="51"/>
      <c r="T1604" s="52"/>
      <c r="AT1604" s="18" t="s">
        <v>180</v>
      </c>
      <c r="AU1604" s="18" t="s">
        <v>84</v>
      </c>
    </row>
    <row r="1605" spans="2:51" s="12" customFormat="1" ht="12">
      <c r="B1605" s="163"/>
      <c r="D1605" s="160" t="s">
        <v>182</v>
      </c>
      <c r="F1605" s="165" t="s">
        <v>1890</v>
      </c>
      <c r="H1605" s="166">
        <v>82.477</v>
      </c>
      <c r="I1605" s="167"/>
      <c r="L1605" s="163"/>
      <c r="M1605" s="168"/>
      <c r="N1605" s="169"/>
      <c r="O1605" s="169"/>
      <c r="P1605" s="169"/>
      <c r="Q1605" s="169"/>
      <c r="R1605" s="169"/>
      <c r="S1605" s="169"/>
      <c r="T1605" s="170"/>
      <c r="AT1605" s="164" t="s">
        <v>182</v>
      </c>
      <c r="AU1605" s="164" t="s">
        <v>84</v>
      </c>
      <c r="AV1605" s="12" t="s">
        <v>84</v>
      </c>
      <c r="AW1605" s="12" t="s">
        <v>4</v>
      </c>
      <c r="AX1605" s="12" t="s">
        <v>82</v>
      </c>
      <c r="AY1605" s="164" t="s">
        <v>171</v>
      </c>
    </row>
    <row r="1606" spans="2:65" s="1" customFormat="1" ht="16.5" customHeight="1">
      <c r="B1606" s="147"/>
      <c r="C1606" s="148" t="s">
        <v>1891</v>
      </c>
      <c r="D1606" s="148" t="s">
        <v>173</v>
      </c>
      <c r="E1606" s="149" t="s">
        <v>1892</v>
      </c>
      <c r="F1606" s="150" t="s">
        <v>1893</v>
      </c>
      <c r="G1606" s="151" t="s">
        <v>235</v>
      </c>
      <c r="H1606" s="152">
        <v>1.277</v>
      </c>
      <c r="I1606" s="153"/>
      <c r="J1606" s="154">
        <f>ROUND(I1606*H1606,2)</f>
        <v>0</v>
      </c>
      <c r="K1606" s="150" t="s">
        <v>177</v>
      </c>
      <c r="L1606" s="32"/>
      <c r="M1606" s="155" t="s">
        <v>3</v>
      </c>
      <c r="N1606" s="156" t="s">
        <v>45</v>
      </c>
      <c r="O1606" s="51"/>
      <c r="P1606" s="157">
        <f>O1606*H1606</f>
        <v>0</v>
      </c>
      <c r="Q1606" s="157">
        <v>0</v>
      </c>
      <c r="R1606" s="157">
        <f>Q1606*H1606</f>
        <v>0</v>
      </c>
      <c r="S1606" s="157">
        <v>0</v>
      </c>
      <c r="T1606" s="158">
        <f>S1606*H1606</f>
        <v>0</v>
      </c>
      <c r="AR1606" s="18" t="s">
        <v>386</v>
      </c>
      <c r="AT1606" s="18" t="s">
        <v>173</v>
      </c>
      <c r="AU1606" s="18" t="s">
        <v>84</v>
      </c>
      <c r="AY1606" s="18" t="s">
        <v>171</v>
      </c>
      <c r="BE1606" s="159">
        <f>IF(N1606="základní",J1606,0)</f>
        <v>0</v>
      </c>
      <c r="BF1606" s="159">
        <f>IF(N1606="snížená",J1606,0)</f>
        <v>0</v>
      </c>
      <c r="BG1606" s="159">
        <f>IF(N1606="zákl. přenesená",J1606,0)</f>
        <v>0</v>
      </c>
      <c r="BH1606" s="159">
        <f>IF(N1606="sníž. přenesená",J1606,0)</f>
        <v>0</v>
      </c>
      <c r="BI1606" s="159">
        <f>IF(N1606="nulová",J1606,0)</f>
        <v>0</v>
      </c>
      <c r="BJ1606" s="18" t="s">
        <v>82</v>
      </c>
      <c r="BK1606" s="159">
        <f>ROUND(I1606*H1606,2)</f>
        <v>0</v>
      </c>
      <c r="BL1606" s="18" t="s">
        <v>386</v>
      </c>
      <c r="BM1606" s="18" t="s">
        <v>1894</v>
      </c>
    </row>
    <row r="1607" spans="2:47" s="1" customFormat="1" ht="19.5">
      <c r="B1607" s="32"/>
      <c r="D1607" s="160" t="s">
        <v>180</v>
      </c>
      <c r="F1607" s="161" t="s">
        <v>1895</v>
      </c>
      <c r="I1607" s="93"/>
      <c r="L1607" s="32"/>
      <c r="M1607" s="162"/>
      <c r="N1607" s="51"/>
      <c r="O1607" s="51"/>
      <c r="P1607" s="51"/>
      <c r="Q1607" s="51"/>
      <c r="R1607" s="51"/>
      <c r="S1607" s="51"/>
      <c r="T1607" s="52"/>
      <c r="AT1607" s="18" t="s">
        <v>180</v>
      </c>
      <c r="AU1607" s="18" t="s">
        <v>84</v>
      </c>
    </row>
    <row r="1608" spans="2:63" s="11" customFormat="1" ht="22.9" customHeight="1">
      <c r="B1608" s="134"/>
      <c r="D1608" s="135" t="s">
        <v>73</v>
      </c>
      <c r="E1608" s="145" t="s">
        <v>1896</v>
      </c>
      <c r="F1608" s="145" t="s">
        <v>1897</v>
      </c>
      <c r="I1608" s="137"/>
      <c r="J1608" s="146">
        <f>BK1608</f>
        <v>0</v>
      </c>
      <c r="L1608" s="134"/>
      <c r="M1608" s="139"/>
      <c r="N1608" s="140"/>
      <c r="O1608" s="140"/>
      <c r="P1608" s="141">
        <f>SUM(P1609:P1732)</f>
        <v>0</v>
      </c>
      <c r="Q1608" s="140"/>
      <c r="R1608" s="141">
        <f>SUM(R1609:R1732)</f>
        <v>7.3428119999999995</v>
      </c>
      <c r="S1608" s="140"/>
      <c r="T1608" s="142">
        <f>SUM(T1609:T1732)</f>
        <v>0</v>
      </c>
      <c r="AR1608" s="135" t="s">
        <v>84</v>
      </c>
      <c r="AT1608" s="143" t="s">
        <v>73</v>
      </c>
      <c r="AU1608" s="143" t="s">
        <v>82</v>
      </c>
      <c r="AY1608" s="135" t="s">
        <v>171</v>
      </c>
      <c r="BK1608" s="144">
        <f>SUM(BK1609:BK1732)</f>
        <v>0</v>
      </c>
    </row>
    <row r="1609" spans="2:65" s="1" customFormat="1" ht="16.5" customHeight="1">
      <c r="B1609" s="147"/>
      <c r="C1609" s="148" t="s">
        <v>1898</v>
      </c>
      <c r="D1609" s="148" t="s">
        <v>173</v>
      </c>
      <c r="E1609" s="149" t="s">
        <v>1899</v>
      </c>
      <c r="F1609" s="150" t="s">
        <v>1900</v>
      </c>
      <c r="G1609" s="151" t="s">
        <v>176</v>
      </c>
      <c r="H1609" s="152">
        <v>1008.1</v>
      </c>
      <c r="I1609" s="153"/>
      <c r="J1609" s="154">
        <f>ROUND(I1609*H1609,2)</f>
        <v>0</v>
      </c>
      <c r="K1609" s="150" t="s">
        <v>177</v>
      </c>
      <c r="L1609" s="32"/>
      <c r="M1609" s="155" t="s">
        <v>3</v>
      </c>
      <c r="N1609" s="156" t="s">
        <v>45</v>
      </c>
      <c r="O1609" s="51"/>
      <c r="P1609" s="157">
        <f>O1609*H1609</f>
        <v>0</v>
      </c>
      <c r="Q1609" s="157">
        <v>0</v>
      </c>
      <c r="R1609" s="157">
        <f>Q1609*H1609</f>
        <v>0</v>
      </c>
      <c r="S1609" s="157">
        <v>0</v>
      </c>
      <c r="T1609" s="158">
        <f>S1609*H1609</f>
        <v>0</v>
      </c>
      <c r="AR1609" s="18" t="s">
        <v>386</v>
      </c>
      <c r="AT1609" s="18" t="s">
        <v>173</v>
      </c>
      <c r="AU1609" s="18" t="s">
        <v>84</v>
      </c>
      <c r="AY1609" s="18" t="s">
        <v>171</v>
      </c>
      <c r="BE1609" s="159">
        <f>IF(N1609="základní",J1609,0)</f>
        <v>0</v>
      </c>
      <c r="BF1609" s="159">
        <f>IF(N1609="snížená",J1609,0)</f>
        <v>0</v>
      </c>
      <c r="BG1609" s="159">
        <f>IF(N1609="zákl. přenesená",J1609,0)</f>
        <v>0</v>
      </c>
      <c r="BH1609" s="159">
        <f>IF(N1609="sníž. přenesená",J1609,0)</f>
        <v>0</v>
      </c>
      <c r="BI1609" s="159">
        <f>IF(N1609="nulová",J1609,0)</f>
        <v>0</v>
      </c>
      <c r="BJ1609" s="18" t="s">
        <v>82</v>
      </c>
      <c r="BK1609" s="159">
        <f>ROUND(I1609*H1609,2)</f>
        <v>0</v>
      </c>
      <c r="BL1609" s="18" t="s">
        <v>386</v>
      </c>
      <c r="BM1609" s="18" t="s">
        <v>1901</v>
      </c>
    </row>
    <row r="1610" spans="2:47" s="1" customFormat="1" ht="12">
      <c r="B1610" s="32"/>
      <c r="D1610" s="160" t="s">
        <v>180</v>
      </c>
      <c r="F1610" s="161" t="s">
        <v>1902</v>
      </c>
      <c r="I1610" s="93"/>
      <c r="L1610" s="32"/>
      <c r="M1610" s="162"/>
      <c r="N1610" s="51"/>
      <c r="O1610" s="51"/>
      <c r="P1610" s="51"/>
      <c r="Q1610" s="51"/>
      <c r="R1610" s="51"/>
      <c r="S1610" s="51"/>
      <c r="T1610" s="52"/>
      <c r="AT1610" s="18" t="s">
        <v>180</v>
      </c>
      <c r="AU1610" s="18" t="s">
        <v>84</v>
      </c>
    </row>
    <row r="1611" spans="2:51" s="14" customFormat="1" ht="12">
      <c r="B1611" s="179"/>
      <c r="D1611" s="160" t="s">
        <v>182</v>
      </c>
      <c r="E1611" s="180" t="s">
        <v>3</v>
      </c>
      <c r="F1611" s="181" t="s">
        <v>1903</v>
      </c>
      <c r="H1611" s="180" t="s">
        <v>3</v>
      </c>
      <c r="I1611" s="182"/>
      <c r="L1611" s="179"/>
      <c r="M1611" s="183"/>
      <c r="N1611" s="184"/>
      <c r="O1611" s="184"/>
      <c r="P1611" s="184"/>
      <c r="Q1611" s="184"/>
      <c r="R1611" s="184"/>
      <c r="S1611" s="184"/>
      <c r="T1611" s="185"/>
      <c r="AT1611" s="180" t="s">
        <v>182</v>
      </c>
      <c r="AU1611" s="180" t="s">
        <v>84</v>
      </c>
      <c r="AV1611" s="14" t="s">
        <v>82</v>
      </c>
      <c r="AW1611" s="14" t="s">
        <v>34</v>
      </c>
      <c r="AX1611" s="14" t="s">
        <v>74</v>
      </c>
      <c r="AY1611" s="180" t="s">
        <v>171</v>
      </c>
    </row>
    <row r="1612" spans="2:51" s="12" customFormat="1" ht="12">
      <c r="B1612" s="163"/>
      <c r="D1612" s="160" t="s">
        <v>182</v>
      </c>
      <c r="E1612" s="164" t="s">
        <v>3</v>
      </c>
      <c r="F1612" s="165" t="s">
        <v>1904</v>
      </c>
      <c r="H1612" s="166">
        <v>109.3</v>
      </c>
      <c r="I1612" s="167"/>
      <c r="L1612" s="163"/>
      <c r="M1612" s="168"/>
      <c r="N1612" s="169"/>
      <c r="O1612" s="169"/>
      <c r="P1612" s="169"/>
      <c r="Q1612" s="169"/>
      <c r="R1612" s="169"/>
      <c r="S1612" s="169"/>
      <c r="T1612" s="170"/>
      <c r="AT1612" s="164" t="s">
        <v>182</v>
      </c>
      <c r="AU1612" s="164" t="s">
        <v>84</v>
      </c>
      <c r="AV1612" s="12" t="s">
        <v>84</v>
      </c>
      <c r="AW1612" s="12" t="s">
        <v>34</v>
      </c>
      <c r="AX1612" s="12" t="s">
        <v>74</v>
      </c>
      <c r="AY1612" s="164" t="s">
        <v>171</v>
      </c>
    </row>
    <row r="1613" spans="2:51" s="12" customFormat="1" ht="12">
      <c r="B1613" s="163"/>
      <c r="D1613" s="160" t="s">
        <v>182</v>
      </c>
      <c r="E1613" s="164" t="s">
        <v>3</v>
      </c>
      <c r="F1613" s="165" t="s">
        <v>1905</v>
      </c>
      <c r="H1613" s="166">
        <v>50.9</v>
      </c>
      <c r="I1613" s="167"/>
      <c r="L1613" s="163"/>
      <c r="M1613" s="168"/>
      <c r="N1613" s="169"/>
      <c r="O1613" s="169"/>
      <c r="P1613" s="169"/>
      <c r="Q1613" s="169"/>
      <c r="R1613" s="169"/>
      <c r="S1613" s="169"/>
      <c r="T1613" s="170"/>
      <c r="AT1613" s="164" t="s">
        <v>182</v>
      </c>
      <c r="AU1613" s="164" t="s">
        <v>84</v>
      </c>
      <c r="AV1613" s="12" t="s">
        <v>84</v>
      </c>
      <c r="AW1613" s="12" t="s">
        <v>34</v>
      </c>
      <c r="AX1613" s="12" t="s">
        <v>74</v>
      </c>
      <c r="AY1613" s="164" t="s">
        <v>171</v>
      </c>
    </row>
    <row r="1614" spans="2:51" s="12" customFormat="1" ht="12">
      <c r="B1614" s="163"/>
      <c r="D1614" s="160" t="s">
        <v>182</v>
      </c>
      <c r="E1614" s="164" t="s">
        <v>3</v>
      </c>
      <c r="F1614" s="165" t="s">
        <v>1906</v>
      </c>
      <c r="H1614" s="166">
        <v>27.7</v>
      </c>
      <c r="I1614" s="167"/>
      <c r="L1614" s="163"/>
      <c r="M1614" s="168"/>
      <c r="N1614" s="169"/>
      <c r="O1614" s="169"/>
      <c r="P1614" s="169"/>
      <c r="Q1614" s="169"/>
      <c r="R1614" s="169"/>
      <c r="S1614" s="169"/>
      <c r="T1614" s="170"/>
      <c r="AT1614" s="164" t="s">
        <v>182</v>
      </c>
      <c r="AU1614" s="164" t="s">
        <v>84</v>
      </c>
      <c r="AV1614" s="12" t="s">
        <v>84</v>
      </c>
      <c r="AW1614" s="12" t="s">
        <v>34</v>
      </c>
      <c r="AX1614" s="12" t="s">
        <v>74</v>
      </c>
      <c r="AY1614" s="164" t="s">
        <v>171</v>
      </c>
    </row>
    <row r="1615" spans="2:51" s="12" customFormat="1" ht="12">
      <c r="B1615" s="163"/>
      <c r="D1615" s="160" t="s">
        <v>182</v>
      </c>
      <c r="E1615" s="164" t="s">
        <v>3</v>
      </c>
      <c r="F1615" s="165" t="s">
        <v>1907</v>
      </c>
      <c r="H1615" s="166">
        <v>63.5</v>
      </c>
      <c r="I1615" s="167"/>
      <c r="L1615" s="163"/>
      <c r="M1615" s="168"/>
      <c r="N1615" s="169"/>
      <c r="O1615" s="169"/>
      <c r="P1615" s="169"/>
      <c r="Q1615" s="169"/>
      <c r="R1615" s="169"/>
      <c r="S1615" s="169"/>
      <c r="T1615" s="170"/>
      <c r="AT1615" s="164" t="s">
        <v>182</v>
      </c>
      <c r="AU1615" s="164" t="s">
        <v>84</v>
      </c>
      <c r="AV1615" s="12" t="s">
        <v>84</v>
      </c>
      <c r="AW1615" s="12" t="s">
        <v>34</v>
      </c>
      <c r="AX1615" s="12" t="s">
        <v>74</v>
      </c>
      <c r="AY1615" s="164" t="s">
        <v>171</v>
      </c>
    </row>
    <row r="1616" spans="2:51" s="12" customFormat="1" ht="12">
      <c r="B1616" s="163"/>
      <c r="D1616" s="160" t="s">
        <v>182</v>
      </c>
      <c r="E1616" s="164" t="s">
        <v>3</v>
      </c>
      <c r="F1616" s="165" t="s">
        <v>1006</v>
      </c>
      <c r="H1616" s="166">
        <v>92</v>
      </c>
      <c r="I1616" s="167"/>
      <c r="L1616" s="163"/>
      <c r="M1616" s="168"/>
      <c r="N1616" s="169"/>
      <c r="O1616" s="169"/>
      <c r="P1616" s="169"/>
      <c r="Q1616" s="169"/>
      <c r="R1616" s="169"/>
      <c r="S1616" s="169"/>
      <c r="T1616" s="170"/>
      <c r="AT1616" s="164" t="s">
        <v>182</v>
      </c>
      <c r="AU1616" s="164" t="s">
        <v>84</v>
      </c>
      <c r="AV1616" s="12" t="s">
        <v>84</v>
      </c>
      <c r="AW1616" s="12" t="s">
        <v>34</v>
      </c>
      <c r="AX1616" s="12" t="s">
        <v>74</v>
      </c>
      <c r="AY1616" s="164" t="s">
        <v>171</v>
      </c>
    </row>
    <row r="1617" spans="2:51" s="12" customFormat="1" ht="12">
      <c r="B1617" s="163"/>
      <c r="D1617" s="160" t="s">
        <v>182</v>
      </c>
      <c r="E1617" s="164" t="s">
        <v>3</v>
      </c>
      <c r="F1617" s="165" t="s">
        <v>1908</v>
      </c>
      <c r="H1617" s="166">
        <v>270.2</v>
      </c>
      <c r="I1617" s="167"/>
      <c r="L1617" s="163"/>
      <c r="M1617" s="168"/>
      <c r="N1617" s="169"/>
      <c r="O1617" s="169"/>
      <c r="P1617" s="169"/>
      <c r="Q1617" s="169"/>
      <c r="R1617" s="169"/>
      <c r="S1617" s="169"/>
      <c r="T1617" s="170"/>
      <c r="AT1617" s="164" t="s">
        <v>182</v>
      </c>
      <c r="AU1617" s="164" t="s">
        <v>84</v>
      </c>
      <c r="AV1617" s="12" t="s">
        <v>84</v>
      </c>
      <c r="AW1617" s="12" t="s">
        <v>34</v>
      </c>
      <c r="AX1617" s="12" t="s">
        <v>74</v>
      </c>
      <c r="AY1617" s="164" t="s">
        <v>171</v>
      </c>
    </row>
    <row r="1618" spans="2:51" s="12" customFormat="1" ht="12">
      <c r="B1618" s="163"/>
      <c r="D1618" s="160" t="s">
        <v>182</v>
      </c>
      <c r="E1618" s="164" t="s">
        <v>3</v>
      </c>
      <c r="F1618" s="165" t="s">
        <v>1909</v>
      </c>
      <c r="H1618" s="166">
        <v>172.6</v>
      </c>
      <c r="I1618" s="167"/>
      <c r="L1618" s="163"/>
      <c r="M1618" s="168"/>
      <c r="N1618" s="169"/>
      <c r="O1618" s="169"/>
      <c r="P1618" s="169"/>
      <c r="Q1618" s="169"/>
      <c r="R1618" s="169"/>
      <c r="S1618" s="169"/>
      <c r="T1618" s="170"/>
      <c r="AT1618" s="164" t="s">
        <v>182</v>
      </c>
      <c r="AU1618" s="164" t="s">
        <v>84</v>
      </c>
      <c r="AV1618" s="12" t="s">
        <v>84</v>
      </c>
      <c r="AW1618" s="12" t="s">
        <v>34</v>
      </c>
      <c r="AX1618" s="12" t="s">
        <v>74</v>
      </c>
      <c r="AY1618" s="164" t="s">
        <v>171</v>
      </c>
    </row>
    <row r="1619" spans="2:51" s="12" customFormat="1" ht="12">
      <c r="B1619" s="163"/>
      <c r="D1619" s="160" t="s">
        <v>182</v>
      </c>
      <c r="E1619" s="164" t="s">
        <v>3</v>
      </c>
      <c r="F1619" s="165" t="s">
        <v>991</v>
      </c>
      <c r="H1619" s="166">
        <v>89</v>
      </c>
      <c r="I1619" s="167"/>
      <c r="L1619" s="163"/>
      <c r="M1619" s="168"/>
      <c r="N1619" s="169"/>
      <c r="O1619" s="169"/>
      <c r="P1619" s="169"/>
      <c r="Q1619" s="169"/>
      <c r="R1619" s="169"/>
      <c r="S1619" s="169"/>
      <c r="T1619" s="170"/>
      <c r="AT1619" s="164" t="s">
        <v>182</v>
      </c>
      <c r="AU1619" s="164" t="s">
        <v>84</v>
      </c>
      <c r="AV1619" s="12" t="s">
        <v>84</v>
      </c>
      <c r="AW1619" s="12" t="s">
        <v>34</v>
      </c>
      <c r="AX1619" s="12" t="s">
        <v>74</v>
      </c>
      <c r="AY1619" s="164" t="s">
        <v>171</v>
      </c>
    </row>
    <row r="1620" spans="2:51" s="12" customFormat="1" ht="12">
      <c r="B1620" s="163"/>
      <c r="D1620" s="160" t="s">
        <v>182</v>
      </c>
      <c r="E1620" s="164" t="s">
        <v>3</v>
      </c>
      <c r="F1620" s="165" t="s">
        <v>1910</v>
      </c>
      <c r="H1620" s="166">
        <v>80.5</v>
      </c>
      <c r="I1620" s="167"/>
      <c r="L1620" s="163"/>
      <c r="M1620" s="168"/>
      <c r="N1620" s="169"/>
      <c r="O1620" s="169"/>
      <c r="P1620" s="169"/>
      <c r="Q1620" s="169"/>
      <c r="R1620" s="169"/>
      <c r="S1620" s="169"/>
      <c r="T1620" s="170"/>
      <c r="AT1620" s="164" t="s">
        <v>182</v>
      </c>
      <c r="AU1620" s="164" t="s">
        <v>84</v>
      </c>
      <c r="AV1620" s="12" t="s">
        <v>84</v>
      </c>
      <c r="AW1620" s="12" t="s">
        <v>34</v>
      </c>
      <c r="AX1620" s="12" t="s">
        <v>74</v>
      </c>
      <c r="AY1620" s="164" t="s">
        <v>171</v>
      </c>
    </row>
    <row r="1621" spans="2:51" s="12" customFormat="1" ht="12">
      <c r="B1621" s="163"/>
      <c r="D1621" s="160" t="s">
        <v>182</v>
      </c>
      <c r="E1621" s="164" t="s">
        <v>3</v>
      </c>
      <c r="F1621" s="165" t="s">
        <v>1911</v>
      </c>
      <c r="H1621" s="166">
        <v>5.8</v>
      </c>
      <c r="I1621" s="167"/>
      <c r="L1621" s="163"/>
      <c r="M1621" s="168"/>
      <c r="N1621" s="169"/>
      <c r="O1621" s="169"/>
      <c r="P1621" s="169"/>
      <c r="Q1621" s="169"/>
      <c r="R1621" s="169"/>
      <c r="S1621" s="169"/>
      <c r="T1621" s="170"/>
      <c r="AT1621" s="164" t="s">
        <v>182</v>
      </c>
      <c r="AU1621" s="164" t="s">
        <v>84</v>
      </c>
      <c r="AV1621" s="12" t="s">
        <v>84</v>
      </c>
      <c r="AW1621" s="12" t="s">
        <v>34</v>
      </c>
      <c r="AX1621" s="12" t="s">
        <v>74</v>
      </c>
      <c r="AY1621" s="164" t="s">
        <v>171</v>
      </c>
    </row>
    <row r="1622" spans="2:51" s="12" customFormat="1" ht="12">
      <c r="B1622" s="163"/>
      <c r="D1622" s="160" t="s">
        <v>182</v>
      </c>
      <c r="E1622" s="164" t="s">
        <v>3</v>
      </c>
      <c r="F1622" s="165" t="s">
        <v>1912</v>
      </c>
      <c r="H1622" s="166">
        <v>14.8</v>
      </c>
      <c r="I1622" s="167"/>
      <c r="L1622" s="163"/>
      <c r="M1622" s="168"/>
      <c r="N1622" s="169"/>
      <c r="O1622" s="169"/>
      <c r="P1622" s="169"/>
      <c r="Q1622" s="169"/>
      <c r="R1622" s="169"/>
      <c r="S1622" s="169"/>
      <c r="T1622" s="170"/>
      <c r="AT1622" s="164" t="s">
        <v>182</v>
      </c>
      <c r="AU1622" s="164" t="s">
        <v>84</v>
      </c>
      <c r="AV1622" s="12" t="s">
        <v>84</v>
      </c>
      <c r="AW1622" s="12" t="s">
        <v>34</v>
      </c>
      <c r="AX1622" s="12" t="s">
        <v>74</v>
      </c>
      <c r="AY1622" s="164" t="s">
        <v>171</v>
      </c>
    </row>
    <row r="1623" spans="2:51" s="14" customFormat="1" ht="12">
      <c r="B1623" s="179"/>
      <c r="D1623" s="160" t="s">
        <v>182</v>
      </c>
      <c r="E1623" s="180" t="s">
        <v>3</v>
      </c>
      <c r="F1623" s="181" t="s">
        <v>1913</v>
      </c>
      <c r="H1623" s="180" t="s">
        <v>3</v>
      </c>
      <c r="I1623" s="182"/>
      <c r="L1623" s="179"/>
      <c r="M1623" s="183"/>
      <c r="N1623" s="184"/>
      <c r="O1623" s="184"/>
      <c r="P1623" s="184"/>
      <c r="Q1623" s="184"/>
      <c r="R1623" s="184"/>
      <c r="S1623" s="184"/>
      <c r="T1623" s="185"/>
      <c r="AT1623" s="180" t="s">
        <v>182</v>
      </c>
      <c r="AU1623" s="180" t="s">
        <v>84</v>
      </c>
      <c r="AV1623" s="14" t="s">
        <v>82</v>
      </c>
      <c r="AW1623" s="14" t="s">
        <v>34</v>
      </c>
      <c r="AX1623" s="14" t="s">
        <v>74</v>
      </c>
      <c r="AY1623" s="180" t="s">
        <v>171</v>
      </c>
    </row>
    <row r="1624" spans="2:51" s="12" customFormat="1" ht="12">
      <c r="B1624" s="163"/>
      <c r="D1624" s="160" t="s">
        <v>182</v>
      </c>
      <c r="E1624" s="164" t="s">
        <v>3</v>
      </c>
      <c r="F1624" s="165" t="s">
        <v>1914</v>
      </c>
      <c r="H1624" s="166">
        <v>31.8</v>
      </c>
      <c r="I1624" s="167"/>
      <c r="L1624" s="163"/>
      <c r="M1624" s="168"/>
      <c r="N1624" s="169"/>
      <c r="O1624" s="169"/>
      <c r="P1624" s="169"/>
      <c r="Q1624" s="169"/>
      <c r="R1624" s="169"/>
      <c r="S1624" s="169"/>
      <c r="T1624" s="170"/>
      <c r="AT1624" s="164" t="s">
        <v>182</v>
      </c>
      <c r="AU1624" s="164" t="s">
        <v>84</v>
      </c>
      <c r="AV1624" s="12" t="s">
        <v>84</v>
      </c>
      <c r="AW1624" s="12" t="s">
        <v>34</v>
      </c>
      <c r="AX1624" s="12" t="s">
        <v>74</v>
      </c>
      <c r="AY1624" s="164" t="s">
        <v>171</v>
      </c>
    </row>
    <row r="1625" spans="2:51" s="13" customFormat="1" ht="12">
      <c r="B1625" s="171"/>
      <c r="D1625" s="160" t="s">
        <v>182</v>
      </c>
      <c r="E1625" s="172" t="s">
        <v>3</v>
      </c>
      <c r="F1625" s="173" t="s">
        <v>201</v>
      </c>
      <c r="H1625" s="174">
        <v>1008.0999999999998</v>
      </c>
      <c r="I1625" s="175"/>
      <c r="L1625" s="171"/>
      <c r="M1625" s="176"/>
      <c r="N1625" s="177"/>
      <c r="O1625" s="177"/>
      <c r="P1625" s="177"/>
      <c r="Q1625" s="177"/>
      <c r="R1625" s="177"/>
      <c r="S1625" s="177"/>
      <c r="T1625" s="178"/>
      <c r="AT1625" s="172" t="s">
        <v>182</v>
      </c>
      <c r="AU1625" s="172" t="s">
        <v>84</v>
      </c>
      <c r="AV1625" s="13" t="s">
        <v>178</v>
      </c>
      <c r="AW1625" s="13" t="s">
        <v>34</v>
      </c>
      <c r="AX1625" s="13" t="s">
        <v>82</v>
      </c>
      <c r="AY1625" s="172" t="s">
        <v>171</v>
      </c>
    </row>
    <row r="1626" spans="2:65" s="1" customFormat="1" ht="16.5" customHeight="1">
      <c r="B1626" s="147"/>
      <c r="C1626" s="148" t="s">
        <v>1915</v>
      </c>
      <c r="D1626" s="148" t="s">
        <v>173</v>
      </c>
      <c r="E1626" s="149" t="s">
        <v>1916</v>
      </c>
      <c r="F1626" s="150" t="s">
        <v>1917</v>
      </c>
      <c r="G1626" s="151" t="s">
        <v>176</v>
      </c>
      <c r="H1626" s="152">
        <v>302.43</v>
      </c>
      <c r="I1626" s="153"/>
      <c r="J1626" s="154">
        <f>ROUND(I1626*H1626,2)</f>
        <v>0</v>
      </c>
      <c r="K1626" s="150" t="s">
        <v>177</v>
      </c>
      <c r="L1626" s="32"/>
      <c r="M1626" s="155" t="s">
        <v>3</v>
      </c>
      <c r="N1626" s="156" t="s">
        <v>45</v>
      </c>
      <c r="O1626" s="51"/>
      <c r="P1626" s="157">
        <f>O1626*H1626</f>
        <v>0</v>
      </c>
      <c r="Q1626" s="157">
        <v>0</v>
      </c>
      <c r="R1626" s="157">
        <f>Q1626*H1626</f>
        <v>0</v>
      </c>
      <c r="S1626" s="157">
        <v>0</v>
      </c>
      <c r="T1626" s="158">
        <f>S1626*H1626</f>
        <v>0</v>
      </c>
      <c r="AR1626" s="18" t="s">
        <v>386</v>
      </c>
      <c r="AT1626" s="18" t="s">
        <v>173</v>
      </c>
      <c r="AU1626" s="18" t="s">
        <v>84</v>
      </c>
      <c r="AY1626" s="18" t="s">
        <v>171</v>
      </c>
      <c r="BE1626" s="159">
        <f>IF(N1626="základní",J1626,0)</f>
        <v>0</v>
      </c>
      <c r="BF1626" s="159">
        <f>IF(N1626="snížená",J1626,0)</f>
        <v>0</v>
      </c>
      <c r="BG1626" s="159">
        <f>IF(N1626="zákl. přenesená",J1626,0)</f>
        <v>0</v>
      </c>
      <c r="BH1626" s="159">
        <f>IF(N1626="sníž. přenesená",J1626,0)</f>
        <v>0</v>
      </c>
      <c r="BI1626" s="159">
        <f>IF(N1626="nulová",J1626,0)</f>
        <v>0</v>
      </c>
      <c r="BJ1626" s="18" t="s">
        <v>82</v>
      </c>
      <c r="BK1626" s="159">
        <f>ROUND(I1626*H1626,2)</f>
        <v>0</v>
      </c>
      <c r="BL1626" s="18" t="s">
        <v>386</v>
      </c>
      <c r="BM1626" s="18" t="s">
        <v>1918</v>
      </c>
    </row>
    <row r="1627" spans="2:47" s="1" customFormat="1" ht="12">
      <c r="B1627" s="32"/>
      <c r="D1627" s="160" t="s">
        <v>180</v>
      </c>
      <c r="F1627" s="161" t="s">
        <v>1919</v>
      </c>
      <c r="I1627" s="93"/>
      <c r="L1627" s="32"/>
      <c r="M1627" s="162"/>
      <c r="N1627" s="51"/>
      <c r="O1627" s="51"/>
      <c r="P1627" s="51"/>
      <c r="Q1627" s="51"/>
      <c r="R1627" s="51"/>
      <c r="S1627" s="51"/>
      <c r="T1627" s="52"/>
      <c r="AT1627" s="18" t="s">
        <v>180</v>
      </c>
      <c r="AU1627" s="18" t="s">
        <v>84</v>
      </c>
    </row>
    <row r="1628" spans="2:51" s="14" customFormat="1" ht="12">
      <c r="B1628" s="179"/>
      <c r="D1628" s="160" t="s">
        <v>182</v>
      </c>
      <c r="E1628" s="180" t="s">
        <v>3</v>
      </c>
      <c r="F1628" s="181" t="s">
        <v>1920</v>
      </c>
      <c r="H1628" s="180" t="s">
        <v>3</v>
      </c>
      <c r="I1628" s="182"/>
      <c r="L1628" s="179"/>
      <c r="M1628" s="183"/>
      <c r="N1628" s="184"/>
      <c r="O1628" s="184"/>
      <c r="P1628" s="184"/>
      <c r="Q1628" s="184"/>
      <c r="R1628" s="184"/>
      <c r="S1628" s="184"/>
      <c r="T1628" s="185"/>
      <c r="AT1628" s="180" t="s">
        <v>182</v>
      </c>
      <c r="AU1628" s="180" t="s">
        <v>84</v>
      </c>
      <c r="AV1628" s="14" t="s">
        <v>82</v>
      </c>
      <c r="AW1628" s="14" t="s">
        <v>34</v>
      </c>
      <c r="AX1628" s="14" t="s">
        <v>74</v>
      </c>
      <c r="AY1628" s="180" t="s">
        <v>171</v>
      </c>
    </row>
    <row r="1629" spans="2:51" s="14" customFormat="1" ht="12">
      <c r="B1629" s="179"/>
      <c r="D1629" s="160" t="s">
        <v>182</v>
      </c>
      <c r="E1629" s="180" t="s">
        <v>3</v>
      </c>
      <c r="F1629" s="181" t="s">
        <v>1921</v>
      </c>
      <c r="H1629" s="180" t="s">
        <v>3</v>
      </c>
      <c r="I1629" s="182"/>
      <c r="L1629" s="179"/>
      <c r="M1629" s="183"/>
      <c r="N1629" s="184"/>
      <c r="O1629" s="184"/>
      <c r="P1629" s="184"/>
      <c r="Q1629" s="184"/>
      <c r="R1629" s="184"/>
      <c r="S1629" s="184"/>
      <c r="T1629" s="185"/>
      <c r="AT1629" s="180" t="s">
        <v>182</v>
      </c>
      <c r="AU1629" s="180" t="s">
        <v>84</v>
      </c>
      <c r="AV1629" s="14" t="s">
        <v>82</v>
      </c>
      <c r="AW1629" s="14" t="s">
        <v>34</v>
      </c>
      <c r="AX1629" s="14" t="s">
        <v>74</v>
      </c>
      <c r="AY1629" s="180" t="s">
        <v>171</v>
      </c>
    </row>
    <row r="1630" spans="2:51" s="12" customFormat="1" ht="12">
      <c r="B1630" s="163"/>
      <c r="D1630" s="160" t="s">
        <v>182</v>
      </c>
      <c r="E1630" s="164" t="s">
        <v>3</v>
      </c>
      <c r="F1630" s="165" t="s">
        <v>1922</v>
      </c>
      <c r="H1630" s="166">
        <v>32.79</v>
      </c>
      <c r="I1630" s="167"/>
      <c r="L1630" s="163"/>
      <c r="M1630" s="168"/>
      <c r="N1630" s="169"/>
      <c r="O1630" s="169"/>
      <c r="P1630" s="169"/>
      <c r="Q1630" s="169"/>
      <c r="R1630" s="169"/>
      <c r="S1630" s="169"/>
      <c r="T1630" s="170"/>
      <c r="AT1630" s="164" t="s">
        <v>182</v>
      </c>
      <c r="AU1630" s="164" t="s">
        <v>84</v>
      </c>
      <c r="AV1630" s="12" t="s">
        <v>84</v>
      </c>
      <c r="AW1630" s="12" t="s">
        <v>34</v>
      </c>
      <c r="AX1630" s="12" t="s">
        <v>74</v>
      </c>
      <c r="AY1630" s="164" t="s">
        <v>171</v>
      </c>
    </row>
    <row r="1631" spans="2:51" s="12" customFormat="1" ht="12">
      <c r="B1631" s="163"/>
      <c r="D1631" s="160" t="s">
        <v>182</v>
      </c>
      <c r="E1631" s="164" t="s">
        <v>3</v>
      </c>
      <c r="F1631" s="165" t="s">
        <v>1923</v>
      </c>
      <c r="H1631" s="166">
        <v>15.27</v>
      </c>
      <c r="I1631" s="167"/>
      <c r="L1631" s="163"/>
      <c r="M1631" s="168"/>
      <c r="N1631" s="169"/>
      <c r="O1631" s="169"/>
      <c r="P1631" s="169"/>
      <c r="Q1631" s="169"/>
      <c r="R1631" s="169"/>
      <c r="S1631" s="169"/>
      <c r="T1631" s="170"/>
      <c r="AT1631" s="164" t="s">
        <v>182</v>
      </c>
      <c r="AU1631" s="164" t="s">
        <v>84</v>
      </c>
      <c r="AV1631" s="12" t="s">
        <v>84</v>
      </c>
      <c r="AW1631" s="12" t="s">
        <v>34</v>
      </c>
      <c r="AX1631" s="12" t="s">
        <v>74</v>
      </c>
      <c r="AY1631" s="164" t="s">
        <v>171</v>
      </c>
    </row>
    <row r="1632" spans="2:51" s="12" customFormat="1" ht="12">
      <c r="B1632" s="163"/>
      <c r="D1632" s="160" t="s">
        <v>182</v>
      </c>
      <c r="E1632" s="164" t="s">
        <v>3</v>
      </c>
      <c r="F1632" s="165" t="s">
        <v>1924</v>
      </c>
      <c r="H1632" s="166">
        <v>8.31</v>
      </c>
      <c r="I1632" s="167"/>
      <c r="L1632" s="163"/>
      <c r="M1632" s="168"/>
      <c r="N1632" s="169"/>
      <c r="O1632" s="169"/>
      <c r="P1632" s="169"/>
      <c r="Q1632" s="169"/>
      <c r="R1632" s="169"/>
      <c r="S1632" s="169"/>
      <c r="T1632" s="170"/>
      <c r="AT1632" s="164" t="s">
        <v>182</v>
      </c>
      <c r="AU1632" s="164" t="s">
        <v>84</v>
      </c>
      <c r="AV1632" s="12" t="s">
        <v>84</v>
      </c>
      <c r="AW1632" s="12" t="s">
        <v>34</v>
      </c>
      <c r="AX1632" s="12" t="s">
        <v>74</v>
      </c>
      <c r="AY1632" s="164" t="s">
        <v>171</v>
      </c>
    </row>
    <row r="1633" spans="2:51" s="12" customFormat="1" ht="12">
      <c r="B1633" s="163"/>
      <c r="D1633" s="160" t="s">
        <v>182</v>
      </c>
      <c r="E1633" s="164" t="s">
        <v>3</v>
      </c>
      <c r="F1633" s="165" t="s">
        <v>1925</v>
      </c>
      <c r="H1633" s="166">
        <v>19.05</v>
      </c>
      <c r="I1633" s="167"/>
      <c r="L1633" s="163"/>
      <c r="M1633" s="168"/>
      <c r="N1633" s="169"/>
      <c r="O1633" s="169"/>
      <c r="P1633" s="169"/>
      <c r="Q1633" s="169"/>
      <c r="R1633" s="169"/>
      <c r="S1633" s="169"/>
      <c r="T1633" s="170"/>
      <c r="AT1633" s="164" t="s">
        <v>182</v>
      </c>
      <c r="AU1633" s="164" t="s">
        <v>84</v>
      </c>
      <c r="AV1633" s="12" t="s">
        <v>84</v>
      </c>
      <c r="AW1633" s="12" t="s">
        <v>34</v>
      </c>
      <c r="AX1633" s="12" t="s">
        <v>74</v>
      </c>
      <c r="AY1633" s="164" t="s">
        <v>171</v>
      </c>
    </row>
    <row r="1634" spans="2:51" s="12" customFormat="1" ht="12">
      <c r="B1634" s="163"/>
      <c r="D1634" s="160" t="s">
        <v>182</v>
      </c>
      <c r="E1634" s="164" t="s">
        <v>3</v>
      </c>
      <c r="F1634" s="165" t="s">
        <v>1926</v>
      </c>
      <c r="H1634" s="166">
        <v>27.6</v>
      </c>
      <c r="I1634" s="167"/>
      <c r="L1634" s="163"/>
      <c r="M1634" s="168"/>
      <c r="N1634" s="169"/>
      <c r="O1634" s="169"/>
      <c r="P1634" s="169"/>
      <c r="Q1634" s="169"/>
      <c r="R1634" s="169"/>
      <c r="S1634" s="169"/>
      <c r="T1634" s="170"/>
      <c r="AT1634" s="164" t="s">
        <v>182</v>
      </c>
      <c r="AU1634" s="164" t="s">
        <v>84</v>
      </c>
      <c r="AV1634" s="12" t="s">
        <v>84</v>
      </c>
      <c r="AW1634" s="12" t="s">
        <v>34</v>
      </c>
      <c r="AX1634" s="12" t="s">
        <v>74</v>
      </c>
      <c r="AY1634" s="164" t="s">
        <v>171</v>
      </c>
    </row>
    <row r="1635" spans="2:51" s="12" customFormat="1" ht="12">
      <c r="B1635" s="163"/>
      <c r="D1635" s="160" t="s">
        <v>182</v>
      </c>
      <c r="E1635" s="164" t="s">
        <v>3</v>
      </c>
      <c r="F1635" s="165" t="s">
        <v>1927</v>
      </c>
      <c r="H1635" s="166">
        <v>81.06</v>
      </c>
      <c r="I1635" s="167"/>
      <c r="L1635" s="163"/>
      <c r="M1635" s="168"/>
      <c r="N1635" s="169"/>
      <c r="O1635" s="169"/>
      <c r="P1635" s="169"/>
      <c r="Q1635" s="169"/>
      <c r="R1635" s="169"/>
      <c r="S1635" s="169"/>
      <c r="T1635" s="170"/>
      <c r="AT1635" s="164" t="s">
        <v>182</v>
      </c>
      <c r="AU1635" s="164" t="s">
        <v>84</v>
      </c>
      <c r="AV1635" s="12" t="s">
        <v>84</v>
      </c>
      <c r="AW1635" s="12" t="s">
        <v>34</v>
      </c>
      <c r="AX1635" s="12" t="s">
        <v>74</v>
      </c>
      <c r="AY1635" s="164" t="s">
        <v>171</v>
      </c>
    </row>
    <row r="1636" spans="2:51" s="12" customFormat="1" ht="12">
      <c r="B1636" s="163"/>
      <c r="D1636" s="160" t="s">
        <v>182</v>
      </c>
      <c r="E1636" s="164" t="s">
        <v>3</v>
      </c>
      <c r="F1636" s="165" t="s">
        <v>1928</v>
      </c>
      <c r="H1636" s="166">
        <v>51.78</v>
      </c>
      <c r="I1636" s="167"/>
      <c r="L1636" s="163"/>
      <c r="M1636" s="168"/>
      <c r="N1636" s="169"/>
      <c r="O1636" s="169"/>
      <c r="P1636" s="169"/>
      <c r="Q1636" s="169"/>
      <c r="R1636" s="169"/>
      <c r="S1636" s="169"/>
      <c r="T1636" s="170"/>
      <c r="AT1636" s="164" t="s">
        <v>182</v>
      </c>
      <c r="AU1636" s="164" t="s">
        <v>84</v>
      </c>
      <c r="AV1636" s="12" t="s">
        <v>84</v>
      </c>
      <c r="AW1636" s="12" t="s">
        <v>34</v>
      </c>
      <c r="AX1636" s="12" t="s">
        <v>74</v>
      </c>
      <c r="AY1636" s="164" t="s">
        <v>171</v>
      </c>
    </row>
    <row r="1637" spans="2:51" s="12" customFormat="1" ht="12">
      <c r="B1637" s="163"/>
      <c r="D1637" s="160" t="s">
        <v>182</v>
      </c>
      <c r="E1637" s="164" t="s">
        <v>3</v>
      </c>
      <c r="F1637" s="165" t="s">
        <v>1929</v>
      </c>
      <c r="H1637" s="166">
        <v>26.7</v>
      </c>
      <c r="I1637" s="167"/>
      <c r="L1637" s="163"/>
      <c r="M1637" s="168"/>
      <c r="N1637" s="169"/>
      <c r="O1637" s="169"/>
      <c r="P1637" s="169"/>
      <c r="Q1637" s="169"/>
      <c r="R1637" s="169"/>
      <c r="S1637" s="169"/>
      <c r="T1637" s="170"/>
      <c r="AT1637" s="164" t="s">
        <v>182</v>
      </c>
      <c r="AU1637" s="164" t="s">
        <v>84</v>
      </c>
      <c r="AV1637" s="12" t="s">
        <v>84</v>
      </c>
      <c r="AW1637" s="12" t="s">
        <v>34</v>
      </c>
      <c r="AX1637" s="12" t="s">
        <v>74</v>
      </c>
      <c r="AY1637" s="164" t="s">
        <v>171</v>
      </c>
    </row>
    <row r="1638" spans="2:51" s="12" customFormat="1" ht="12">
      <c r="B1638" s="163"/>
      <c r="D1638" s="160" t="s">
        <v>182</v>
      </c>
      <c r="E1638" s="164" t="s">
        <v>3</v>
      </c>
      <c r="F1638" s="165" t="s">
        <v>1930</v>
      </c>
      <c r="H1638" s="166">
        <v>24.15</v>
      </c>
      <c r="I1638" s="167"/>
      <c r="L1638" s="163"/>
      <c r="M1638" s="168"/>
      <c r="N1638" s="169"/>
      <c r="O1638" s="169"/>
      <c r="P1638" s="169"/>
      <c r="Q1638" s="169"/>
      <c r="R1638" s="169"/>
      <c r="S1638" s="169"/>
      <c r="T1638" s="170"/>
      <c r="AT1638" s="164" t="s">
        <v>182</v>
      </c>
      <c r="AU1638" s="164" t="s">
        <v>84</v>
      </c>
      <c r="AV1638" s="12" t="s">
        <v>84</v>
      </c>
      <c r="AW1638" s="12" t="s">
        <v>34</v>
      </c>
      <c r="AX1638" s="12" t="s">
        <v>74</v>
      </c>
      <c r="AY1638" s="164" t="s">
        <v>171</v>
      </c>
    </row>
    <row r="1639" spans="2:51" s="12" customFormat="1" ht="12">
      <c r="B1639" s="163"/>
      <c r="D1639" s="160" t="s">
        <v>182</v>
      </c>
      <c r="E1639" s="164" t="s">
        <v>3</v>
      </c>
      <c r="F1639" s="165" t="s">
        <v>1931</v>
      </c>
      <c r="H1639" s="166">
        <v>1.74</v>
      </c>
      <c r="I1639" s="167"/>
      <c r="L1639" s="163"/>
      <c r="M1639" s="168"/>
      <c r="N1639" s="169"/>
      <c r="O1639" s="169"/>
      <c r="P1639" s="169"/>
      <c r="Q1639" s="169"/>
      <c r="R1639" s="169"/>
      <c r="S1639" s="169"/>
      <c r="T1639" s="170"/>
      <c r="AT1639" s="164" t="s">
        <v>182</v>
      </c>
      <c r="AU1639" s="164" t="s">
        <v>84</v>
      </c>
      <c r="AV1639" s="12" t="s">
        <v>84</v>
      </c>
      <c r="AW1639" s="12" t="s">
        <v>34</v>
      </c>
      <c r="AX1639" s="12" t="s">
        <v>74</v>
      </c>
      <c r="AY1639" s="164" t="s">
        <v>171</v>
      </c>
    </row>
    <row r="1640" spans="2:51" s="12" customFormat="1" ht="12">
      <c r="B1640" s="163"/>
      <c r="D1640" s="160" t="s">
        <v>182</v>
      </c>
      <c r="E1640" s="164" t="s">
        <v>3</v>
      </c>
      <c r="F1640" s="165" t="s">
        <v>1932</v>
      </c>
      <c r="H1640" s="166">
        <v>4.44</v>
      </c>
      <c r="I1640" s="167"/>
      <c r="L1640" s="163"/>
      <c r="M1640" s="168"/>
      <c r="N1640" s="169"/>
      <c r="O1640" s="169"/>
      <c r="P1640" s="169"/>
      <c r="Q1640" s="169"/>
      <c r="R1640" s="169"/>
      <c r="S1640" s="169"/>
      <c r="T1640" s="170"/>
      <c r="AT1640" s="164" t="s">
        <v>182</v>
      </c>
      <c r="AU1640" s="164" t="s">
        <v>84</v>
      </c>
      <c r="AV1640" s="12" t="s">
        <v>84</v>
      </c>
      <c r="AW1640" s="12" t="s">
        <v>34</v>
      </c>
      <c r="AX1640" s="12" t="s">
        <v>74</v>
      </c>
      <c r="AY1640" s="164" t="s">
        <v>171</v>
      </c>
    </row>
    <row r="1641" spans="2:51" s="14" customFormat="1" ht="12">
      <c r="B1641" s="179"/>
      <c r="D1641" s="160" t="s">
        <v>182</v>
      </c>
      <c r="E1641" s="180" t="s">
        <v>3</v>
      </c>
      <c r="F1641" s="181" t="s">
        <v>1913</v>
      </c>
      <c r="H1641" s="180" t="s">
        <v>3</v>
      </c>
      <c r="I1641" s="182"/>
      <c r="L1641" s="179"/>
      <c r="M1641" s="183"/>
      <c r="N1641" s="184"/>
      <c r="O1641" s="184"/>
      <c r="P1641" s="184"/>
      <c r="Q1641" s="184"/>
      <c r="R1641" s="184"/>
      <c r="S1641" s="184"/>
      <c r="T1641" s="185"/>
      <c r="AT1641" s="180" t="s">
        <v>182</v>
      </c>
      <c r="AU1641" s="180" t="s">
        <v>84</v>
      </c>
      <c r="AV1641" s="14" t="s">
        <v>82</v>
      </c>
      <c r="AW1641" s="14" t="s">
        <v>34</v>
      </c>
      <c r="AX1641" s="14" t="s">
        <v>74</v>
      </c>
      <c r="AY1641" s="180" t="s">
        <v>171</v>
      </c>
    </row>
    <row r="1642" spans="2:51" s="12" customFormat="1" ht="12">
      <c r="B1642" s="163"/>
      <c r="D1642" s="160" t="s">
        <v>182</v>
      </c>
      <c r="E1642" s="164" t="s">
        <v>3</v>
      </c>
      <c r="F1642" s="165" t="s">
        <v>1933</v>
      </c>
      <c r="H1642" s="166">
        <v>9.54</v>
      </c>
      <c r="I1642" s="167"/>
      <c r="L1642" s="163"/>
      <c r="M1642" s="168"/>
      <c r="N1642" s="169"/>
      <c r="O1642" s="169"/>
      <c r="P1642" s="169"/>
      <c r="Q1642" s="169"/>
      <c r="R1642" s="169"/>
      <c r="S1642" s="169"/>
      <c r="T1642" s="170"/>
      <c r="AT1642" s="164" t="s">
        <v>182</v>
      </c>
      <c r="AU1642" s="164" t="s">
        <v>84</v>
      </c>
      <c r="AV1642" s="12" t="s">
        <v>84</v>
      </c>
      <c r="AW1642" s="12" t="s">
        <v>34</v>
      </c>
      <c r="AX1642" s="12" t="s">
        <v>74</v>
      </c>
      <c r="AY1642" s="164" t="s">
        <v>171</v>
      </c>
    </row>
    <row r="1643" spans="2:51" s="13" customFormat="1" ht="12">
      <c r="B1643" s="171"/>
      <c r="D1643" s="160" t="s">
        <v>182</v>
      </c>
      <c r="E1643" s="172" t="s">
        <v>3</v>
      </c>
      <c r="F1643" s="173" t="s">
        <v>201</v>
      </c>
      <c r="H1643" s="174">
        <v>302.43</v>
      </c>
      <c r="I1643" s="175"/>
      <c r="L1643" s="171"/>
      <c r="M1643" s="176"/>
      <c r="N1643" s="177"/>
      <c r="O1643" s="177"/>
      <c r="P1643" s="177"/>
      <c r="Q1643" s="177"/>
      <c r="R1643" s="177"/>
      <c r="S1643" s="177"/>
      <c r="T1643" s="178"/>
      <c r="AT1643" s="172" t="s">
        <v>182</v>
      </c>
      <c r="AU1643" s="172" t="s">
        <v>84</v>
      </c>
      <c r="AV1643" s="13" t="s">
        <v>178</v>
      </c>
      <c r="AW1643" s="13" t="s">
        <v>34</v>
      </c>
      <c r="AX1643" s="13" t="s">
        <v>82</v>
      </c>
      <c r="AY1643" s="172" t="s">
        <v>171</v>
      </c>
    </row>
    <row r="1644" spans="2:65" s="1" customFormat="1" ht="16.5" customHeight="1">
      <c r="B1644" s="147"/>
      <c r="C1644" s="148" t="s">
        <v>1934</v>
      </c>
      <c r="D1644" s="148" t="s">
        <v>173</v>
      </c>
      <c r="E1644" s="149" t="s">
        <v>1935</v>
      </c>
      <c r="F1644" s="150" t="s">
        <v>1936</v>
      </c>
      <c r="G1644" s="151" t="s">
        <v>1259</v>
      </c>
      <c r="H1644" s="152">
        <v>45</v>
      </c>
      <c r="I1644" s="153"/>
      <c r="J1644" s="154">
        <f>ROUND(I1644*H1644,2)</f>
        <v>0</v>
      </c>
      <c r="K1644" s="150" t="s">
        <v>177</v>
      </c>
      <c r="L1644" s="32"/>
      <c r="M1644" s="155" t="s">
        <v>3</v>
      </c>
      <c r="N1644" s="156" t="s">
        <v>45</v>
      </c>
      <c r="O1644" s="51"/>
      <c r="P1644" s="157">
        <f>O1644*H1644</f>
        <v>0</v>
      </c>
      <c r="Q1644" s="157">
        <v>0.00591</v>
      </c>
      <c r="R1644" s="157">
        <f>Q1644*H1644</f>
        <v>0.26595</v>
      </c>
      <c r="S1644" s="157">
        <v>0</v>
      </c>
      <c r="T1644" s="158">
        <f>S1644*H1644</f>
        <v>0</v>
      </c>
      <c r="AR1644" s="18" t="s">
        <v>386</v>
      </c>
      <c r="AT1644" s="18" t="s">
        <v>173</v>
      </c>
      <c r="AU1644" s="18" t="s">
        <v>84</v>
      </c>
      <c r="AY1644" s="18" t="s">
        <v>171</v>
      </c>
      <c r="BE1644" s="159">
        <f>IF(N1644="základní",J1644,0)</f>
        <v>0</v>
      </c>
      <c r="BF1644" s="159">
        <f>IF(N1644="snížená",J1644,0)</f>
        <v>0</v>
      </c>
      <c r="BG1644" s="159">
        <f>IF(N1644="zákl. přenesená",J1644,0)</f>
        <v>0</v>
      </c>
      <c r="BH1644" s="159">
        <f>IF(N1644="sníž. přenesená",J1644,0)</f>
        <v>0</v>
      </c>
      <c r="BI1644" s="159">
        <f>IF(N1644="nulová",J1644,0)</f>
        <v>0</v>
      </c>
      <c r="BJ1644" s="18" t="s">
        <v>82</v>
      </c>
      <c r="BK1644" s="159">
        <f>ROUND(I1644*H1644,2)</f>
        <v>0</v>
      </c>
      <c r="BL1644" s="18" t="s">
        <v>386</v>
      </c>
      <c r="BM1644" s="18" t="s">
        <v>1937</v>
      </c>
    </row>
    <row r="1645" spans="2:47" s="1" customFormat="1" ht="12">
      <c r="B1645" s="32"/>
      <c r="D1645" s="160" t="s">
        <v>180</v>
      </c>
      <c r="F1645" s="161" t="s">
        <v>1938</v>
      </c>
      <c r="I1645" s="93"/>
      <c r="L1645" s="32"/>
      <c r="M1645" s="162"/>
      <c r="N1645" s="51"/>
      <c r="O1645" s="51"/>
      <c r="P1645" s="51"/>
      <c r="Q1645" s="51"/>
      <c r="R1645" s="51"/>
      <c r="S1645" s="51"/>
      <c r="T1645" s="52"/>
      <c r="AT1645" s="18" t="s">
        <v>180</v>
      </c>
      <c r="AU1645" s="18" t="s">
        <v>84</v>
      </c>
    </row>
    <row r="1646" spans="2:65" s="1" customFormat="1" ht="16.5" customHeight="1">
      <c r="B1646" s="147"/>
      <c r="C1646" s="148" t="s">
        <v>1939</v>
      </c>
      <c r="D1646" s="148" t="s">
        <v>173</v>
      </c>
      <c r="E1646" s="149" t="s">
        <v>1940</v>
      </c>
      <c r="F1646" s="150" t="s">
        <v>1941</v>
      </c>
      <c r="G1646" s="151" t="s">
        <v>176</v>
      </c>
      <c r="H1646" s="152">
        <v>1008.1</v>
      </c>
      <c r="I1646" s="153"/>
      <c r="J1646" s="154">
        <f>ROUND(I1646*H1646,2)</f>
        <v>0</v>
      </c>
      <c r="K1646" s="150" t="s">
        <v>177</v>
      </c>
      <c r="L1646" s="32"/>
      <c r="M1646" s="155" t="s">
        <v>3</v>
      </c>
      <c r="N1646" s="156" t="s">
        <v>45</v>
      </c>
      <c r="O1646" s="51"/>
      <c r="P1646" s="157">
        <f>O1646*H1646</f>
        <v>0</v>
      </c>
      <c r="Q1646" s="157">
        <v>0.00054</v>
      </c>
      <c r="R1646" s="157">
        <f>Q1646*H1646</f>
        <v>0.544374</v>
      </c>
      <c r="S1646" s="157">
        <v>0</v>
      </c>
      <c r="T1646" s="158">
        <f>S1646*H1646</f>
        <v>0</v>
      </c>
      <c r="AR1646" s="18" t="s">
        <v>386</v>
      </c>
      <c r="AT1646" s="18" t="s">
        <v>173</v>
      </c>
      <c r="AU1646" s="18" t="s">
        <v>84</v>
      </c>
      <c r="AY1646" s="18" t="s">
        <v>171</v>
      </c>
      <c r="BE1646" s="159">
        <f>IF(N1646="základní",J1646,0)</f>
        <v>0</v>
      </c>
      <c r="BF1646" s="159">
        <f>IF(N1646="snížená",J1646,0)</f>
        <v>0</v>
      </c>
      <c r="BG1646" s="159">
        <f>IF(N1646="zákl. přenesená",J1646,0)</f>
        <v>0</v>
      </c>
      <c r="BH1646" s="159">
        <f>IF(N1646="sníž. přenesená",J1646,0)</f>
        <v>0</v>
      </c>
      <c r="BI1646" s="159">
        <f>IF(N1646="nulová",J1646,0)</f>
        <v>0</v>
      </c>
      <c r="BJ1646" s="18" t="s">
        <v>82</v>
      </c>
      <c r="BK1646" s="159">
        <f>ROUND(I1646*H1646,2)</f>
        <v>0</v>
      </c>
      <c r="BL1646" s="18" t="s">
        <v>386</v>
      </c>
      <c r="BM1646" s="18" t="s">
        <v>1942</v>
      </c>
    </row>
    <row r="1647" spans="2:47" s="1" customFormat="1" ht="12">
      <c r="B1647" s="32"/>
      <c r="D1647" s="160" t="s">
        <v>180</v>
      </c>
      <c r="F1647" s="161" t="s">
        <v>1943</v>
      </c>
      <c r="I1647" s="93"/>
      <c r="L1647" s="32"/>
      <c r="M1647" s="162"/>
      <c r="N1647" s="51"/>
      <c r="O1647" s="51"/>
      <c r="P1647" s="51"/>
      <c r="Q1647" s="51"/>
      <c r="R1647" s="51"/>
      <c r="S1647" s="51"/>
      <c r="T1647" s="52"/>
      <c r="AT1647" s="18" t="s">
        <v>180</v>
      </c>
      <c r="AU1647" s="18" t="s">
        <v>84</v>
      </c>
    </row>
    <row r="1648" spans="2:51" s="14" customFormat="1" ht="12">
      <c r="B1648" s="179"/>
      <c r="D1648" s="160" t="s">
        <v>182</v>
      </c>
      <c r="E1648" s="180" t="s">
        <v>3</v>
      </c>
      <c r="F1648" s="181" t="s">
        <v>1903</v>
      </c>
      <c r="H1648" s="180" t="s">
        <v>3</v>
      </c>
      <c r="I1648" s="182"/>
      <c r="L1648" s="179"/>
      <c r="M1648" s="183"/>
      <c r="N1648" s="184"/>
      <c r="O1648" s="184"/>
      <c r="P1648" s="184"/>
      <c r="Q1648" s="184"/>
      <c r="R1648" s="184"/>
      <c r="S1648" s="184"/>
      <c r="T1648" s="185"/>
      <c r="AT1648" s="180" t="s">
        <v>182</v>
      </c>
      <c r="AU1648" s="180" t="s">
        <v>84</v>
      </c>
      <c r="AV1648" s="14" t="s">
        <v>82</v>
      </c>
      <c r="AW1648" s="14" t="s">
        <v>34</v>
      </c>
      <c r="AX1648" s="14" t="s">
        <v>74</v>
      </c>
      <c r="AY1648" s="180" t="s">
        <v>171</v>
      </c>
    </row>
    <row r="1649" spans="2:51" s="12" customFormat="1" ht="12">
      <c r="B1649" s="163"/>
      <c r="D1649" s="160" t="s">
        <v>182</v>
      </c>
      <c r="E1649" s="164" t="s">
        <v>3</v>
      </c>
      <c r="F1649" s="165" t="s">
        <v>1904</v>
      </c>
      <c r="H1649" s="166">
        <v>109.3</v>
      </c>
      <c r="I1649" s="167"/>
      <c r="L1649" s="163"/>
      <c r="M1649" s="168"/>
      <c r="N1649" s="169"/>
      <c r="O1649" s="169"/>
      <c r="P1649" s="169"/>
      <c r="Q1649" s="169"/>
      <c r="R1649" s="169"/>
      <c r="S1649" s="169"/>
      <c r="T1649" s="170"/>
      <c r="AT1649" s="164" t="s">
        <v>182</v>
      </c>
      <c r="AU1649" s="164" t="s">
        <v>84</v>
      </c>
      <c r="AV1649" s="12" t="s">
        <v>84</v>
      </c>
      <c r="AW1649" s="12" t="s">
        <v>34</v>
      </c>
      <c r="AX1649" s="12" t="s">
        <v>74</v>
      </c>
      <c r="AY1649" s="164" t="s">
        <v>171</v>
      </c>
    </row>
    <row r="1650" spans="2:51" s="12" customFormat="1" ht="12">
      <c r="B1650" s="163"/>
      <c r="D1650" s="160" t="s">
        <v>182</v>
      </c>
      <c r="E1650" s="164" t="s">
        <v>3</v>
      </c>
      <c r="F1650" s="165" t="s">
        <v>1905</v>
      </c>
      <c r="H1650" s="166">
        <v>50.9</v>
      </c>
      <c r="I1650" s="167"/>
      <c r="L1650" s="163"/>
      <c r="M1650" s="168"/>
      <c r="N1650" s="169"/>
      <c r="O1650" s="169"/>
      <c r="P1650" s="169"/>
      <c r="Q1650" s="169"/>
      <c r="R1650" s="169"/>
      <c r="S1650" s="169"/>
      <c r="T1650" s="170"/>
      <c r="AT1650" s="164" t="s">
        <v>182</v>
      </c>
      <c r="AU1650" s="164" t="s">
        <v>84</v>
      </c>
      <c r="AV1650" s="12" t="s">
        <v>84</v>
      </c>
      <c r="AW1650" s="12" t="s">
        <v>34</v>
      </c>
      <c r="AX1650" s="12" t="s">
        <v>74</v>
      </c>
      <c r="AY1650" s="164" t="s">
        <v>171</v>
      </c>
    </row>
    <row r="1651" spans="2:51" s="12" customFormat="1" ht="12">
      <c r="B1651" s="163"/>
      <c r="D1651" s="160" t="s">
        <v>182</v>
      </c>
      <c r="E1651" s="164" t="s">
        <v>3</v>
      </c>
      <c r="F1651" s="165" t="s">
        <v>1906</v>
      </c>
      <c r="H1651" s="166">
        <v>27.7</v>
      </c>
      <c r="I1651" s="167"/>
      <c r="L1651" s="163"/>
      <c r="M1651" s="168"/>
      <c r="N1651" s="169"/>
      <c r="O1651" s="169"/>
      <c r="P1651" s="169"/>
      <c r="Q1651" s="169"/>
      <c r="R1651" s="169"/>
      <c r="S1651" s="169"/>
      <c r="T1651" s="170"/>
      <c r="AT1651" s="164" t="s">
        <v>182</v>
      </c>
      <c r="AU1651" s="164" t="s">
        <v>84</v>
      </c>
      <c r="AV1651" s="12" t="s">
        <v>84</v>
      </c>
      <c r="AW1651" s="12" t="s">
        <v>34</v>
      </c>
      <c r="AX1651" s="12" t="s">
        <v>74</v>
      </c>
      <c r="AY1651" s="164" t="s">
        <v>171</v>
      </c>
    </row>
    <row r="1652" spans="2:51" s="12" customFormat="1" ht="12">
      <c r="B1652" s="163"/>
      <c r="D1652" s="160" t="s">
        <v>182</v>
      </c>
      <c r="E1652" s="164" t="s">
        <v>3</v>
      </c>
      <c r="F1652" s="165" t="s">
        <v>1907</v>
      </c>
      <c r="H1652" s="166">
        <v>63.5</v>
      </c>
      <c r="I1652" s="167"/>
      <c r="L1652" s="163"/>
      <c r="M1652" s="168"/>
      <c r="N1652" s="169"/>
      <c r="O1652" s="169"/>
      <c r="P1652" s="169"/>
      <c r="Q1652" s="169"/>
      <c r="R1652" s="169"/>
      <c r="S1652" s="169"/>
      <c r="T1652" s="170"/>
      <c r="AT1652" s="164" t="s">
        <v>182</v>
      </c>
      <c r="AU1652" s="164" t="s">
        <v>84</v>
      </c>
      <c r="AV1652" s="12" t="s">
        <v>84</v>
      </c>
      <c r="AW1652" s="12" t="s">
        <v>34</v>
      </c>
      <c r="AX1652" s="12" t="s">
        <v>74</v>
      </c>
      <c r="AY1652" s="164" t="s">
        <v>171</v>
      </c>
    </row>
    <row r="1653" spans="2:51" s="12" customFormat="1" ht="12">
      <c r="B1653" s="163"/>
      <c r="D1653" s="160" t="s">
        <v>182</v>
      </c>
      <c r="E1653" s="164" t="s">
        <v>3</v>
      </c>
      <c r="F1653" s="165" t="s">
        <v>1006</v>
      </c>
      <c r="H1653" s="166">
        <v>92</v>
      </c>
      <c r="I1653" s="167"/>
      <c r="L1653" s="163"/>
      <c r="M1653" s="168"/>
      <c r="N1653" s="169"/>
      <c r="O1653" s="169"/>
      <c r="P1653" s="169"/>
      <c r="Q1653" s="169"/>
      <c r="R1653" s="169"/>
      <c r="S1653" s="169"/>
      <c r="T1653" s="170"/>
      <c r="AT1653" s="164" t="s">
        <v>182</v>
      </c>
      <c r="AU1653" s="164" t="s">
        <v>84</v>
      </c>
      <c r="AV1653" s="12" t="s">
        <v>84</v>
      </c>
      <c r="AW1653" s="12" t="s">
        <v>34</v>
      </c>
      <c r="AX1653" s="12" t="s">
        <v>74</v>
      </c>
      <c r="AY1653" s="164" t="s">
        <v>171</v>
      </c>
    </row>
    <row r="1654" spans="2:51" s="12" customFormat="1" ht="12">
      <c r="B1654" s="163"/>
      <c r="D1654" s="160" t="s">
        <v>182</v>
      </c>
      <c r="E1654" s="164" t="s">
        <v>3</v>
      </c>
      <c r="F1654" s="165" t="s">
        <v>1908</v>
      </c>
      <c r="H1654" s="166">
        <v>270.2</v>
      </c>
      <c r="I1654" s="167"/>
      <c r="L1654" s="163"/>
      <c r="M1654" s="168"/>
      <c r="N1654" s="169"/>
      <c r="O1654" s="169"/>
      <c r="P1654" s="169"/>
      <c r="Q1654" s="169"/>
      <c r="R1654" s="169"/>
      <c r="S1654" s="169"/>
      <c r="T1654" s="170"/>
      <c r="AT1654" s="164" t="s">
        <v>182</v>
      </c>
      <c r="AU1654" s="164" t="s">
        <v>84</v>
      </c>
      <c r="AV1654" s="12" t="s">
        <v>84</v>
      </c>
      <c r="AW1654" s="12" t="s">
        <v>34</v>
      </c>
      <c r="AX1654" s="12" t="s">
        <v>74</v>
      </c>
      <c r="AY1654" s="164" t="s">
        <v>171</v>
      </c>
    </row>
    <row r="1655" spans="2:51" s="12" customFormat="1" ht="12">
      <c r="B1655" s="163"/>
      <c r="D1655" s="160" t="s">
        <v>182</v>
      </c>
      <c r="E1655" s="164" t="s">
        <v>3</v>
      </c>
      <c r="F1655" s="165" t="s">
        <v>1909</v>
      </c>
      <c r="H1655" s="166">
        <v>172.6</v>
      </c>
      <c r="I1655" s="167"/>
      <c r="L1655" s="163"/>
      <c r="M1655" s="168"/>
      <c r="N1655" s="169"/>
      <c r="O1655" s="169"/>
      <c r="P1655" s="169"/>
      <c r="Q1655" s="169"/>
      <c r="R1655" s="169"/>
      <c r="S1655" s="169"/>
      <c r="T1655" s="170"/>
      <c r="AT1655" s="164" t="s">
        <v>182</v>
      </c>
      <c r="AU1655" s="164" t="s">
        <v>84</v>
      </c>
      <c r="AV1655" s="12" t="s">
        <v>84</v>
      </c>
      <c r="AW1655" s="12" t="s">
        <v>34</v>
      </c>
      <c r="AX1655" s="12" t="s">
        <v>74</v>
      </c>
      <c r="AY1655" s="164" t="s">
        <v>171</v>
      </c>
    </row>
    <row r="1656" spans="2:51" s="12" customFormat="1" ht="12">
      <c r="B1656" s="163"/>
      <c r="D1656" s="160" t="s">
        <v>182</v>
      </c>
      <c r="E1656" s="164" t="s">
        <v>3</v>
      </c>
      <c r="F1656" s="165" t="s">
        <v>991</v>
      </c>
      <c r="H1656" s="166">
        <v>89</v>
      </c>
      <c r="I1656" s="167"/>
      <c r="L1656" s="163"/>
      <c r="M1656" s="168"/>
      <c r="N1656" s="169"/>
      <c r="O1656" s="169"/>
      <c r="P1656" s="169"/>
      <c r="Q1656" s="169"/>
      <c r="R1656" s="169"/>
      <c r="S1656" s="169"/>
      <c r="T1656" s="170"/>
      <c r="AT1656" s="164" t="s">
        <v>182</v>
      </c>
      <c r="AU1656" s="164" t="s">
        <v>84</v>
      </c>
      <c r="AV1656" s="12" t="s">
        <v>84</v>
      </c>
      <c r="AW1656" s="12" t="s">
        <v>34</v>
      </c>
      <c r="AX1656" s="12" t="s">
        <v>74</v>
      </c>
      <c r="AY1656" s="164" t="s">
        <v>171</v>
      </c>
    </row>
    <row r="1657" spans="2:51" s="12" customFormat="1" ht="12">
      <c r="B1657" s="163"/>
      <c r="D1657" s="160" t="s">
        <v>182</v>
      </c>
      <c r="E1657" s="164" t="s">
        <v>3</v>
      </c>
      <c r="F1657" s="165" t="s">
        <v>1910</v>
      </c>
      <c r="H1657" s="166">
        <v>80.5</v>
      </c>
      <c r="I1657" s="167"/>
      <c r="L1657" s="163"/>
      <c r="M1657" s="168"/>
      <c r="N1657" s="169"/>
      <c r="O1657" s="169"/>
      <c r="P1657" s="169"/>
      <c r="Q1657" s="169"/>
      <c r="R1657" s="169"/>
      <c r="S1657" s="169"/>
      <c r="T1657" s="170"/>
      <c r="AT1657" s="164" t="s">
        <v>182</v>
      </c>
      <c r="AU1657" s="164" t="s">
        <v>84</v>
      </c>
      <c r="AV1657" s="12" t="s">
        <v>84</v>
      </c>
      <c r="AW1657" s="12" t="s">
        <v>34</v>
      </c>
      <c r="AX1657" s="12" t="s">
        <v>74</v>
      </c>
      <c r="AY1657" s="164" t="s">
        <v>171</v>
      </c>
    </row>
    <row r="1658" spans="2:51" s="12" customFormat="1" ht="12">
      <c r="B1658" s="163"/>
      <c r="D1658" s="160" t="s">
        <v>182</v>
      </c>
      <c r="E1658" s="164" t="s">
        <v>3</v>
      </c>
      <c r="F1658" s="165" t="s">
        <v>1911</v>
      </c>
      <c r="H1658" s="166">
        <v>5.8</v>
      </c>
      <c r="I1658" s="167"/>
      <c r="L1658" s="163"/>
      <c r="M1658" s="168"/>
      <c r="N1658" s="169"/>
      <c r="O1658" s="169"/>
      <c r="P1658" s="169"/>
      <c r="Q1658" s="169"/>
      <c r="R1658" s="169"/>
      <c r="S1658" s="169"/>
      <c r="T1658" s="170"/>
      <c r="AT1658" s="164" t="s">
        <v>182</v>
      </c>
      <c r="AU1658" s="164" t="s">
        <v>84</v>
      </c>
      <c r="AV1658" s="12" t="s">
        <v>84</v>
      </c>
      <c r="AW1658" s="12" t="s">
        <v>34</v>
      </c>
      <c r="AX1658" s="12" t="s">
        <v>74</v>
      </c>
      <c r="AY1658" s="164" t="s">
        <v>171</v>
      </c>
    </row>
    <row r="1659" spans="2:51" s="12" customFormat="1" ht="12">
      <c r="B1659" s="163"/>
      <c r="D1659" s="160" t="s">
        <v>182</v>
      </c>
      <c r="E1659" s="164" t="s">
        <v>3</v>
      </c>
      <c r="F1659" s="165" t="s">
        <v>1912</v>
      </c>
      <c r="H1659" s="166">
        <v>14.8</v>
      </c>
      <c r="I1659" s="167"/>
      <c r="L1659" s="163"/>
      <c r="M1659" s="168"/>
      <c r="N1659" s="169"/>
      <c r="O1659" s="169"/>
      <c r="P1659" s="169"/>
      <c r="Q1659" s="169"/>
      <c r="R1659" s="169"/>
      <c r="S1659" s="169"/>
      <c r="T1659" s="170"/>
      <c r="AT1659" s="164" t="s">
        <v>182</v>
      </c>
      <c r="AU1659" s="164" t="s">
        <v>84</v>
      </c>
      <c r="AV1659" s="12" t="s">
        <v>84</v>
      </c>
      <c r="AW1659" s="12" t="s">
        <v>34</v>
      </c>
      <c r="AX1659" s="12" t="s">
        <v>74</v>
      </c>
      <c r="AY1659" s="164" t="s">
        <v>171</v>
      </c>
    </row>
    <row r="1660" spans="2:51" s="14" customFormat="1" ht="12">
      <c r="B1660" s="179"/>
      <c r="D1660" s="160" t="s">
        <v>182</v>
      </c>
      <c r="E1660" s="180" t="s">
        <v>3</v>
      </c>
      <c r="F1660" s="181" t="s">
        <v>1913</v>
      </c>
      <c r="H1660" s="180" t="s">
        <v>3</v>
      </c>
      <c r="I1660" s="182"/>
      <c r="L1660" s="179"/>
      <c r="M1660" s="183"/>
      <c r="N1660" s="184"/>
      <c r="O1660" s="184"/>
      <c r="P1660" s="184"/>
      <c r="Q1660" s="184"/>
      <c r="R1660" s="184"/>
      <c r="S1660" s="184"/>
      <c r="T1660" s="185"/>
      <c r="AT1660" s="180" t="s">
        <v>182</v>
      </c>
      <c r="AU1660" s="180" t="s">
        <v>84</v>
      </c>
      <c r="AV1660" s="14" t="s">
        <v>82</v>
      </c>
      <c r="AW1660" s="14" t="s">
        <v>34</v>
      </c>
      <c r="AX1660" s="14" t="s">
        <v>74</v>
      </c>
      <c r="AY1660" s="180" t="s">
        <v>171</v>
      </c>
    </row>
    <row r="1661" spans="2:51" s="12" customFormat="1" ht="12">
      <c r="B1661" s="163"/>
      <c r="D1661" s="160" t="s">
        <v>182</v>
      </c>
      <c r="E1661" s="164" t="s">
        <v>3</v>
      </c>
      <c r="F1661" s="165" t="s">
        <v>1914</v>
      </c>
      <c r="H1661" s="166">
        <v>31.8</v>
      </c>
      <c r="I1661" s="167"/>
      <c r="L1661" s="163"/>
      <c r="M1661" s="168"/>
      <c r="N1661" s="169"/>
      <c r="O1661" s="169"/>
      <c r="P1661" s="169"/>
      <c r="Q1661" s="169"/>
      <c r="R1661" s="169"/>
      <c r="S1661" s="169"/>
      <c r="T1661" s="170"/>
      <c r="AT1661" s="164" t="s">
        <v>182</v>
      </c>
      <c r="AU1661" s="164" t="s">
        <v>84</v>
      </c>
      <c r="AV1661" s="12" t="s">
        <v>84</v>
      </c>
      <c r="AW1661" s="12" t="s">
        <v>34</v>
      </c>
      <c r="AX1661" s="12" t="s">
        <v>74</v>
      </c>
      <c r="AY1661" s="164" t="s">
        <v>171</v>
      </c>
    </row>
    <row r="1662" spans="2:51" s="13" customFormat="1" ht="12">
      <c r="B1662" s="171"/>
      <c r="D1662" s="160" t="s">
        <v>182</v>
      </c>
      <c r="E1662" s="172" t="s">
        <v>3</v>
      </c>
      <c r="F1662" s="173" t="s">
        <v>201</v>
      </c>
      <c r="H1662" s="174">
        <v>1008.0999999999998</v>
      </c>
      <c r="I1662" s="175"/>
      <c r="L1662" s="171"/>
      <c r="M1662" s="176"/>
      <c r="N1662" s="177"/>
      <c r="O1662" s="177"/>
      <c r="P1662" s="177"/>
      <c r="Q1662" s="177"/>
      <c r="R1662" s="177"/>
      <c r="S1662" s="177"/>
      <c r="T1662" s="178"/>
      <c r="AT1662" s="172" t="s">
        <v>182</v>
      </c>
      <c r="AU1662" s="172" t="s">
        <v>84</v>
      </c>
      <c r="AV1662" s="13" t="s">
        <v>178</v>
      </c>
      <c r="AW1662" s="13" t="s">
        <v>34</v>
      </c>
      <c r="AX1662" s="13" t="s">
        <v>82</v>
      </c>
      <c r="AY1662" s="172" t="s">
        <v>171</v>
      </c>
    </row>
    <row r="1663" spans="2:65" s="1" customFormat="1" ht="16.5" customHeight="1">
      <c r="B1663" s="147"/>
      <c r="C1663" s="148" t="s">
        <v>1944</v>
      </c>
      <c r="D1663" s="148" t="s">
        <v>173</v>
      </c>
      <c r="E1663" s="149" t="s">
        <v>1945</v>
      </c>
      <c r="F1663" s="150" t="s">
        <v>1946</v>
      </c>
      <c r="G1663" s="151" t="s">
        <v>176</v>
      </c>
      <c r="H1663" s="152">
        <v>1008.1</v>
      </c>
      <c r="I1663" s="153"/>
      <c r="J1663" s="154">
        <f>ROUND(I1663*H1663,2)</f>
        <v>0</v>
      </c>
      <c r="K1663" s="150" t="s">
        <v>177</v>
      </c>
      <c r="L1663" s="32"/>
      <c r="M1663" s="155" t="s">
        <v>3</v>
      </c>
      <c r="N1663" s="156" t="s">
        <v>45</v>
      </c>
      <c r="O1663" s="51"/>
      <c r="P1663" s="157">
        <f>O1663*H1663</f>
        <v>0</v>
      </c>
      <c r="Q1663" s="157">
        <v>0.0048</v>
      </c>
      <c r="R1663" s="157">
        <f>Q1663*H1663</f>
        <v>4.83888</v>
      </c>
      <c r="S1663" s="157">
        <v>0</v>
      </c>
      <c r="T1663" s="158">
        <f>S1663*H1663</f>
        <v>0</v>
      </c>
      <c r="AR1663" s="18" t="s">
        <v>386</v>
      </c>
      <c r="AT1663" s="18" t="s">
        <v>173</v>
      </c>
      <c r="AU1663" s="18" t="s">
        <v>84</v>
      </c>
      <c r="AY1663" s="18" t="s">
        <v>171</v>
      </c>
      <c r="BE1663" s="159">
        <f>IF(N1663="základní",J1663,0)</f>
        <v>0</v>
      </c>
      <c r="BF1663" s="159">
        <f>IF(N1663="snížená",J1663,0)</f>
        <v>0</v>
      </c>
      <c r="BG1663" s="159">
        <f>IF(N1663="zákl. přenesená",J1663,0)</f>
        <v>0</v>
      </c>
      <c r="BH1663" s="159">
        <f>IF(N1663="sníž. přenesená",J1663,0)</f>
        <v>0</v>
      </c>
      <c r="BI1663" s="159">
        <f>IF(N1663="nulová",J1663,0)</f>
        <v>0</v>
      </c>
      <c r="BJ1663" s="18" t="s">
        <v>82</v>
      </c>
      <c r="BK1663" s="159">
        <f>ROUND(I1663*H1663,2)</f>
        <v>0</v>
      </c>
      <c r="BL1663" s="18" t="s">
        <v>386</v>
      </c>
      <c r="BM1663" s="18" t="s">
        <v>1947</v>
      </c>
    </row>
    <row r="1664" spans="2:47" s="1" customFormat="1" ht="12">
      <c r="B1664" s="32"/>
      <c r="D1664" s="160" t="s">
        <v>180</v>
      </c>
      <c r="F1664" s="161" t="s">
        <v>1948</v>
      </c>
      <c r="I1664" s="93"/>
      <c r="L1664" s="32"/>
      <c r="M1664" s="162"/>
      <c r="N1664" s="51"/>
      <c r="O1664" s="51"/>
      <c r="P1664" s="51"/>
      <c r="Q1664" s="51"/>
      <c r="R1664" s="51"/>
      <c r="S1664" s="51"/>
      <c r="T1664" s="52"/>
      <c r="AT1664" s="18" t="s">
        <v>180</v>
      </c>
      <c r="AU1664" s="18" t="s">
        <v>84</v>
      </c>
    </row>
    <row r="1665" spans="2:51" s="14" customFormat="1" ht="12">
      <c r="B1665" s="179"/>
      <c r="D1665" s="160" t="s">
        <v>182</v>
      </c>
      <c r="E1665" s="180" t="s">
        <v>3</v>
      </c>
      <c r="F1665" s="181" t="s">
        <v>1903</v>
      </c>
      <c r="H1665" s="180" t="s">
        <v>3</v>
      </c>
      <c r="I1665" s="182"/>
      <c r="L1665" s="179"/>
      <c r="M1665" s="183"/>
      <c r="N1665" s="184"/>
      <c r="O1665" s="184"/>
      <c r="P1665" s="184"/>
      <c r="Q1665" s="184"/>
      <c r="R1665" s="184"/>
      <c r="S1665" s="184"/>
      <c r="T1665" s="185"/>
      <c r="AT1665" s="180" t="s">
        <v>182</v>
      </c>
      <c r="AU1665" s="180" t="s">
        <v>84</v>
      </c>
      <c r="AV1665" s="14" t="s">
        <v>82</v>
      </c>
      <c r="AW1665" s="14" t="s">
        <v>34</v>
      </c>
      <c r="AX1665" s="14" t="s">
        <v>74</v>
      </c>
      <c r="AY1665" s="180" t="s">
        <v>171</v>
      </c>
    </row>
    <row r="1666" spans="2:51" s="12" customFormat="1" ht="12">
      <c r="B1666" s="163"/>
      <c r="D1666" s="160" t="s">
        <v>182</v>
      </c>
      <c r="E1666" s="164" t="s">
        <v>3</v>
      </c>
      <c r="F1666" s="165" t="s">
        <v>1904</v>
      </c>
      <c r="H1666" s="166">
        <v>109.3</v>
      </c>
      <c r="I1666" s="167"/>
      <c r="L1666" s="163"/>
      <c r="M1666" s="168"/>
      <c r="N1666" s="169"/>
      <c r="O1666" s="169"/>
      <c r="P1666" s="169"/>
      <c r="Q1666" s="169"/>
      <c r="R1666" s="169"/>
      <c r="S1666" s="169"/>
      <c r="T1666" s="170"/>
      <c r="AT1666" s="164" t="s">
        <v>182</v>
      </c>
      <c r="AU1666" s="164" t="s">
        <v>84</v>
      </c>
      <c r="AV1666" s="12" t="s">
        <v>84</v>
      </c>
      <c r="AW1666" s="12" t="s">
        <v>34</v>
      </c>
      <c r="AX1666" s="12" t="s">
        <v>74</v>
      </c>
      <c r="AY1666" s="164" t="s">
        <v>171</v>
      </c>
    </row>
    <row r="1667" spans="2:51" s="12" customFormat="1" ht="12">
      <c r="B1667" s="163"/>
      <c r="D1667" s="160" t="s">
        <v>182</v>
      </c>
      <c r="E1667" s="164" t="s">
        <v>3</v>
      </c>
      <c r="F1667" s="165" t="s">
        <v>1905</v>
      </c>
      <c r="H1667" s="166">
        <v>50.9</v>
      </c>
      <c r="I1667" s="167"/>
      <c r="L1667" s="163"/>
      <c r="M1667" s="168"/>
      <c r="N1667" s="169"/>
      <c r="O1667" s="169"/>
      <c r="P1667" s="169"/>
      <c r="Q1667" s="169"/>
      <c r="R1667" s="169"/>
      <c r="S1667" s="169"/>
      <c r="T1667" s="170"/>
      <c r="AT1667" s="164" t="s">
        <v>182</v>
      </c>
      <c r="AU1667" s="164" t="s">
        <v>84</v>
      </c>
      <c r="AV1667" s="12" t="s">
        <v>84</v>
      </c>
      <c r="AW1667" s="12" t="s">
        <v>34</v>
      </c>
      <c r="AX1667" s="12" t="s">
        <v>74</v>
      </c>
      <c r="AY1667" s="164" t="s">
        <v>171</v>
      </c>
    </row>
    <row r="1668" spans="2:51" s="12" customFormat="1" ht="12">
      <c r="B1668" s="163"/>
      <c r="D1668" s="160" t="s">
        <v>182</v>
      </c>
      <c r="E1668" s="164" t="s">
        <v>3</v>
      </c>
      <c r="F1668" s="165" t="s">
        <v>1906</v>
      </c>
      <c r="H1668" s="166">
        <v>27.7</v>
      </c>
      <c r="I1668" s="167"/>
      <c r="L1668" s="163"/>
      <c r="M1668" s="168"/>
      <c r="N1668" s="169"/>
      <c r="O1668" s="169"/>
      <c r="P1668" s="169"/>
      <c r="Q1668" s="169"/>
      <c r="R1668" s="169"/>
      <c r="S1668" s="169"/>
      <c r="T1668" s="170"/>
      <c r="AT1668" s="164" t="s">
        <v>182</v>
      </c>
      <c r="AU1668" s="164" t="s">
        <v>84</v>
      </c>
      <c r="AV1668" s="12" t="s">
        <v>84</v>
      </c>
      <c r="AW1668" s="12" t="s">
        <v>34</v>
      </c>
      <c r="AX1668" s="12" t="s">
        <v>74</v>
      </c>
      <c r="AY1668" s="164" t="s">
        <v>171</v>
      </c>
    </row>
    <row r="1669" spans="2:51" s="12" customFormat="1" ht="12">
      <c r="B1669" s="163"/>
      <c r="D1669" s="160" t="s">
        <v>182</v>
      </c>
      <c r="E1669" s="164" t="s">
        <v>3</v>
      </c>
      <c r="F1669" s="165" t="s">
        <v>1907</v>
      </c>
      <c r="H1669" s="166">
        <v>63.5</v>
      </c>
      <c r="I1669" s="167"/>
      <c r="L1669" s="163"/>
      <c r="M1669" s="168"/>
      <c r="N1669" s="169"/>
      <c r="O1669" s="169"/>
      <c r="P1669" s="169"/>
      <c r="Q1669" s="169"/>
      <c r="R1669" s="169"/>
      <c r="S1669" s="169"/>
      <c r="T1669" s="170"/>
      <c r="AT1669" s="164" t="s">
        <v>182</v>
      </c>
      <c r="AU1669" s="164" t="s">
        <v>84</v>
      </c>
      <c r="AV1669" s="12" t="s">
        <v>84</v>
      </c>
      <c r="AW1669" s="12" t="s">
        <v>34</v>
      </c>
      <c r="AX1669" s="12" t="s">
        <v>74</v>
      </c>
      <c r="AY1669" s="164" t="s">
        <v>171</v>
      </c>
    </row>
    <row r="1670" spans="2:51" s="12" customFormat="1" ht="12">
      <c r="B1670" s="163"/>
      <c r="D1670" s="160" t="s">
        <v>182</v>
      </c>
      <c r="E1670" s="164" t="s">
        <v>3</v>
      </c>
      <c r="F1670" s="165" t="s">
        <v>1006</v>
      </c>
      <c r="H1670" s="166">
        <v>92</v>
      </c>
      <c r="I1670" s="167"/>
      <c r="L1670" s="163"/>
      <c r="M1670" s="168"/>
      <c r="N1670" s="169"/>
      <c r="O1670" s="169"/>
      <c r="P1670" s="169"/>
      <c r="Q1670" s="169"/>
      <c r="R1670" s="169"/>
      <c r="S1670" s="169"/>
      <c r="T1670" s="170"/>
      <c r="AT1670" s="164" t="s">
        <v>182</v>
      </c>
      <c r="AU1670" s="164" t="s">
        <v>84</v>
      </c>
      <c r="AV1670" s="12" t="s">
        <v>84</v>
      </c>
      <c r="AW1670" s="12" t="s">
        <v>34</v>
      </c>
      <c r="AX1670" s="12" t="s">
        <v>74</v>
      </c>
      <c r="AY1670" s="164" t="s">
        <v>171</v>
      </c>
    </row>
    <row r="1671" spans="2:51" s="12" customFormat="1" ht="12">
      <c r="B1671" s="163"/>
      <c r="D1671" s="160" t="s">
        <v>182</v>
      </c>
      <c r="E1671" s="164" t="s">
        <v>3</v>
      </c>
      <c r="F1671" s="165" t="s">
        <v>1908</v>
      </c>
      <c r="H1671" s="166">
        <v>270.2</v>
      </c>
      <c r="I1671" s="167"/>
      <c r="L1671" s="163"/>
      <c r="M1671" s="168"/>
      <c r="N1671" s="169"/>
      <c r="O1671" s="169"/>
      <c r="P1671" s="169"/>
      <c r="Q1671" s="169"/>
      <c r="R1671" s="169"/>
      <c r="S1671" s="169"/>
      <c r="T1671" s="170"/>
      <c r="AT1671" s="164" t="s">
        <v>182</v>
      </c>
      <c r="AU1671" s="164" t="s">
        <v>84</v>
      </c>
      <c r="AV1671" s="12" t="s">
        <v>84</v>
      </c>
      <c r="AW1671" s="12" t="s">
        <v>34</v>
      </c>
      <c r="AX1671" s="12" t="s">
        <v>74</v>
      </c>
      <c r="AY1671" s="164" t="s">
        <v>171</v>
      </c>
    </row>
    <row r="1672" spans="2:51" s="12" customFormat="1" ht="12">
      <c r="B1672" s="163"/>
      <c r="D1672" s="160" t="s">
        <v>182</v>
      </c>
      <c r="E1672" s="164" t="s">
        <v>3</v>
      </c>
      <c r="F1672" s="165" t="s">
        <v>1909</v>
      </c>
      <c r="H1672" s="166">
        <v>172.6</v>
      </c>
      <c r="I1672" s="167"/>
      <c r="L1672" s="163"/>
      <c r="M1672" s="168"/>
      <c r="N1672" s="169"/>
      <c r="O1672" s="169"/>
      <c r="P1672" s="169"/>
      <c r="Q1672" s="169"/>
      <c r="R1672" s="169"/>
      <c r="S1672" s="169"/>
      <c r="T1672" s="170"/>
      <c r="AT1672" s="164" t="s">
        <v>182</v>
      </c>
      <c r="AU1672" s="164" t="s">
        <v>84</v>
      </c>
      <c r="AV1672" s="12" t="s">
        <v>84</v>
      </c>
      <c r="AW1672" s="12" t="s">
        <v>34</v>
      </c>
      <c r="AX1672" s="12" t="s">
        <v>74</v>
      </c>
      <c r="AY1672" s="164" t="s">
        <v>171</v>
      </c>
    </row>
    <row r="1673" spans="2:51" s="12" customFormat="1" ht="12">
      <c r="B1673" s="163"/>
      <c r="D1673" s="160" t="s">
        <v>182</v>
      </c>
      <c r="E1673" s="164" t="s">
        <v>3</v>
      </c>
      <c r="F1673" s="165" t="s">
        <v>991</v>
      </c>
      <c r="H1673" s="166">
        <v>89</v>
      </c>
      <c r="I1673" s="167"/>
      <c r="L1673" s="163"/>
      <c r="M1673" s="168"/>
      <c r="N1673" s="169"/>
      <c r="O1673" s="169"/>
      <c r="P1673" s="169"/>
      <c r="Q1673" s="169"/>
      <c r="R1673" s="169"/>
      <c r="S1673" s="169"/>
      <c r="T1673" s="170"/>
      <c r="AT1673" s="164" t="s">
        <v>182</v>
      </c>
      <c r="AU1673" s="164" t="s">
        <v>84</v>
      </c>
      <c r="AV1673" s="12" t="s">
        <v>84</v>
      </c>
      <c r="AW1673" s="12" t="s">
        <v>34</v>
      </c>
      <c r="AX1673" s="12" t="s">
        <v>74</v>
      </c>
      <c r="AY1673" s="164" t="s">
        <v>171</v>
      </c>
    </row>
    <row r="1674" spans="2:51" s="12" customFormat="1" ht="12">
      <c r="B1674" s="163"/>
      <c r="D1674" s="160" t="s">
        <v>182</v>
      </c>
      <c r="E1674" s="164" t="s">
        <v>3</v>
      </c>
      <c r="F1674" s="165" t="s">
        <v>1910</v>
      </c>
      <c r="H1674" s="166">
        <v>80.5</v>
      </c>
      <c r="I1674" s="167"/>
      <c r="L1674" s="163"/>
      <c r="M1674" s="168"/>
      <c r="N1674" s="169"/>
      <c r="O1674" s="169"/>
      <c r="P1674" s="169"/>
      <c r="Q1674" s="169"/>
      <c r="R1674" s="169"/>
      <c r="S1674" s="169"/>
      <c r="T1674" s="170"/>
      <c r="AT1674" s="164" t="s">
        <v>182</v>
      </c>
      <c r="AU1674" s="164" t="s">
        <v>84</v>
      </c>
      <c r="AV1674" s="12" t="s">
        <v>84</v>
      </c>
      <c r="AW1674" s="12" t="s">
        <v>34</v>
      </c>
      <c r="AX1674" s="12" t="s">
        <v>74</v>
      </c>
      <c r="AY1674" s="164" t="s">
        <v>171</v>
      </c>
    </row>
    <row r="1675" spans="2:51" s="12" customFormat="1" ht="12">
      <c r="B1675" s="163"/>
      <c r="D1675" s="160" t="s">
        <v>182</v>
      </c>
      <c r="E1675" s="164" t="s">
        <v>3</v>
      </c>
      <c r="F1675" s="165" t="s">
        <v>1911</v>
      </c>
      <c r="H1675" s="166">
        <v>5.8</v>
      </c>
      <c r="I1675" s="167"/>
      <c r="L1675" s="163"/>
      <c r="M1675" s="168"/>
      <c r="N1675" s="169"/>
      <c r="O1675" s="169"/>
      <c r="P1675" s="169"/>
      <c r="Q1675" s="169"/>
      <c r="R1675" s="169"/>
      <c r="S1675" s="169"/>
      <c r="T1675" s="170"/>
      <c r="AT1675" s="164" t="s">
        <v>182</v>
      </c>
      <c r="AU1675" s="164" t="s">
        <v>84</v>
      </c>
      <c r="AV1675" s="12" t="s">
        <v>84</v>
      </c>
      <c r="AW1675" s="12" t="s">
        <v>34</v>
      </c>
      <c r="AX1675" s="12" t="s">
        <v>74</v>
      </c>
      <c r="AY1675" s="164" t="s">
        <v>171</v>
      </c>
    </row>
    <row r="1676" spans="2:51" s="12" customFormat="1" ht="12">
      <c r="B1676" s="163"/>
      <c r="D1676" s="160" t="s">
        <v>182</v>
      </c>
      <c r="E1676" s="164" t="s">
        <v>3</v>
      </c>
      <c r="F1676" s="165" t="s">
        <v>1912</v>
      </c>
      <c r="H1676" s="166">
        <v>14.8</v>
      </c>
      <c r="I1676" s="167"/>
      <c r="L1676" s="163"/>
      <c r="M1676" s="168"/>
      <c r="N1676" s="169"/>
      <c r="O1676" s="169"/>
      <c r="P1676" s="169"/>
      <c r="Q1676" s="169"/>
      <c r="R1676" s="169"/>
      <c r="S1676" s="169"/>
      <c r="T1676" s="170"/>
      <c r="AT1676" s="164" t="s">
        <v>182</v>
      </c>
      <c r="AU1676" s="164" t="s">
        <v>84</v>
      </c>
      <c r="AV1676" s="12" t="s">
        <v>84</v>
      </c>
      <c r="AW1676" s="12" t="s">
        <v>34</v>
      </c>
      <c r="AX1676" s="12" t="s">
        <v>74</v>
      </c>
      <c r="AY1676" s="164" t="s">
        <v>171</v>
      </c>
    </row>
    <row r="1677" spans="2:51" s="14" customFormat="1" ht="12">
      <c r="B1677" s="179"/>
      <c r="D1677" s="160" t="s">
        <v>182</v>
      </c>
      <c r="E1677" s="180" t="s">
        <v>3</v>
      </c>
      <c r="F1677" s="181" t="s">
        <v>1913</v>
      </c>
      <c r="H1677" s="180" t="s">
        <v>3</v>
      </c>
      <c r="I1677" s="182"/>
      <c r="L1677" s="179"/>
      <c r="M1677" s="183"/>
      <c r="N1677" s="184"/>
      <c r="O1677" s="184"/>
      <c r="P1677" s="184"/>
      <c r="Q1677" s="184"/>
      <c r="R1677" s="184"/>
      <c r="S1677" s="184"/>
      <c r="T1677" s="185"/>
      <c r="AT1677" s="180" t="s">
        <v>182</v>
      </c>
      <c r="AU1677" s="180" t="s">
        <v>84</v>
      </c>
      <c r="AV1677" s="14" t="s">
        <v>82</v>
      </c>
      <c r="AW1677" s="14" t="s">
        <v>34</v>
      </c>
      <c r="AX1677" s="14" t="s">
        <v>74</v>
      </c>
      <c r="AY1677" s="180" t="s">
        <v>171</v>
      </c>
    </row>
    <row r="1678" spans="2:51" s="12" customFormat="1" ht="12">
      <c r="B1678" s="163"/>
      <c r="D1678" s="160" t="s">
        <v>182</v>
      </c>
      <c r="E1678" s="164" t="s">
        <v>3</v>
      </c>
      <c r="F1678" s="165" t="s">
        <v>1914</v>
      </c>
      <c r="H1678" s="166">
        <v>31.8</v>
      </c>
      <c r="I1678" s="167"/>
      <c r="L1678" s="163"/>
      <c r="M1678" s="168"/>
      <c r="N1678" s="169"/>
      <c r="O1678" s="169"/>
      <c r="P1678" s="169"/>
      <c r="Q1678" s="169"/>
      <c r="R1678" s="169"/>
      <c r="S1678" s="169"/>
      <c r="T1678" s="170"/>
      <c r="AT1678" s="164" t="s">
        <v>182</v>
      </c>
      <c r="AU1678" s="164" t="s">
        <v>84</v>
      </c>
      <c r="AV1678" s="12" t="s">
        <v>84</v>
      </c>
      <c r="AW1678" s="12" t="s">
        <v>34</v>
      </c>
      <c r="AX1678" s="12" t="s">
        <v>74</v>
      </c>
      <c r="AY1678" s="164" t="s">
        <v>171</v>
      </c>
    </row>
    <row r="1679" spans="2:51" s="13" customFormat="1" ht="12">
      <c r="B1679" s="171"/>
      <c r="D1679" s="160" t="s">
        <v>182</v>
      </c>
      <c r="E1679" s="172" t="s">
        <v>3</v>
      </c>
      <c r="F1679" s="173" t="s">
        <v>201</v>
      </c>
      <c r="H1679" s="174">
        <v>1008.0999999999998</v>
      </c>
      <c r="I1679" s="175"/>
      <c r="L1679" s="171"/>
      <c r="M1679" s="176"/>
      <c r="N1679" s="177"/>
      <c r="O1679" s="177"/>
      <c r="P1679" s="177"/>
      <c r="Q1679" s="177"/>
      <c r="R1679" s="177"/>
      <c r="S1679" s="177"/>
      <c r="T1679" s="178"/>
      <c r="AT1679" s="172" t="s">
        <v>182</v>
      </c>
      <c r="AU1679" s="172" t="s">
        <v>84</v>
      </c>
      <c r="AV1679" s="13" t="s">
        <v>178</v>
      </c>
      <c r="AW1679" s="13" t="s">
        <v>34</v>
      </c>
      <c r="AX1679" s="13" t="s">
        <v>82</v>
      </c>
      <c r="AY1679" s="172" t="s">
        <v>171</v>
      </c>
    </row>
    <row r="1680" spans="2:65" s="1" customFormat="1" ht="16.5" customHeight="1">
      <c r="B1680" s="147"/>
      <c r="C1680" s="148" t="s">
        <v>1949</v>
      </c>
      <c r="D1680" s="148" t="s">
        <v>173</v>
      </c>
      <c r="E1680" s="149" t="s">
        <v>1950</v>
      </c>
      <c r="F1680" s="150" t="s">
        <v>4350</v>
      </c>
      <c r="G1680" s="151" t="s">
        <v>176</v>
      </c>
      <c r="H1680" s="152">
        <v>1008.1</v>
      </c>
      <c r="I1680" s="153"/>
      <c r="J1680" s="154">
        <f>ROUND(I1680*H1680,2)</f>
        <v>0</v>
      </c>
      <c r="K1680" s="150" t="s">
        <v>177</v>
      </c>
      <c r="L1680" s="32"/>
      <c r="M1680" s="155" t="s">
        <v>3</v>
      </c>
      <c r="N1680" s="156" t="s">
        <v>45</v>
      </c>
      <c r="O1680" s="51"/>
      <c r="P1680" s="157">
        <f>O1680*H1680</f>
        <v>0</v>
      </c>
      <c r="Q1680" s="157">
        <v>8E-05</v>
      </c>
      <c r="R1680" s="157">
        <f>Q1680*H1680</f>
        <v>0.08064800000000001</v>
      </c>
      <c r="S1680" s="157">
        <v>0</v>
      </c>
      <c r="T1680" s="158">
        <f>S1680*H1680</f>
        <v>0</v>
      </c>
      <c r="AR1680" s="18" t="s">
        <v>386</v>
      </c>
      <c r="AT1680" s="18" t="s">
        <v>173</v>
      </c>
      <c r="AU1680" s="18" t="s">
        <v>84</v>
      </c>
      <c r="AY1680" s="18" t="s">
        <v>171</v>
      </c>
      <c r="BE1680" s="159">
        <f>IF(N1680="základní",J1680,0)</f>
        <v>0</v>
      </c>
      <c r="BF1680" s="159">
        <f>IF(N1680="snížená",J1680,0)</f>
        <v>0</v>
      </c>
      <c r="BG1680" s="159">
        <f>IF(N1680="zákl. přenesená",J1680,0)</f>
        <v>0</v>
      </c>
      <c r="BH1680" s="159">
        <f>IF(N1680="sníž. přenesená",J1680,0)</f>
        <v>0</v>
      </c>
      <c r="BI1680" s="159">
        <f>IF(N1680="nulová",J1680,0)</f>
        <v>0</v>
      </c>
      <c r="BJ1680" s="18" t="s">
        <v>82</v>
      </c>
      <c r="BK1680" s="159">
        <f>ROUND(I1680*H1680,2)</f>
        <v>0</v>
      </c>
      <c r="BL1680" s="18" t="s">
        <v>386</v>
      </c>
      <c r="BM1680" s="18" t="s">
        <v>1951</v>
      </c>
    </row>
    <row r="1681" spans="2:47" s="1" customFormat="1" ht="12">
      <c r="B1681" s="32"/>
      <c r="D1681" s="160" t="s">
        <v>180</v>
      </c>
      <c r="F1681" s="161" t="s">
        <v>4351</v>
      </c>
      <c r="I1681" s="93"/>
      <c r="L1681" s="32"/>
      <c r="M1681" s="162"/>
      <c r="N1681" s="51"/>
      <c r="O1681" s="51"/>
      <c r="P1681" s="51"/>
      <c r="Q1681" s="51"/>
      <c r="R1681" s="51"/>
      <c r="S1681" s="51"/>
      <c r="T1681" s="52"/>
      <c r="AT1681" s="18" t="s">
        <v>180</v>
      </c>
      <c r="AU1681" s="18" t="s">
        <v>84</v>
      </c>
    </row>
    <row r="1682" spans="2:51" s="14" customFormat="1" ht="12">
      <c r="B1682" s="179"/>
      <c r="D1682" s="160" t="s">
        <v>182</v>
      </c>
      <c r="E1682" s="180" t="s">
        <v>3</v>
      </c>
      <c r="F1682" s="181" t="s">
        <v>1903</v>
      </c>
      <c r="H1682" s="180" t="s">
        <v>3</v>
      </c>
      <c r="I1682" s="182"/>
      <c r="L1682" s="179"/>
      <c r="M1682" s="183"/>
      <c r="N1682" s="184"/>
      <c r="O1682" s="184"/>
      <c r="P1682" s="184"/>
      <c r="Q1682" s="184"/>
      <c r="R1682" s="184"/>
      <c r="S1682" s="184"/>
      <c r="T1682" s="185"/>
      <c r="AT1682" s="180" t="s">
        <v>182</v>
      </c>
      <c r="AU1682" s="180" t="s">
        <v>84</v>
      </c>
      <c r="AV1682" s="14" t="s">
        <v>82</v>
      </c>
      <c r="AW1682" s="14" t="s">
        <v>34</v>
      </c>
      <c r="AX1682" s="14" t="s">
        <v>74</v>
      </c>
      <c r="AY1682" s="180" t="s">
        <v>171</v>
      </c>
    </row>
    <row r="1683" spans="2:51" s="12" customFormat="1" ht="12">
      <c r="B1683" s="163"/>
      <c r="D1683" s="160" t="s">
        <v>182</v>
      </c>
      <c r="E1683" s="164" t="s">
        <v>3</v>
      </c>
      <c r="F1683" s="165" t="s">
        <v>1904</v>
      </c>
      <c r="H1683" s="166">
        <v>109.3</v>
      </c>
      <c r="I1683" s="167"/>
      <c r="L1683" s="163"/>
      <c r="M1683" s="168"/>
      <c r="N1683" s="169"/>
      <c r="O1683" s="169"/>
      <c r="P1683" s="169"/>
      <c r="Q1683" s="169"/>
      <c r="R1683" s="169"/>
      <c r="S1683" s="169"/>
      <c r="T1683" s="170"/>
      <c r="AT1683" s="164" t="s">
        <v>182</v>
      </c>
      <c r="AU1683" s="164" t="s">
        <v>84</v>
      </c>
      <c r="AV1683" s="12" t="s">
        <v>84</v>
      </c>
      <c r="AW1683" s="12" t="s">
        <v>34</v>
      </c>
      <c r="AX1683" s="12" t="s">
        <v>74</v>
      </c>
      <c r="AY1683" s="164" t="s">
        <v>171</v>
      </c>
    </row>
    <row r="1684" spans="2:51" s="12" customFormat="1" ht="12">
      <c r="B1684" s="163"/>
      <c r="D1684" s="160" t="s">
        <v>182</v>
      </c>
      <c r="E1684" s="164" t="s">
        <v>3</v>
      </c>
      <c r="F1684" s="165" t="s">
        <v>1905</v>
      </c>
      <c r="H1684" s="166">
        <v>50.9</v>
      </c>
      <c r="I1684" s="167"/>
      <c r="L1684" s="163"/>
      <c r="M1684" s="168"/>
      <c r="N1684" s="169"/>
      <c r="O1684" s="169"/>
      <c r="P1684" s="169"/>
      <c r="Q1684" s="169"/>
      <c r="R1684" s="169"/>
      <c r="S1684" s="169"/>
      <c r="T1684" s="170"/>
      <c r="AT1684" s="164" t="s">
        <v>182</v>
      </c>
      <c r="AU1684" s="164" t="s">
        <v>84</v>
      </c>
      <c r="AV1684" s="12" t="s">
        <v>84</v>
      </c>
      <c r="AW1684" s="12" t="s">
        <v>34</v>
      </c>
      <c r="AX1684" s="12" t="s">
        <v>74</v>
      </c>
      <c r="AY1684" s="164" t="s">
        <v>171</v>
      </c>
    </row>
    <row r="1685" spans="2:51" s="12" customFormat="1" ht="12">
      <c r="B1685" s="163"/>
      <c r="D1685" s="160" t="s">
        <v>182</v>
      </c>
      <c r="E1685" s="164" t="s">
        <v>3</v>
      </c>
      <c r="F1685" s="165" t="s">
        <v>1906</v>
      </c>
      <c r="H1685" s="166">
        <v>27.7</v>
      </c>
      <c r="I1685" s="167"/>
      <c r="L1685" s="163"/>
      <c r="M1685" s="168"/>
      <c r="N1685" s="169"/>
      <c r="O1685" s="169"/>
      <c r="P1685" s="169"/>
      <c r="Q1685" s="169"/>
      <c r="R1685" s="169"/>
      <c r="S1685" s="169"/>
      <c r="T1685" s="170"/>
      <c r="AT1685" s="164" t="s">
        <v>182</v>
      </c>
      <c r="AU1685" s="164" t="s">
        <v>84</v>
      </c>
      <c r="AV1685" s="12" t="s">
        <v>84</v>
      </c>
      <c r="AW1685" s="12" t="s">
        <v>34</v>
      </c>
      <c r="AX1685" s="12" t="s">
        <v>74</v>
      </c>
      <c r="AY1685" s="164" t="s">
        <v>171</v>
      </c>
    </row>
    <row r="1686" spans="2:51" s="12" customFormat="1" ht="12">
      <c r="B1686" s="163"/>
      <c r="D1686" s="160" t="s">
        <v>182</v>
      </c>
      <c r="E1686" s="164" t="s">
        <v>3</v>
      </c>
      <c r="F1686" s="165" t="s">
        <v>1907</v>
      </c>
      <c r="H1686" s="166">
        <v>63.5</v>
      </c>
      <c r="I1686" s="167"/>
      <c r="L1686" s="163"/>
      <c r="M1686" s="168"/>
      <c r="N1686" s="169"/>
      <c r="O1686" s="169"/>
      <c r="P1686" s="169"/>
      <c r="Q1686" s="169"/>
      <c r="R1686" s="169"/>
      <c r="S1686" s="169"/>
      <c r="T1686" s="170"/>
      <c r="AT1686" s="164" t="s">
        <v>182</v>
      </c>
      <c r="AU1686" s="164" t="s">
        <v>84</v>
      </c>
      <c r="AV1686" s="12" t="s">
        <v>84</v>
      </c>
      <c r="AW1686" s="12" t="s">
        <v>34</v>
      </c>
      <c r="AX1686" s="12" t="s">
        <v>74</v>
      </c>
      <c r="AY1686" s="164" t="s">
        <v>171</v>
      </c>
    </row>
    <row r="1687" spans="2:51" s="12" customFormat="1" ht="12">
      <c r="B1687" s="163"/>
      <c r="D1687" s="160" t="s">
        <v>182</v>
      </c>
      <c r="E1687" s="164" t="s">
        <v>3</v>
      </c>
      <c r="F1687" s="165" t="s">
        <v>1006</v>
      </c>
      <c r="H1687" s="166">
        <v>92</v>
      </c>
      <c r="I1687" s="167"/>
      <c r="L1687" s="163"/>
      <c r="M1687" s="168"/>
      <c r="N1687" s="169"/>
      <c r="O1687" s="169"/>
      <c r="P1687" s="169"/>
      <c r="Q1687" s="169"/>
      <c r="R1687" s="169"/>
      <c r="S1687" s="169"/>
      <c r="T1687" s="170"/>
      <c r="AT1687" s="164" t="s">
        <v>182</v>
      </c>
      <c r="AU1687" s="164" t="s">
        <v>84</v>
      </c>
      <c r="AV1687" s="12" t="s">
        <v>84</v>
      </c>
      <c r="AW1687" s="12" t="s">
        <v>34</v>
      </c>
      <c r="AX1687" s="12" t="s">
        <v>74</v>
      </c>
      <c r="AY1687" s="164" t="s">
        <v>171</v>
      </c>
    </row>
    <row r="1688" spans="2:51" s="12" customFormat="1" ht="12">
      <c r="B1688" s="163"/>
      <c r="D1688" s="160" t="s">
        <v>182</v>
      </c>
      <c r="E1688" s="164" t="s">
        <v>3</v>
      </c>
      <c r="F1688" s="165" t="s">
        <v>1908</v>
      </c>
      <c r="H1688" s="166">
        <v>270.2</v>
      </c>
      <c r="I1688" s="167"/>
      <c r="L1688" s="163"/>
      <c r="M1688" s="168"/>
      <c r="N1688" s="169"/>
      <c r="O1688" s="169"/>
      <c r="P1688" s="169"/>
      <c r="Q1688" s="169"/>
      <c r="R1688" s="169"/>
      <c r="S1688" s="169"/>
      <c r="T1688" s="170"/>
      <c r="AT1688" s="164" t="s">
        <v>182</v>
      </c>
      <c r="AU1688" s="164" t="s">
        <v>84</v>
      </c>
      <c r="AV1688" s="12" t="s">
        <v>84</v>
      </c>
      <c r="AW1688" s="12" t="s">
        <v>34</v>
      </c>
      <c r="AX1688" s="12" t="s">
        <v>74</v>
      </c>
      <c r="AY1688" s="164" t="s">
        <v>171</v>
      </c>
    </row>
    <row r="1689" spans="2:51" s="12" customFormat="1" ht="12">
      <c r="B1689" s="163"/>
      <c r="D1689" s="160" t="s">
        <v>182</v>
      </c>
      <c r="E1689" s="164" t="s">
        <v>3</v>
      </c>
      <c r="F1689" s="165" t="s">
        <v>1909</v>
      </c>
      <c r="H1689" s="166">
        <v>172.6</v>
      </c>
      <c r="I1689" s="167"/>
      <c r="L1689" s="163"/>
      <c r="M1689" s="168"/>
      <c r="N1689" s="169"/>
      <c r="O1689" s="169"/>
      <c r="P1689" s="169"/>
      <c r="Q1689" s="169"/>
      <c r="R1689" s="169"/>
      <c r="S1689" s="169"/>
      <c r="T1689" s="170"/>
      <c r="AT1689" s="164" t="s">
        <v>182</v>
      </c>
      <c r="AU1689" s="164" t="s">
        <v>84</v>
      </c>
      <c r="AV1689" s="12" t="s">
        <v>84</v>
      </c>
      <c r="AW1689" s="12" t="s">
        <v>34</v>
      </c>
      <c r="AX1689" s="12" t="s">
        <v>74</v>
      </c>
      <c r="AY1689" s="164" t="s">
        <v>171</v>
      </c>
    </row>
    <row r="1690" spans="2:51" s="12" customFormat="1" ht="12">
      <c r="B1690" s="163"/>
      <c r="D1690" s="160" t="s">
        <v>182</v>
      </c>
      <c r="E1690" s="164" t="s">
        <v>3</v>
      </c>
      <c r="F1690" s="165" t="s">
        <v>991</v>
      </c>
      <c r="H1690" s="166">
        <v>89</v>
      </c>
      <c r="I1690" s="167"/>
      <c r="L1690" s="163"/>
      <c r="M1690" s="168"/>
      <c r="N1690" s="169"/>
      <c r="O1690" s="169"/>
      <c r="P1690" s="169"/>
      <c r="Q1690" s="169"/>
      <c r="R1690" s="169"/>
      <c r="S1690" s="169"/>
      <c r="T1690" s="170"/>
      <c r="AT1690" s="164" t="s">
        <v>182</v>
      </c>
      <c r="AU1690" s="164" t="s">
        <v>84</v>
      </c>
      <c r="AV1690" s="12" t="s">
        <v>84</v>
      </c>
      <c r="AW1690" s="12" t="s">
        <v>34</v>
      </c>
      <c r="AX1690" s="12" t="s">
        <v>74</v>
      </c>
      <c r="AY1690" s="164" t="s">
        <v>171</v>
      </c>
    </row>
    <row r="1691" spans="2:51" s="12" customFormat="1" ht="12">
      <c r="B1691" s="163"/>
      <c r="D1691" s="160" t="s">
        <v>182</v>
      </c>
      <c r="E1691" s="164" t="s">
        <v>3</v>
      </c>
      <c r="F1691" s="165" t="s">
        <v>1910</v>
      </c>
      <c r="H1691" s="166">
        <v>80.5</v>
      </c>
      <c r="I1691" s="167"/>
      <c r="L1691" s="163"/>
      <c r="M1691" s="168"/>
      <c r="N1691" s="169"/>
      <c r="O1691" s="169"/>
      <c r="P1691" s="169"/>
      <c r="Q1691" s="169"/>
      <c r="R1691" s="169"/>
      <c r="S1691" s="169"/>
      <c r="T1691" s="170"/>
      <c r="AT1691" s="164" t="s">
        <v>182</v>
      </c>
      <c r="AU1691" s="164" t="s">
        <v>84</v>
      </c>
      <c r="AV1691" s="12" t="s">
        <v>84</v>
      </c>
      <c r="AW1691" s="12" t="s">
        <v>34</v>
      </c>
      <c r="AX1691" s="12" t="s">
        <v>74</v>
      </c>
      <c r="AY1691" s="164" t="s">
        <v>171</v>
      </c>
    </row>
    <row r="1692" spans="2:51" s="12" customFormat="1" ht="12">
      <c r="B1692" s="163"/>
      <c r="D1692" s="160" t="s">
        <v>182</v>
      </c>
      <c r="E1692" s="164" t="s">
        <v>3</v>
      </c>
      <c r="F1692" s="165" t="s">
        <v>1911</v>
      </c>
      <c r="H1692" s="166">
        <v>5.8</v>
      </c>
      <c r="I1692" s="167"/>
      <c r="L1692" s="163"/>
      <c r="M1692" s="168"/>
      <c r="N1692" s="169"/>
      <c r="O1692" s="169"/>
      <c r="P1692" s="169"/>
      <c r="Q1692" s="169"/>
      <c r="R1692" s="169"/>
      <c r="S1692" s="169"/>
      <c r="T1692" s="170"/>
      <c r="AT1692" s="164" t="s">
        <v>182</v>
      </c>
      <c r="AU1692" s="164" t="s">
        <v>84</v>
      </c>
      <c r="AV1692" s="12" t="s">
        <v>84</v>
      </c>
      <c r="AW1692" s="12" t="s">
        <v>34</v>
      </c>
      <c r="AX1692" s="12" t="s">
        <v>74</v>
      </c>
      <c r="AY1692" s="164" t="s">
        <v>171</v>
      </c>
    </row>
    <row r="1693" spans="2:51" s="12" customFormat="1" ht="12">
      <c r="B1693" s="163"/>
      <c r="D1693" s="160" t="s">
        <v>182</v>
      </c>
      <c r="E1693" s="164" t="s">
        <v>3</v>
      </c>
      <c r="F1693" s="165" t="s">
        <v>1912</v>
      </c>
      <c r="H1693" s="166">
        <v>14.8</v>
      </c>
      <c r="I1693" s="167"/>
      <c r="L1693" s="163"/>
      <c r="M1693" s="168"/>
      <c r="N1693" s="169"/>
      <c r="O1693" s="169"/>
      <c r="P1693" s="169"/>
      <c r="Q1693" s="169"/>
      <c r="R1693" s="169"/>
      <c r="S1693" s="169"/>
      <c r="T1693" s="170"/>
      <c r="AT1693" s="164" t="s">
        <v>182</v>
      </c>
      <c r="AU1693" s="164" t="s">
        <v>84</v>
      </c>
      <c r="AV1693" s="12" t="s">
        <v>84</v>
      </c>
      <c r="AW1693" s="12" t="s">
        <v>34</v>
      </c>
      <c r="AX1693" s="12" t="s">
        <v>74</v>
      </c>
      <c r="AY1693" s="164" t="s">
        <v>171</v>
      </c>
    </row>
    <row r="1694" spans="2:51" s="14" customFormat="1" ht="12">
      <c r="B1694" s="179"/>
      <c r="D1694" s="160" t="s">
        <v>182</v>
      </c>
      <c r="E1694" s="180" t="s">
        <v>3</v>
      </c>
      <c r="F1694" s="181" t="s">
        <v>1913</v>
      </c>
      <c r="H1694" s="180" t="s">
        <v>3</v>
      </c>
      <c r="I1694" s="182"/>
      <c r="L1694" s="179"/>
      <c r="M1694" s="183"/>
      <c r="N1694" s="184"/>
      <c r="O1694" s="184"/>
      <c r="P1694" s="184"/>
      <c r="Q1694" s="184"/>
      <c r="R1694" s="184"/>
      <c r="S1694" s="184"/>
      <c r="T1694" s="185"/>
      <c r="AT1694" s="180" t="s">
        <v>182</v>
      </c>
      <c r="AU1694" s="180" t="s">
        <v>84</v>
      </c>
      <c r="AV1694" s="14" t="s">
        <v>82</v>
      </c>
      <c r="AW1694" s="14" t="s">
        <v>34</v>
      </c>
      <c r="AX1694" s="14" t="s">
        <v>74</v>
      </c>
      <c r="AY1694" s="180" t="s">
        <v>171</v>
      </c>
    </row>
    <row r="1695" spans="2:51" s="12" customFormat="1" ht="12">
      <c r="B1695" s="163"/>
      <c r="D1695" s="160" t="s">
        <v>182</v>
      </c>
      <c r="E1695" s="164" t="s">
        <v>3</v>
      </c>
      <c r="F1695" s="165" t="s">
        <v>1914</v>
      </c>
      <c r="H1695" s="166">
        <v>31.8</v>
      </c>
      <c r="I1695" s="167"/>
      <c r="L1695" s="163"/>
      <c r="M1695" s="168"/>
      <c r="N1695" s="169"/>
      <c r="O1695" s="169"/>
      <c r="P1695" s="169"/>
      <c r="Q1695" s="169"/>
      <c r="R1695" s="169"/>
      <c r="S1695" s="169"/>
      <c r="T1695" s="170"/>
      <c r="AT1695" s="164" t="s">
        <v>182</v>
      </c>
      <c r="AU1695" s="164" t="s">
        <v>84</v>
      </c>
      <c r="AV1695" s="12" t="s">
        <v>84</v>
      </c>
      <c r="AW1695" s="12" t="s">
        <v>34</v>
      </c>
      <c r="AX1695" s="12" t="s">
        <v>74</v>
      </c>
      <c r="AY1695" s="164" t="s">
        <v>171</v>
      </c>
    </row>
    <row r="1696" spans="2:51" s="13" customFormat="1" ht="12">
      <c r="B1696" s="171"/>
      <c r="D1696" s="160" t="s">
        <v>182</v>
      </c>
      <c r="E1696" s="172" t="s">
        <v>3</v>
      </c>
      <c r="F1696" s="173" t="s">
        <v>201</v>
      </c>
      <c r="H1696" s="174">
        <v>1008.0999999999998</v>
      </c>
      <c r="I1696" s="175"/>
      <c r="L1696" s="171"/>
      <c r="M1696" s="176"/>
      <c r="N1696" s="177"/>
      <c r="O1696" s="177"/>
      <c r="P1696" s="177"/>
      <c r="Q1696" s="177"/>
      <c r="R1696" s="177"/>
      <c r="S1696" s="177"/>
      <c r="T1696" s="178"/>
      <c r="AT1696" s="172" t="s">
        <v>182</v>
      </c>
      <c r="AU1696" s="172" t="s">
        <v>84</v>
      </c>
      <c r="AV1696" s="13" t="s">
        <v>178</v>
      </c>
      <c r="AW1696" s="13" t="s">
        <v>34</v>
      </c>
      <c r="AX1696" s="13" t="s">
        <v>82</v>
      </c>
      <c r="AY1696" s="172" t="s">
        <v>171</v>
      </c>
    </row>
    <row r="1697" spans="2:65" s="1" customFormat="1" ht="16.5" customHeight="1">
      <c r="B1697" s="147"/>
      <c r="C1697" s="148" t="s">
        <v>1953</v>
      </c>
      <c r="D1697" s="148" t="s">
        <v>173</v>
      </c>
      <c r="E1697" s="149" t="s">
        <v>1954</v>
      </c>
      <c r="F1697" s="150" t="s">
        <v>1955</v>
      </c>
      <c r="G1697" s="151" t="s">
        <v>176</v>
      </c>
      <c r="H1697" s="152">
        <v>1008.1</v>
      </c>
      <c r="I1697" s="153"/>
      <c r="J1697" s="154">
        <f>ROUND(I1697*H1697,2)</f>
        <v>0</v>
      </c>
      <c r="K1697" s="150" t="s">
        <v>177</v>
      </c>
      <c r="L1697" s="32"/>
      <c r="M1697" s="155" t="s">
        <v>3</v>
      </c>
      <c r="N1697" s="156" t="s">
        <v>45</v>
      </c>
      <c r="O1697" s="51"/>
      <c r="P1697" s="157">
        <f>O1697*H1697</f>
        <v>0</v>
      </c>
      <c r="Q1697" s="157">
        <v>0.0014</v>
      </c>
      <c r="R1697" s="157">
        <f>Q1697*H1697</f>
        <v>1.41134</v>
      </c>
      <c r="S1697" s="157">
        <v>0</v>
      </c>
      <c r="T1697" s="158">
        <f>S1697*H1697</f>
        <v>0</v>
      </c>
      <c r="AR1697" s="18" t="s">
        <v>386</v>
      </c>
      <c r="AT1697" s="18" t="s">
        <v>173</v>
      </c>
      <c r="AU1697" s="18" t="s">
        <v>84</v>
      </c>
      <c r="AY1697" s="18" t="s">
        <v>171</v>
      </c>
      <c r="BE1697" s="159">
        <f>IF(N1697="základní",J1697,0)</f>
        <v>0</v>
      </c>
      <c r="BF1697" s="159">
        <f>IF(N1697="snížená",J1697,0)</f>
        <v>0</v>
      </c>
      <c r="BG1697" s="159">
        <f>IF(N1697="zákl. přenesená",J1697,0)</f>
        <v>0</v>
      </c>
      <c r="BH1697" s="159">
        <f>IF(N1697="sníž. přenesená",J1697,0)</f>
        <v>0</v>
      </c>
      <c r="BI1697" s="159">
        <f>IF(N1697="nulová",J1697,0)</f>
        <v>0</v>
      </c>
      <c r="BJ1697" s="18" t="s">
        <v>82</v>
      </c>
      <c r="BK1697" s="159">
        <f>ROUND(I1697*H1697,2)</f>
        <v>0</v>
      </c>
      <c r="BL1697" s="18" t="s">
        <v>386</v>
      </c>
      <c r="BM1697" s="18" t="s">
        <v>1956</v>
      </c>
    </row>
    <row r="1698" spans="2:47" s="1" customFormat="1" ht="12">
      <c r="B1698" s="32"/>
      <c r="D1698" s="160" t="s">
        <v>180</v>
      </c>
      <c r="F1698" s="161" t="s">
        <v>1957</v>
      </c>
      <c r="I1698" s="93"/>
      <c r="L1698" s="32"/>
      <c r="M1698" s="162"/>
      <c r="N1698" s="51"/>
      <c r="O1698" s="51"/>
      <c r="P1698" s="51"/>
      <c r="Q1698" s="51"/>
      <c r="R1698" s="51"/>
      <c r="S1698" s="51"/>
      <c r="T1698" s="52"/>
      <c r="AT1698" s="18" t="s">
        <v>180</v>
      </c>
      <c r="AU1698" s="18" t="s">
        <v>84</v>
      </c>
    </row>
    <row r="1699" spans="2:51" s="14" customFormat="1" ht="12">
      <c r="B1699" s="179"/>
      <c r="D1699" s="160" t="s">
        <v>182</v>
      </c>
      <c r="E1699" s="180" t="s">
        <v>3</v>
      </c>
      <c r="F1699" s="181" t="s">
        <v>1903</v>
      </c>
      <c r="H1699" s="180" t="s">
        <v>3</v>
      </c>
      <c r="I1699" s="182"/>
      <c r="L1699" s="179"/>
      <c r="M1699" s="183"/>
      <c r="N1699" s="184"/>
      <c r="O1699" s="184"/>
      <c r="P1699" s="184"/>
      <c r="Q1699" s="184"/>
      <c r="R1699" s="184"/>
      <c r="S1699" s="184"/>
      <c r="T1699" s="185"/>
      <c r="AT1699" s="180" t="s">
        <v>182</v>
      </c>
      <c r="AU1699" s="180" t="s">
        <v>84</v>
      </c>
      <c r="AV1699" s="14" t="s">
        <v>82</v>
      </c>
      <c r="AW1699" s="14" t="s">
        <v>34</v>
      </c>
      <c r="AX1699" s="14" t="s">
        <v>74</v>
      </c>
      <c r="AY1699" s="180" t="s">
        <v>171</v>
      </c>
    </row>
    <row r="1700" spans="2:51" s="12" customFormat="1" ht="12">
      <c r="B1700" s="163"/>
      <c r="D1700" s="160" t="s">
        <v>182</v>
      </c>
      <c r="E1700" s="164" t="s">
        <v>3</v>
      </c>
      <c r="F1700" s="165" t="s">
        <v>1904</v>
      </c>
      <c r="H1700" s="166">
        <v>109.3</v>
      </c>
      <c r="I1700" s="167"/>
      <c r="L1700" s="163"/>
      <c r="M1700" s="168"/>
      <c r="N1700" s="169"/>
      <c r="O1700" s="169"/>
      <c r="P1700" s="169"/>
      <c r="Q1700" s="169"/>
      <c r="R1700" s="169"/>
      <c r="S1700" s="169"/>
      <c r="T1700" s="170"/>
      <c r="AT1700" s="164" t="s">
        <v>182</v>
      </c>
      <c r="AU1700" s="164" t="s">
        <v>84</v>
      </c>
      <c r="AV1700" s="12" t="s">
        <v>84</v>
      </c>
      <c r="AW1700" s="12" t="s">
        <v>34</v>
      </c>
      <c r="AX1700" s="12" t="s">
        <v>74</v>
      </c>
      <c r="AY1700" s="164" t="s">
        <v>171</v>
      </c>
    </row>
    <row r="1701" spans="2:51" s="12" customFormat="1" ht="12">
      <c r="B1701" s="163"/>
      <c r="D1701" s="160" t="s">
        <v>182</v>
      </c>
      <c r="E1701" s="164" t="s">
        <v>3</v>
      </c>
      <c r="F1701" s="165" t="s">
        <v>1905</v>
      </c>
      <c r="H1701" s="166">
        <v>50.9</v>
      </c>
      <c r="I1701" s="167"/>
      <c r="L1701" s="163"/>
      <c r="M1701" s="168"/>
      <c r="N1701" s="169"/>
      <c r="O1701" s="169"/>
      <c r="P1701" s="169"/>
      <c r="Q1701" s="169"/>
      <c r="R1701" s="169"/>
      <c r="S1701" s="169"/>
      <c r="T1701" s="170"/>
      <c r="AT1701" s="164" t="s">
        <v>182</v>
      </c>
      <c r="AU1701" s="164" t="s">
        <v>84</v>
      </c>
      <c r="AV1701" s="12" t="s">
        <v>84</v>
      </c>
      <c r="AW1701" s="12" t="s">
        <v>34</v>
      </c>
      <c r="AX1701" s="12" t="s">
        <v>74</v>
      </c>
      <c r="AY1701" s="164" t="s">
        <v>171</v>
      </c>
    </row>
    <row r="1702" spans="2:51" s="12" customFormat="1" ht="12">
      <c r="B1702" s="163"/>
      <c r="D1702" s="160" t="s">
        <v>182</v>
      </c>
      <c r="E1702" s="164" t="s">
        <v>3</v>
      </c>
      <c r="F1702" s="165" t="s">
        <v>1906</v>
      </c>
      <c r="H1702" s="166">
        <v>27.7</v>
      </c>
      <c r="I1702" s="167"/>
      <c r="L1702" s="163"/>
      <c r="M1702" s="168"/>
      <c r="N1702" s="169"/>
      <c r="O1702" s="169"/>
      <c r="P1702" s="169"/>
      <c r="Q1702" s="169"/>
      <c r="R1702" s="169"/>
      <c r="S1702" s="169"/>
      <c r="T1702" s="170"/>
      <c r="AT1702" s="164" t="s">
        <v>182</v>
      </c>
      <c r="AU1702" s="164" t="s">
        <v>84</v>
      </c>
      <c r="AV1702" s="12" t="s">
        <v>84</v>
      </c>
      <c r="AW1702" s="12" t="s">
        <v>34</v>
      </c>
      <c r="AX1702" s="12" t="s">
        <v>74</v>
      </c>
      <c r="AY1702" s="164" t="s">
        <v>171</v>
      </c>
    </row>
    <row r="1703" spans="2:51" s="12" customFormat="1" ht="12">
      <c r="B1703" s="163"/>
      <c r="D1703" s="160" t="s">
        <v>182</v>
      </c>
      <c r="E1703" s="164" t="s">
        <v>3</v>
      </c>
      <c r="F1703" s="165" t="s">
        <v>1907</v>
      </c>
      <c r="H1703" s="166">
        <v>63.5</v>
      </c>
      <c r="I1703" s="167"/>
      <c r="L1703" s="163"/>
      <c r="M1703" s="168"/>
      <c r="N1703" s="169"/>
      <c r="O1703" s="169"/>
      <c r="P1703" s="169"/>
      <c r="Q1703" s="169"/>
      <c r="R1703" s="169"/>
      <c r="S1703" s="169"/>
      <c r="T1703" s="170"/>
      <c r="AT1703" s="164" t="s">
        <v>182</v>
      </c>
      <c r="AU1703" s="164" t="s">
        <v>84</v>
      </c>
      <c r="AV1703" s="12" t="s">
        <v>84</v>
      </c>
      <c r="AW1703" s="12" t="s">
        <v>34</v>
      </c>
      <c r="AX1703" s="12" t="s">
        <v>74</v>
      </c>
      <c r="AY1703" s="164" t="s">
        <v>171</v>
      </c>
    </row>
    <row r="1704" spans="2:51" s="12" customFormat="1" ht="12">
      <c r="B1704" s="163"/>
      <c r="D1704" s="160" t="s">
        <v>182</v>
      </c>
      <c r="E1704" s="164" t="s">
        <v>3</v>
      </c>
      <c r="F1704" s="165" t="s">
        <v>1006</v>
      </c>
      <c r="H1704" s="166">
        <v>92</v>
      </c>
      <c r="I1704" s="167"/>
      <c r="L1704" s="163"/>
      <c r="M1704" s="168"/>
      <c r="N1704" s="169"/>
      <c r="O1704" s="169"/>
      <c r="P1704" s="169"/>
      <c r="Q1704" s="169"/>
      <c r="R1704" s="169"/>
      <c r="S1704" s="169"/>
      <c r="T1704" s="170"/>
      <c r="AT1704" s="164" t="s">
        <v>182</v>
      </c>
      <c r="AU1704" s="164" t="s">
        <v>84</v>
      </c>
      <c r="AV1704" s="12" t="s">
        <v>84</v>
      </c>
      <c r="AW1704" s="12" t="s">
        <v>34</v>
      </c>
      <c r="AX1704" s="12" t="s">
        <v>74</v>
      </c>
      <c r="AY1704" s="164" t="s">
        <v>171</v>
      </c>
    </row>
    <row r="1705" spans="2:51" s="12" customFormat="1" ht="12">
      <c r="B1705" s="163"/>
      <c r="D1705" s="160" t="s">
        <v>182</v>
      </c>
      <c r="E1705" s="164" t="s">
        <v>3</v>
      </c>
      <c r="F1705" s="165" t="s">
        <v>1908</v>
      </c>
      <c r="H1705" s="166">
        <v>270.2</v>
      </c>
      <c r="I1705" s="167"/>
      <c r="L1705" s="163"/>
      <c r="M1705" s="168"/>
      <c r="N1705" s="169"/>
      <c r="O1705" s="169"/>
      <c r="P1705" s="169"/>
      <c r="Q1705" s="169"/>
      <c r="R1705" s="169"/>
      <c r="S1705" s="169"/>
      <c r="T1705" s="170"/>
      <c r="AT1705" s="164" t="s">
        <v>182</v>
      </c>
      <c r="AU1705" s="164" t="s">
        <v>84</v>
      </c>
      <c r="AV1705" s="12" t="s">
        <v>84</v>
      </c>
      <c r="AW1705" s="12" t="s">
        <v>34</v>
      </c>
      <c r="AX1705" s="12" t="s">
        <v>74</v>
      </c>
      <c r="AY1705" s="164" t="s">
        <v>171</v>
      </c>
    </row>
    <row r="1706" spans="2:51" s="12" customFormat="1" ht="12">
      <c r="B1706" s="163"/>
      <c r="D1706" s="160" t="s">
        <v>182</v>
      </c>
      <c r="E1706" s="164" t="s">
        <v>3</v>
      </c>
      <c r="F1706" s="165" t="s">
        <v>1909</v>
      </c>
      <c r="H1706" s="166">
        <v>172.6</v>
      </c>
      <c r="I1706" s="167"/>
      <c r="L1706" s="163"/>
      <c r="M1706" s="168"/>
      <c r="N1706" s="169"/>
      <c r="O1706" s="169"/>
      <c r="P1706" s="169"/>
      <c r="Q1706" s="169"/>
      <c r="R1706" s="169"/>
      <c r="S1706" s="169"/>
      <c r="T1706" s="170"/>
      <c r="AT1706" s="164" t="s">
        <v>182</v>
      </c>
      <c r="AU1706" s="164" t="s">
        <v>84</v>
      </c>
      <c r="AV1706" s="12" t="s">
        <v>84</v>
      </c>
      <c r="AW1706" s="12" t="s">
        <v>34</v>
      </c>
      <c r="AX1706" s="12" t="s">
        <v>74</v>
      </c>
      <c r="AY1706" s="164" t="s">
        <v>171</v>
      </c>
    </row>
    <row r="1707" spans="2:51" s="12" customFormat="1" ht="12">
      <c r="B1707" s="163"/>
      <c r="D1707" s="160" t="s">
        <v>182</v>
      </c>
      <c r="E1707" s="164" t="s">
        <v>3</v>
      </c>
      <c r="F1707" s="165" t="s">
        <v>991</v>
      </c>
      <c r="H1707" s="166">
        <v>89</v>
      </c>
      <c r="I1707" s="167"/>
      <c r="L1707" s="163"/>
      <c r="M1707" s="168"/>
      <c r="N1707" s="169"/>
      <c r="O1707" s="169"/>
      <c r="P1707" s="169"/>
      <c r="Q1707" s="169"/>
      <c r="R1707" s="169"/>
      <c r="S1707" s="169"/>
      <c r="T1707" s="170"/>
      <c r="AT1707" s="164" t="s">
        <v>182</v>
      </c>
      <c r="AU1707" s="164" t="s">
        <v>84</v>
      </c>
      <c r="AV1707" s="12" t="s">
        <v>84</v>
      </c>
      <c r="AW1707" s="12" t="s">
        <v>34</v>
      </c>
      <c r="AX1707" s="12" t="s">
        <v>74</v>
      </c>
      <c r="AY1707" s="164" t="s">
        <v>171</v>
      </c>
    </row>
    <row r="1708" spans="2:51" s="12" customFormat="1" ht="12">
      <c r="B1708" s="163"/>
      <c r="D1708" s="160" t="s">
        <v>182</v>
      </c>
      <c r="E1708" s="164" t="s">
        <v>3</v>
      </c>
      <c r="F1708" s="165" t="s">
        <v>1910</v>
      </c>
      <c r="H1708" s="166">
        <v>80.5</v>
      </c>
      <c r="I1708" s="167"/>
      <c r="L1708" s="163"/>
      <c r="M1708" s="168"/>
      <c r="N1708" s="169"/>
      <c r="O1708" s="169"/>
      <c r="P1708" s="169"/>
      <c r="Q1708" s="169"/>
      <c r="R1708" s="169"/>
      <c r="S1708" s="169"/>
      <c r="T1708" s="170"/>
      <c r="AT1708" s="164" t="s">
        <v>182</v>
      </c>
      <c r="AU1708" s="164" t="s">
        <v>84</v>
      </c>
      <c r="AV1708" s="12" t="s">
        <v>84</v>
      </c>
      <c r="AW1708" s="12" t="s">
        <v>34</v>
      </c>
      <c r="AX1708" s="12" t="s">
        <v>74</v>
      </c>
      <c r="AY1708" s="164" t="s">
        <v>171</v>
      </c>
    </row>
    <row r="1709" spans="2:51" s="12" customFormat="1" ht="12">
      <c r="B1709" s="163"/>
      <c r="D1709" s="160" t="s">
        <v>182</v>
      </c>
      <c r="E1709" s="164" t="s">
        <v>3</v>
      </c>
      <c r="F1709" s="165" t="s">
        <v>1911</v>
      </c>
      <c r="H1709" s="166">
        <v>5.8</v>
      </c>
      <c r="I1709" s="167"/>
      <c r="L1709" s="163"/>
      <c r="M1709" s="168"/>
      <c r="N1709" s="169"/>
      <c r="O1709" s="169"/>
      <c r="P1709" s="169"/>
      <c r="Q1709" s="169"/>
      <c r="R1709" s="169"/>
      <c r="S1709" s="169"/>
      <c r="T1709" s="170"/>
      <c r="AT1709" s="164" t="s">
        <v>182</v>
      </c>
      <c r="AU1709" s="164" t="s">
        <v>84</v>
      </c>
      <c r="AV1709" s="12" t="s">
        <v>84</v>
      </c>
      <c r="AW1709" s="12" t="s">
        <v>34</v>
      </c>
      <c r="AX1709" s="12" t="s">
        <v>74</v>
      </c>
      <c r="AY1709" s="164" t="s">
        <v>171</v>
      </c>
    </row>
    <row r="1710" spans="2:51" s="12" customFormat="1" ht="12">
      <c r="B1710" s="163"/>
      <c r="D1710" s="160" t="s">
        <v>182</v>
      </c>
      <c r="E1710" s="164" t="s">
        <v>3</v>
      </c>
      <c r="F1710" s="165" t="s">
        <v>1912</v>
      </c>
      <c r="H1710" s="166">
        <v>14.8</v>
      </c>
      <c r="I1710" s="167"/>
      <c r="L1710" s="163"/>
      <c r="M1710" s="168"/>
      <c r="N1710" s="169"/>
      <c r="O1710" s="169"/>
      <c r="P1710" s="169"/>
      <c r="Q1710" s="169"/>
      <c r="R1710" s="169"/>
      <c r="S1710" s="169"/>
      <c r="T1710" s="170"/>
      <c r="AT1710" s="164" t="s">
        <v>182</v>
      </c>
      <c r="AU1710" s="164" t="s">
        <v>84</v>
      </c>
      <c r="AV1710" s="12" t="s">
        <v>84</v>
      </c>
      <c r="AW1710" s="12" t="s">
        <v>34</v>
      </c>
      <c r="AX1710" s="12" t="s">
        <v>74</v>
      </c>
      <c r="AY1710" s="164" t="s">
        <v>171</v>
      </c>
    </row>
    <row r="1711" spans="2:51" s="14" customFormat="1" ht="12">
      <c r="B1711" s="179"/>
      <c r="D1711" s="160" t="s">
        <v>182</v>
      </c>
      <c r="E1711" s="180" t="s">
        <v>3</v>
      </c>
      <c r="F1711" s="181" t="s">
        <v>1913</v>
      </c>
      <c r="H1711" s="180" t="s">
        <v>3</v>
      </c>
      <c r="I1711" s="182"/>
      <c r="L1711" s="179"/>
      <c r="M1711" s="183"/>
      <c r="N1711" s="184"/>
      <c r="O1711" s="184"/>
      <c r="P1711" s="184"/>
      <c r="Q1711" s="184"/>
      <c r="R1711" s="184"/>
      <c r="S1711" s="184"/>
      <c r="T1711" s="185"/>
      <c r="AT1711" s="180" t="s">
        <v>182</v>
      </c>
      <c r="AU1711" s="180" t="s">
        <v>84</v>
      </c>
      <c r="AV1711" s="14" t="s">
        <v>82</v>
      </c>
      <c r="AW1711" s="14" t="s">
        <v>34</v>
      </c>
      <c r="AX1711" s="14" t="s">
        <v>74</v>
      </c>
      <c r="AY1711" s="180" t="s">
        <v>171</v>
      </c>
    </row>
    <row r="1712" spans="2:51" s="12" customFormat="1" ht="12">
      <c r="B1712" s="163"/>
      <c r="D1712" s="160" t="s">
        <v>182</v>
      </c>
      <c r="E1712" s="164" t="s">
        <v>3</v>
      </c>
      <c r="F1712" s="165" t="s">
        <v>1914</v>
      </c>
      <c r="H1712" s="166">
        <v>31.8</v>
      </c>
      <c r="I1712" s="167"/>
      <c r="L1712" s="163"/>
      <c r="M1712" s="168"/>
      <c r="N1712" s="169"/>
      <c r="O1712" s="169"/>
      <c r="P1712" s="169"/>
      <c r="Q1712" s="169"/>
      <c r="R1712" s="169"/>
      <c r="S1712" s="169"/>
      <c r="T1712" s="170"/>
      <c r="AT1712" s="164" t="s">
        <v>182</v>
      </c>
      <c r="AU1712" s="164" t="s">
        <v>84</v>
      </c>
      <c r="AV1712" s="12" t="s">
        <v>84</v>
      </c>
      <c r="AW1712" s="12" t="s">
        <v>34</v>
      </c>
      <c r="AX1712" s="12" t="s">
        <v>74</v>
      </c>
      <c r="AY1712" s="164" t="s">
        <v>171</v>
      </c>
    </row>
    <row r="1713" spans="2:51" s="13" customFormat="1" ht="12">
      <c r="B1713" s="171"/>
      <c r="D1713" s="160" t="s">
        <v>182</v>
      </c>
      <c r="E1713" s="172" t="s">
        <v>3</v>
      </c>
      <c r="F1713" s="173" t="s">
        <v>201</v>
      </c>
      <c r="H1713" s="174">
        <v>1008.0999999999998</v>
      </c>
      <c r="I1713" s="175"/>
      <c r="L1713" s="171"/>
      <c r="M1713" s="176"/>
      <c r="N1713" s="177"/>
      <c r="O1713" s="177"/>
      <c r="P1713" s="177"/>
      <c r="Q1713" s="177"/>
      <c r="R1713" s="177"/>
      <c r="S1713" s="177"/>
      <c r="T1713" s="178"/>
      <c r="AT1713" s="172" t="s">
        <v>182</v>
      </c>
      <c r="AU1713" s="172" t="s">
        <v>84</v>
      </c>
      <c r="AV1713" s="13" t="s">
        <v>178</v>
      </c>
      <c r="AW1713" s="13" t="s">
        <v>34</v>
      </c>
      <c r="AX1713" s="13" t="s">
        <v>82</v>
      </c>
      <c r="AY1713" s="172" t="s">
        <v>171</v>
      </c>
    </row>
    <row r="1714" spans="2:65" s="1" customFormat="1" ht="16.5" customHeight="1">
      <c r="B1714" s="147"/>
      <c r="C1714" s="148" t="s">
        <v>1958</v>
      </c>
      <c r="D1714" s="148" t="s">
        <v>173</v>
      </c>
      <c r="E1714" s="149" t="s">
        <v>1959</v>
      </c>
      <c r="F1714" s="150" t="s">
        <v>1960</v>
      </c>
      <c r="G1714" s="151" t="s">
        <v>176</v>
      </c>
      <c r="H1714" s="152">
        <v>1008.1</v>
      </c>
      <c r="I1714" s="153"/>
      <c r="J1714" s="154">
        <f>ROUND(I1714*H1714,2)</f>
        <v>0</v>
      </c>
      <c r="K1714" s="150" t="s">
        <v>177</v>
      </c>
      <c r="L1714" s="32"/>
      <c r="M1714" s="155" t="s">
        <v>3</v>
      </c>
      <c r="N1714" s="156" t="s">
        <v>45</v>
      </c>
      <c r="O1714" s="51"/>
      <c r="P1714" s="157">
        <f>O1714*H1714</f>
        <v>0</v>
      </c>
      <c r="Q1714" s="157">
        <v>0.0002</v>
      </c>
      <c r="R1714" s="157">
        <f>Q1714*H1714</f>
        <v>0.20162000000000002</v>
      </c>
      <c r="S1714" s="157">
        <v>0</v>
      </c>
      <c r="T1714" s="158">
        <f>S1714*H1714</f>
        <v>0</v>
      </c>
      <c r="AR1714" s="18" t="s">
        <v>386</v>
      </c>
      <c r="AT1714" s="18" t="s">
        <v>173</v>
      </c>
      <c r="AU1714" s="18" t="s">
        <v>84</v>
      </c>
      <c r="AY1714" s="18" t="s">
        <v>171</v>
      </c>
      <c r="BE1714" s="159">
        <f>IF(N1714="základní",J1714,0)</f>
        <v>0</v>
      </c>
      <c r="BF1714" s="159">
        <f>IF(N1714="snížená",J1714,0)</f>
        <v>0</v>
      </c>
      <c r="BG1714" s="159">
        <f>IF(N1714="zákl. přenesená",J1714,0)</f>
        <v>0</v>
      </c>
      <c r="BH1714" s="159">
        <f>IF(N1714="sníž. přenesená",J1714,0)</f>
        <v>0</v>
      </c>
      <c r="BI1714" s="159">
        <f>IF(N1714="nulová",J1714,0)</f>
        <v>0</v>
      </c>
      <c r="BJ1714" s="18" t="s">
        <v>82</v>
      </c>
      <c r="BK1714" s="159">
        <f>ROUND(I1714*H1714,2)</f>
        <v>0</v>
      </c>
      <c r="BL1714" s="18" t="s">
        <v>386</v>
      </c>
      <c r="BM1714" s="18" t="s">
        <v>1961</v>
      </c>
    </row>
    <row r="1715" spans="2:47" s="1" customFormat="1" ht="12">
      <c r="B1715" s="32"/>
      <c r="D1715" s="160" t="s">
        <v>180</v>
      </c>
      <c r="F1715" s="161" t="s">
        <v>1962</v>
      </c>
      <c r="I1715" s="93"/>
      <c r="L1715" s="32"/>
      <c r="M1715" s="162"/>
      <c r="N1715" s="51"/>
      <c r="O1715" s="51"/>
      <c r="P1715" s="51"/>
      <c r="Q1715" s="51"/>
      <c r="R1715" s="51"/>
      <c r="S1715" s="51"/>
      <c r="T1715" s="52"/>
      <c r="AT1715" s="18" t="s">
        <v>180</v>
      </c>
      <c r="AU1715" s="18" t="s">
        <v>84</v>
      </c>
    </row>
    <row r="1716" spans="2:51" s="14" customFormat="1" ht="12">
      <c r="B1716" s="179"/>
      <c r="D1716" s="160" t="s">
        <v>182</v>
      </c>
      <c r="E1716" s="180" t="s">
        <v>3</v>
      </c>
      <c r="F1716" s="181" t="s">
        <v>1903</v>
      </c>
      <c r="H1716" s="180" t="s">
        <v>3</v>
      </c>
      <c r="I1716" s="182"/>
      <c r="L1716" s="179"/>
      <c r="M1716" s="183"/>
      <c r="N1716" s="184"/>
      <c r="O1716" s="184"/>
      <c r="P1716" s="184"/>
      <c r="Q1716" s="184"/>
      <c r="R1716" s="184"/>
      <c r="S1716" s="184"/>
      <c r="T1716" s="185"/>
      <c r="AT1716" s="180" t="s">
        <v>182</v>
      </c>
      <c r="AU1716" s="180" t="s">
        <v>84</v>
      </c>
      <c r="AV1716" s="14" t="s">
        <v>82</v>
      </c>
      <c r="AW1716" s="14" t="s">
        <v>34</v>
      </c>
      <c r="AX1716" s="14" t="s">
        <v>74</v>
      </c>
      <c r="AY1716" s="180" t="s">
        <v>171</v>
      </c>
    </row>
    <row r="1717" spans="2:51" s="12" customFormat="1" ht="12">
      <c r="B1717" s="163"/>
      <c r="D1717" s="160" t="s">
        <v>182</v>
      </c>
      <c r="E1717" s="164" t="s">
        <v>3</v>
      </c>
      <c r="F1717" s="165" t="s">
        <v>1904</v>
      </c>
      <c r="H1717" s="166">
        <v>109.3</v>
      </c>
      <c r="I1717" s="167"/>
      <c r="L1717" s="163"/>
      <c r="M1717" s="168"/>
      <c r="N1717" s="169"/>
      <c r="O1717" s="169"/>
      <c r="P1717" s="169"/>
      <c r="Q1717" s="169"/>
      <c r="R1717" s="169"/>
      <c r="S1717" s="169"/>
      <c r="T1717" s="170"/>
      <c r="AT1717" s="164" t="s">
        <v>182</v>
      </c>
      <c r="AU1717" s="164" t="s">
        <v>84</v>
      </c>
      <c r="AV1717" s="12" t="s">
        <v>84</v>
      </c>
      <c r="AW1717" s="12" t="s">
        <v>34</v>
      </c>
      <c r="AX1717" s="12" t="s">
        <v>74</v>
      </c>
      <c r="AY1717" s="164" t="s">
        <v>171</v>
      </c>
    </row>
    <row r="1718" spans="2:51" s="12" customFormat="1" ht="12">
      <c r="B1718" s="163"/>
      <c r="D1718" s="160" t="s">
        <v>182</v>
      </c>
      <c r="E1718" s="164" t="s">
        <v>3</v>
      </c>
      <c r="F1718" s="165" t="s">
        <v>1905</v>
      </c>
      <c r="H1718" s="166">
        <v>50.9</v>
      </c>
      <c r="I1718" s="167"/>
      <c r="L1718" s="163"/>
      <c r="M1718" s="168"/>
      <c r="N1718" s="169"/>
      <c r="O1718" s="169"/>
      <c r="P1718" s="169"/>
      <c r="Q1718" s="169"/>
      <c r="R1718" s="169"/>
      <c r="S1718" s="169"/>
      <c r="T1718" s="170"/>
      <c r="AT1718" s="164" t="s">
        <v>182</v>
      </c>
      <c r="AU1718" s="164" t="s">
        <v>84</v>
      </c>
      <c r="AV1718" s="12" t="s">
        <v>84</v>
      </c>
      <c r="AW1718" s="12" t="s">
        <v>34</v>
      </c>
      <c r="AX1718" s="12" t="s">
        <v>74</v>
      </c>
      <c r="AY1718" s="164" t="s">
        <v>171</v>
      </c>
    </row>
    <row r="1719" spans="2:51" s="12" customFormat="1" ht="12">
      <c r="B1719" s="163"/>
      <c r="D1719" s="160" t="s">
        <v>182</v>
      </c>
      <c r="E1719" s="164" t="s">
        <v>3</v>
      </c>
      <c r="F1719" s="165" t="s">
        <v>1906</v>
      </c>
      <c r="H1719" s="166">
        <v>27.7</v>
      </c>
      <c r="I1719" s="167"/>
      <c r="L1719" s="163"/>
      <c r="M1719" s="168"/>
      <c r="N1719" s="169"/>
      <c r="O1719" s="169"/>
      <c r="P1719" s="169"/>
      <c r="Q1719" s="169"/>
      <c r="R1719" s="169"/>
      <c r="S1719" s="169"/>
      <c r="T1719" s="170"/>
      <c r="AT1719" s="164" t="s">
        <v>182</v>
      </c>
      <c r="AU1719" s="164" t="s">
        <v>84</v>
      </c>
      <c r="AV1719" s="12" t="s">
        <v>84</v>
      </c>
      <c r="AW1719" s="12" t="s">
        <v>34</v>
      </c>
      <c r="AX1719" s="12" t="s">
        <v>74</v>
      </c>
      <c r="AY1719" s="164" t="s">
        <v>171</v>
      </c>
    </row>
    <row r="1720" spans="2:51" s="12" customFormat="1" ht="12">
      <c r="B1720" s="163"/>
      <c r="D1720" s="160" t="s">
        <v>182</v>
      </c>
      <c r="E1720" s="164" t="s">
        <v>3</v>
      </c>
      <c r="F1720" s="165" t="s">
        <v>1907</v>
      </c>
      <c r="H1720" s="166">
        <v>63.5</v>
      </c>
      <c r="I1720" s="167"/>
      <c r="L1720" s="163"/>
      <c r="M1720" s="168"/>
      <c r="N1720" s="169"/>
      <c r="O1720" s="169"/>
      <c r="P1720" s="169"/>
      <c r="Q1720" s="169"/>
      <c r="R1720" s="169"/>
      <c r="S1720" s="169"/>
      <c r="T1720" s="170"/>
      <c r="AT1720" s="164" t="s">
        <v>182</v>
      </c>
      <c r="AU1720" s="164" t="s">
        <v>84</v>
      </c>
      <c r="AV1720" s="12" t="s">
        <v>84</v>
      </c>
      <c r="AW1720" s="12" t="s">
        <v>34</v>
      </c>
      <c r="AX1720" s="12" t="s">
        <v>74</v>
      </c>
      <c r="AY1720" s="164" t="s">
        <v>171</v>
      </c>
    </row>
    <row r="1721" spans="2:51" s="12" customFormat="1" ht="12">
      <c r="B1721" s="163"/>
      <c r="D1721" s="160" t="s">
        <v>182</v>
      </c>
      <c r="E1721" s="164" t="s">
        <v>3</v>
      </c>
      <c r="F1721" s="165" t="s">
        <v>1006</v>
      </c>
      <c r="H1721" s="166">
        <v>92</v>
      </c>
      <c r="I1721" s="167"/>
      <c r="L1721" s="163"/>
      <c r="M1721" s="168"/>
      <c r="N1721" s="169"/>
      <c r="O1721" s="169"/>
      <c r="P1721" s="169"/>
      <c r="Q1721" s="169"/>
      <c r="R1721" s="169"/>
      <c r="S1721" s="169"/>
      <c r="T1721" s="170"/>
      <c r="AT1721" s="164" t="s">
        <v>182</v>
      </c>
      <c r="AU1721" s="164" t="s">
        <v>84</v>
      </c>
      <c r="AV1721" s="12" t="s">
        <v>84</v>
      </c>
      <c r="AW1721" s="12" t="s">
        <v>34</v>
      </c>
      <c r="AX1721" s="12" t="s">
        <v>74</v>
      </c>
      <c r="AY1721" s="164" t="s">
        <v>171</v>
      </c>
    </row>
    <row r="1722" spans="2:51" s="12" customFormat="1" ht="12">
      <c r="B1722" s="163"/>
      <c r="D1722" s="160" t="s">
        <v>182</v>
      </c>
      <c r="E1722" s="164" t="s">
        <v>3</v>
      </c>
      <c r="F1722" s="165" t="s">
        <v>1908</v>
      </c>
      <c r="H1722" s="166">
        <v>270.2</v>
      </c>
      <c r="I1722" s="167"/>
      <c r="L1722" s="163"/>
      <c r="M1722" s="168"/>
      <c r="N1722" s="169"/>
      <c r="O1722" s="169"/>
      <c r="P1722" s="169"/>
      <c r="Q1722" s="169"/>
      <c r="R1722" s="169"/>
      <c r="S1722" s="169"/>
      <c r="T1722" s="170"/>
      <c r="AT1722" s="164" t="s">
        <v>182</v>
      </c>
      <c r="AU1722" s="164" t="s">
        <v>84</v>
      </c>
      <c r="AV1722" s="12" t="s">
        <v>84</v>
      </c>
      <c r="AW1722" s="12" t="s">
        <v>34</v>
      </c>
      <c r="AX1722" s="12" t="s">
        <v>74</v>
      </c>
      <c r="AY1722" s="164" t="s">
        <v>171</v>
      </c>
    </row>
    <row r="1723" spans="2:51" s="12" customFormat="1" ht="12">
      <c r="B1723" s="163"/>
      <c r="D1723" s="160" t="s">
        <v>182</v>
      </c>
      <c r="E1723" s="164" t="s">
        <v>3</v>
      </c>
      <c r="F1723" s="165" t="s">
        <v>1909</v>
      </c>
      <c r="H1723" s="166">
        <v>172.6</v>
      </c>
      <c r="I1723" s="167"/>
      <c r="L1723" s="163"/>
      <c r="M1723" s="168"/>
      <c r="N1723" s="169"/>
      <c r="O1723" s="169"/>
      <c r="P1723" s="169"/>
      <c r="Q1723" s="169"/>
      <c r="R1723" s="169"/>
      <c r="S1723" s="169"/>
      <c r="T1723" s="170"/>
      <c r="AT1723" s="164" t="s">
        <v>182</v>
      </c>
      <c r="AU1723" s="164" t="s">
        <v>84</v>
      </c>
      <c r="AV1723" s="12" t="s">
        <v>84</v>
      </c>
      <c r="AW1723" s="12" t="s">
        <v>34</v>
      </c>
      <c r="AX1723" s="12" t="s">
        <v>74</v>
      </c>
      <c r="AY1723" s="164" t="s">
        <v>171</v>
      </c>
    </row>
    <row r="1724" spans="2:51" s="12" customFormat="1" ht="12">
      <c r="B1724" s="163"/>
      <c r="D1724" s="160" t="s">
        <v>182</v>
      </c>
      <c r="E1724" s="164" t="s">
        <v>3</v>
      </c>
      <c r="F1724" s="165" t="s">
        <v>991</v>
      </c>
      <c r="H1724" s="166">
        <v>89</v>
      </c>
      <c r="I1724" s="167"/>
      <c r="L1724" s="163"/>
      <c r="M1724" s="168"/>
      <c r="N1724" s="169"/>
      <c r="O1724" s="169"/>
      <c r="P1724" s="169"/>
      <c r="Q1724" s="169"/>
      <c r="R1724" s="169"/>
      <c r="S1724" s="169"/>
      <c r="T1724" s="170"/>
      <c r="AT1724" s="164" t="s">
        <v>182</v>
      </c>
      <c r="AU1724" s="164" t="s">
        <v>84</v>
      </c>
      <c r="AV1724" s="12" t="s">
        <v>84</v>
      </c>
      <c r="AW1724" s="12" t="s">
        <v>34</v>
      </c>
      <c r="AX1724" s="12" t="s">
        <v>74</v>
      </c>
      <c r="AY1724" s="164" t="s">
        <v>171</v>
      </c>
    </row>
    <row r="1725" spans="2:51" s="12" customFormat="1" ht="12">
      <c r="B1725" s="163"/>
      <c r="D1725" s="160" t="s">
        <v>182</v>
      </c>
      <c r="E1725" s="164" t="s">
        <v>3</v>
      </c>
      <c r="F1725" s="165" t="s">
        <v>1910</v>
      </c>
      <c r="H1725" s="166">
        <v>80.5</v>
      </c>
      <c r="I1725" s="167"/>
      <c r="L1725" s="163"/>
      <c r="M1725" s="168"/>
      <c r="N1725" s="169"/>
      <c r="O1725" s="169"/>
      <c r="P1725" s="169"/>
      <c r="Q1725" s="169"/>
      <c r="R1725" s="169"/>
      <c r="S1725" s="169"/>
      <c r="T1725" s="170"/>
      <c r="AT1725" s="164" t="s">
        <v>182</v>
      </c>
      <c r="AU1725" s="164" t="s">
        <v>84</v>
      </c>
      <c r="AV1725" s="12" t="s">
        <v>84</v>
      </c>
      <c r="AW1725" s="12" t="s">
        <v>34</v>
      </c>
      <c r="AX1725" s="12" t="s">
        <v>74</v>
      </c>
      <c r="AY1725" s="164" t="s">
        <v>171</v>
      </c>
    </row>
    <row r="1726" spans="2:51" s="12" customFormat="1" ht="12">
      <c r="B1726" s="163"/>
      <c r="D1726" s="160" t="s">
        <v>182</v>
      </c>
      <c r="E1726" s="164" t="s">
        <v>3</v>
      </c>
      <c r="F1726" s="165" t="s">
        <v>1911</v>
      </c>
      <c r="H1726" s="166">
        <v>5.8</v>
      </c>
      <c r="I1726" s="167"/>
      <c r="L1726" s="163"/>
      <c r="M1726" s="168"/>
      <c r="N1726" s="169"/>
      <c r="O1726" s="169"/>
      <c r="P1726" s="169"/>
      <c r="Q1726" s="169"/>
      <c r="R1726" s="169"/>
      <c r="S1726" s="169"/>
      <c r="T1726" s="170"/>
      <c r="AT1726" s="164" t="s">
        <v>182</v>
      </c>
      <c r="AU1726" s="164" t="s">
        <v>84</v>
      </c>
      <c r="AV1726" s="12" t="s">
        <v>84</v>
      </c>
      <c r="AW1726" s="12" t="s">
        <v>34</v>
      </c>
      <c r="AX1726" s="12" t="s">
        <v>74</v>
      </c>
      <c r="AY1726" s="164" t="s">
        <v>171</v>
      </c>
    </row>
    <row r="1727" spans="2:51" s="12" customFormat="1" ht="12">
      <c r="B1727" s="163"/>
      <c r="D1727" s="160" t="s">
        <v>182</v>
      </c>
      <c r="E1727" s="164" t="s">
        <v>3</v>
      </c>
      <c r="F1727" s="165" t="s">
        <v>1912</v>
      </c>
      <c r="H1727" s="166">
        <v>14.8</v>
      </c>
      <c r="I1727" s="167"/>
      <c r="L1727" s="163"/>
      <c r="M1727" s="168"/>
      <c r="N1727" s="169"/>
      <c r="O1727" s="169"/>
      <c r="P1727" s="169"/>
      <c r="Q1727" s="169"/>
      <c r="R1727" s="169"/>
      <c r="S1727" s="169"/>
      <c r="T1727" s="170"/>
      <c r="AT1727" s="164" t="s">
        <v>182</v>
      </c>
      <c r="AU1727" s="164" t="s">
        <v>84</v>
      </c>
      <c r="AV1727" s="12" t="s">
        <v>84</v>
      </c>
      <c r="AW1727" s="12" t="s">
        <v>34</v>
      </c>
      <c r="AX1727" s="12" t="s">
        <v>74</v>
      </c>
      <c r="AY1727" s="164" t="s">
        <v>171</v>
      </c>
    </row>
    <row r="1728" spans="2:51" s="14" customFormat="1" ht="12">
      <c r="B1728" s="179"/>
      <c r="D1728" s="160" t="s">
        <v>182</v>
      </c>
      <c r="E1728" s="180" t="s">
        <v>3</v>
      </c>
      <c r="F1728" s="181" t="s">
        <v>1913</v>
      </c>
      <c r="H1728" s="180" t="s">
        <v>3</v>
      </c>
      <c r="I1728" s="182"/>
      <c r="L1728" s="179"/>
      <c r="M1728" s="183"/>
      <c r="N1728" s="184"/>
      <c r="O1728" s="184"/>
      <c r="P1728" s="184"/>
      <c r="Q1728" s="184"/>
      <c r="R1728" s="184"/>
      <c r="S1728" s="184"/>
      <c r="T1728" s="185"/>
      <c r="AT1728" s="180" t="s">
        <v>182</v>
      </c>
      <c r="AU1728" s="180" t="s">
        <v>84</v>
      </c>
      <c r="AV1728" s="14" t="s">
        <v>82</v>
      </c>
      <c r="AW1728" s="14" t="s">
        <v>34</v>
      </c>
      <c r="AX1728" s="14" t="s">
        <v>74</v>
      </c>
      <c r="AY1728" s="180" t="s">
        <v>171</v>
      </c>
    </row>
    <row r="1729" spans="2:51" s="12" customFormat="1" ht="12">
      <c r="B1729" s="163"/>
      <c r="D1729" s="160" t="s">
        <v>182</v>
      </c>
      <c r="E1729" s="164" t="s">
        <v>3</v>
      </c>
      <c r="F1729" s="165" t="s">
        <v>1914</v>
      </c>
      <c r="H1729" s="166">
        <v>31.8</v>
      </c>
      <c r="I1729" s="167"/>
      <c r="L1729" s="163"/>
      <c r="M1729" s="168"/>
      <c r="N1729" s="169"/>
      <c r="O1729" s="169"/>
      <c r="P1729" s="169"/>
      <c r="Q1729" s="169"/>
      <c r="R1729" s="169"/>
      <c r="S1729" s="169"/>
      <c r="T1729" s="170"/>
      <c r="AT1729" s="164" t="s">
        <v>182</v>
      </c>
      <c r="AU1729" s="164" t="s">
        <v>84</v>
      </c>
      <c r="AV1729" s="12" t="s">
        <v>84</v>
      </c>
      <c r="AW1729" s="12" t="s">
        <v>34</v>
      </c>
      <c r="AX1729" s="12" t="s">
        <v>74</v>
      </c>
      <c r="AY1729" s="164" t="s">
        <v>171</v>
      </c>
    </row>
    <row r="1730" spans="2:51" s="13" customFormat="1" ht="12">
      <c r="B1730" s="171"/>
      <c r="D1730" s="160" t="s">
        <v>182</v>
      </c>
      <c r="E1730" s="172" t="s">
        <v>3</v>
      </c>
      <c r="F1730" s="173" t="s">
        <v>201</v>
      </c>
      <c r="H1730" s="174">
        <v>1008.0999999999998</v>
      </c>
      <c r="I1730" s="175"/>
      <c r="L1730" s="171"/>
      <c r="M1730" s="176"/>
      <c r="N1730" s="177"/>
      <c r="O1730" s="177"/>
      <c r="P1730" s="177"/>
      <c r="Q1730" s="177"/>
      <c r="R1730" s="177"/>
      <c r="S1730" s="177"/>
      <c r="T1730" s="178"/>
      <c r="AT1730" s="172" t="s">
        <v>182</v>
      </c>
      <c r="AU1730" s="172" t="s">
        <v>84</v>
      </c>
      <c r="AV1730" s="13" t="s">
        <v>178</v>
      </c>
      <c r="AW1730" s="13" t="s">
        <v>34</v>
      </c>
      <c r="AX1730" s="13" t="s">
        <v>82</v>
      </c>
      <c r="AY1730" s="172" t="s">
        <v>171</v>
      </c>
    </row>
    <row r="1731" spans="2:65" s="1" customFormat="1" ht="16.5" customHeight="1">
      <c r="B1731" s="147"/>
      <c r="C1731" s="148" t="s">
        <v>1963</v>
      </c>
      <c r="D1731" s="148" t="s">
        <v>173</v>
      </c>
      <c r="E1731" s="149" t="s">
        <v>1964</v>
      </c>
      <c r="F1731" s="150" t="s">
        <v>1965</v>
      </c>
      <c r="G1731" s="151" t="s">
        <v>235</v>
      </c>
      <c r="H1731" s="152">
        <v>7.343</v>
      </c>
      <c r="I1731" s="153"/>
      <c r="J1731" s="154">
        <f>ROUND(I1731*H1731,2)</f>
        <v>0</v>
      </c>
      <c r="K1731" s="150" t="s">
        <v>177</v>
      </c>
      <c r="L1731" s="32"/>
      <c r="M1731" s="155" t="s">
        <v>3</v>
      </c>
      <c r="N1731" s="156" t="s">
        <v>45</v>
      </c>
      <c r="O1731" s="51"/>
      <c r="P1731" s="157">
        <f>O1731*H1731</f>
        <v>0</v>
      </c>
      <c r="Q1731" s="157">
        <v>0</v>
      </c>
      <c r="R1731" s="157">
        <f>Q1731*H1731</f>
        <v>0</v>
      </c>
      <c r="S1731" s="157">
        <v>0</v>
      </c>
      <c r="T1731" s="158">
        <f>S1731*H1731</f>
        <v>0</v>
      </c>
      <c r="AR1731" s="18" t="s">
        <v>386</v>
      </c>
      <c r="AT1731" s="18" t="s">
        <v>173</v>
      </c>
      <c r="AU1731" s="18" t="s">
        <v>84</v>
      </c>
      <c r="AY1731" s="18" t="s">
        <v>171</v>
      </c>
      <c r="BE1731" s="159">
        <f>IF(N1731="základní",J1731,0)</f>
        <v>0</v>
      </c>
      <c r="BF1731" s="159">
        <f>IF(N1731="snížená",J1731,0)</f>
        <v>0</v>
      </c>
      <c r="BG1731" s="159">
        <f>IF(N1731="zákl. přenesená",J1731,0)</f>
        <v>0</v>
      </c>
      <c r="BH1731" s="159">
        <f>IF(N1731="sníž. přenesená",J1731,0)</f>
        <v>0</v>
      </c>
      <c r="BI1731" s="159">
        <f>IF(N1731="nulová",J1731,0)</f>
        <v>0</v>
      </c>
      <c r="BJ1731" s="18" t="s">
        <v>82</v>
      </c>
      <c r="BK1731" s="159">
        <f>ROUND(I1731*H1731,2)</f>
        <v>0</v>
      </c>
      <c r="BL1731" s="18" t="s">
        <v>386</v>
      </c>
      <c r="BM1731" s="18" t="s">
        <v>1966</v>
      </c>
    </row>
    <row r="1732" spans="2:47" s="1" customFormat="1" ht="19.5">
      <c r="B1732" s="32"/>
      <c r="D1732" s="160" t="s">
        <v>180</v>
      </c>
      <c r="F1732" s="161" t="s">
        <v>1967</v>
      </c>
      <c r="I1732" s="93"/>
      <c r="L1732" s="32"/>
      <c r="M1732" s="162"/>
      <c r="N1732" s="51"/>
      <c r="O1732" s="51"/>
      <c r="P1732" s="51"/>
      <c r="Q1732" s="51"/>
      <c r="R1732" s="51"/>
      <c r="S1732" s="51"/>
      <c r="T1732" s="52"/>
      <c r="AT1732" s="18" t="s">
        <v>180</v>
      </c>
      <c r="AU1732" s="18" t="s">
        <v>84</v>
      </c>
    </row>
    <row r="1733" spans="2:63" s="11" customFormat="1" ht="22.9" customHeight="1">
      <c r="B1733" s="134"/>
      <c r="D1733" s="135" t="s">
        <v>73</v>
      </c>
      <c r="E1733" s="145" t="s">
        <v>1968</v>
      </c>
      <c r="F1733" s="145" t="s">
        <v>1969</v>
      </c>
      <c r="I1733" s="137"/>
      <c r="J1733" s="146">
        <f>BK1733</f>
        <v>0</v>
      </c>
      <c r="L1733" s="134"/>
      <c r="M1733" s="139"/>
      <c r="N1733" s="140"/>
      <c r="O1733" s="140"/>
      <c r="P1733" s="141">
        <f>SUM(P1734:P1771)</f>
        <v>0</v>
      </c>
      <c r="Q1733" s="140"/>
      <c r="R1733" s="141">
        <f>SUM(R1734:R1771)</f>
        <v>6.2598443999999995</v>
      </c>
      <c r="S1733" s="140"/>
      <c r="T1733" s="142">
        <f>SUM(T1734:T1771)</f>
        <v>0</v>
      </c>
      <c r="AR1733" s="135" t="s">
        <v>84</v>
      </c>
      <c r="AT1733" s="143" t="s">
        <v>73</v>
      </c>
      <c r="AU1733" s="143" t="s">
        <v>82</v>
      </c>
      <c r="AY1733" s="135" t="s">
        <v>171</v>
      </c>
      <c r="BK1733" s="144">
        <f>SUM(BK1734:BK1771)</f>
        <v>0</v>
      </c>
    </row>
    <row r="1734" spans="2:65" s="1" customFormat="1" ht="16.5" customHeight="1">
      <c r="B1734" s="147"/>
      <c r="C1734" s="148" t="s">
        <v>1970</v>
      </c>
      <c r="D1734" s="148" t="s">
        <v>173</v>
      </c>
      <c r="E1734" s="149" t="s">
        <v>1971</v>
      </c>
      <c r="F1734" s="150" t="s">
        <v>1972</v>
      </c>
      <c r="G1734" s="151" t="s">
        <v>176</v>
      </c>
      <c r="H1734" s="152">
        <v>324.368</v>
      </c>
      <c r="I1734" s="153"/>
      <c r="J1734" s="154">
        <f>ROUND(I1734*H1734,2)</f>
        <v>0</v>
      </c>
      <c r="K1734" s="150" t="s">
        <v>177</v>
      </c>
      <c r="L1734" s="32"/>
      <c r="M1734" s="155" t="s">
        <v>3</v>
      </c>
      <c r="N1734" s="156" t="s">
        <v>45</v>
      </c>
      <c r="O1734" s="51"/>
      <c r="P1734" s="157">
        <f>O1734*H1734</f>
        <v>0</v>
      </c>
      <c r="Q1734" s="157">
        <v>0.0003</v>
      </c>
      <c r="R1734" s="157">
        <f>Q1734*H1734</f>
        <v>0.09731039999999999</v>
      </c>
      <c r="S1734" s="157">
        <v>0</v>
      </c>
      <c r="T1734" s="158">
        <f>S1734*H1734</f>
        <v>0</v>
      </c>
      <c r="AR1734" s="18" t="s">
        <v>386</v>
      </c>
      <c r="AT1734" s="18" t="s">
        <v>173</v>
      </c>
      <c r="AU1734" s="18" t="s">
        <v>84</v>
      </c>
      <c r="AY1734" s="18" t="s">
        <v>171</v>
      </c>
      <c r="BE1734" s="159">
        <f>IF(N1734="základní",J1734,0)</f>
        <v>0</v>
      </c>
      <c r="BF1734" s="159">
        <f>IF(N1734="snížená",J1734,0)</f>
        <v>0</v>
      </c>
      <c r="BG1734" s="159">
        <f>IF(N1734="zákl. přenesená",J1734,0)</f>
        <v>0</v>
      </c>
      <c r="BH1734" s="159">
        <f>IF(N1734="sníž. přenesená",J1734,0)</f>
        <v>0</v>
      </c>
      <c r="BI1734" s="159">
        <f>IF(N1734="nulová",J1734,0)</f>
        <v>0</v>
      </c>
      <c r="BJ1734" s="18" t="s">
        <v>82</v>
      </c>
      <c r="BK1734" s="159">
        <f>ROUND(I1734*H1734,2)</f>
        <v>0</v>
      </c>
      <c r="BL1734" s="18" t="s">
        <v>386</v>
      </c>
      <c r="BM1734" s="18" t="s">
        <v>1973</v>
      </c>
    </row>
    <row r="1735" spans="2:47" s="1" customFormat="1" ht="12">
      <c r="B1735" s="32"/>
      <c r="D1735" s="160" t="s">
        <v>180</v>
      </c>
      <c r="F1735" s="161" t="s">
        <v>1974</v>
      </c>
      <c r="I1735" s="93"/>
      <c r="L1735" s="32"/>
      <c r="M1735" s="162"/>
      <c r="N1735" s="51"/>
      <c r="O1735" s="51"/>
      <c r="P1735" s="51"/>
      <c r="Q1735" s="51"/>
      <c r="R1735" s="51"/>
      <c r="S1735" s="51"/>
      <c r="T1735" s="52"/>
      <c r="AT1735" s="18" t="s">
        <v>180</v>
      </c>
      <c r="AU1735" s="18" t="s">
        <v>84</v>
      </c>
    </row>
    <row r="1736" spans="2:51" s="14" customFormat="1" ht="12">
      <c r="B1736" s="179"/>
      <c r="D1736" s="160" t="s">
        <v>182</v>
      </c>
      <c r="E1736" s="180" t="s">
        <v>3</v>
      </c>
      <c r="F1736" s="181" t="s">
        <v>961</v>
      </c>
      <c r="H1736" s="180" t="s">
        <v>3</v>
      </c>
      <c r="I1736" s="182"/>
      <c r="L1736" s="179"/>
      <c r="M1736" s="183"/>
      <c r="N1736" s="184"/>
      <c r="O1736" s="184"/>
      <c r="P1736" s="184"/>
      <c r="Q1736" s="184"/>
      <c r="R1736" s="184"/>
      <c r="S1736" s="184"/>
      <c r="T1736" s="185"/>
      <c r="AT1736" s="180" t="s">
        <v>182</v>
      </c>
      <c r="AU1736" s="180" t="s">
        <v>84</v>
      </c>
      <c r="AV1736" s="14" t="s">
        <v>82</v>
      </c>
      <c r="AW1736" s="14" t="s">
        <v>34</v>
      </c>
      <c r="AX1736" s="14" t="s">
        <v>74</v>
      </c>
      <c r="AY1736" s="180" t="s">
        <v>171</v>
      </c>
    </row>
    <row r="1737" spans="2:51" s="12" customFormat="1" ht="12">
      <c r="B1737" s="163"/>
      <c r="D1737" s="160" t="s">
        <v>182</v>
      </c>
      <c r="E1737" s="164" t="s">
        <v>3</v>
      </c>
      <c r="F1737" s="165" t="s">
        <v>1975</v>
      </c>
      <c r="H1737" s="166">
        <v>106.395</v>
      </c>
      <c r="I1737" s="167"/>
      <c r="L1737" s="163"/>
      <c r="M1737" s="168"/>
      <c r="N1737" s="169"/>
      <c r="O1737" s="169"/>
      <c r="P1737" s="169"/>
      <c r="Q1737" s="169"/>
      <c r="R1737" s="169"/>
      <c r="S1737" s="169"/>
      <c r="T1737" s="170"/>
      <c r="AT1737" s="164" t="s">
        <v>182</v>
      </c>
      <c r="AU1737" s="164" t="s">
        <v>84</v>
      </c>
      <c r="AV1737" s="12" t="s">
        <v>84</v>
      </c>
      <c r="AW1737" s="12" t="s">
        <v>34</v>
      </c>
      <c r="AX1737" s="12" t="s">
        <v>74</v>
      </c>
      <c r="AY1737" s="164" t="s">
        <v>171</v>
      </c>
    </row>
    <row r="1738" spans="2:51" s="12" customFormat="1" ht="12">
      <c r="B1738" s="163"/>
      <c r="D1738" s="160" t="s">
        <v>182</v>
      </c>
      <c r="E1738" s="164" t="s">
        <v>3</v>
      </c>
      <c r="F1738" s="165" t="s">
        <v>1976</v>
      </c>
      <c r="H1738" s="166">
        <v>8.64</v>
      </c>
      <c r="I1738" s="167"/>
      <c r="L1738" s="163"/>
      <c r="M1738" s="168"/>
      <c r="N1738" s="169"/>
      <c r="O1738" s="169"/>
      <c r="P1738" s="169"/>
      <c r="Q1738" s="169"/>
      <c r="R1738" s="169"/>
      <c r="S1738" s="169"/>
      <c r="T1738" s="170"/>
      <c r="AT1738" s="164" t="s">
        <v>182</v>
      </c>
      <c r="AU1738" s="164" t="s">
        <v>84</v>
      </c>
      <c r="AV1738" s="12" t="s">
        <v>84</v>
      </c>
      <c r="AW1738" s="12" t="s">
        <v>34</v>
      </c>
      <c r="AX1738" s="12" t="s">
        <v>74</v>
      </c>
      <c r="AY1738" s="164" t="s">
        <v>171</v>
      </c>
    </row>
    <row r="1739" spans="2:51" s="12" customFormat="1" ht="12">
      <c r="B1739" s="163"/>
      <c r="D1739" s="160" t="s">
        <v>182</v>
      </c>
      <c r="E1739" s="164" t="s">
        <v>3</v>
      </c>
      <c r="F1739" s="165" t="s">
        <v>1977</v>
      </c>
      <c r="H1739" s="166">
        <v>42.538</v>
      </c>
      <c r="I1739" s="167"/>
      <c r="L1739" s="163"/>
      <c r="M1739" s="168"/>
      <c r="N1739" s="169"/>
      <c r="O1739" s="169"/>
      <c r="P1739" s="169"/>
      <c r="Q1739" s="169"/>
      <c r="R1739" s="169"/>
      <c r="S1739" s="169"/>
      <c r="T1739" s="170"/>
      <c r="AT1739" s="164" t="s">
        <v>182</v>
      </c>
      <c r="AU1739" s="164" t="s">
        <v>84</v>
      </c>
      <c r="AV1739" s="12" t="s">
        <v>84</v>
      </c>
      <c r="AW1739" s="12" t="s">
        <v>34</v>
      </c>
      <c r="AX1739" s="12" t="s">
        <v>74</v>
      </c>
      <c r="AY1739" s="164" t="s">
        <v>171</v>
      </c>
    </row>
    <row r="1740" spans="2:51" s="12" customFormat="1" ht="12">
      <c r="B1740" s="163"/>
      <c r="D1740" s="160" t="s">
        <v>182</v>
      </c>
      <c r="E1740" s="164" t="s">
        <v>3</v>
      </c>
      <c r="F1740" s="165" t="s">
        <v>1978</v>
      </c>
      <c r="H1740" s="166">
        <v>12.649</v>
      </c>
      <c r="I1740" s="167"/>
      <c r="L1740" s="163"/>
      <c r="M1740" s="168"/>
      <c r="N1740" s="169"/>
      <c r="O1740" s="169"/>
      <c r="P1740" s="169"/>
      <c r="Q1740" s="169"/>
      <c r="R1740" s="169"/>
      <c r="S1740" s="169"/>
      <c r="T1740" s="170"/>
      <c r="AT1740" s="164" t="s">
        <v>182</v>
      </c>
      <c r="AU1740" s="164" t="s">
        <v>84</v>
      </c>
      <c r="AV1740" s="12" t="s">
        <v>84</v>
      </c>
      <c r="AW1740" s="12" t="s">
        <v>34</v>
      </c>
      <c r="AX1740" s="12" t="s">
        <v>74</v>
      </c>
      <c r="AY1740" s="164" t="s">
        <v>171</v>
      </c>
    </row>
    <row r="1741" spans="2:51" s="12" customFormat="1" ht="12">
      <c r="B1741" s="163"/>
      <c r="D1741" s="160" t="s">
        <v>182</v>
      </c>
      <c r="E1741" s="164" t="s">
        <v>3</v>
      </c>
      <c r="F1741" s="165" t="s">
        <v>1979</v>
      </c>
      <c r="H1741" s="166">
        <v>33.702</v>
      </c>
      <c r="I1741" s="167"/>
      <c r="L1741" s="163"/>
      <c r="M1741" s="168"/>
      <c r="N1741" s="169"/>
      <c r="O1741" s="169"/>
      <c r="P1741" s="169"/>
      <c r="Q1741" s="169"/>
      <c r="R1741" s="169"/>
      <c r="S1741" s="169"/>
      <c r="T1741" s="170"/>
      <c r="AT1741" s="164" t="s">
        <v>182</v>
      </c>
      <c r="AU1741" s="164" t="s">
        <v>84</v>
      </c>
      <c r="AV1741" s="12" t="s">
        <v>84</v>
      </c>
      <c r="AW1741" s="12" t="s">
        <v>34</v>
      </c>
      <c r="AX1741" s="12" t="s">
        <v>74</v>
      </c>
      <c r="AY1741" s="164" t="s">
        <v>171</v>
      </c>
    </row>
    <row r="1742" spans="2:51" s="14" customFormat="1" ht="12">
      <c r="B1742" s="179"/>
      <c r="D1742" s="160" t="s">
        <v>182</v>
      </c>
      <c r="E1742" s="180" t="s">
        <v>3</v>
      </c>
      <c r="F1742" s="181" t="s">
        <v>1831</v>
      </c>
      <c r="H1742" s="180" t="s">
        <v>3</v>
      </c>
      <c r="I1742" s="182"/>
      <c r="L1742" s="179"/>
      <c r="M1742" s="183"/>
      <c r="N1742" s="184"/>
      <c r="O1742" s="184"/>
      <c r="P1742" s="184"/>
      <c r="Q1742" s="184"/>
      <c r="R1742" s="184"/>
      <c r="S1742" s="184"/>
      <c r="T1742" s="185"/>
      <c r="AT1742" s="180" t="s">
        <v>182</v>
      </c>
      <c r="AU1742" s="180" t="s">
        <v>84</v>
      </c>
      <c r="AV1742" s="14" t="s">
        <v>82</v>
      </c>
      <c r="AW1742" s="14" t="s">
        <v>34</v>
      </c>
      <c r="AX1742" s="14" t="s">
        <v>74</v>
      </c>
      <c r="AY1742" s="180" t="s">
        <v>171</v>
      </c>
    </row>
    <row r="1743" spans="2:51" s="12" customFormat="1" ht="12">
      <c r="B1743" s="163"/>
      <c r="D1743" s="160" t="s">
        <v>182</v>
      </c>
      <c r="E1743" s="164" t="s">
        <v>3</v>
      </c>
      <c r="F1743" s="165" t="s">
        <v>1980</v>
      </c>
      <c r="H1743" s="166">
        <v>25.42</v>
      </c>
      <c r="I1743" s="167"/>
      <c r="L1743" s="163"/>
      <c r="M1743" s="168"/>
      <c r="N1743" s="169"/>
      <c r="O1743" s="169"/>
      <c r="P1743" s="169"/>
      <c r="Q1743" s="169"/>
      <c r="R1743" s="169"/>
      <c r="S1743" s="169"/>
      <c r="T1743" s="170"/>
      <c r="AT1743" s="164" t="s">
        <v>182</v>
      </c>
      <c r="AU1743" s="164" t="s">
        <v>84</v>
      </c>
      <c r="AV1743" s="12" t="s">
        <v>84</v>
      </c>
      <c r="AW1743" s="12" t="s">
        <v>34</v>
      </c>
      <c r="AX1743" s="12" t="s">
        <v>74</v>
      </c>
      <c r="AY1743" s="164" t="s">
        <v>171</v>
      </c>
    </row>
    <row r="1744" spans="2:51" s="12" customFormat="1" ht="12">
      <c r="B1744" s="163"/>
      <c r="D1744" s="160" t="s">
        <v>182</v>
      </c>
      <c r="E1744" s="164" t="s">
        <v>3</v>
      </c>
      <c r="F1744" s="165" t="s">
        <v>1981</v>
      </c>
      <c r="H1744" s="166">
        <v>15.888</v>
      </c>
      <c r="I1744" s="167"/>
      <c r="L1744" s="163"/>
      <c r="M1744" s="168"/>
      <c r="N1744" s="169"/>
      <c r="O1744" s="169"/>
      <c r="P1744" s="169"/>
      <c r="Q1744" s="169"/>
      <c r="R1744" s="169"/>
      <c r="S1744" s="169"/>
      <c r="T1744" s="170"/>
      <c r="AT1744" s="164" t="s">
        <v>182</v>
      </c>
      <c r="AU1744" s="164" t="s">
        <v>84</v>
      </c>
      <c r="AV1744" s="12" t="s">
        <v>84</v>
      </c>
      <c r="AW1744" s="12" t="s">
        <v>34</v>
      </c>
      <c r="AX1744" s="12" t="s">
        <v>74</v>
      </c>
      <c r="AY1744" s="164" t="s">
        <v>171</v>
      </c>
    </row>
    <row r="1745" spans="2:51" s="12" customFormat="1" ht="12">
      <c r="B1745" s="163"/>
      <c r="D1745" s="160" t="s">
        <v>182</v>
      </c>
      <c r="E1745" s="164" t="s">
        <v>3</v>
      </c>
      <c r="F1745" s="165" t="s">
        <v>1982</v>
      </c>
      <c r="H1745" s="166">
        <v>22.038</v>
      </c>
      <c r="I1745" s="167"/>
      <c r="L1745" s="163"/>
      <c r="M1745" s="168"/>
      <c r="N1745" s="169"/>
      <c r="O1745" s="169"/>
      <c r="P1745" s="169"/>
      <c r="Q1745" s="169"/>
      <c r="R1745" s="169"/>
      <c r="S1745" s="169"/>
      <c r="T1745" s="170"/>
      <c r="AT1745" s="164" t="s">
        <v>182</v>
      </c>
      <c r="AU1745" s="164" t="s">
        <v>84</v>
      </c>
      <c r="AV1745" s="12" t="s">
        <v>84</v>
      </c>
      <c r="AW1745" s="12" t="s">
        <v>34</v>
      </c>
      <c r="AX1745" s="12" t="s">
        <v>74</v>
      </c>
      <c r="AY1745" s="164" t="s">
        <v>171</v>
      </c>
    </row>
    <row r="1746" spans="2:51" s="12" customFormat="1" ht="12">
      <c r="B1746" s="163"/>
      <c r="D1746" s="160" t="s">
        <v>182</v>
      </c>
      <c r="E1746" s="164" t="s">
        <v>3</v>
      </c>
      <c r="F1746" s="165" t="s">
        <v>1983</v>
      </c>
      <c r="H1746" s="166">
        <v>27.065</v>
      </c>
      <c r="I1746" s="167"/>
      <c r="L1746" s="163"/>
      <c r="M1746" s="168"/>
      <c r="N1746" s="169"/>
      <c r="O1746" s="169"/>
      <c r="P1746" s="169"/>
      <c r="Q1746" s="169"/>
      <c r="R1746" s="169"/>
      <c r="S1746" s="169"/>
      <c r="T1746" s="170"/>
      <c r="AT1746" s="164" t="s">
        <v>182</v>
      </c>
      <c r="AU1746" s="164" t="s">
        <v>84</v>
      </c>
      <c r="AV1746" s="12" t="s">
        <v>84</v>
      </c>
      <c r="AW1746" s="12" t="s">
        <v>34</v>
      </c>
      <c r="AX1746" s="12" t="s">
        <v>74</v>
      </c>
      <c r="AY1746" s="164" t="s">
        <v>171</v>
      </c>
    </row>
    <row r="1747" spans="2:51" s="12" customFormat="1" ht="12">
      <c r="B1747" s="163"/>
      <c r="D1747" s="160" t="s">
        <v>182</v>
      </c>
      <c r="E1747" s="164" t="s">
        <v>3</v>
      </c>
      <c r="F1747" s="165" t="s">
        <v>1984</v>
      </c>
      <c r="H1747" s="166">
        <v>15.888</v>
      </c>
      <c r="I1747" s="167"/>
      <c r="L1747" s="163"/>
      <c r="M1747" s="168"/>
      <c r="N1747" s="169"/>
      <c r="O1747" s="169"/>
      <c r="P1747" s="169"/>
      <c r="Q1747" s="169"/>
      <c r="R1747" s="169"/>
      <c r="S1747" s="169"/>
      <c r="T1747" s="170"/>
      <c r="AT1747" s="164" t="s">
        <v>182</v>
      </c>
      <c r="AU1747" s="164" t="s">
        <v>84</v>
      </c>
      <c r="AV1747" s="12" t="s">
        <v>84</v>
      </c>
      <c r="AW1747" s="12" t="s">
        <v>34</v>
      </c>
      <c r="AX1747" s="12" t="s">
        <v>74</v>
      </c>
      <c r="AY1747" s="164" t="s">
        <v>171</v>
      </c>
    </row>
    <row r="1748" spans="2:51" s="12" customFormat="1" ht="12">
      <c r="B1748" s="163"/>
      <c r="D1748" s="160" t="s">
        <v>182</v>
      </c>
      <c r="E1748" s="164" t="s">
        <v>3</v>
      </c>
      <c r="F1748" s="165" t="s">
        <v>1985</v>
      </c>
      <c r="H1748" s="166">
        <v>14.145</v>
      </c>
      <c r="I1748" s="167"/>
      <c r="L1748" s="163"/>
      <c r="M1748" s="168"/>
      <c r="N1748" s="169"/>
      <c r="O1748" s="169"/>
      <c r="P1748" s="169"/>
      <c r="Q1748" s="169"/>
      <c r="R1748" s="169"/>
      <c r="S1748" s="169"/>
      <c r="T1748" s="170"/>
      <c r="AT1748" s="164" t="s">
        <v>182</v>
      </c>
      <c r="AU1748" s="164" t="s">
        <v>84</v>
      </c>
      <c r="AV1748" s="12" t="s">
        <v>84</v>
      </c>
      <c r="AW1748" s="12" t="s">
        <v>34</v>
      </c>
      <c r="AX1748" s="12" t="s">
        <v>74</v>
      </c>
      <c r="AY1748" s="164" t="s">
        <v>171</v>
      </c>
    </row>
    <row r="1749" spans="2:51" s="13" customFormat="1" ht="12">
      <c r="B1749" s="171"/>
      <c r="D1749" s="160" t="s">
        <v>182</v>
      </c>
      <c r="E1749" s="172" t="s">
        <v>3</v>
      </c>
      <c r="F1749" s="173" t="s">
        <v>201</v>
      </c>
      <c r="H1749" s="174">
        <v>324.36799999999994</v>
      </c>
      <c r="I1749" s="175"/>
      <c r="L1749" s="171"/>
      <c r="M1749" s="176"/>
      <c r="N1749" s="177"/>
      <c r="O1749" s="177"/>
      <c r="P1749" s="177"/>
      <c r="Q1749" s="177"/>
      <c r="R1749" s="177"/>
      <c r="S1749" s="177"/>
      <c r="T1749" s="178"/>
      <c r="AT1749" s="172" t="s">
        <v>182</v>
      </c>
      <c r="AU1749" s="172" t="s">
        <v>84</v>
      </c>
      <c r="AV1749" s="13" t="s">
        <v>178</v>
      </c>
      <c r="AW1749" s="13" t="s">
        <v>34</v>
      </c>
      <c r="AX1749" s="13" t="s">
        <v>82</v>
      </c>
      <c r="AY1749" s="172" t="s">
        <v>171</v>
      </c>
    </row>
    <row r="1750" spans="2:65" s="1" customFormat="1" ht="16.5" customHeight="1">
      <c r="B1750" s="147"/>
      <c r="C1750" s="148" t="s">
        <v>1986</v>
      </c>
      <c r="D1750" s="148" t="s">
        <v>173</v>
      </c>
      <c r="E1750" s="149" t="s">
        <v>1987</v>
      </c>
      <c r="F1750" s="150" t="s">
        <v>1988</v>
      </c>
      <c r="G1750" s="151" t="s">
        <v>176</v>
      </c>
      <c r="H1750" s="152">
        <v>324.368</v>
      </c>
      <c r="I1750" s="153"/>
      <c r="J1750" s="154">
        <f>ROUND(I1750*H1750,2)</f>
        <v>0</v>
      </c>
      <c r="K1750" s="150" t="s">
        <v>177</v>
      </c>
      <c r="L1750" s="32"/>
      <c r="M1750" s="155" t="s">
        <v>3</v>
      </c>
      <c r="N1750" s="156" t="s">
        <v>45</v>
      </c>
      <c r="O1750" s="51"/>
      <c r="P1750" s="157">
        <f>O1750*H1750</f>
        <v>0</v>
      </c>
      <c r="Q1750" s="157">
        <v>0.006</v>
      </c>
      <c r="R1750" s="157">
        <f>Q1750*H1750</f>
        <v>1.946208</v>
      </c>
      <c r="S1750" s="157">
        <v>0</v>
      </c>
      <c r="T1750" s="158">
        <f>S1750*H1750</f>
        <v>0</v>
      </c>
      <c r="AR1750" s="18" t="s">
        <v>386</v>
      </c>
      <c r="AT1750" s="18" t="s">
        <v>173</v>
      </c>
      <c r="AU1750" s="18" t="s">
        <v>84</v>
      </c>
      <c r="AY1750" s="18" t="s">
        <v>171</v>
      </c>
      <c r="BE1750" s="159">
        <f>IF(N1750="základní",J1750,0)</f>
        <v>0</v>
      </c>
      <c r="BF1750" s="159">
        <f>IF(N1750="snížená",J1750,0)</f>
        <v>0</v>
      </c>
      <c r="BG1750" s="159">
        <f>IF(N1750="zákl. přenesená",J1750,0)</f>
        <v>0</v>
      </c>
      <c r="BH1750" s="159">
        <f>IF(N1750="sníž. přenesená",J1750,0)</f>
        <v>0</v>
      </c>
      <c r="BI1750" s="159">
        <f>IF(N1750="nulová",J1750,0)</f>
        <v>0</v>
      </c>
      <c r="BJ1750" s="18" t="s">
        <v>82</v>
      </c>
      <c r="BK1750" s="159">
        <f>ROUND(I1750*H1750,2)</f>
        <v>0</v>
      </c>
      <c r="BL1750" s="18" t="s">
        <v>386</v>
      </c>
      <c r="BM1750" s="18" t="s">
        <v>1989</v>
      </c>
    </row>
    <row r="1751" spans="2:47" s="1" customFormat="1" ht="12">
      <c r="B1751" s="32"/>
      <c r="D1751" s="160" t="s">
        <v>180</v>
      </c>
      <c r="F1751" s="161" t="s">
        <v>1990</v>
      </c>
      <c r="I1751" s="93"/>
      <c r="L1751" s="32"/>
      <c r="M1751" s="162"/>
      <c r="N1751" s="51"/>
      <c r="O1751" s="51"/>
      <c r="P1751" s="51"/>
      <c r="Q1751" s="51"/>
      <c r="R1751" s="51"/>
      <c r="S1751" s="51"/>
      <c r="T1751" s="52"/>
      <c r="AT1751" s="18" t="s">
        <v>180</v>
      </c>
      <c r="AU1751" s="18" t="s">
        <v>84</v>
      </c>
    </row>
    <row r="1752" spans="2:51" s="12" customFormat="1" ht="12">
      <c r="B1752" s="163"/>
      <c r="D1752" s="160" t="s">
        <v>182</v>
      </c>
      <c r="E1752" s="164" t="s">
        <v>3</v>
      </c>
      <c r="F1752" s="165" t="s">
        <v>1975</v>
      </c>
      <c r="H1752" s="166">
        <v>106.395</v>
      </c>
      <c r="I1752" s="167"/>
      <c r="L1752" s="163"/>
      <c r="M1752" s="168"/>
      <c r="N1752" s="169"/>
      <c r="O1752" s="169"/>
      <c r="P1752" s="169"/>
      <c r="Q1752" s="169"/>
      <c r="R1752" s="169"/>
      <c r="S1752" s="169"/>
      <c r="T1752" s="170"/>
      <c r="AT1752" s="164" t="s">
        <v>182</v>
      </c>
      <c r="AU1752" s="164" t="s">
        <v>84</v>
      </c>
      <c r="AV1752" s="12" t="s">
        <v>84</v>
      </c>
      <c r="AW1752" s="12" t="s">
        <v>34</v>
      </c>
      <c r="AX1752" s="12" t="s">
        <v>74</v>
      </c>
      <c r="AY1752" s="164" t="s">
        <v>171</v>
      </c>
    </row>
    <row r="1753" spans="2:51" s="12" customFormat="1" ht="12">
      <c r="B1753" s="163"/>
      <c r="D1753" s="160" t="s">
        <v>182</v>
      </c>
      <c r="E1753" s="164" t="s">
        <v>3</v>
      </c>
      <c r="F1753" s="165" t="s">
        <v>1976</v>
      </c>
      <c r="H1753" s="166">
        <v>8.64</v>
      </c>
      <c r="I1753" s="167"/>
      <c r="L1753" s="163"/>
      <c r="M1753" s="168"/>
      <c r="N1753" s="169"/>
      <c r="O1753" s="169"/>
      <c r="P1753" s="169"/>
      <c r="Q1753" s="169"/>
      <c r="R1753" s="169"/>
      <c r="S1753" s="169"/>
      <c r="T1753" s="170"/>
      <c r="AT1753" s="164" t="s">
        <v>182</v>
      </c>
      <c r="AU1753" s="164" t="s">
        <v>84</v>
      </c>
      <c r="AV1753" s="12" t="s">
        <v>84</v>
      </c>
      <c r="AW1753" s="12" t="s">
        <v>34</v>
      </c>
      <c r="AX1753" s="12" t="s">
        <v>74</v>
      </c>
      <c r="AY1753" s="164" t="s">
        <v>171</v>
      </c>
    </row>
    <row r="1754" spans="2:51" s="12" customFormat="1" ht="12">
      <c r="B1754" s="163"/>
      <c r="D1754" s="160" t="s">
        <v>182</v>
      </c>
      <c r="E1754" s="164" t="s">
        <v>3</v>
      </c>
      <c r="F1754" s="165" t="s">
        <v>1977</v>
      </c>
      <c r="H1754" s="166">
        <v>42.538</v>
      </c>
      <c r="I1754" s="167"/>
      <c r="L1754" s="163"/>
      <c r="M1754" s="168"/>
      <c r="N1754" s="169"/>
      <c r="O1754" s="169"/>
      <c r="P1754" s="169"/>
      <c r="Q1754" s="169"/>
      <c r="R1754" s="169"/>
      <c r="S1754" s="169"/>
      <c r="T1754" s="170"/>
      <c r="AT1754" s="164" t="s">
        <v>182</v>
      </c>
      <c r="AU1754" s="164" t="s">
        <v>84</v>
      </c>
      <c r="AV1754" s="12" t="s">
        <v>84</v>
      </c>
      <c r="AW1754" s="12" t="s">
        <v>34</v>
      </c>
      <c r="AX1754" s="12" t="s">
        <v>74</v>
      </c>
      <c r="AY1754" s="164" t="s">
        <v>171</v>
      </c>
    </row>
    <row r="1755" spans="2:51" s="12" customFormat="1" ht="12">
      <c r="B1755" s="163"/>
      <c r="D1755" s="160" t="s">
        <v>182</v>
      </c>
      <c r="E1755" s="164" t="s">
        <v>3</v>
      </c>
      <c r="F1755" s="165" t="s">
        <v>1978</v>
      </c>
      <c r="H1755" s="166">
        <v>12.649</v>
      </c>
      <c r="I1755" s="167"/>
      <c r="L1755" s="163"/>
      <c r="M1755" s="168"/>
      <c r="N1755" s="169"/>
      <c r="O1755" s="169"/>
      <c r="P1755" s="169"/>
      <c r="Q1755" s="169"/>
      <c r="R1755" s="169"/>
      <c r="S1755" s="169"/>
      <c r="T1755" s="170"/>
      <c r="AT1755" s="164" t="s">
        <v>182</v>
      </c>
      <c r="AU1755" s="164" t="s">
        <v>84</v>
      </c>
      <c r="AV1755" s="12" t="s">
        <v>84</v>
      </c>
      <c r="AW1755" s="12" t="s">
        <v>34</v>
      </c>
      <c r="AX1755" s="12" t="s">
        <v>74</v>
      </c>
      <c r="AY1755" s="164" t="s">
        <v>171</v>
      </c>
    </row>
    <row r="1756" spans="2:51" s="12" customFormat="1" ht="12">
      <c r="B1756" s="163"/>
      <c r="D1756" s="160" t="s">
        <v>182</v>
      </c>
      <c r="E1756" s="164" t="s">
        <v>3</v>
      </c>
      <c r="F1756" s="165" t="s">
        <v>1979</v>
      </c>
      <c r="H1756" s="166">
        <v>33.702</v>
      </c>
      <c r="I1756" s="167"/>
      <c r="L1756" s="163"/>
      <c r="M1756" s="168"/>
      <c r="N1756" s="169"/>
      <c r="O1756" s="169"/>
      <c r="P1756" s="169"/>
      <c r="Q1756" s="169"/>
      <c r="R1756" s="169"/>
      <c r="S1756" s="169"/>
      <c r="T1756" s="170"/>
      <c r="AT1756" s="164" t="s">
        <v>182</v>
      </c>
      <c r="AU1756" s="164" t="s">
        <v>84</v>
      </c>
      <c r="AV1756" s="12" t="s">
        <v>84</v>
      </c>
      <c r="AW1756" s="12" t="s">
        <v>34</v>
      </c>
      <c r="AX1756" s="12" t="s">
        <v>74</v>
      </c>
      <c r="AY1756" s="164" t="s">
        <v>171</v>
      </c>
    </row>
    <row r="1757" spans="2:51" s="12" customFormat="1" ht="12">
      <c r="B1757" s="163"/>
      <c r="D1757" s="160" t="s">
        <v>182</v>
      </c>
      <c r="E1757" s="164" t="s">
        <v>3</v>
      </c>
      <c r="F1757" s="165" t="s">
        <v>1980</v>
      </c>
      <c r="H1757" s="166">
        <v>25.42</v>
      </c>
      <c r="I1757" s="167"/>
      <c r="L1757" s="163"/>
      <c r="M1757" s="168"/>
      <c r="N1757" s="169"/>
      <c r="O1757" s="169"/>
      <c r="P1757" s="169"/>
      <c r="Q1757" s="169"/>
      <c r="R1757" s="169"/>
      <c r="S1757" s="169"/>
      <c r="T1757" s="170"/>
      <c r="AT1757" s="164" t="s">
        <v>182</v>
      </c>
      <c r="AU1757" s="164" t="s">
        <v>84</v>
      </c>
      <c r="AV1757" s="12" t="s">
        <v>84</v>
      </c>
      <c r="AW1757" s="12" t="s">
        <v>34</v>
      </c>
      <c r="AX1757" s="12" t="s">
        <v>74</v>
      </c>
      <c r="AY1757" s="164" t="s">
        <v>171</v>
      </c>
    </row>
    <row r="1758" spans="2:51" s="12" customFormat="1" ht="12">
      <c r="B1758" s="163"/>
      <c r="D1758" s="160" t="s">
        <v>182</v>
      </c>
      <c r="E1758" s="164" t="s">
        <v>3</v>
      </c>
      <c r="F1758" s="165" t="s">
        <v>1981</v>
      </c>
      <c r="H1758" s="166">
        <v>15.888</v>
      </c>
      <c r="I1758" s="167"/>
      <c r="L1758" s="163"/>
      <c r="M1758" s="168"/>
      <c r="N1758" s="169"/>
      <c r="O1758" s="169"/>
      <c r="P1758" s="169"/>
      <c r="Q1758" s="169"/>
      <c r="R1758" s="169"/>
      <c r="S1758" s="169"/>
      <c r="T1758" s="170"/>
      <c r="AT1758" s="164" t="s">
        <v>182</v>
      </c>
      <c r="AU1758" s="164" t="s">
        <v>84</v>
      </c>
      <c r="AV1758" s="12" t="s">
        <v>84</v>
      </c>
      <c r="AW1758" s="12" t="s">
        <v>34</v>
      </c>
      <c r="AX1758" s="12" t="s">
        <v>74</v>
      </c>
      <c r="AY1758" s="164" t="s">
        <v>171</v>
      </c>
    </row>
    <row r="1759" spans="2:51" s="12" customFormat="1" ht="12">
      <c r="B1759" s="163"/>
      <c r="D1759" s="160" t="s">
        <v>182</v>
      </c>
      <c r="E1759" s="164" t="s">
        <v>3</v>
      </c>
      <c r="F1759" s="165" t="s">
        <v>1982</v>
      </c>
      <c r="H1759" s="166">
        <v>22.038</v>
      </c>
      <c r="I1759" s="167"/>
      <c r="L1759" s="163"/>
      <c r="M1759" s="168"/>
      <c r="N1759" s="169"/>
      <c r="O1759" s="169"/>
      <c r="P1759" s="169"/>
      <c r="Q1759" s="169"/>
      <c r="R1759" s="169"/>
      <c r="S1759" s="169"/>
      <c r="T1759" s="170"/>
      <c r="AT1759" s="164" t="s">
        <v>182</v>
      </c>
      <c r="AU1759" s="164" t="s">
        <v>84</v>
      </c>
      <c r="AV1759" s="12" t="s">
        <v>84</v>
      </c>
      <c r="AW1759" s="12" t="s">
        <v>34</v>
      </c>
      <c r="AX1759" s="12" t="s">
        <v>74</v>
      </c>
      <c r="AY1759" s="164" t="s">
        <v>171</v>
      </c>
    </row>
    <row r="1760" spans="2:51" s="12" customFormat="1" ht="12">
      <c r="B1760" s="163"/>
      <c r="D1760" s="160" t="s">
        <v>182</v>
      </c>
      <c r="E1760" s="164" t="s">
        <v>3</v>
      </c>
      <c r="F1760" s="165" t="s">
        <v>1983</v>
      </c>
      <c r="H1760" s="166">
        <v>27.065</v>
      </c>
      <c r="I1760" s="167"/>
      <c r="L1760" s="163"/>
      <c r="M1760" s="168"/>
      <c r="N1760" s="169"/>
      <c r="O1760" s="169"/>
      <c r="P1760" s="169"/>
      <c r="Q1760" s="169"/>
      <c r="R1760" s="169"/>
      <c r="S1760" s="169"/>
      <c r="T1760" s="170"/>
      <c r="AT1760" s="164" t="s">
        <v>182</v>
      </c>
      <c r="AU1760" s="164" t="s">
        <v>84</v>
      </c>
      <c r="AV1760" s="12" t="s">
        <v>84</v>
      </c>
      <c r="AW1760" s="12" t="s">
        <v>34</v>
      </c>
      <c r="AX1760" s="12" t="s">
        <v>74</v>
      </c>
      <c r="AY1760" s="164" t="s">
        <v>171</v>
      </c>
    </row>
    <row r="1761" spans="2:51" s="12" customFormat="1" ht="12">
      <c r="B1761" s="163"/>
      <c r="D1761" s="160" t="s">
        <v>182</v>
      </c>
      <c r="E1761" s="164" t="s">
        <v>3</v>
      </c>
      <c r="F1761" s="165" t="s">
        <v>1984</v>
      </c>
      <c r="H1761" s="166">
        <v>15.888</v>
      </c>
      <c r="I1761" s="167"/>
      <c r="L1761" s="163"/>
      <c r="M1761" s="168"/>
      <c r="N1761" s="169"/>
      <c r="O1761" s="169"/>
      <c r="P1761" s="169"/>
      <c r="Q1761" s="169"/>
      <c r="R1761" s="169"/>
      <c r="S1761" s="169"/>
      <c r="T1761" s="170"/>
      <c r="AT1761" s="164" t="s">
        <v>182</v>
      </c>
      <c r="AU1761" s="164" t="s">
        <v>84</v>
      </c>
      <c r="AV1761" s="12" t="s">
        <v>84</v>
      </c>
      <c r="AW1761" s="12" t="s">
        <v>34</v>
      </c>
      <c r="AX1761" s="12" t="s">
        <v>74</v>
      </c>
      <c r="AY1761" s="164" t="s">
        <v>171</v>
      </c>
    </row>
    <row r="1762" spans="2:51" s="12" customFormat="1" ht="12">
      <c r="B1762" s="163"/>
      <c r="D1762" s="160" t="s">
        <v>182</v>
      </c>
      <c r="E1762" s="164" t="s">
        <v>3</v>
      </c>
      <c r="F1762" s="165" t="s">
        <v>1985</v>
      </c>
      <c r="H1762" s="166">
        <v>14.145</v>
      </c>
      <c r="I1762" s="167"/>
      <c r="L1762" s="163"/>
      <c r="M1762" s="168"/>
      <c r="N1762" s="169"/>
      <c r="O1762" s="169"/>
      <c r="P1762" s="169"/>
      <c r="Q1762" s="169"/>
      <c r="R1762" s="169"/>
      <c r="S1762" s="169"/>
      <c r="T1762" s="170"/>
      <c r="AT1762" s="164" t="s">
        <v>182</v>
      </c>
      <c r="AU1762" s="164" t="s">
        <v>84</v>
      </c>
      <c r="AV1762" s="12" t="s">
        <v>84</v>
      </c>
      <c r="AW1762" s="12" t="s">
        <v>34</v>
      </c>
      <c r="AX1762" s="12" t="s">
        <v>74</v>
      </c>
      <c r="AY1762" s="164" t="s">
        <v>171</v>
      </c>
    </row>
    <row r="1763" spans="2:51" s="13" customFormat="1" ht="12">
      <c r="B1763" s="171"/>
      <c r="D1763" s="160" t="s">
        <v>182</v>
      </c>
      <c r="E1763" s="172" t="s">
        <v>3</v>
      </c>
      <c r="F1763" s="173" t="s">
        <v>201</v>
      </c>
      <c r="H1763" s="174">
        <v>324.36799999999994</v>
      </c>
      <c r="I1763" s="175"/>
      <c r="L1763" s="171"/>
      <c r="M1763" s="176"/>
      <c r="N1763" s="177"/>
      <c r="O1763" s="177"/>
      <c r="P1763" s="177"/>
      <c r="Q1763" s="177"/>
      <c r="R1763" s="177"/>
      <c r="S1763" s="177"/>
      <c r="T1763" s="178"/>
      <c r="AT1763" s="172" t="s">
        <v>182</v>
      </c>
      <c r="AU1763" s="172" t="s">
        <v>84</v>
      </c>
      <c r="AV1763" s="13" t="s">
        <v>178</v>
      </c>
      <c r="AW1763" s="13" t="s">
        <v>34</v>
      </c>
      <c r="AX1763" s="13" t="s">
        <v>82</v>
      </c>
      <c r="AY1763" s="172" t="s">
        <v>171</v>
      </c>
    </row>
    <row r="1764" spans="2:65" s="1" customFormat="1" ht="16.5" customHeight="1">
      <c r="B1764" s="147"/>
      <c r="C1764" s="189" t="s">
        <v>1991</v>
      </c>
      <c r="D1764" s="189" t="s">
        <v>408</v>
      </c>
      <c r="E1764" s="190" t="s">
        <v>1992</v>
      </c>
      <c r="F1764" s="191" t="s">
        <v>1993</v>
      </c>
      <c r="G1764" s="192" t="s">
        <v>176</v>
      </c>
      <c r="H1764" s="193">
        <v>356.805</v>
      </c>
      <c r="I1764" s="194"/>
      <c r="J1764" s="195">
        <f>ROUND(I1764*H1764,2)</f>
        <v>0</v>
      </c>
      <c r="K1764" s="191" t="s">
        <v>177</v>
      </c>
      <c r="L1764" s="196"/>
      <c r="M1764" s="197" t="s">
        <v>3</v>
      </c>
      <c r="N1764" s="198" t="s">
        <v>45</v>
      </c>
      <c r="O1764" s="51"/>
      <c r="P1764" s="157">
        <f>O1764*H1764</f>
        <v>0</v>
      </c>
      <c r="Q1764" s="157">
        <v>0.0118</v>
      </c>
      <c r="R1764" s="157">
        <f>Q1764*H1764</f>
        <v>4.210299</v>
      </c>
      <c r="S1764" s="157">
        <v>0</v>
      </c>
      <c r="T1764" s="158">
        <f>S1764*H1764</f>
        <v>0</v>
      </c>
      <c r="AR1764" s="18" t="s">
        <v>506</v>
      </c>
      <c r="AT1764" s="18" t="s">
        <v>408</v>
      </c>
      <c r="AU1764" s="18" t="s">
        <v>84</v>
      </c>
      <c r="AY1764" s="18" t="s">
        <v>171</v>
      </c>
      <c r="BE1764" s="159">
        <f>IF(N1764="základní",J1764,0)</f>
        <v>0</v>
      </c>
      <c r="BF1764" s="159">
        <f>IF(N1764="snížená",J1764,0)</f>
        <v>0</v>
      </c>
      <c r="BG1764" s="159">
        <f>IF(N1764="zákl. přenesená",J1764,0)</f>
        <v>0</v>
      </c>
      <c r="BH1764" s="159">
        <f>IF(N1764="sníž. přenesená",J1764,0)</f>
        <v>0</v>
      </c>
      <c r="BI1764" s="159">
        <f>IF(N1764="nulová",J1764,0)</f>
        <v>0</v>
      </c>
      <c r="BJ1764" s="18" t="s">
        <v>82</v>
      </c>
      <c r="BK1764" s="159">
        <f>ROUND(I1764*H1764,2)</f>
        <v>0</v>
      </c>
      <c r="BL1764" s="18" t="s">
        <v>386</v>
      </c>
      <c r="BM1764" s="18" t="s">
        <v>1994</v>
      </c>
    </row>
    <row r="1765" spans="2:47" s="1" customFormat="1" ht="12">
      <c r="B1765" s="32"/>
      <c r="D1765" s="160" t="s">
        <v>180</v>
      </c>
      <c r="F1765" s="161" t="s">
        <v>1993</v>
      </c>
      <c r="I1765" s="93"/>
      <c r="L1765" s="32"/>
      <c r="M1765" s="162"/>
      <c r="N1765" s="51"/>
      <c r="O1765" s="51"/>
      <c r="P1765" s="51"/>
      <c r="Q1765" s="51"/>
      <c r="R1765" s="51"/>
      <c r="S1765" s="51"/>
      <c r="T1765" s="52"/>
      <c r="AT1765" s="18" t="s">
        <v>180</v>
      </c>
      <c r="AU1765" s="18" t="s">
        <v>84</v>
      </c>
    </row>
    <row r="1766" spans="2:51" s="12" customFormat="1" ht="12">
      <c r="B1766" s="163"/>
      <c r="D1766" s="160" t="s">
        <v>182</v>
      </c>
      <c r="F1766" s="165" t="s">
        <v>1995</v>
      </c>
      <c r="H1766" s="166">
        <v>356.805</v>
      </c>
      <c r="I1766" s="167"/>
      <c r="L1766" s="163"/>
      <c r="M1766" s="168"/>
      <c r="N1766" s="169"/>
      <c r="O1766" s="169"/>
      <c r="P1766" s="169"/>
      <c r="Q1766" s="169"/>
      <c r="R1766" s="169"/>
      <c r="S1766" s="169"/>
      <c r="T1766" s="170"/>
      <c r="AT1766" s="164" t="s">
        <v>182</v>
      </c>
      <c r="AU1766" s="164" t="s">
        <v>84</v>
      </c>
      <c r="AV1766" s="12" t="s">
        <v>84</v>
      </c>
      <c r="AW1766" s="12" t="s">
        <v>4</v>
      </c>
      <c r="AX1766" s="12" t="s">
        <v>82</v>
      </c>
      <c r="AY1766" s="164" t="s">
        <v>171</v>
      </c>
    </row>
    <row r="1767" spans="2:65" s="1" customFormat="1" ht="16.5" customHeight="1">
      <c r="B1767" s="147"/>
      <c r="C1767" s="148" t="s">
        <v>1996</v>
      </c>
      <c r="D1767" s="148" t="s">
        <v>173</v>
      </c>
      <c r="E1767" s="149" t="s">
        <v>1997</v>
      </c>
      <c r="F1767" s="150" t="s">
        <v>1998</v>
      </c>
      <c r="G1767" s="151" t="s">
        <v>187</v>
      </c>
      <c r="H1767" s="152">
        <v>200.9</v>
      </c>
      <c r="I1767" s="153"/>
      <c r="J1767" s="154">
        <f>ROUND(I1767*H1767,2)</f>
        <v>0</v>
      </c>
      <c r="K1767" s="150" t="s">
        <v>177</v>
      </c>
      <c r="L1767" s="32"/>
      <c r="M1767" s="155" t="s">
        <v>3</v>
      </c>
      <c r="N1767" s="156" t="s">
        <v>45</v>
      </c>
      <c r="O1767" s="51"/>
      <c r="P1767" s="157">
        <f>O1767*H1767</f>
        <v>0</v>
      </c>
      <c r="Q1767" s="157">
        <v>3E-05</v>
      </c>
      <c r="R1767" s="157">
        <f>Q1767*H1767</f>
        <v>0.006027</v>
      </c>
      <c r="S1767" s="157">
        <v>0</v>
      </c>
      <c r="T1767" s="158">
        <f>S1767*H1767</f>
        <v>0</v>
      </c>
      <c r="AR1767" s="18" t="s">
        <v>386</v>
      </c>
      <c r="AT1767" s="18" t="s">
        <v>173</v>
      </c>
      <c r="AU1767" s="18" t="s">
        <v>84</v>
      </c>
      <c r="AY1767" s="18" t="s">
        <v>171</v>
      </c>
      <c r="BE1767" s="159">
        <f>IF(N1767="základní",J1767,0)</f>
        <v>0</v>
      </c>
      <c r="BF1767" s="159">
        <f>IF(N1767="snížená",J1767,0)</f>
        <v>0</v>
      </c>
      <c r="BG1767" s="159">
        <f>IF(N1767="zákl. přenesená",J1767,0)</f>
        <v>0</v>
      </c>
      <c r="BH1767" s="159">
        <f>IF(N1767="sníž. přenesená",J1767,0)</f>
        <v>0</v>
      </c>
      <c r="BI1767" s="159">
        <f>IF(N1767="nulová",J1767,0)</f>
        <v>0</v>
      </c>
      <c r="BJ1767" s="18" t="s">
        <v>82</v>
      </c>
      <c r="BK1767" s="159">
        <f>ROUND(I1767*H1767,2)</f>
        <v>0</v>
      </c>
      <c r="BL1767" s="18" t="s">
        <v>386</v>
      </c>
      <c r="BM1767" s="18" t="s">
        <v>1999</v>
      </c>
    </row>
    <row r="1768" spans="2:47" s="1" customFormat="1" ht="12">
      <c r="B1768" s="32"/>
      <c r="D1768" s="160" t="s">
        <v>180</v>
      </c>
      <c r="F1768" s="161" t="s">
        <v>2000</v>
      </c>
      <c r="I1768" s="93"/>
      <c r="L1768" s="32"/>
      <c r="M1768" s="162"/>
      <c r="N1768" s="51"/>
      <c r="O1768" s="51"/>
      <c r="P1768" s="51"/>
      <c r="Q1768" s="51"/>
      <c r="R1768" s="51"/>
      <c r="S1768" s="51"/>
      <c r="T1768" s="52"/>
      <c r="AT1768" s="18" t="s">
        <v>180</v>
      </c>
      <c r="AU1768" s="18" t="s">
        <v>84</v>
      </c>
    </row>
    <row r="1769" spans="2:51" s="12" customFormat="1" ht="12">
      <c r="B1769" s="163"/>
      <c r="D1769" s="160" t="s">
        <v>182</v>
      </c>
      <c r="E1769" s="164" t="s">
        <v>3</v>
      </c>
      <c r="F1769" s="165" t="s">
        <v>2001</v>
      </c>
      <c r="H1769" s="166">
        <v>200.9</v>
      </c>
      <c r="I1769" s="167"/>
      <c r="L1769" s="163"/>
      <c r="M1769" s="168"/>
      <c r="N1769" s="169"/>
      <c r="O1769" s="169"/>
      <c r="P1769" s="169"/>
      <c r="Q1769" s="169"/>
      <c r="R1769" s="169"/>
      <c r="S1769" s="169"/>
      <c r="T1769" s="170"/>
      <c r="AT1769" s="164" t="s">
        <v>182</v>
      </c>
      <c r="AU1769" s="164" t="s">
        <v>84</v>
      </c>
      <c r="AV1769" s="12" t="s">
        <v>84</v>
      </c>
      <c r="AW1769" s="12" t="s">
        <v>34</v>
      </c>
      <c r="AX1769" s="12" t="s">
        <v>82</v>
      </c>
      <c r="AY1769" s="164" t="s">
        <v>171</v>
      </c>
    </row>
    <row r="1770" spans="2:65" s="1" customFormat="1" ht="16.5" customHeight="1">
      <c r="B1770" s="147"/>
      <c r="C1770" s="148" t="s">
        <v>2002</v>
      </c>
      <c r="D1770" s="148" t="s">
        <v>173</v>
      </c>
      <c r="E1770" s="149" t="s">
        <v>2003</v>
      </c>
      <c r="F1770" s="150" t="s">
        <v>2004</v>
      </c>
      <c r="G1770" s="151" t="s">
        <v>235</v>
      </c>
      <c r="H1770" s="152">
        <v>6.26</v>
      </c>
      <c r="I1770" s="153"/>
      <c r="J1770" s="154">
        <f>ROUND(I1770*H1770,2)</f>
        <v>0</v>
      </c>
      <c r="K1770" s="150" t="s">
        <v>177</v>
      </c>
      <c r="L1770" s="32"/>
      <c r="M1770" s="155" t="s">
        <v>3</v>
      </c>
      <c r="N1770" s="156" t="s">
        <v>45</v>
      </c>
      <c r="O1770" s="51"/>
      <c r="P1770" s="157">
        <f>O1770*H1770</f>
        <v>0</v>
      </c>
      <c r="Q1770" s="157">
        <v>0</v>
      </c>
      <c r="R1770" s="157">
        <f>Q1770*H1770</f>
        <v>0</v>
      </c>
      <c r="S1770" s="157">
        <v>0</v>
      </c>
      <c r="T1770" s="158">
        <f>S1770*H1770</f>
        <v>0</v>
      </c>
      <c r="AR1770" s="18" t="s">
        <v>386</v>
      </c>
      <c r="AT1770" s="18" t="s">
        <v>173</v>
      </c>
      <c r="AU1770" s="18" t="s">
        <v>84</v>
      </c>
      <c r="AY1770" s="18" t="s">
        <v>171</v>
      </c>
      <c r="BE1770" s="159">
        <f>IF(N1770="základní",J1770,0)</f>
        <v>0</v>
      </c>
      <c r="BF1770" s="159">
        <f>IF(N1770="snížená",J1770,0)</f>
        <v>0</v>
      </c>
      <c r="BG1770" s="159">
        <f>IF(N1770="zákl. přenesená",J1770,0)</f>
        <v>0</v>
      </c>
      <c r="BH1770" s="159">
        <f>IF(N1770="sníž. přenesená",J1770,0)</f>
        <v>0</v>
      </c>
      <c r="BI1770" s="159">
        <f>IF(N1770="nulová",J1770,0)</f>
        <v>0</v>
      </c>
      <c r="BJ1770" s="18" t="s">
        <v>82</v>
      </c>
      <c r="BK1770" s="159">
        <f>ROUND(I1770*H1770,2)</f>
        <v>0</v>
      </c>
      <c r="BL1770" s="18" t="s">
        <v>386</v>
      </c>
      <c r="BM1770" s="18" t="s">
        <v>2005</v>
      </c>
    </row>
    <row r="1771" spans="2:47" s="1" customFormat="1" ht="19.5">
      <c r="B1771" s="32"/>
      <c r="D1771" s="160" t="s">
        <v>180</v>
      </c>
      <c r="F1771" s="161" t="s">
        <v>2006</v>
      </c>
      <c r="I1771" s="93"/>
      <c r="L1771" s="32"/>
      <c r="M1771" s="162"/>
      <c r="N1771" s="51"/>
      <c r="O1771" s="51"/>
      <c r="P1771" s="51"/>
      <c r="Q1771" s="51"/>
      <c r="R1771" s="51"/>
      <c r="S1771" s="51"/>
      <c r="T1771" s="52"/>
      <c r="AT1771" s="18" t="s">
        <v>180</v>
      </c>
      <c r="AU1771" s="18" t="s">
        <v>84</v>
      </c>
    </row>
    <row r="1772" spans="2:63" s="11" customFormat="1" ht="22.9" customHeight="1">
      <c r="B1772" s="134"/>
      <c r="D1772" s="135" t="s">
        <v>73</v>
      </c>
      <c r="E1772" s="145" t="s">
        <v>2007</v>
      </c>
      <c r="F1772" s="145" t="s">
        <v>2008</v>
      </c>
      <c r="I1772" s="137"/>
      <c r="J1772" s="146">
        <f>BK1772</f>
        <v>0</v>
      </c>
      <c r="L1772" s="134"/>
      <c r="M1772" s="139"/>
      <c r="N1772" s="140"/>
      <c r="O1772" s="140"/>
      <c r="P1772" s="141">
        <f>SUM(P1773:P1831)</f>
        <v>0</v>
      </c>
      <c r="Q1772" s="140"/>
      <c r="R1772" s="141">
        <f>SUM(R1773:R1831)</f>
        <v>0.11960935999999998</v>
      </c>
      <c r="S1772" s="140"/>
      <c r="T1772" s="142">
        <f>SUM(T1773:T1831)</f>
        <v>0</v>
      </c>
      <c r="AR1772" s="135" t="s">
        <v>84</v>
      </c>
      <c r="AT1772" s="143" t="s">
        <v>73</v>
      </c>
      <c r="AU1772" s="143" t="s">
        <v>82</v>
      </c>
      <c r="AY1772" s="135" t="s">
        <v>171</v>
      </c>
      <c r="BK1772" s="144">
        <f>SUM(BK1773:BK1831)</f>
        <v>0</v>
      </c>
    </row>
    <row r="1773" spans="2:65" s="1" customFormat="1" ht="16.5" customHeight="1">
      <c r="B1773" s="147"/>
      <c r="C1773" s="148" t="s">
        <v>2009</v>
      </c>
      <c r="D1773" s="148" t="s">
        <v>173</v>
      </c>
      <c r="E1773" s="149" t="s">
        <v>2010</v>
      </c>
      <c r="F1773" s="150" t="s">
        <v>2011</v>
      </c>
      <c r="G1773" s="151" t="s">
        <v>176</v>
      </c>
      <c r="H1773" s="152">
        <v>460.036</v>
      </c>
      <c r="I1773" s="153"/>
      <c r="J1773" s="154">
        <f>ROUND(I1773*H1773,2)</f>
        <v>0</v>
      </c>
      <c r="K1773" s="150" t="s">
        <v>177</v>
      </c>
      <c r="L1773" s="32"/>
      <c r="M1773" s="155" t="s">
        <v>3</v>
      </c>
      <c r="N1773" s="156" t="s">
        <v>45</v>
      </c>
      <c r="O1773" s="51"/>
      <c r="P1773" s="157">
        <f>O1773*H1773</f>
        <v>0</v>
      </c>
      <c r="Q1773" s="157">
        <v>0.00026</v>
      </c>
      <c r="R1773" s="157">
        <f>Q1773*H1773</f>
        <v>0.11960935999999998</v>
      </c>
      <c r="S1773" s="157">
        <v>0</v>
      </c>
      <c r="T1773" s="158">
        <f>S1773*H1773</f>
        <v>0</v>
      </c>
      <c r="AR1773" s="18" t="s">
        <v>386</v>
      </c>
      <c r="AT1773" s="18" t="s">
        <v>173</v>
      </c>
      <c r="AU1773" s="18" t="s">
        <v>84</v>
      </c>
      <c r="AY1773" s="18" t="s">
        <v>171</v>
      </c>
      <c r="BE1773" s="159">
        <f>IF(N1773="základní",J1773,0)</f>
        <v>0</v>
      </c>
      <c r="BF1773" s="159">
        <f>IF(N1773="snížená",J1773,0)</f>
        <v>0</v>
      </c>
      <c r="BG1773" s="159">
        <f>IF(N1773="zákl. přenesená",J1773,0)</f>
        <v>0</v>
      </c>
      <c r="BH1773" s="159">
        <f>IF(N1773="sníž. přenesená",J1773,0)</f>
        <v>0</v>
      </c>
      <c r="BI1773" s="159">
        <f>IF(N1773="nulová",J1773,0)</f>
        <v>0</v>
      </c>
      <c r="BJ1773" s="18" t="s">
        <v>82</v>
      </c>
      <c r="BK1773" s="159">
        <f>ROUND(I1773*H1773,2)</f>
        <v>0</v>
      </c>
      <c r="BL1773" s="18" t="s">
        <v>386</v>
      </c>
      <c r="BM1773" s="18" t="s">
        <v>2012</v>
      </c>
    </row>
    <row r="1774" spans="2:47" s="1" customFormat="1" ht="12">
      <c r="B1774" s="32"/>
      <c r="D1774" s="160" t="s">
        <v>180</v>
      </c>
      <c r="F1774" s="161" t="s">
        <v>2013</v>
      </c>
      <c r="I1774" s="93"/>
      <c r="L1774" s="32"/>
      <c r="M1774" s="162"/>
      <c r="N1774" s="51"/>
      <c r="O1774" s="51"/>
      <c r="P1774" s="51"/>
      <c r="Q1774" s="51"/>
      <c r="R1774" s="51"/>
      <c r="S1774" s="51"/>
      <c r="T1774" s="52"/>
      <c r="AT1774" s="18" t="s">
        <v>180</v>
      </c>
      <c r="AU1774" s="18" t="s">
        <v>84</v>
      </c>
    </row>
    <row r="1775" spans="2:51" s="14" customFormat="1" ht="12">
      <c r="B1775" s="179"/>
      <c r="D1775" s="160" t="s">
        <v>182</v>
      </c>
      <c r="E1775" s="180" t="s">
        <v>3</v>
      </c>
      <c r="F1775" s="181" t="s">
        <v>1126</v>
      </c>
      <c r="H1775" s="180" t="s">
        <v>3</v>
      </c>
      <c r="I1775" s="182"/>
      <c r="L1775" s="179"/>
      <c r="M1775" s="183"/>
      <c r="N1775" s="184"/>
      <c r="O1775" s="184"/>
      <c r="P1775" s="184"/>
      <c r="Q1775" s="184"/>
      <c r="R1775" s="184"/>
      <c r="S1775" s="184"/>
      <c r="T1775" s="185"/>
      <c r="AT1775" s="180" t="s">
        <v>182</v>
      </c>
      <c r="AU1775" s="180" t="s">
        <v>84</v>
      </c>
      <c r="AV1775" s="14" t="s">
        <v>82</v>
      </c>
      <c r="AW1775" s="14" t="s">
        <v>34</v>
      </c>
      <c r="AX1775" s="14" t="s">
        <v>74</v>
      </c>
      <c r="AY1775" s="180" t="s">
        <v>171</v>
      </c>
    </row>
    <row r="1776" spans="2:51" s="12" customFormat="1" ht="12">
      <c r="B1776" s="163"/>
      <c r="D1776" s="160" t="s">
        <v>182</v>
      </c>
      <c r="E1776" s="164" t="s">
        <v>3</v>
      </c>
      <c r="F1776" s="165" t="s">
        <v>2014</v>
      </c>
      <c r="H1776" s="166">
        <v>64.224</v>
      </c>
      <c r="I1776" s="167"/>
      <c r="L1776" s="163"/>
      <c r="M1776" s="168"/>
      <c r="N1776" s="169"/>
      <c r="O1776" s="169"/>
      <c r="P1776" s="169"/>
      <c r="Q1776" s="169"/>
      <c r="R1776" s="169"/>
      <c r="S1776" s="169"/>
      <c r="T1776" s="170"/>
      <c r="AT1776" s="164" t="s">
        <v>182</v>
      </c>
      <c r="AU1776" s="164" t="s">
        <v>84</v>
      </c>
      <c r="AV1776" s="12" t="s">
        <v>84</v>
      </c>
      <c r="AW1776" s="12" t="s">
        <v>34</v>
      </c>
      <c r="AX1776" s="12" t="s">
        <v>74</v>
      </c>
      <c r="AY1776" s="164" t="s">
        <v>171</v>
      </c>
    </row>
    <row r="1777" spans="2:51" s="14" customFormat="1" ht="12">
      <c r="B1777" s="179"/>
      <c r="D1777" s="160" t="s">
        <v>182</v>
      </c>
      <c r="E1777" s="180" t="s">
        <v>3</v>
      </c>
      <c r="F1777" s="181" t="s">
        <v>1128</v>
      </c>
      <c r="H1777" s="180" t="s">
        <v>3</v>
      </c>
      <c r="I1777" s="182"/>
      <c r="L1777" s="179"/>
      <c r="M1777" s="183"/>
      <c r="N1777" s="184"/>
      <c r="O1777" s="184"/>
      <c r="P1777" s="184"/>
      <c r="Q1777" s="184"/>
      <c r="R1777" s="184"/>
      <c r="S1777" s="184"/>
      <c r="T1777" s="185"/>
      <c r="AT1777" s="180" t="s">
        <v>182</v>
      </c>
      <c r="AU1777" s="180" t="s">
        <v>84</v>
      </c>
      <c r="AV1777" s="14" t="s">
        <v>82</v>
      </c>
      <c r="AW1777" s="14" t="s">
        <v>34</v>
      </c>
      <c r="AX1777" s="14" t="s">
        <v>74</v>
      </c>
      <c r="AY1777" s="180" t="s">
        <v>171</v>
      </c>
    </row>
    <row r="1778" spans="2:51" s="12" customFormat="1" ht="12">
      <c r="B1778" s="163"/>
      <c r="D1778" s="160" t="s">
        <v>182</v>
      </c>
      <c r="E1778" s="164" t="s">
        <v>3</v>
      </c>
      <c r="F1778" s="165" t="s">
        <v>2015</v>
      </c>
      <c r="H1778" s="166">
        <v>59.935</v>
      </c>
      <c r="I1778" s="167"/>
      <c r="L1778" s="163"/>
      <c r="M1778" s="168"/>
      <c r="N1778" s="169"/>
      <c r="O1778" s="169"/>
      <c r="P1778" s="169"/>
      <c r="Q1778" s="169"/>
      <c r="R1778" s="169"/>
      <c r="S1778" s="169"/>
      <c r="T1778" s="170"/>
      <c r="AT1778" s="164" t="s">
        <v>182</v>
      </c>
      <c r="AU1778" s="164" t="s">
        <v>84</v>
      </c>
      <c r="AV1778" s="12" t="s">
        <v>84</v>
      </c>
      <c r="AW1778" s="12" t="s">
        <v>34</v>
      </c>
      <c r="AX1778" s="12" t="s">
        <v>74</v>
      </c>
      <c r="AY1778" s="164" t="s">
        <v>171</v>
      </c>
    </row>
    <row r="1779" spans="2:51" s="14" customFormat="1" ht="12">
      <c r="B1779" s="179"/>
      <c r="D1779" s="160" t="s">
        <v>182</v>
      </c>
      <c r="E1779" s="180" t="s">
        <v>3</v>
      </c>
      <c r="F1779" s="181" t="s">
        <v>2016</v>
      </c>
      <c r="H1779" s="180" t="s">
        <v>3</v>
      </c>
      <c r="I1779" s="182"/>
      <c r="L1779" s="179"/>
      <c r="M1779" s="183"/>
      <c r="N1779" s="184"/>
      <c r="O1779" s="184"/>
      <c r="P1779" s="184"/>
      <c r="Q1779" s="184"/>
      <c r="R1779" s="184"/>
      <c r="S1779" s="184"/>
      <c r="T1779" s="185"/>
      <c r="AT1779" s="180" t="s">
        <v>182</v>
      </c>
      <c r="AU1779" s="180" t="s">
        <v>84</v>
      </c>
      <c r="AV1779" s="14" t="s">
        <v>82</v>
      </c>
      <c r="AW1779" s="14" t="s">
        <v>34</v>
      </c>
      <c r="AX1779" s="14" t="s">
        <v>74</v>
      </c>
      <c r="AY1779" s="180" t="s">
        <v>171</v>
      </c>
    </row>
    <row r="1780" spans="2:51" s="12" customFormat="1" ht="12">
      <c r="B1780" s="163"/>
      <c r="D1780" s="160" t="s">
        <v>182</v>
      </c>
      <c r="E1780" s="164" t="s">
        <v>3</v>
      </c>
      <c r="F1780" s="165" t="s">
        <v>2017</v>
      </c>
      <c r="H1780" s="166">
        <v>12.784</v>
      </c>
      <c r="I1780" s="167"/>
      <c r="L1780" s="163"/>
      <c r="M1780" s="168"/>
      <c r="N1780" s="169"/>
      <c r="O1780" s="169"/>
      <c r="P1780" s="169"/>
      <c r="Q1780" s="169"/>
      <c r="R1780" s="169"/>
      <c r="S1780" s="169"/>
      <c r="T1780" s="170"/>
      <c r="AT1780" s="164" t="s">
        <v>182</v>
      </c>
      <c r="AU1780" s="164" t="s">
        <v>84</v>
      </c>
      <c r="AV1780" s="12" t="s">
        <v>84</v>
      </c>
      <c r="AW1780" s="12" t="s">
        <v>34</v>
      </c>
      <c r="AX1780" s="12" t="s">
        <v>74</v>
      </c>
      <c r="AY1780" s="164" t="s">
        <v>171</v>
      </c>
    </row>
    <row r="1781" spans="2:51" s="14" customFormat="1" ht="12">
      <c r="B1781" s="179"/>
      <c r="D1781" s="160" t="s">
        <v>182</v>
      </c>
      <c r="E1781" s="180" t="s">
        <v>3</v>
      </c>
      <c r="F1781" s="181" t="s">
        <v>1132</v>
      </c>
      <c r="H1781" s="180" t="s">
        <v>3</v>
      </c>
      <c r="I1781" s="182"/>
      <c r="L1781" s="179"/>
      <c r="M1781" s="183"/>
      <c r="N1781" s="184"/>
      <c r="O1781" s="184"/>
      <c r="P1781" s="184"/>
      <c r="Q1781" s="184"/>
      <c r="R1781" s="184"/>
      <c r="S1781" s="184"/>
      <c r="T1781" s="185"/>
      <c r="AT1781" s="180" t="s">
        <v>182</v>
      </c>
      <c r="AU1781" s="180" t="s">
        <v>84</v>
      </c>
      <c r="AV1781" s="14" t="s">
        <v>82</v>
      </c>
      <c r="AW1781" s="14" t="s">
        <v>34</v>
      </c>
      <c r="AX1781" s="14" t="s">
        <v>74</v>
      </c>
      <c r="AY1781" s="180" t="s">
        <v>171</v>
      </c>
    </row>
    <row r="1782" spans="2:51" s="12" customFormat="1" ht="12">
      <c r="B1782" s="163"/>
      <c r="D1782" s="160" t="s">
        <v>182</v>
      </c>
      <c r="E1782" s="164" t="s">
        <v>3</v>
      </c>
      <c r="F1782" s="165" t="s">
        <v>2018</v>
      </c>
      <c r="H1782" s="166">
        <v>22.615</v>
      </c>
      <c r="I1782" s="167"/>
      <c r="L1782" s="163"/>
      <c r="M1782" s="168"/>
      <c r="N1782" s="169"/>
      <c r="O1782" s="169"/>
      <c r="P1782" s="169"/>
      <c r="Q1782" s="169"/>
      <c r="R1782" s="169"/>
      <c r="S1782" s="169"/>
      <c r="T1782" s="170"/>
      <c r="AT1782" s="164" t="s">
        <v>182</v>
      </c>
      <c r="AU1782" s="164" t="s">
        <v>84</v>
      </c>
      <c r="AV1782" s="12" t="s">
        <v>84</v>
      </c>
      <c r="AW1782" s="12" t="s">
        <v>34</v>
      </c>
      <c r="AX1782" s="12" t="s">
        <v>74</v>
      </c>
      <c r="AY1782" s="164" t="s">
        <v>171</v>
      </c>
    </row>
    <row r="1783" spans="2:51" s="14" customFormat="1" ht="12">
      <c r="B1783" s="179"/>
      <c r="D1783" s="160" t="s">
        <v>182</v>
      </c>
      <c r="E1783" s="180" t="s">
        <v>3</v>
      </c>
      <c r="F1783" s="181" t="s">
        <v>1139</v>
      </c>
      <c r="H1783" s="180" t="s">
        <v>3</v>
      </c>
      <c r="I1783" s="182"/>
      <c r="L1783" s="179"/>
      <c r="M1783" s="183"/>
      <c r="N1783" s="184"/>
      <c r="O1783" s="184"/>
      <c r="P1783" s="184"/>
      <c r="Q1783" s="184"/>
      <c r="R1783" s="184"/>
      <c r="S1783" s="184"/>
      <c r="T1783" s="185"/>
      <c r="AT1783" s="180" t="s">
        <v>182</v>
      </c>
      <c r="AU1783" s="180" t="s">
        <v>84</v>
      </c>
      <c r="AV1783" s="14" t="s">
        <v>82</v>
      </c>
      <c r="AW1783" s="14" t="s">
        <v>34</v>
      </c>
      <c r="AX1783" s="14" t="s">
        <v>74</v>
      </c>
      <c r="AY1783" s="180" t="s">
        <v>171</v>
      </c>
    </row>
    <row r="1784" spans="2:51" s="12" customFormat="1" ht="12">
      <c r="B1784" s="163"/>
      <c r="D1784" s="160" t="s">
        <v>182</v>
      </c>
      <c r="E1784" s="164" t="s">
        <v>3</v>
      </c>
      <c r="F1784" s="165" t="s">
        <v>2019</v>
      </c>
      <c r="H1784" s="166">
        <v>37.92</v>
      </c>
      <c r="I1784" s="167"/>
      <c r="L1784" s="163"/>
      <c r="M1784" s="168"/>
      <c r="N1784" s="169"/>
      <c r="O1784" s="169"/>
      <c r="P1784" s="169"/>
      <c r="Q1784" s="169"/>
      <c r="R1784" s="169"/>
      <c r="S1784" s="169"/>
      <c r="T1784" s="170"/>
      <c r="AT1784" s="164" t="s">
        <v>182</v>
      </c>
      <c r="AU1784" s="164" t="s">
        <v>84</v>
      </c>
      <c r="AV1784" s="12" t="s">
        <v>84</v>
      </c>
      <c r="AW1784" s="12" t="s">
        <v>34</v>
      </c>
      <c r="AX1784" s="12" t="s">
        <v>74</v>
      </c>
      <c r="AY1784" s="164" t="s">
        <v>171</v>
      </c>
    </row>
    <row r="1785" spans="2:51" s="14" customFormat="1" ht="12">
      <c r="B1785" s="179"/>
      <c r="D1785" s="160" t="s">
        <v>182</v>
      </c>
      <c r="E1785" s="180" t="s">
        <v>3</v>
      </c>
      <c r="F1785" s="181" t="s">
        <v>1146</v>
      </c>
      <c r="H1785" s="180" t="s">
        <v>3</v>
      </c>
      <c r="I1785" s="182"/>
      <c r="L1785" s="179"/>
      <c r="M1785" s="183"/>
      <c r="N1785" s="184"/>
      <c r="O1785" s="184"/>
      <c r="P1785" s="184"/>
      <c r="Q1785" s="184"/>
      <c r="R1785" s="184"/>
      <c r="S1785" s="184"/>
      <c r="T1785" s="185"/>
      <c r="AT1785" s="180" t="s">
        <v>182</v>
      </c>
      <c r="AU1785" s="180" t="s">
        <v>84</v>
      </c>
      <c r="AV1785" s="14" t="s">
        <v>82</v>
      </c>
      <c r="AW1785" s="14" t="s">
        <v>34</v>
      </c>
      <c r="AX1785" s="14" t="s">
        <v>74</v>
      </c>
      <c r="AY1785" s="180" t="s">
        <v>171</v>
      </c>
    </row>
    <row r="1786" spans="2:51" s="12" customFormat="1" ht="12">
      <c r="B1786" s="163"/>
      <c r="D1786" s="160" t="s">
        <v>182</v>
      </c>
      <c r="E1786" s="164" t="s">
        <v>3</v>
      </c>
      <c r="F1786" s="165" t="s">
        <v>2020</v>
      </c>
      <c r="H1786" s="166">
        <v>46.32</v>
      </c>
      <c r="I1786" s="167"/>
      <c r="L1786" s="163"/>
      <c r="M1786" s="168"/>
      <c r="N1786" s="169"/>
      <c r="O1786" s="169"/>
      <c r="P1786" s="169"/>
      <c r="Q1786" s="169"/>
      <c r="R1786" s="169"/>
      <c r="S1786" s="169"/>
      <c r="T1786" s="170"/>
      <c r="AT1786" s="164" t="s">
        <v>182</v>
      </c>
      <c r="AU1786" s="164" t="s">
        <v>84</v>
      </c>
      <c r="AV1786" s="12" t="s">
        <v>84</v>
      </c>
      <c r="AW1786" s="12" t="s">
        <v>34</v>
      </c>
      <c r="AX1786" s="12" t="s">
        <v>74</v>
      </c>
      <c r="AY1786" s="164" t="s">
        <v>171</v>
      </c>
    </row>
    <row r="1787" spans="2:51" s="12" customFormat="1" ht="12">
      <c r="B1787" s="163"/>
      <c r="D1787" s="160" t="s">
        <v>182</v>
      </c>
      <c r="E1787" s="164" t="s">
        <v>3</v>
      </c>
      <c r="F1787" s="165" t="s">
        <v>2021</v>
      </c>
      <c r="H1787" s="166">
        <v>22.54</v>
      </c>
      <c r="I1787" s="167"/>
      <c r="L1787" s="163"/>
      <c r="M1787" s="168"/>
      <c r="N1787" s="169"/>
      <c r="O1787" s="169"/>
      <c r="P1787" s="169"/>
      <c r="Q1787" s="169"/>
      <c r="R1787" s="169"/>
      <c r="S1787" s="169"/>
      <c r="T1787" s="170"/>
      <c r="AT1787" s="164" t="s">
        <v>182</v>
      </c>
      <c r="AU1787" s="164" t="s">
        <v>84</v>
      </c>
      <c r="AV1787" s="12" t="s">
        <v>84</v>
      </c>
      <c r="AW1787" s="12" t="s">
        <v>34</v>
      </c>
      <c r="AX1787" s="12" t="s">
        <v>74</v>
      </c>
      <c r="AY1787" s="164" t="s">
        <v>171</v>
      </c>
    </row>
    <row r="1788" spans="2:51" s="12" customFormat="1" ht="12">
      <c r="B1788" s="163"/>
      <c r="D1788" s="160" t="s">
        <v>182</v>
      </c>
      <c r="E1788" s="164" t="s">
        <v>3</v>
      </c>
      <c r="F1788" s="165" t="s">
        <v>2022</v>
      </c>
      <c r="H1788" s="166">
        <v>19.696</v>
      </c>
      <c r="I1788" s="167"/>
      <c r="L1788" s="163"/>
      <c r="M1788" s="168"/>
      <c r="N1788" s="169"/>
      <c r="O1788" s="169"/>
      <c r="P1788" s="169"/>
      <c r="Q1788" s="169"/>
      <c r="R1788" s="169"/>
      <c r="S1788" s="169"/>
      <c r="T1788" s="170"/>
      <c r="AT1788" s="164" t="s">
        <v>182</v>
      </c>
      <c r="AU1788" s="164" t="s">
        <v>84</v>
      </c>
      <c r="AV1788" s="12" t="s">
        <v>84</v>
      </c>
      <c r="AW1788" s="12" t="s">
        <v>34</v>
      </c>
      <c r="AX1788" s="12" t="s">
        <v>74</v>
      </c>
      <c r="AY1788" s="164" t="s">
        <v>171</v>
      </c>
    </row>
    <row r="1789" spans="2:51" s="14" customFormat="1" ht="12">
      <c r="B1789" s="179"/>
      <c r="D1789" s="160" t="s">
        <v>182</v>
      </c>
      <c r="E1789" s="180" t="s">
        <v>3</v>
      </c>
      <c r="F1789" s="181" t="s">
        <v>1139</v>
      </c>
      <c r="H1789" s="180" t="s">
        <v>3</v>
      </c>
      <c r="I1789" s="182"/>
      <c r="L1789" s="179"/>
      <c r="M1789" s="183"/>
      <c r="N1789" s="184"/>
      <c r="O1789" s="184"/>
      <c r="P1789" s="184"/>
      <c r="Q1789" s="184"/>
      <c r="R1789" s="184"/>
      <c r="S1789" s="184"/>
      <c r="T1789" s="185"/>
      <c r="AT1789" s="180" t="s">
        <v>182</v>
      </c>
      <c r="AU1789" s="180" t="s">
        <v>84</v>
      </c>
      <c r="AV1789" s="14" t="s">
        <v>82</v>
      </c>
      <c r="AW1789" s="14" t="s">
        <v>34</v>
      </c>
      <c r="AX1789" s="14" t="s">
        <v>74</v>
      </c>
      <c r="AY1789" s="180" t="s">
        <v>171</v>
      </c>
    </row>
    <row r="1790" spans="2:51" s="12" customFormat="1" ht="12">
      <c r="B1790" s="163"/>
      <c r="D1790" s="160" t="s">
        <v>182</v>
      </c>
      <c r="E1790" s="164" t="s">
        <v>3</v>
      </c>
      <c r="F1790" s="165" t="s">
        <v>2023</v>
      </c>
      <c r="H1790" s="166">
        <v>10.067</v>
      </c>
      <c r="I1790" s="167"/>
      <c r="L1790" s="163"/>
      <c r="M1790" s="168"/>
      <c r="N1790" s="169"/>
      <c r="O1790" s="169"/>
      <c r="P1790" s="169"/>
      <c r="Q1790" s="169"/>
      <c r="R1790" s="169"/>
      <c r="S1790" s="169"/>
      <c r="T1790" s="170"/>
      <c r="AT1790" s="164" t="s">
        <v>182</v>
      </c>
      <c r="AU1790" s="164" t="s">
        <v>84</v>
      </c>
      <c r="AV1790" s="12" t="s">
        <v>84</v>
      </c>
      <c r="AW1790" s="12" t="s">
        <v>34</v>
      </c>
      <c r="AX1790" s="12" t="s">
        <v>74</v>
      </c>
      <c r="AY1790" s="164" t="s">
        <v>171</v>
      </c>
    </row>
    <row r="1791" spans="2:51" s="12" customFormat="1" ht="12">
      <c r="B1791" s="163"/>
      <c r="D1791" s="160" t="s">
        <v>182</v>
      </c>
      <c r="E1791" s="164" t="s">
        <v>3</v>
      </c>
      <c r="F1791" s="165" t="s">
        <v>2024</v>
      </c>
      <c r="H1791" s="166">
        <v>36.96</v>
      </c>
      <c r="I1791" s="167"/>
      <c r="L1791" s="163"/>
      <c r="M1791" s="168"/>
      <c r="N1791" s="169"/>
      <c r="O1791" s="169"/>
      <c r="P1791" s="169"/>
      <c r="Q1791" s="169"/>
      <c r="R1791" s="169"/>
      <c r="S1791" s="169"/>
      <c r="T1791" s="170"/>
      <c r="AT1791" s="164" t="s">
        <v>182</v>
      </c>
      <c r="AU1791" s="164" t="s">
        <v>84</v>
      </c>
      <c r="AV1791" s="12" t="s">
        <v>84</v>
      </c>
      <c r="AW1791" s="12" t="s">
        <v>34</v>
      </c>
      <c r="AX1791" s="12" t="s">
        <v>74</v>
      </c>
      <c r="AY1791" s="164" t="s">
        <v>171</v>
      </c>
    </row>
    <row r="1792" spans="2:51" s="14" customFormat="1" ht="12">
      <c r="B1792" s="179"/>
      <c r="D1792" s="160" t="s">
        <v>182</v>
      </c>
      <c r="E1792" s="180" t="s">
        <v>3</v>
      </c>
      <c r="F1792" s="181" t="s">
        <v>1180</v>
      </c>
      <c r="H1792" s="180" t="s">
        <v>3</v>
      </c>
      <c r="I1792" s="182"/>
      <c r="L1792" s="179"/>
      <c r="M1792" s="183"/>
      <c r="N1792" s="184"/>
      <c r="O1792" s="184"/>
      <c r="P1792" s="184"/>
      <c r="Q1792" s="184"/>
      <c r="R1792" s="184"/>
      <c r="S1792" s="184"/>
      <c r="T1792" s="185"/>
      <c r="AT1792" s="180" t="s">
        <v>182</v>
      </c>
      <c r="AU1792" s="180" t="s">
        <v>84</v>
      </c>
      <c r="AV1792" s="14" t="s">
        <v>82</v>
      </c>
      <c r="AW1792" s="14" t="s">
        <v>34</v>
      </c>
      <c r="AX1792" s="14" t="s">
        <v>74</v>
      </c>
      <c r="AY1792" s="180" t="s">
        <v>171</v>
      </c>
    </row>
    <row r="1793" spans="2:51" s="12" customFormat="1" ht="12">
      <c r="B1793" s="163"/>
      <c r="D1793" s="160" t="s">
        <v>182</v>
      </c>
      <c r="E1793" s="164" t="s">
        <v>3</v>
      </c>
      <c r="F1793" s="165" t="s">
        <v>1181</v>
      </c>
      <c r="H1793" s="166">
        <v>7.77</v>
      </c>
      <c r="I1793" s="167"/>
      <c r="L1793" s="163"/>
      <c r="M1793" s="168"/>
      <c r="N1793" s="169"/>
      <c r="O1793" s="169"/>
      <c r="P1793" s="169"/>
      <c r="Q1793" s="169"/>
      <c r="R1793" s="169"/>
      <c r="S1793" s="169"/>
      <c r="T1793" s="170"/>
      <c r="AT1793" s="164" t="s">
        <v>182</v>
      </c>
      <c r="AU1793" s="164" t="s">
        <v>84</v>
      </c>
      <c r="AV1793" s="12" t="s">
        <v>84</v>
      </c>
      <c r="AW1793" s="12" t="s">
        <v>34</v>
      </c>
      <c r="AX1793" s="12" t="s">
        <v>74</v>
      </c>
      <c r="AY1793" s="164" t="s">
        <v>171</v>
      </c>
    </row>
    <row r="1794" spans="2:51" s="12" customFormat="1" ht="12">
      <c r="B1794" s="163"/>
      <c r="D1794" s="160" t="s">
        <v>182</v>
      </c>
      <c r="E1794" s="164" t="s">
        <v>3</v>
      </c>
      <c r="F1794" s="165" t="s">
        <v>1182</v>
      </c>
      <c r="H1794" s="166">
        <v>2.814</v>
      </c>
      <c r="I1794" s="167"/>
      <c r="L1794" s="163"/>
      <c r="M1794" s="168"/>
      <c r="N1794" s="169"/>
      <c r="O1794" s="169"/>
      <c r="P1794" s="169"/>
      <c r="Q1794" s="169"/>
      <c r="R1794" s="169"/>
      <c r="S1794" s="169"/>
      <c r="T1794" s="170"/>
      <c r="AT1794" s="164" t="s">
        <v>182</v>
      </c>
      <c r="AU1794" s="164" t="s">
        <v>84</v>
      </c>
      <c r="AV1794" s="12" t="s">
        <v>84</v>
      </c>
      <c r="AW1794" s="12" t="s">
        <v>34</v>
      </c>
      <c r="AX1794" s="12" t="s">
        <v>74</v>
      </c>
      <c r="AY1794" s="164" t="s">
        <v>171</v>
      </c>
    </row>
    <row r="1795" spans="2:51" s="12" customFormat="1" ht="12">
      <c r="B1795" s="163"/>
      <c r="D1795" s="160" t="s">
        <v>182</v>
      </c>
      <c r="E1795" s="164" t="s">
        <v>3</v>
      </c>
      <c r="F1795" s="165" t="s">
        <v>1183</v>
      </c>
      <c r="H1795" s="166">
        <v>1.17</v>
      </c>
      <c r="I1795" s="167"/>
      <c r="L1795" s="163"/>
      <c r="M1795" s="168"/>
      <c r="N1795" s="169"/>
      <c r="O1795" s="169"/>
      <c r="P1795" s="169"/>
      <c r="Q1795" s="169"/>
      <c r="R1795" s="169"/>
      <c r="S1795" s="169"/>
      <c r="T1795" s="170"/>
      <c r="AT1795" s="164" t="s">
        <v>182</v>
      </c>
      <c r="AU1795" s="164" t="s">
        <v>84</v>
      </c>
      <c r="AV1795" s="12" t="s">
        <v>84</v>
      </c>
      <c r="AW1795" s="12" t="s">
        <v>34</v>
      </c>
      <c r="AX1795" s="12" t="s">
        <v>74</v>
      </c>
      <c r="AY1795" s="164" t="s">
        <v>171</v>
      </c>
    </row>
    <row r="1796" spans="2:51" s="14" customFormat="1" ht="12">
      <c r="B1796" s="179"/>
      <c r="D1796" s="160" t="s">
        <v>182</v>
      </c>
      <c r="E1796" s="180" t="s">
        <v>3</v>
      </c>
      <c r="F1796" s="181" t="s">
        <v>1126</v>
      </c>
      <c r="H1796" s="180" t="s">
        <v>3</v>
      </c>
      <c r="I1796" s="182"/>
      <c r="L1796" s="179"/>
      <c r="M1796" s="183"/>
      <c r="N1796" s="184"/>
      <c r="O1796" s="184"/>
      <c r="P1796" s="184"/>
      <c r="Q1796" s="184"/>
      <c r="R1796" s="184"/>
      <c r="S1796" s="184"/>
      <c r="T1796" s="185"/>
      <c r="AT1796" s="180" t="s">
        <v>182</v>
      </c>
      <c r="AU1796" s="180" t="s">
        <v>84</v>
      </c>
      <c r="AV1796" s="14" t="s">
        <v>82</v>
      </c>
      <c r="AW1796" s="14" t="s">
        <v>34</v>
      </c>
      <c r="AX1796" s="14" t="s">
        <v>74</v>
      </c>
      <c r="AY1796" s="180" t="s">
        <v>171</v>
      </c>
    </row>
    <row r="1797" spans="2:51" s="12" customFormat="1" ht="12">
      <c r="B1797" s="163"/>
      <c r="D1797" s="160" t="s">
        <v>182</v>
      </c>
      <c r="E1797" s="164" t="s">
        <v>3</v>
      </c>
      <c r="F1797" s="165" t="s">
        <v>1184</v>
      </c>
      <c r="H1797" s="166">
        <v>67.46</v>
      </c>
      <c r="I1797" s="167"/>
      <c r="L1797" s="163"/>
      <c r="M1797" s="168"/>
      <c r="N1797" s="169"/>
      <c r="O1797" s="169"/>
      <c r="P1797" s="169"/>
      <c r="Q1797" s="169"/>
      <c r="R1797" s="169"/>
      <c r="S1797" s="169"/>
      <c r="T1797" s="170"/>
      <c r="AT1797" s="164" t="s">
        <v>182</v>
      </c>
      <c r="AU1797" s="164" t="s">
        <v>84</v>
      </c>
      <c r="AV1797" s="12" t="s">
        <v>84</v>
      </c>
      <c r="AW1797" s="12" t="s">
        <v>34</v>
      </c>
      <c r="AX1797" s="12" t="s">
        <v>74</v>
      </c>
      <c r="AY1797" s="164" t="s">
        <v>171</v>
      </c>
    </row>
    <row r="1798" spans="2:51" s="12" customFormat="1" ht="12">
      <c r="B1798" s="163"/>
      <c r="D1798" s="160" t="s">
        <v>182</v>
      </c>
      <c r="E1798" s="164" t="s">
        <v>3</v>
      </c>
      <c r="F1798" s="165" t="s">
        <v>1185</v>
      </c>
      <c r="H1798" s="166">
        <v>3.024</v>
      </c>
      <c r="I1798" s="167"/>
      <c r="L1798" s="163"/>
      <c r="M1798" s="168"/>
      <c r="N1798" s="169"/>
      <c r="O1798" s="169"/>
      <c r="P1798" s="169"/>
      <c r="Q1798" s="169"/>
      <c r="R1798" s="169"/>
      <c r="S1798" s="169"/>
      <c r="T1798" s="170"/>
      <c r="AT1798" s="164" t="s">
        <v>182</v>
      </c>
      <c r="AU1798" s="164" t="s">
        <v>84</v>
      </c>
      <c r="AV1798" s="12" t="s">
        <v>84</v>
      </c>
      <c r="AW1798" s="12" t="s">
        <v>34</v>
      </c>
      <c r="AX1798" s="12" t="s">
        <v>74</v>
      </c>
      <c r="AY1798" s="164" t="s">
        <v>171</v>
      </c>
    </row>
    <row r="1799" spans="2:51" s="14" customFormat="1" ht="12">
      <c r="B1799" s="179"/>
      <c r="D1799" s="160" t="s">
        <v>182</v>
      </c>
      <c r="E1799" s="180" t="s">
        <v>3</v>
      </c>
      <c r="F1799" s="181" t="s">
        <v>1186</v>
      </c>
      <c r="H1799" s="180" t="s">
        <v>3</v>
      </c>
      <c r="I1799" s="182"/>
      <c r="L1799" s="179"/>
      <c r="M1799" s="183"/>
      <c r="N1799" s="184"/>
      <c r="O1799" s="184"/>
      <c r="P1799" s="184"/>
      <c r="Q1799" s="184"/>
      <c r="R1799" s="184"/>
      <c r="S1799" s="184"/>
      <c r="T1799" s="185"/>
      <c r="AT1799" s="180" t="s">
        <v>182</v>
      </c>
      <c r="AU1799" s="180" t="s">
        <v>84</v>
      </c>
      <c r="AV1799" s="14" t="s">
        <v>82</v>
      </c>
      <c r="AW1799" s="14" t="s">
        <v>34</v>
      </c>
      <c r="AX1799" s="14" t="s">
        <v>74</v>
      </c>
      <c r="AY1799" s="180" t="s">
        <v>171</v>
      </c>
    </row>
    <row r="1800" spans="2:51" s="12" customFormat="1" ht="12">
      <c r="B1800" s="163"/>
      <c r="D1800" s="160" t="s">
        <v>182</v>
      </c>
      <c r="E1800" s="164" t="s">
        <v>3</v>
      </c>
      <c r="F1800" s="165" t="s">
        <v>1187</v>
      </c>
      <c r="H1800" s="166">
        <v>21.98</v>
      </c>
      <c r="I1800" s="167"/>
      <c r="L1800" s="163"/>
      <c r="M1800" s="168"/>
      <c r="N1800" s="169"/>
      <c r="O1800" s="169"/>
      <c r="P1800" s="169"/>
      <c r="Q1800" s="169"/>
      <c r="R1800" s="169"/>
      <c r="S1800" s="169"/>
      <c r="T1800" s="170"/>
      <c r="AT1800" s="164" t="s">
        <v>182</v>
      </c>
      <c r="AU1800" s="164" t="s">
        <v>84</v>
      </c>
      <c r="AV1800" s="12" t="s">
        <v>84</v>
      </c>
      <c r="AW1800" s="12" t="s">
        <v>34</v>
      </c>
      <c r="AX1800" s="12" t="s">
        <v>74</v>
      </c>
      <c r="AY1800" s="164" t="s">
        <v>171</v>
      </c>
    </row>
    <row r="1801" spans="2:51" s="14" customFormat="1" ht="12">
      <c r="B1801" s="179"/>
      <c r="D1801" s="160" t="s">
        <v>182</v>
      </c>
      <c r="E1801" s="180" t="s">
        <v>3</v>
      </c>
      <c r="F1801" s="181" t="s">
        <v>1188</v>
      </c>
      <c r="H1801" s="180" t="s">
        <v>3</v>
      </c>
      <c r="I1801" s="182"/>
      <c r="L1801" s="179"/>
      <c r="M1801" s="183"/>
      <c r="N1801" s="184"/>
      <c r="O1801" s="184"/>
      <c r="P1801" s="184"/>
      <c r="Q1801" s="184"/>
      <c r="R1801" s="184"/>
      <c r="S1801" s="184"/>
      <c r="T1801" s="185"/>
      <c r="AT1801" s="180" t="s">
        <v>182</v>
      </c>
      <c r="AU1801" s="180" t="s">
        <v>84</v>
      </c>
      <c r="AV1801" s="14" t="s">
        <v>82</v>
      </c>
      <c r="AW1801" s="14" t="s">
        <v>34</v>
      </c>
      <c r="AX1801" s="14" t="s">
        <v>74</v>
      </c>
      <c r="AY1801" s="180" t="s">
        <v>171</v>
      </c>
    </row>
    <row r="1802" spans="2:51" s="12" customFormat="1" ht="12">
      <c r="B1802" s="163"/>
      <c r="D1802" s="160" t="s">
        <v>182</v>
      </c>
      <c r="E1802" s="164" t="s">
        <v>3</v>
      </c>
      <c r="F1802" s="165" t="s">
        <v>1189</v>
      </c>
      <c r="H1802" s="166">
        <v>4.48</v>
      </c>
      <c r="I1802" s="167"/>
      <c r="L1802" s="163"/>
      <c r="M1802" s="168"/>
      <c r="N1802" s="169"/>
      <c r="O1802" s="169"/>
      <c r="P1802" s="169"/>
      <c r="Q1802" s="169"/>
      <c r="R1802" s="169"/>
      <c r="S1802" s="169"/>
      <c r="T1802" s="170"/>
      <c r="AT1802" s="164" t="s">
        <v>182</v>
      </c>
      <c r="AU1802" s="164" t="s">
        <v>84</v>
      </c>
      <c r="AV1802" s="12" t="s">
        <v>84</v>
      </c>
      <c r="AW1802" s="12" t="s">
        <v>34</v>
      </c>
      <c r="AX1802" s="12" t="s">
        <v>74</v>
      </c>
      <c r="AY1802" s="164" t="s">
        <v>171</v>
      </c>
    </row>
    <row r="1803" spans="2:51" s="14" customFormat="1" ht="12">
      <c r="B1803" s="179"/>
      <c r="D1803" s="160" t="s">
        <v>182</v>
      </c>
      <c r="E1803" s="180" t="s">
        <v>3</v>
      </c>
      <c r="F1803" s="181" t="s">
        <v>1190</v>
      </c>
      <c r="H1803" s="180" t="s">
        <v>3</v>
      </c>
      <c r="I1803" s="182"/>
      <c r="L1803" s="179"/>
      <c r="M1803" s="183"/>
      <c r="N1803" s="184"/>
      <c r="O1803" s="184"/>
      <c r="P1803" s="184"/>
      <c r="Q1803" s="184"/>
      <c r="R1803" s="184"/>
      <c r="S1803" s="184"/>
      <c r="T1803" s="185"/>
      <c r="AT1803" s="180" t="s">
        <v>182</v>
      </c>
      <c r="AU1803" s="180" t="s">
        <v>84</v>
      </c>
      <c r="AV1803" s="14" t="s">
        <v>82</v>
      </c>
      <c r="AW1803" s="14" t="s">
        <v>34</v>
      </c>
      <c r="AX1803" s="14" t="s">
        <v>74</v>
      </c>
      <c r="AY1803" s="180" t="s">
        <v>171</v>
      </c>
    </row>
    <row r="1804" spans="2:51" s="12" customFormat="1" ht="12">
      <c r="B1804" s="163"/>
      <c r="D1804" s="160" t="s">
        <v>182</v>
      </c>
      <c r="E1804" s="164" t="s">
        <v>3</v>
      </c>
      <c r="F1804" s="165" t="s">
        <v>1191</v>
      </c>
      <c r="H1804" s="166">
        <v>2.97</v>
      </c>
      <c r="I1804" s="167"/>
      <c r="L1804" s="163"/>
      <c r="M1804" s="168"/>
      <c r="N1804" s="169"/>
      <c r="O1804" s="169"/>
      <c r="P1804" s="169"/>
      <c r="Q1804" s="169"/>
      <c r="R1804" s="169"/>
      <c r="S1804" s="169"/>
      <c r="T1804" s="170"/>
      <c r="AT1804" s="164" t="s">
        <v>182</v>
      </c>
      <c r="AU1804" s="164" t="s">
        <v>84</v>
      </c>
      <c r="AV1804" s="12" t="s">
        <v>84</v>
      </c>
      <c r="AW1804" s="12" t="s">
        <v>34</v>
      </c>
      <c r="AX1804" s="12" t="s">
        <v>74</v>
      </c>
      <c r="AY1804" s="164" t="s">
        <v>171</v>
      </c>
    </row>
    <row r="1805" spans="2:51" s="14" customFormat="1" ht="12">
      <c r="B1805" s="179"/>
      <c r="D1805" s="160" t="s">
        <v>182</v>
      </c>
      <c r="E1805" s="180" t="s">
        <v>3</v>
      </c>
      <c r="F1805" s="181" t="s">
        <v>1192</v>
      </c>
      <c r="H1805" s="180" t="s">
        <v>3</v>
      </c>
      <c r="I1805" s="182"/>
      <c r="L1805" s="179"/>
      <c r="M1805" s="183"/>
      <c r="N1805" s="184"/>
      <c r="O1805" s="184"/>
      <c r="P1805" s="184"/>
      <c r="Q1805" s="184"/>
      <c r="R1805" s="184"/>
      <c r="S1805" s="184"/>
      <c r="T1805" s="185"/>
      <c r="AT1805" s="180" t="s">
        <v>182</v>
      </c>
      <c r="AU1805" s="180" t="s">
        <v>84</v>
      </c>
      <c r="AV1805" s="14" t="s">
        <v>82</v>
      </c>
      <c r="AW1805" s="14" t="s">
        <v>34</v>
      </c>
      <c r="AX1805" s="14" t="s">
        <v>74</v>
      </c>
      <c r="AY1805" s="180" t="s">
        <v>171</v>
      </c>
    </row>
    <row r="1806" spans="2:51" s="12" customFormat="1" ht="12">
      <c r="B1806" s="163"/>
      <c r="D1806" s="160" t="s">
        <v>182</v>
      </c>
      <c r="E1806" s="164" t="s">
        <v>3</v>
      </c>
      <c r="F1806" s="165" t="s">
        <v>1193</v>
      </c>
      <c r="H1806" s="166">
        <v>20.934</v>
      </c>
      <c r="I1806" s="167"/>
      <c r="L1806" s="163"/>
      <c r="M1806" s="168"/>
      <c r="N1806" s="169"/>
      <c r="O1806" s="169"/>
      <c r="P1806" s="169"/>
      <c r="Q1806" s="169"/>
      <c r="R1806" s="169"/>
      <c r="S1806" s="169"/>
      <c r="T1806" s="170"/>
      <c r="AT1806" s="164" t="s">
        <v>182</v>
      </c>
      <c r="AU1806" s="164" t="s">
        <v>84</v>
      </c>
      <c r="AV1806" s="12" t="s">
        <v>84</v>
      </c>
      <c r="AW1806" s="12" t="s">
        <v>34</v>
      </c>
      <c r="AX1806" s="12" t="s">
        <v>74</v>
      </c>
      <c r="AY1806" s="164" t="s">
        <v>171</v>
      </c>
    </row>
    <row r="1807" spans="2:51" s="14" customFormat="1" ht="12">
      <c r="B1807" s="179"/>
      <c r="D1807" s="160" t="s">
        <v>182</v>
      </c>
      <c r="E1807" s="180" t="s">
        <v>3</v>
      </c>
      <c r="F1807" s="181" t="s">
        <v>1194</v>
      </c>
      <c r="H1807" s="180" t="s">
        <v>3</v>
      </c>
      <c r="I1807" s="182"/>
      <c r="L1807" s="179"/>
      <c r="M1807" s="183"/>
      <c r="N1807" s="184"/>
      <c r="O1807" s="184"/>
      <c r="P1807" s="184"/>
      <c r="Q1807" s="184"/>
      <c r="R1807" s="184"/>
      <c r="S1807" s="184"/>
      <c r="T1807" s="185"/>
      <c r="AT1807" s="180" t="s">
        <v>182</v>
      </c>
      <c r="AU1807" s="180" t="s">
        <v>84</v>
      </c>
      <c r="AV1807" s="14" t="s">
        <v>82</v>
      </c>
      <c r="AW1807" s="14" t="s">
        <v>34</v>
      </c>
      <c r="AX1807" s="14" t="s">
        <v>74</v>
      </c>
      <c r="AY1807" s="180" t="s">
        <v>171</v>
      </c>
    </row>
    <row r="1808" spans="2:51" s="12" customFormat="1" ht="12">
      <c r="B1808" s="163"/>
      <c r="D1808" s="160" t="s">
        <v>182</v>
      </c>
      <c r="E1808" s="164" t="s">
        <v>3</v>
      </c>
      <c r="F1808" s="165" t="s">
        <v>1195</v>
      </c>
      <c r="H1808" s="166">
        <v>1.197</v>
      </c>
      <c r="I1808" s="167"/>
      <c r="L1808" s="163"/>
      <c r="M1808" s="168"/>
      <c r="N1808" s="169"/>
      <c r="O1808" s="169"/>
      <c r="P1808" s="169"/>
      <c r="Q1808" s="169"/>
      <c r="R1808" s="169"/>
      <c r="S1808" s="169"/>
      <c r="T1808" s="170"/>
      <c r="AT1808" s="164" t="s">
        <v>182</v>
      </c>
      <c r="AU1808" s="164" t="s">
        <v>84</v>
      </c>
      <c r="AV1808" s="12" t="s">
        <v>84</v>
      </c>
      <c r="AW1808" s="12" t="s">
        <v>34</v>
      </c>
      <c r="AX1808" s="12" t="s">
        <v>74</v>
      </c>
      <c r="AY1808" s="164" t="s">
        <v>171</v>
      </c>
    </row>
    <row r="1809" spans="2:51" s="14" customFormat="1" ht="12">
      <c r="B1809" s="179"/>
      <c r="D1809" s="160" t="s">
        <v>182</v>
      </c>
      <c r="E1809" s="180" t="s">
        <v>3</v>
      </c>
      <c r="F1809" s="181" t="s">
        <v>1132</v>
      </c>
      <c r="H1809" s="180" t="s">
        <v>3</v>
      </c>
      <c r="I1809" s="182"/>
      <c r="L1809" s="179"/>
      <c r="M1809" s="183"/>
      <c r="N1809" s="184"/>
      <c r="O1809" s="184"/>
      <c r="P1809" s="184"/>
      <c r="Q1809" s="184"/>
      <c r="R1809" s="184"/>
      <c r="S1809" s="184"/>
      <c r="T1809" s="185"/>
      <c r="AT1809" s="180" t="s">
        <v>182</v>
      </c>
      <c r="AU1809" s="180" t="s">
        <v>84</v>
      </c>
      <c r="AV1809" s="14" t="s">
        <v>82</v>
      </c>
      <c r="AW1809" s="14" t="s">
        <v>34</v>
      </c>
      <c r="AX1809" s="14" t="s">
        <v>74</v>
      </c>
      <c r="AY1809" s="180" t="s">
        <v>171</v>
      </c>
    </row>
    <row r="1810" spans="2:51" s="12" customFormat="1" ht="12">
      <c r="B1810" s="163"/>
      <c r="D1810" s="160" t="s">
        <v>182</v>
      </c>
      <c r="E1810" s="164" t="s">
        <v>3</v>
      </c>
      <c r="F1810" s="165" t="s">
        <v>1196</v>
      </c>
      <c r="H1810" s="166">
        <v>14.994</v>
      </c>
      <c r="I1810" s="167"/>
      <c r="L1810" s="163"/>
      <c r="M1810" s="168"/>
      <c r="N1810" s="169"/>
      <c r="O1810" s="169"/>
      <c r="P1810" s="169"/>
      <c r="Q1810" s="169"/>
      <c r="R1810" s="169"/>
      <c r="S1810" s="169"/>
      <c r="T1810" s="170"/>
      <c r="AT1810" s="164" t="s">
        <v>182</v>
      </c>
      <c r="AU1810" s="164" t="s">
        <v>84</v>
      </c>
      <c r="AV1810" s="12" t="s">
        <v>84</v>
      </c>
      <c r="AW1810" s="12" t="s">
        <v>34</v>
      </c>
      <c r="AX1810" s="12" t="s">
        <v>74</v>
      </c>
      <c r="AY1810" s="164" t="s">
        <v>171</v>
      </c>
    </row>
    <row r="1811" spans="2:51" s="14" customFormat="1" ht="12">
      <c r="B1811" s="179"/>
      <c r="D1811" s="160" t="s">
        <v>182</v>
      </c>
      <c r="E1811" s="180" t="s">
        <v>3</v>
      </c>
      <c r="F1811" s="181" t="s">
        <v>1197</v>
      </c>
      <c r="H1811" s="180" t="s">
        <v>3</v>
      </c>
      <c r="I1811" s="182"/>
      <c r="L1811" s="179"/>
      <c r="M1811" s="183"/>
      <c r="N1811" s="184"/>
      <c r="O1811" s="184"/>
      <c r="P1811" s="184"/>
      <c r="Q1811" s="184"/>
      <c r="R1811" s="184"/>
      <c r="S1811" s="184"/>
      <c r="T1811" s="185"/>
      <c r="AT1811" s="180" t="s">
        <v>182</v>
      </c>
      <c r="AU1811" s="180" t="s">
        <v>84</v>
      </c>
      <c r="AV1811" s="14" t="s">
        <v>82</v>
      </c>
      <c r="AW1811" s="14" t="s">
        <v>34</v>
      </c>
      <c r="AX1811" s="14" t="s">
        <v>74</v>
      </c>
      <c r="AY1811" s="180" t="s">
        <v>171</v>
      </c>
    </row>
    <row r="1812" spans="2:51" s="12" customFormat="1" ht="12">
      <c r="B1812" s="163"/>
      <c r="D1812" s="160" t="s">
        <v>182</v>
      </c>
      <c r="E1812" s="164" t="s">
        <v>3</v>
      </c>
      <c r="F1812" s="165" t="s">
        <v>1198</v>
      </c>
      <c r="H1812" s="166">
        <v>10.89</v>
      </c>
      <c r="I1812" s="167"/>
      <c r="L1812" s="163"/>
      <c r="M1812" s="168"/>
      <c r="N1812" s="169"/>
      <c r="O1812" s="169"/>
      <c r="P1812" s="169"/>
      <c r="Q1812" s="169"/>
      <c r="R1812" s="169"/>
      <c r="S1812" s="169"/>
      <c r="T1812" s="170"/>
      <c r="AT1812" s="164" t="s">
        <v>182</v>
      </c>
      <c r="AU1812" s="164" t="s">
        <v>84</v>
      </c>
      <c r="AV1812" s="12" t="s">
        <v>84</v>
      </c>
      <c r="AW1812" s="12" t="s">
        <v>34</v>
      </c>
      <c r="AX1812" s="12" t="s">
        <v>74</v>
      </c>
      <c r="AY1812" s="164" t="s">
        <v>171</v>
      </c>
    </row>
    <row r="1813" spans="2:51" s="14" customFormat="1" ht="12">
      <c r="B1813" s="179"/>
      <c r="D1813" s="160" t="s">
        <v>182</v>
      </c>
      <c r="E1813" s="180" t="s">
        <v>3</v>
      </c>
      <c r="F1813" s="181" t="s">
        <v>1199</v>
      </c>
      <c r="H1813" s="180" t="s">
        <v>3</v>
      </c>
      <c r="I1813" s="182"/>
      <c r="L1813" s="179"/>
      <c r="M1813" s="183"/>
      <c r="N1813" s="184"/>
      <c r="O1813" s="184"/>
      <c r="P1813" s="184"/>
      <c r="Q1813" s="184"/>
      <c r="R1813" s="184"/>
      <c r="S1813" s="184"/>
      <c r="T1813" s="185"/>
      <c r="AT1813" s="180" t="s">
        <v>182</v>
      </c>
      <c r="AU1813" s="180" t="s">
        <v>84</v>
      </c>
      <c r="AV1813" s="14" t="s">
        <v>82</v>
      </c>
      <c r="AW1813" s="14" t="s">
        <v>34</v>
      </c>
      <c r="AX1813" s="14" t="s">
        <v>74</v>
      </c>
      <c r="AY1813" s="180" t="s">
        <v>171</v>
      </c>
    </row>
    <row r="1814" spans="2:51" s="12" customFormat="1" ht="12">
      <c r="B1814" s="163"/>
      <c r="D1814" s="160" t="s">
        <v>182</v>
      </c>
      <c r="E1814" s="164" t="s">
        <v>3</v>
      </c>
      <c r="F1814" s="165" t="s">
        <v>1200</v>
      </c>
      <c r="H1814" s="166">
        <v>9.407</v>
      </c>
      <c r="I1814" s="167"/>
      <c r="L1814" s="163"/>
      <c r="M1814" s="168"/>
      <c r="N1814" s="169"/>
      <c r="O1814" s="169"/>
      <c r="P1814" s="169"/>
      <c r="Q1814" s="169"/>
      <c r="R1814" s="169"/>
      <c r="S1814" s="169"/>
      <c r="T1814" s="170"/>
      <c r="AT1814" s="164" t="s">
        <v>182</v>
      </c>
      <c r="AU1814" s="164" t="s">
        <v>84</v>
      </c>
      <c r="AV1814" s="12" t="s">
        <v>84</v>
      </c>
      <c r="AW1814" s="12" t="s">
        <v>34</v>
      </c>
      <c r="AX1814" s="12" t="s">
        <v>74</v>
      </c>
      <c r="AY1814" s="164" t="s">
        <v>171</v>
      </c>
    </row>
    <row r="1815" spans="2:51" s="14" customFormat="1" ht="12">
      <c r="B1815" s="179"/>
      <c r="D1815" s="160" t="s">
        <v>182</v>
      </c>
      <c r="E1815" s="180" t="s">
        <v>3</v>
      </c>
      <c r="F1815" s="181" t="s">
        <v>1201</v>
      </c>
      <c r="H1815" s="180" t="s">
        <v>3</v>
      </c>
      <c r="I1815" s="182"/>
      <c r="L1815" s="179"/>
      <c r="M1815" s="183"/>
      <c r="N1815" s="184"/>
      <c r="O1815" s="184"/>
      <c r="P1815" s="184"/>
      <c r="Q1815" s="184"/>
      <c r="R1815" s="184"/>
      <c r="S1815" s="184"/>
      <c r="T1815" s="185"/>
      <c r="AT1815" s="180" t="s">
        <v>182</v>
      </c>
      <c r="AU1815" s="180" t="s">
        <v>84</v>
      </c>
      <c r="AV1815" s="14" t="s">
        <v>82</v>
      </c>
      <c r="AW1815" s="14" t="s">
        <v>34</v>
      </c>
      <c r="AX1815" s="14" t="s">
        <v>74</v>
      </c>
      <c r="AY1815" s="180" t="s">
        <v>171</v>
      </c>
    </row>
    <row r="1816" spans="2:51" s="12" customFormat="1" ht="12">
      <c r="B1816" s="163"/>
      <c r="D1816" s="160" t="s">
        <v>182</v>
      </c>
      <c r="E1816" s="164" t="s">
        <v>3</v>
      </c>
      <c r="F1816" s="165" t="s">
        <v>1202</v>
      </c>
      <c r="H1816" s="166">
        <v>4.68</v>
      </c>
      <c r="I1816" s="167"/>
      <c r="L1816" s="163"/>
      <c r="M1816" s="168"/>
      <c r="N1816" s="169"/>
      <c r="O1816" s="169"/>
      <c r="P1816" s="169"/>
      <c r="Q1816" s="169"/>
      <c r="R1816" s="169"/>
      <c r="S1816" s="169"/>
      <c r="T1816" s="170"/>
      <c r="AT1816" s="164" t="s">
        <v>182</v>
      </c>
      <c r="AU1816" s="164" t="s">
        <v>84</v>
      </c>
      <c r="AV1816" s="12" t="s">
        <v>84</v>
      </c>
      <c r="AW1816" s="12" t="s">
        <v>34</v>
      </c>
      <c r="AX1816" s="12" t="s">
        <v>74</v>
      </c>
      <c r="AY1816" s="164" t="s">
        <v>171</v>
      </c>
    </row>
    <row r="1817" spans="2:51" s="14" customFormat="1" ht="12">
      <c r="B1817" s="179"/>
      <c r="D1817" s="160" t="s">
        <v>182</v>
      </c>
      <c r="E1817" s="180" t="s">
        <v>3</v>
      </c>
      <c r="F1817" s="181" t="s">
        <v>1203</v>
      </c>
      <c r="H1817" s="180" t="s">
        <v>3</v>
      </c>
      <c r="I1817" s="182"/>
      <c r="L1817" s="179"/>
      <c r="M1817" s="183"/>
      <c r="N1817" s="184"/>
      <c r="O1817" s="184"/>
      <c r="P1817" s="184"/>
      <c r="Q1817" s="184"/>
      <c r="R1817" s="184"/>
      <c r="S1817" s="184"/>
      <c r="T1817" s="185"/>
      <c r="AT1817" s="180" t="s">
        <v>182</v>
      </c>
      <c r="AU1817" s="180" t="s">
        <v>84</v>
      </c>
      <c r="AV1817" s="14" t="s">
        <v>82</v>
      </c>
      <c r="AW1817" s="14" t="s">
        <v>34</v>
      </c>
      <c r="AX1817" s="14" t="s">
        <v>74</v>
      </c>
      <c r="AY1817" s="180" t="s">
        <v>171</v>
      </c>
    </row>
    <row r="1818" spans="2:51" s="12" customFormat="1" ht="12">
      <c r="B1818" s="163"/>
      <c r="D1818" s="160" t="s">
        <v>182</v>
      </c>
      <c r="E1818" s="164" t="s">
        <v>3</v>
      </c>
      <c r="F1818" s="165" t="s">
        <v>1204</v>
      </c>
      <c r="H1818" s="166">
        <v>18.171</v>
      </c>
      <c r="I1818" s="167"/>
      <c r="L1818" s="163"/>
      <c r="M1818" s="168"/>
      <c r="N1818" s="169"/>
      <c r="O1818" s="169"/>
      <c r="P1818" s="169"/>
      <c r="Q1818" s="169"/>
      <c r="R1818" s="169"/>
      <c r="S1818" s="169"/>
      <c r="T1818" s="170"/>
      <c r="AT1818" s="164" t="s">
        <v>182</v>
      </c>
      <c r="AU1818" s="164" t="s">
        <v>84</v>
      </c>
      <c r="AV1818" s="12" t="s">
        <v>84</v>
      </c>
      <c r="AW1818" s="12" t="s">
        <v>34</v>
      </c>
      <c r="AX1818" s="12" t="s">
        <v>74</v>
      </c>
      <c r="AY1818" s="164" t="s">
        <v>171</v>
      </c>
    </row>
    <row r="1819" spans="2:51" s="14" customFormat="1" ht="12">
      <c r="B1819" s="179"/>
      <c r="D1819" s="160" t="s">
        <v>182</v>
      </c>
      <c r="E1819" s="180" t="s">
        <v>3</v>
      </c>
      <c r="F1819" s="181" t="s">
        <v>1217</v>
      </c>
      <c r="H1819" s="180" t="s">
        <v>3</v>
      </c>
      <c r="I1819" s="182"/>
      <c r="L1819" s="179"/>
      <c r="M1819" s="183"/>
      <c r="N1819" s="184"/>
      <c r="O1819" s="184"/>
      <c r="P1819" s="184"/>
      <c r="Q1819" s="184"/>
      <c r="R1819" s="184"/>
      <c r="S1819" s="184"/>
      <c r="T1819" s="185"/>
      <c r="AT1819" s="180" t="s">
        <v>182</v>
      </c>
      <c r="AU1819" s="180" t="s">
        <v>84</v>
      </c>
      <c r="AV1819" s="14" t="s">
        <v>82</v>
      </c>
      <c r="AW1819" s="14" t="s">
        <v>34</v>
      </c>
      <c r="AX1819" s="14" t="s">
        <v>74</v>
      </c>
      <c r="AY1819" s="180" t="s">
        <v>171</v>
      </c>
    </row>
    <row r="1820" spans="2:51" s="12" customFormat="1" ht="12">
      <c r="B1820" s="163"/>
      <c r="D1820" s="160" t="s">
        <v>182</v>
      </c>
      <c r="E1820" s="164" t="s">
        <v>3</v>
      </c>
      <c r="F1820" s="165" t="s">
        <v>1218</v>
      </c>
      <c r="H1820" s="166">
        <v>8.528</v>
      </c>
      <c r="I1820" s="167"/>
      <c r="L1820" s="163"/>
      <c r="M1820" s="168"/>
      <c r="N1820" s="169"/>
      <c r="O1820" s="169"/>
      <c r="P1820" s="169"/>
      <c r="Q1820" s="169"/>
      <c r="R1820" s="169"/>
      <c r="S1820" s="169"/>
      <c r="T1820" s="170"/>
      <c r="AT1820" s="164" t="s">
        <v>182</v>
      </c>
      <c r="AU1820" s="164" t="s">
        <v>84</v>
      </c>
      <c r="AV1820" s="12" t="s">
        <v>84</v>
      </c>
      <c r="AW1820" s="12" t="s">
        <v>34</v>
      </c>
      <c r="AX1820" s="12" t="s">
        <v>74</v>
      </c>
      <c r="AY1820" s="164" t="s">
        <v>171</v>
      </c>
    </row>
    <row r="1821" spans="2:51" s="14" customFormat="1" ht="12">
      <c r="B1821" s="179"/>
      <c r="D1821" s="160" t="s">
        <v>182</v>
      </c>
      <c r="E1821" s="180" t="s">
        <v>3</v>
      </c>
      <c r="F1821" s="181" t="s">
        <v>1219</v>
      </c>
      <c r="H1821" s="180" t="s">
        <v>3</v>
      </c>
      <c r="I1821" s="182"/>
      <c r="L1821" s="179"/>
      <c r="M1821" s="183"/>
      <c r="N1821" s="184"/>
      <c r="O1821" s="184"/>
      <c r="P1821" s="184"/>
      <c r="Q1821" s="184"/>
      <c r="R1821" s="184"/>
      <c r="S1821" s="184"/>
      <c r="T1821" s="185"/>
      <c r="AT1821" s="180" t="s">
        <v>182</v>
      </c>
      <c r="AU1821" s="180" t="s">
        <v>84</v>
      </c>
      <c r="AV1821" s="14" t="s">
        <v>82</v>
      </c>
      <c r="AW1821" s="14" t="s">
        <v>34</v>
      </c>
      <c r="AX1821" s="14" t="s">
        <v>74</v>
      </c>
      <c r="AY1821" s="180" t="s">
        <v>171</v>
      </c>
    </row>
    <row r="1822" spans="2:51" s="12" customFormat="1" ht="12">
      <c r="B1822" s="163"/>
      <c r="D1822" s="160" t="s">
        <v>182</v>
      </c>
      <c r="E1822" s="164" t="s">
        <v>3</v>
      </c>
      <c r="F1822" s="165" t="s">
        <v>1220</v>
      </c>
      <c r="H1822" s="166">
        <v>5.427</v>
      </c>
      <c r="I1822" s="167"/>
      <c r="L1822" s="163"/>
      <c r="M1822" s="168"/>
      <c r="N1822" s="169"/>
      <c r="O1822" s="169"/>
      <c r="P1822" s="169"/>
      <c r="Q1822" s="169"/>
      <c r="R1822" s="169"/>
      <c r="S1822" s="169"/>
      <c r="T1822" s="170"/>
      <c r="AT1822" s="164" t="s">
        <v>182</v>
      </c>
      <c r="AU1822" s="164" t="s">
        <v>84</v>
      </c>
      <c r="AV1822" s="12" t="s">
        <v>84</v>
      </c>
      <c r="AW1822" s="12" t="s">
        <v>34</v>
      </c>
      <c r="AX1822" s="12" t="s">
        <v>74</v>
      </c>
      <c r="AY1822" s="164" t="s">
        <v>171</v>
      </c>
    </row>
    <row r="1823" spans="2:51" s="14" customFormat="1" ht="12">
      <c r="B1823" s="179"/>
      <c r="D1823" s="160" t="s">
        <v>182</v>
      </c>
      <c r="E1823" s="180" t="s">
        <v>3</v>
      </c>
      <c r="F1823" s="181" t="s">
        <v>1217</v>
      </c>
      <c r="H1823" s="180" t="s">
        <v>3</v>
      </c>
      <c r="I1823" s="182"/>
      <c r="L1823" s="179"/>
      <c r="M1823" s="183"/>
      <c r="N1823" s="184"/>
      <c r="O1823" s="184"/>
      <c r="P1823" s="184"/>
      <c r="Q1823" s="184"/>
      <c r="R1823" s="184"/>
      <c r="S1823" s="184"/>
      <c r="T1823" s="185"/>
      <c r="AT1823" s="180" t="s">
        <v>182</v>
      </c>
      <c r="AU1823" s="180" t="s">
        <v>84</v>
      </c>
      <c r="AV1823" s="14" t="s">
        <v>82</v>
      </c>
      <c r="AW1823" s="14" t="s">
        <v>34</v>
      </c>
      <c r="AX1823" s="14" t="s">
        <v>74</v>
      </c>
      <c r="AY1823" s="180" t="s">
        <v>171</v>
      </c>
    </row>
    <row r="1824" spans="2:51" s="12" customFormat="1" ht="12">
      <c r="B1824" s="163"/>
      <c r="D1824" s="160" t="s">
        <v>182</v>
      </c>
      <c r="E1824" s="164" t="s">
        <v>3</v>
      </c>
      <c r="F1824" s="165" t="s">
        <v>1218</v>
      </c>
      <c r="H1824" s="166">
        <v>8.528</v>
      </c>
      <c r="I1824" s="167"/>
      <c r="L1824" s="163"/>
      <c r="M1824" s="168"/>
      <c r="N1824" s="169"/>
      <c r="O1824" s="169"/>
      <c r="P1824" s="169"/>
      <c r="Q1824" s="169"/>
      <c r="R1824" s="169"/>
      <c r="S1824" s="169"/>
      <c r="T1824" s="170"/>
      <c r="AT1824" s="164" t="s">
        <v>182</v>
      </c>
      <c r="AU1824" s="164" t="s">
        <v>84</v>
      </c>
      <c r="AV1824" s="12" t="s">
        <v>84</v>
      </c>
      <c r="AW1824" s="12" t="s">
        <v>34</v>
      </c>
      <c r="AX1824" s="12" t="s">
        <v>74</v>
      </c>
      <c r="AY1824" s="164" t="s">
        <v>171</v>
      </c>
    </row>
    <row r="1825" spans="2:51" s="14" customFormat="1" ht="12">
      <c r="B1825" s="179"/>
      <c r="D1825" s="160" t="s">
        <v>182</v>
      </c>
      <c r="E1825" s="180" t="s">
        <v>3</v>
      </c>
      <c r="F1825" s="181" t="s">
        <v>1219</v>
      </c>
      <c r="H1825" s="180" t="s">
        <v>3</v>
      </c>
      <c r="I1825" s="182"/>
      <c r="L1825" s="179"/>
      <c r="M1825" s="183"/>
      <c r="N1825" s="184"/>
      <c r="O1825" s="184"/>
      <c r="P1825" s="184"/>
      <c r="Q1825" s="184"/>
      <c r="R1825" s="184"/>
      <c r="S1825" s="184"/>
      <c r="T1825" s="185"/>
      <c r="AT1825" s="180" t="s">
        <v>182</v>
      </c>
      <c r="AU1825" s="180" t="s">
        <v>84</v>
      </c>
      <c r="AV1825" s="14" t="s">
        <v>82</v>
      </c>
      <c r="AW1825" s="14" t="s">
        <v>34</v>
      </c>
      <c r="AX1825" s="14" t="s">
        <v>74</v>
      </c>
      <c r="AY1825" s="180" t="s">
        <v>171</v>
      </c>
    </row>
    <row r="1826" spans="2:51" s="12" customFormat="1" ht="12">
      <c r="B1826" s="163"/>
      <c r="D1826" s="160" t="s">
        <v>182</v>
      </c>
      <c r="E1826" s="164" t="s">
        <v>3</v>
      </c>
      <c r="F1826" s="165" t="s">
        <v>1220</v>
      </c>
      <c r="H1826" s="166">
        <v>5.427</v>
      </c>
      <c r="I1826" s="167"/>
      <c r="L1826" s="163"/>
      <c r="M1826" s="168"/>
      <c r="N1826" s="169"/>
      <c r="O1826" s="169"/>
      <c r="P1826" s="169"/>
      <c r="Q1826" s="169"/>
      <c r="R1826" s="169"/>
      <c r="S1826" s="169"/>
      <c r="T1826" s="170"/>
      <c r="AT1826" s="164" t="s">
        <v>182</v>
      </c>
      <c r="AU1826" s="164" t="s">
        <v>84</v>
      </c>
      <c r="AV1826" s="12" t="s">
        <v>84</v>
      </c>
      <c r="AW1826" s="12" t="s">
        <v>34</v>
      </c>
      <c r="AX1826" s="12" t="s">
        <v>74</v>
      </c>
      <c r="AY1826" s="164" t="s">
        <v>171</v>
      </c>
    </row>
    <row r="1827" spans="2:51" s="14" customFormat="1" ht="12">
      <c r="B1827" s="179"/>
      <c r="D1827" s="160" t="s">
        <v>182</v>
      </c>
      <c r="E1827" s="180" t="s">
        <v>3</v>
      </c>
      <c r="F1827" s="181" t="s">
        <v>2025</v>
      </c>
      <c r="H1827" s="180" t="s">
        <v>3</v>
      </c>
      <c r="I1827" s="182"/>
      <c r="L1827" s="179"/>
      <c r="M1827" s="183"/>
      <c r="N1827" s="184"/>
      <c r="O1827" s="184"/>
      <c r="P1827" s="184"/>
      <c r="Q1827" s="184"/>
      <c r="R1827" s="184"/>
      <c r="S1827" s="184"/>
      <c r="T1827" s="185"/>
      <c r="AT1827" s="180" t="s">
        <v>182</v>
      </c>
      <c r="AU1827" s="180" t="s">
        <v>84</v>
      </c>
      <c r="AV1827" s="14" t="s">
        <v>82</v>
      </c>
      <c r="AW1827" s="14" t="s">
        <v>34</v>
      </c>
      <c r="AX1827" s="14" t="s">
        <v>74</v>
      </c>
      <c r="AY1827" s="180" t="s">
        <v>171</v>
      </c>
    </row>
    <row r="1828" spans="2:51" s="12" customFormat="1" ht="12">
      <c r="B1828" s="163"/>
      <c r="D1828" s="160" t="s">
        <v>182</v>
      </c>
      <c r="E1828" s="164" t="s">
        <v>3</v>
      </c>
      <c r="F1828" s="165" t="s">
        <v>2026</v>
      </c>
      <c r="H1828" s="166">
        <v>-322.208</v>
      </c>
      <c r="I1828" s="167"/>
      <c r="L1828" s="163"/>
      <c r="M1828" s="168"/>
      <c r="N1828" s="169"/>
      <c r="O1828" s="169"/>
      <c r="P1828" s="169"/>
      <c r="Q1828" s="169"/>
      <c r="R1828" s="169"/>
      <c r="S1828" s="169"/>
      <c r="T1828" s="170"/>
      <c r="AT1828" s="164" t="s">
        <v>182</v>
      </c>
      <c r="AU1828" s="164" t="s">
        <v>84</v>
      </c>
      <c r="AV1828" s="12" t="s">
        <v>84</v>
      </c>
      <c r="AW1828" s="12" t="s">
        <v>34</v>
      </c>
      <c r="AX1828" s="12" t="s">
        <v>74</v>
      </c>
      <c r="AY1828" s="164" t="s">
        <v>171</v>
      </c>
    </row>
    <row r="1829" spans="2:51" s="14" customFormat="1" ht="12">
      <c r="B1829" s="179"/>
      <c r="D1829" s="160" t="s">
        <v>182</v>
      </c>
      <c r="E1829" s="180" t="s">
        <v>3</v>
      </c>
      <c r="F1829" s="181" t="s">
        <v>2027</v>
      </c>
      <c r="H1829" s="180" t="s">
        <v>3</v>
      </c>
      <c r="I1829" s="182"/>
      <c r="L1829" s="179"/>
      <c r="M1829" s="183"/>
      <c r="N1829" s="184"/>
      <c r="O1829" s="184"/>
      <c r="P1829" s="184"/>
      <c r="Q1829" s="184"/>
      <c r="R1829" s="184"/>
      <c r="S1829" s="184"/>
      <c r="T1829" s="185"/>
      <c r="AT1829" s="180" t="s">
        <v>182</v>
      </c>
      <c r="AU1829" s="180" t="s">
        <v>84</v>
      </c>
      <c r="AV1829" s="14" t="s">
        <v>82</v>
      </c>
      <c r="AW1829" s="14" t="s">
        <v>34</v>
      </c>
      <c r="AX1829" s="14" t="s">
        <v>74</v>
      </c>
      <c r="AY1829" s="180" t="s">
        <v>171</v>
      </c>
    </row>
    <row r="1830" spans="2:51" s="12" customFormat="1" ht="12">
      <c r="B1830" s="163"/>
      <c r="D1830" s="160" t="s">
        <v>182</v>
      </c>
      <c r="E1830" s="164" t="s">
        <v>3</v>
      </c>
      <c r="F1830" s="165" t="s">
        <v>2028</v>
      </c>
      <c r="H1830" s="166">
        <v>229.332</v>
      </c>
      <c r="I1830" s="167"/>
      <c r="L1830" s="163"/>
      <c r="M1830" s="168"/>
      <c r="N1830" s="169"/>
      <c r="O1830" s="169"/>
      <c r="P1830" s="169"/>
      <c r="Q1830" s="169"/>
      <c r="R1830" s="169"/>
      <c r="S1830" s="169"/>
      <c r="T1830" s="170"/>
      <c r="AT1830" s="164" t="s">
        <v>182</v>
      </c>
      <c r="AU1830" s="164" t="s">
        <v>84</v>
      </c>
      <c r="AV1830" s="12" t="s">
        <v>84</v>
      </c>
      <c r="AW1830" s="12" t="s">
        <v>34</v>
      </c>
      <c r="AX1830" s="12" t="s">
        <v>74</v>
      </c>
      <c r="AY1830" s="164" t="s">
        <v>171</v>
      </c>
    </row>
    <row r="1831" spans="2:51" s="13" customFormat="1" ht="12">
      <c r="B1831" s="171"/>
      <c r="D1831" s="160" t="s">
        <v>182</v>
      </c>
      <c r="E1831" s="172" t="s">
        <v>3</v>
      </c>
      <c r="F1831" s="173" t="s">
        <v>201</v>
      </c>
      <c r="H1831" s="174">
        <v>460.03600000000023</v>
      </c>
      <c r="I1831" s="175"/>
      <c r="L1831" s="171"/>
      <c r="M1831" s="208"/>
      <c r="N1831" s="209"/>
      <c r="O1831" s="209"/>
      <c r="P1831" s="209"/>
      <c r="Q1831" s="209"/>
      <c r="R1831" s="209"/>
      <c r="S1831" s="209"/>
      <c r="T1831" s="210"/>
      <c r="AT1831" s="172" t="s">
        <v>182</v>
      </c>
      <c r="AU1831" s="172" t="s">
        <v>84</v>
      </c>
      <c r="AV1831" s="13" t="s">
        <v>178</v>
      </c>
      <c r="AW1831" s="13" t="s">
        <v>34</v>
      </c>
      <c r="AX1831" s="13" t="s">
        <v>82</v>
      </c>
      <c r="AY1831" s="172" t="s">
        <v>171</v>
      </c>
    </row>
    <row r="1832" spans="2:12" s="1" customFormat="1" ht="6.95" customHeight="1">
      <c r="B1832" s="41"/>
      <c r="C1832" s="42"/>
      <c r="D1832" s="42"/>
      <c r="E1832" s="42"/>
      <c r="F1832" s="42"/>
      <c r="G1832" s="42"/>
      <c r="H1832" s="42"/>
      <c r="I1832" s="109"/>
      <c r="J1832" s="42"/>
      <c r="K1832" s="42"/>
      <c r="L1832" s="32"/>
    </row>
  </sheetData>
  <autoFilter ref="C105:K1831"/>
  <mergeCells count="12">
    <mergeCell ref="E98:H98"/>
    <mergeCell ref="L2:V2"/>
    <mergeCell ref="E50:H50"/>
    <mergeCell ref="E52:H52"/>
    <mergeCell ref="E54:H54"/>
    <mergeCell ref="E94:H94"/>
    <mergeCell ref="E96:H9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5"/>
  <sheetViews>
    <sheetView showGridLines="0" zoomScale="130" zoomScaleNormal="130" workbookViewId="0" topLeftCell="A333">
      <selection activeCell="F304" sqref="F30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94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258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2029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ROUND(J90,2)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ROUND((SUM(BE90:BE344)),2)</f>
        <v>0</v>
      </c>
      <c r="I35" s="101">
        <v>0.21</v>
      </c>
      <c r="J35" s="100">
        <f>ROUND(((SUM(BE90:BE344))*I35),2)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ROUND((SUM(BF90:BF344)),2)</f>
        <v>0</v>
      </c>
      <c r="I36" s="101">
        <v>0.15</v>
      </c>
      <c r="J36" s="100">
        <f>ROUND(((SUM(BF90:BF344))*I36),2)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ROUND((SUM(BG90:BG344)),2)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ROUND((SUM(BH90:BH344)),2)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ROUND((SUM(BI90:BI344)),2)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258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02 - Zdravotně technická instalace - hala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J90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2030</v>
      </c>
      <c r="E64" s="117"/>
      <c r="F64" s="117"/>
      <c r="G64" s="117"/>
      <c r="H64" s="117"/>
      <c r="I64" s="118"/>
      <c r="J64" s="119">
        <f>J91</f>
        <v>0</v>
      </c>
      <c r="L64" s="115"/>
    </row>
    <row r="65" spans="2:12" s="8" customFormat="1" ht="24.95" customHeight="1">
      <c r="B65" s="115"/>
      <c r="D65" s="116" t="s">
        <v>2031</v>
      </c>
      <c r="E65" s="117"/>
      <c r="F65" s="117"/>
      <c r="G65" s="117"/>
      <c r="H65" s="117"/>
      <c r="I65" s="118"/>
      <c r="J65" s="119">
        <f>J150</f>
        <v>0</v>
      </c>
      <c r="L65" s="115"/>
    </row>
    <row r="66" spans="2:12" s="8" customFormat="1" ht="24.95" customHeight="1">
      <c r="B66" s="115"/>
      <c r="D66" s="116" t="s">
        <v>2032</v>
      </c>
      <c r="E66" s="117"/>
      <c r="F66" s="117"/>
      <c r="G66" s="117"/>
      <c r="H66" s="117"/>
      <c r="I66" s="118"/>
      <c r="J66" s="119">
        <f>J195</f>
        <v>0</v>
      </c>
      <c r="L66" s="115"/>
    </row>
    <row r="67" spans="2:12" s="8" customFormat="1" ht="24.95" customHeight="1">
      <c r="B67" s="115"/>
      <c r="D67" s="116" t="s">
        <v>2033</v>
      </c>
      <c r="E67" s="117"/>
      <c r="F67" s="117"/>
      <c r="G67" s="117"/>
      <c r="H67" s="117"/>
      <c r="I67" s="118"/>
      <c r="J67" s="119">
        <f>J306</f>
        <v>0</v>
      </c>
      <c r="L67" s="115"/>
    </row>
    <row r="68" spans="2:12" s="8" customFormat="1" ht="24.95" customHeight="1">
      <c r="B68" s="115"/>
      <c r="D68" s="116" t="s">
        <v>2034</v>
      </c>
      <c r="E68" s="117"/>
      <c r="F68" s="117"/>
      <c r="G68" s="117"/>
      <c r="H68" s="117"/>
      <c r="I68" s="118"/>
      <c r="J68" s="119">
        <f>J327</f>
        <v>0</v>
      </c>
      <c r="L68" s="115"/>
    </row>
    <row r="69" spans="2:12" s="1" customFormat="1" ht="21.75" customHeight="1">
      <c r="B69" s="32"/>
      <c r="I69" s="93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109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110"/>
      <c r="J74" s="44"/>
      <c r="K74" s="44"/>
      <c r="L74" s="32"/>
    </row>
    <row r="75" spans="2:12" s="1" customFormat="1" ht="24.95" customHeight="1">
      <c r="B75" s="32"/>
      <c r="C75" s="22" t="s">
        <v>156</v>
      </c>
      <c r="I75" s="93"/>
      <c r="L75" s="32"/>
    </row>
    <row r="76" spans="2:12" s="1" customFormat="1" ht="6.95" customHeight="1">
      <c r="B76" s="32"/>
      <c r="I76" s="93"/>
      <c r="L76" s="32"/>
    </row>
    <row r="77" spans="2:12" s="1" customFormat="1" ht="12" customHeight="1">
      <c r="B77" s="32"/>
      <c r="C77" s="27" t="s">
        <v>17</v>
      </c>
      <c r="I77" s="93"/>
      <c r="L77" s="32"/>
    </row>
    <row r="78" spans="2:12" s="1" customFormat="1" ht="16.5" customHeight="1">
      <c r="B78" s="32"/>
      <c r="E78" s="334" t="str">
        <f>E7</f>
        <v>Rozšíření výrobních kapacit společnosti ZELENKA s.r.o.</v>
      </c>
      <c r="F78" s="335"/>
      <c r="G78" s="335"/>
      <c r="H78" s="335"/>
      <c r="I78" s="93"/>
      <c r="L78" s="32"/>
    </row>
    <row r="79" spans="2:12" ht="12" customHeight="1">
      <c r="B79" s="21"/>
      <c r="C79" s="27" t="s">
        <v>144</v>
      </c>
      <c r="L79" s="21"/>
    </row>
    <row r="80" spans="2:12" s="1" customFormat="1" ht="16.5" customHeight="1">
      <c r="B80" s="32"/>
      <c r="E80" s="334" t="s">
        <v>258</v>
      </c>
      <c r="F80" s="317"/>
      <c r="G80" s="317"/>
      <c r="H80" s="317"/>
      <c r="I80" s="93"/>
      <c r="L80" s="32"/>
    </row>
    <row r="81" spans="2:12" s="1" customFormat="1" ht="12" customHeight="1">
      <c r="B81" s="32"/>
      <c r="C81" s="27" t="s">
        <v>259</v>
      </c>
      <c r="I81" s="93"/>
      <c r="L81" s="32"/>
    </row>
    <row r="82" spans="2:12" s="1" customFormat="1" ht="16.5" customHeight="1">
      <c r="B82" s="32"/>
      <c r="E82" s="318" t="str">
        <f>E11</f>
        <v>02 - Zdravotně technická instalace - hala</v>
      </c>
      <c r="F82" s="317"/>
      <c r="G82" s="317"/>
      <c r="H82" s="317"/>
      <c r="I82" s="93"/>
      <c r="L82" s="32"/>
    </row>
    <row r="83" spans="2:12" s="1" customFormat="1" ht="6.95" customHeight="1">
      <c r="B83" s="32"/>
      <c r="I83" s="93"/>
      <c r="L83" s="32"/>
    </row>
    <row r="84" spans="2:12" s="1" customFormat="1" ht="12" customHeight="1">
      <c r="B84" s="32"/>
      <c r="C84" s="27" t="s">
        <v>21</v>
      </c>
      <c r="F84" s="18" t="str">
        <f>F14</f>
        <v>Židlochovice, Topolová 910, PSČ 667 01</v>
      </c>
      <c r="I84" s="94" t="s">
        <v>23</v>
      </c>
      <c r="J84" s="48" t="str">
        <f>IF(J14="","",J14)</f>
        <v>9. 1. 2019</v>
      </c>
      <c r="L84" s="32"/>
    </row>
    <row r="85" spans="2:12" s="1" customFormat="1" ht="6.95" customHeight="1">
      <c r="B85" s="32"/>
      <c r="I85" s="93"/>
      <c r="L85" s="32"/>
    </row>
    <row r="86" spans="2:12" s="1" customFormat="1" ht="24.95" customHeight="1">
      <c r="B86" s="32"/>
      <c r="C86" s="27" t="s">
        <v>25</v>
      </c>
      <c r="F86" s="18" t="str">
        <f>E17</f>
        <v>A77 architektonický ateliér Brno, s.r.o.</v>
      </c>
      <c r="I86" s="94" t="s">
        <v>33</v>
      </c>
      <c r="J86" s="30" t="str">
        <f>E23</f>
        <v>A77 architektonický ateliér Brno, s.r.o.</v>
      </c>
      <c r="L86" s="32"/>
    </row>
    <row r="87" spans="2:12" s="1" customFormat="1" ht="13.7" customHeight="1">
      <c r="B87" s="32"/>
      <c r="C87" s="27" t="s">
        <v>31</v>
      </c>
      <c r="F87" s="18" t="str">
        <f>IF(E20="","",E20)</f>
        <v>Vyplň údaj</v>
      </c>
      <c r="I87" s="94" t="s">
        <v>35</v>
      </c>
      <c r="J87" s="30" t="str">
        <f>E26</f>
        <v>HAVO Consult s.r.o.</v>
      </c>
      <c r="L87" s="32"/>
    </row>
    <row r="88" spans="2:12" s="1" customFormat="1" ht="10.35" customHeight="1">
      <c r="B88" s="32"/>
      <c r="I88" s="93"/>
      <c r="L88" s="32"/>
    </row>
    <row r="89" spans="2:20" s="10" customFormat="1" ht="29.25" customHeight="1">
      <c r="B89" s="125"/>
      <c r="C89" s="126" t="s">
        <v>157</v>
      </c>
      <c r="D89" s="127" t="s">
        <v>59</v>
      </c>
      <c r="E89" s="127" t="s">
        <v>55</v>
      </c>
      <c r="F89" s="127" t="s">
        <v>56</v>
      </c>
      <c r="G89" s="127" t="s">
        <v>158</v>
      </c>
      <c r="H89" s="127" t="s">
        <v>159</v>
      </c>
      <c r="I89" s="128" t="s">
        <v>160</v>
      </c>
      <c r="J89" s="127" t="s">
        <v>148</v>
      </c>
      <c r="K89" s="129" t="s">
        <v>161</v>
      </c>
      <c r="L89" s="125"/>
      <c r="M89" s="55" t="s">
        <v>3</v>
      </c>
      <c r="N89" s="56" t="s">
        <v>44</v>
      </c>
      <c r="O89" s="56" t="s">
        <v>162</v>
      </c>
      <c r="P89" s="56" t="s">
        <v>163</v>
      </c>
      <c r="Q89" s="56" t="s">
        <v>164</v>
      </c>
      <c r="R89" s="56" t="s">
        <v>165</v>
      </c>
      <c r="S89" s="56" t="s">
        <v>166</v>
      </c>
      <c r="T89" s="57" t="s">
        <v>167</v>
      </c>
    </row>
    <row r="90" spans="2:63" s="1" customFormat="1" ht="22.9" customHeight="1">
      <c r="B90" s="32"/>
      <c r="C90" s="60" t="s">
        <v>168</v>
      </c>
      <c r="I90" s="93"/>
      <c r="J90" s="130">
        <f>BK90</f>
        <v>0</v>
      </c>
      <c r="L90" s="32"/>
      <c r="M90" s="58"/>
      <c r="N90" s="49"/>
      <c r="O90" s="49"/>
      <c r="P90" s="131">
        <f>P91+P150+P195+P306+P327</f>
        <v>0</v>
      </c>
      <c r="Q90" s="49"/>
      <c r="R90" s="131">
        <f>R91+R150+R195+R306+R327</f>
        <v>0</v>
      </c>
      <c r="S90" s="49"/>
      <c r="T90" s="132">
        <f>T91+T150+T195+T306+T327</f>
        <v>0</v>
      </c>
      <c r="AT90" s="18" t="s">
        <v>73</v>
      </c>
      <c r="AU90" s="18" t="s">
        <v>149</v>
      </c>
      <c r="BK90" s="133">
        <f>BK91+BK150+BK195+BK306+BK327</f>
        <v>0</v>
      </c>
    </row>
    <row r="91" spans="2:63" s="11" customFormat="1" ht="25.9" customHeight="1">
      <c r="B91" s="134"/>
      <c r="D91" s="135" t="s">
        <v>73</v>
      </c>
      <c r="E91" s="136" t="s">
        <v>2035</v>
      </c>
      <c r="F91" s="136" t="s">
        <v>2036</v>
      </c>
      <c r="I91" s="137"/>
      <c r="J91" s="138">
        <f>BK91</f>
        <v>0</v>
      </c>
      <c r="L91" s="134"/>
      <c r="M91" s="139"/>
      <c r="N91" s="140"/>
      <c r="O91" s="140"/>
      <c r="P91" s="141">
        <f>SUM(P92:P149)</f>
        <v>0</v>
      </c>
      <c r="Q91" s="140"/>
      <c r="R91" s="141">
        <f>SUM(R92:R149)</f>
        <v>0</v>
      </c>
      <c r="S91" s="140"/>
      <c r="T91" s="142">
        <f>SUM(T92:T149)</f>
        <v>0</v>
      </c>
      <c r="AR91" s="135" t="s">
        <v>82</v>
      </c>
      <c r="AT91" s="143" t="s">
        <v>73</v>
      </c>
      <c r="AU91" s="143" t="s">
        <v>74</v>
      </c>
      <c r="AY91" s="135" t="s">
        <v>171</v>
      </c>
      <c r="BK91" s="144">
        <f>SUM(BK92:BK149)</f>
        <v>0</v>
      </c>
    </row>
    <row r="92" spans="2:65" s="1" customFormat="1" ht="16.5" customHeight="1">
      <c r="B92" s="147"/>
      <c r="C92" s="148" t="s">
        <v>74</v>
      </c>
      <c r="D92" s="148" t="s">
        <v>173</v>
      </c>
      <c r="E92" s="149" t="s">
        <v>2037</v>
      </c>
      <c r="F92" s="150" t="s">
        <v>2038</v>
      </c>
      <c r="G92" s="151" t="s">
        <v>187</v>
      </c>
      <c r="H92" s="152">
        <v>32.8</v>
      </c>
      <c r="I92" s="153"/>
      <c r="J92" s="154">
        <f>ROUND(I92*H92,2)</f>
        <v>0</v>
      </c>
      <c r="K92" s="150" t="s">
        <v>3</v>
      </c>
      <c r="L92" s="32"/>
      <c r="M92" s="155" t="s">
        <v>3</v>
      </c>
      <c r="N92" s="156" t="s">
        <v>45</v>
      </c>
      <c r="O92" s="51"/>
      <c r="P92" s="157">
        <f>O92*H92</f>
        <v>0</v>
      </c>
      <c r="Q92" s="157">
        <v>0</v>
      </c>
      <c r="R92" s="157">
        <f>Q92*H92</f>
        <v>0</v>
      </c>
      <c r="S92" s="157">
        <v>0</v>
      </c>
      <c r="T92" s="158">
        <f>S92*H92</f>
        <v>0</v>
      </c>
      <c r="AR92" s="18" t="s">
        <v>178</v>
      </c>
      <c r="AT92" s="18" t="s">
        <v>173</v>
      </c>
      <c r="AU92" s="18" t="s">
        <v>82</v>
      </c>
      <c r="AY92" s="18" t="s">
        <v>171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18" t="s">
        <v>82</v>
      </c>
      <c r="BK92" s="159">
        <f>ROUND(I92*H92,2)</f>
        <v>0</v>
      </c>
      <c r="BL92" s="18" t="s">
        <v>178</v>
      </c>
      <c r="BM92" s="18" t="s">
        <v>84</v>
      </c>
    </row>
    <row r="93" spans="2:47" s="1" customFormat="1" ht="12">
      <c r="B93" s="32"/>
      <c r="D93" s="160" t="s">
        <v>180</v>
      </c>
      <c r="F93" s="161" t="s">
        <v>2038</v>
      </c>
      <c r="I93" s="93"/>
      <c r="L93" s="32"/>
      <c r="M93" s="162"/>
      <c r="N93" s="51"/>
      <c r="O93" s="51"/>
      <c r="P93" s="51"/>
      <c r="Q93" s="51"/>
      <c r="R93" s="51"/>
      <c r="S93" s="51"/>
      <c r="T93" s="52"/>
      <c r="AT93" s="18" t="s">
        <v>180</v>
      </c>
      <c r="AU93" s="18" t="s">
        <v>82</v>
      </c>
    </row>
    <row r="94" spans="2:47" s="1" customFormat="1" ht="29.25">
      <c r="B94" s="32"/>
      <c r="D94" s="160" t="s">
        <v>649</v>
      </c>
      <c r="F94" s="207" t="s">
        <v>2039</v>
      </c>
      <c r="I94" s="93"/>
      <c r="L94" s="32"/>
      <c r="M94" s="162"/>
      <c r="N94" s="51"/>
      <c r="O94" s="51"/>
      <c r="P94" s="51"/>
      <c r="Q94" s="51"/>
      <c r="R94" s="51"/>
      <c r="S94" s="51"/>
      <c r="T94" s="52"/>
      <c r="AT94" s="18" t="s">
        <v>649</v>
      </c>
      <c r="AU94" s="18" t="s">
        <v>82</v>
      </c>
    </row>
    <row r="95" spans="2:65" s="1" customFormat="1" ht="16.5" customHeight="1">
      <c r="B95" s="147"/>
      <c r="C95" s="148" t="s">
        <v>74</v>
      </c>
      <c r="D95" s="148" t="s">
        <v>173</v>
      </c>
      <c r="E95" s="149" t="s">
        <v>2040</v>
      </c>
      <c r="F95" s="150" t="s">
        <v>2041</v>
      </c>
      <c r="G95" s="151" t="s">
        <v>187</v>
      </c>
      <c r="H95" s="152">
        <v>15.2</v>
      </c>
      <c r="I95" s="153"/>
      <c r="J95" s="154">
        <f>ROUND(I95*H95,2)</f>
        <v>0</v>
      </c>
      <c r="K95" s="150" t="s">
        <v>3</v>
      </c>
      <c r="L95" s="32"/>
      <c r="M95" s="155" t="s">
        <v>3</v>
      </c>
      <c r="N95" s="156" t="s">
        <v>45</v>
      </c>
      <c r="O95" s="51"/>
      <c r="P95" s="157">
        <f>O95*H95</f>
        <v>0</v>
      </c>
      <c r="Q95" s="157">
        <v>0</v>
      </c>
      <c r="R95" s="157">
        <f>Q95*H95</f>
        <v>0</v>
      </c>
      <c r="S95" s="157">
        <v>0</v>
      </c>
      <c r="T95" s="158">
        <f>S95*H95</f>
        <v>0</v>
      </c>
      <c r="AR95" s="18" t="s">
        <v>178</v>
      </c>
      <c r="AT95" s="18" t="s">
        <v>173</v>
      </c>
      <c r="AU95" s="18" t="s">
        <v>82</v>
      </c>
      <c r="AY95" s="18" t="s">
        <v>171</v>
      </c>
      <c r="BE95" s="159">
        <f>IF(N95="základní",J95,0)</f>
        <v>0</v>
      </c>
      <c r="BF95" s="159">
        <f>IF(N95="snížená",J95,0)</f>
        <v>0</v>
      </c>
      <c r="BG95" s="159">
        <f>IF(N95="zákl. přenesená",J95,0)</f>
        <v>0</v>
      </c>
      <c r="BH95" s="159">
        <f>IF(N95="sníž. přenesená",J95,0)</f>
        <v>0</v>
      </c>
      <c r="BI95" s="159">
        <f>IF(N95="nulová",J95,0)</f>
        <v>0</v>
      </c>
      <c r="BJ95" s="18" t="s">
        <v>82</v>
      </c>
      <c r="BK95" s="159">
        <f>ROUND(I95*H95,2)</f>
        <v>0</v>
      </c>
      <c r="BL95" s="18" t="s">
        <v>178</v>
      </c>
      <c r="BM95" s="18" t="s">
        <v>178</v>
      </c>
    </row>
    <row r="96" spans="2:47" s="1" customFormat="1" ht="12">
      <c r="B96" s="32"/>
      <c r="D96" s="160" t="s">
        <v>180</v>
      </c>
      <c r="F96" s="161" t="s">
        <v>2041</v>
      </c>
      <c r="I96" s="93"/>
      <c r="L96" s="32"/>
      <c r="M96" s="162"/>
      <c r="N96" s="51"/>
      <c r="O96" s="51"/>
      <c r="P96" s="51"/>
      <c r="Q96" s="51"/>
      <c r="R96" s="51"/>
      <c r="S96" s="51"/>
      <c r="T96" s="52"/>
      <c r="AT96" s="18" t="s">
        <v>180</v>
      </c>
      <c r="AU96" s="18" t="s">
        <v>82</v>
      </c>
    </row>
    <row r="97" spans="2:47" s="1" customFormat="1" ht="29.25">
      <c r="B97" s="32"/>
      <c r="D97" s="160" t="s">
        <v>649</v>
      </c>
      <c r="F97" s="207" t="s">
        <v>2042</v>
      </c>
      <c r="I97" s="93"/>
      <c r="L97" s="32"/>
      <c r="M97" s="162"/>
      <c r="N97" s="51"/>
      <c r="O97" s="51"/>
      <c r="P97" s="51"/>
      <c r="Q97" s="51"/>
      <c r="R97" s="51"/>
      <c r="S97" s="51"/>
      <c r="T97" s="52"/>
      <c r="AT97" s="18" t="s">
        <v>649</v>
      </c>
      <c r="AU97" s="18" t="s">
        <v>82</v>
      </c>
    </row>
    <row r="98" spans="2:65" s="1" customFormat="1" ht="16.5" customHeight="1">
      <c r="B98" s="147"/>
      <c r="C98" s="148" t="s">
        <v>74</v>
      </c>
      <c r="D98" s="148" t="s">
        <v>173</v>
      </c>
      <c r="E98" s="149" t="s">
        <v>2043</v>
      </c>
      <c r="F98" s="150" t="s">
        <v>2044</v>
      </c>
      <c r="G98" s="151" t="s">
        <v>187</v>
      </c>
      <c r="H98" s="152">
        <v>25.4</v>
      </c>
      <c r="I98" s="153"/>
      <c r="J98" s="154">
        <f>ROUND(I98*H98,2)</f>
        <v>0</v>
      </c>
      <c r="K98" s="150" t="s">
        <v>3</v>
      </c>
      <c r="L98" s="32"/>
      <c r="M98" s="155" t="s">
        <v>3</v>
      </c>
      <c r="N98" s="156" t="s">
        <v>45</v>
      </c>
      <c r="O98" s="51"/>
      <c r="P98" s="157">
        <f>O98*H98</f>
        <v>0</v>
      </c>
      <c r="Q98" s="157">
        <v>0</v>
      </c>
      <c r="R98" s="157">
        <f>Q98*H98</f>
        <v>0</v>
      </c>
      <c r="S98" s="157">
        <v>0</v>
      </c>
      <c r="T98" s="158">
        <f>S98*H98</f>
        <v>0</v>
      </c>
      <c r="AR98" s="18" t="s">
        <v>178</v>
      </c>
      <c r="AT98" s="18" t="s">
        <v>173</v>
      </c>
      <c r="AU98" s="18" t="s">
        <v>82</v>
      </c>
      <c r="AY98" s="18" t="s">
        <v>171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18" t="s">
        <v>82</v>
      </c>
      <c r="BK98" s="159">
        <f>ROUND(I98*H98,2)</f>
        <v>0</v>
      </c>
      <c r="BL98" s="18" t="s">
        <v>178</v>
      </c>
      <c r="BM98" s="18" t="s">
        <v>190</v>
      </c>
    </row>
    <row r="99" spans="2:47" s="1" customFormat="1" ht="12">
      <c r="B99" s="32"/>
      <c r="D99" s="160" t="s">
        <v>180</v>
      </c>
      <c r="F99" s="161" t="s">
        <v>2044</v>
      </c>
      <c r="I99" s="93"/>
      <c r="L99" s="32"/>
      <c r="M99" s="162"/>
      <c r="N99" s="51"/>
      <c r="O99" s="51"/>
      <c r="P99" s="51"/>
      <c r="Q99" s="51"/>
      <c r="R99" s="51"/>
      <c r="S99" s="51"/>
      <c r="T99" s="52"/>
      <c r="AT99" s="18" t="s">
        <v>180</v>
      </c>
      <c r="AU99" s="18" t="s">
        <v>82</v>
      </c>
    </row>
    <row r="100" spans="2:47" s="1" customFormat="1" ht="29.25">
      <c r="B100" s="32"/>
      <c r="D100" s="160" t="s">
        <v>649</v>
      </c>
      <c r="F100" s="207" t="s">
        <v>2042</v>
      </c>
      <c r="I100" s="93"/>
      <c r="L100" s="32"/>
      <c r="M100" s="162"/>
      <c r="N100" s="51"/>
      <c r="O100" s="51"/>
      <c r="P100" s="51"/>
      <c r="Q100" s="51"/>
      <c r="R100" s="51"/>
      <c r="S100" s="51"/>
      <c r="T100" s="52"/>
      <c r="AT100" s="18" t="s">
        <v>649</v>
      </c>
      <c r="AU100" s="18" t="s">
        <v>82</v>
      </c>
    </row>
    <row r="101" spans="2:65" s="1" customFormat="1" ht="16.5" customHeight="1">
      <c r="B101" s="147"/>
      <c r="C101" s="148" t="s">
        <v>74</v>
      </c>
      <c r="D101" s="148" t="s">
        <v>173</v>
      </c>
      <c r="E101" s="149" t="s">
        <v>2045</v>
      </c>
      <c r="F101" s="150" t="s">
        <v>2046</v>
      </c>
      <c r="G101" s="151" t="s">
        <v>187</v>
      </c>
      <c r="H101" s="152">
        <v>16.3</v>
      </c>
      <c r="I101" s="153"/>
      <c r="J101" s="154">
        <f>ROUND(I101*H101,2)</f>
        <v>0</v>
      </c>
      <c r="K101" s="150" t="s">
        <v>3</v>
      </c>
      <c r="L101" s="32"/>
      <c r="M101" s="155" t="s">
        <v>3</v>
      </c>
      <c r="N101" s="156" t="s">
        <v>45</v>
      </c>
      <c r="O101" s="51"/>
      <c r="P101" s="157">
        <f>O101*H101</f>
        <v>0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18" t="s">
        <v>178</v>
      </c>
      <c r="AT101" s="18" t="s">
        <v>173</v>
      </c>
      <c r="AU101" s="18" t="s">
        <v>82</v>
      </c>
      <c r="AY101" s="18" t="s">
        <v>171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18" t="s">
        <v>82</v>
      </c>
      <c r="BK101" s="159">
        <f>ROUND(I101*H101,2)</f>
        <v>0</v>
      </c>
      <c r="BL101" s="18" t="s">
        <v>178</v>
      </c>
      <c r="BM101" s="18" t="s">
        <v>232</v>
      </c>
    </row>
    <row r="102" spans="2:47" s="1" customFormat="1" ht="12">
      <c r="B102" s="32"/>
      <c r="D102" s="160" t="s">
        <v>180</v>
      </c>
      <c r="F102" s="161" t="s">
        <v>2046</v>
      </c>
      <c r="I102" s="93"/>
      <c r="L102" s="32"/>
      <c r="M102" s="162"/>
      <c r="N102" s="51"/>
      <c r="O102" s="51"/>
      <c r="P102" s="51"/>
      <c r="Q102" s="51"/>
      <c r="R102" s="51"/>
      <c r="S102" s="51"/>
      <c r="T102" s="52"/>
      <c r="AT102" s="18" t="s">
        <v>180</v>
      </c>
      <c r="AU102" s="18" t="s">
        <v>82</v>
      </c>
    </row>
    <row r="103" spans="2:47" s="1" customFormat="1" ht="29.25">
      <c r="B103" s="32"/>
      <c r="D103" s="160" t="s">
        <v>649</v>
      </c>
      <c r="F103" s="207" t="s">
        <v>2042</v>
      </c>
      <c r="I103" s="93"/>
      <c r="L103" s="32"/>
      <c r="M103" s="162"/>
      <c r="N103" s="51"/>
      <c r="O103" s="51"/>
      <c r="P103" s="51"/>
      <c r="Q103" s="51"/>
      <c r="R103" s="51"/>
      <c r="S103" s="51"/>
      <c r="T103" s="52"/>
      <c r="AT103" s="18" t="s">
        <v>649</v>
      </c>
      <c r="AU103" s="18" t="s">
        <v>82</v>
      </c>
    </row>
    <row r="104" spans="2:65" s="1" customFormat="1" ht="16.5" customHeight="1">
      <c r="B104" s="147"/>
      <c r="C104" s="148" t="s">
        <v>74</v>
      </c>
      <c r="D104" s="148" t="s">
        <v>173</v>
      </c>
      <c r="E104" s="149" t="s">
        <v>2047</v>
      </c>
      <c r="F104" s="150" t="s">
        <v>2048</v>
      </c>
      <c r="G104" s="151" t="s">
        <v>187</v>
      </c>
      <c r="H104" s="152">
        <v>39.6</v>
      </c>
      <c r="I104" s="153"/>
      <c r="J104" s="154">
        <f>ROUND(I104*H104,2)</f>
        <v>0</v>
      </c>
      <c r="K104" s="150" t="s">
        <v>3</v>
      </c>
      <c r="L104" s="32"/>
      <c r="M104" s="155" t="s">
        <v>3</v>
      </c>
      <c r="N104" s="156" t="s">
        <v>45</v>
      </c>
      <c r="O104" s="51"/>
      <c r="P104" s="157">
        <f>O104*H104</f>
        <v>0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AR104" s="18" t="s">
        <v>178</v>
      </c>
      <c r="AT104" s="18" t="s">
        <v>173</v>
      </c>
      <c r="AU104" s="18" t="s">
        <v>82</v>
      </c>
      <c r="AY104" s="18" t="s">
        <v>171</v>
      </c>
      <c r="BE104" s="159">
        <f>IF(N104="základní",J104,0)</f>
        <v>0</v>
      </c>
      <c r="BF104" s="159">
        <f>IF(N104="snížená",J104,0)</f>
        <v>0</v>
      </c>
      <c r="BG104" s="159">
        <f>IF(N104="zákl. přenesená",J104,0)</f>
        <v>0</v>
      </c>
      <c r="BH104" s="159">
        <f>IF(N104="sníž. přenesená",J104,0)</f>
        <v>0</v>
      </c>
      <c r="BI104" s="159">
        <f>IF(N104="nulová",J104,0)</f>
        <v>0</v>
      </c>
      <c r="BJ104" s="18" t="s">
        <v>82</v>
      </c>
      <c r="BK104" s="159">
        <f>ROUND(I104*H104,2)</f>
        <v>0</v>
      </c>
      <c r="BL104" s="18" t="s">
        <v>178</v>
      </c>
      <c r="BM104" s="18" t="s">
        <v>242</v>
      </c>
    </row>
    <row r="105" spans="2:47" s="1" customFormat="1" ht="12">
      <c r="B105" s="32"/>
      <c r="D105" s="160" t="s">
        <v>180</v>
      </c>
      <c r="F105" s="161" t="s">
        <v>2048</v>
      </c>
      <c r="I105" s="93"/>
      <c r="L105" s="32"/>
      <c r="M105" s="162"/>
      <c r="N105" s="51"/>
      <c r="O105" s="51"/>
      <c r="P105" s="51"/>
      <c r="Q105" s="51"/>
      <c r="R105" s="51"/>
      <c r="S105" s="51"/>
      <c r="T105" s="52"/>
      <c r="AT105" s="18" t="s">
        <v>180</v>
      </c>
      <c r="AU105" s="18" t="s">
        <v>82</v>
      </c>
    </row>
    <row r="106" spans="2:47" s="1" customFormat="1" ht="29.25">
      <c r="B106" s="32"/>
      <c r="D106" s="160" t="s">
        <v>649</v>
      </c>
      <c r="F106" s="207" t="s">
        <v>2049</v>
      </c>
      <c r="I106" s="93"/>
      <c r="L106" s="32"/>
      <c r="M106" s="162"/>
      <c r="N106" s="51"/>
      <c r="O106" s="51"/>
      <c r="P106" s="51"/>
      <c r="Q106" s="51"/>
      <c r="R106" s="51"/>
      <c r="S106" s="51"/>
      <c r="T106" s="52"/>
      <c r="AT106" s="18" t="s">
        <v>649</v>
      </c>
      <c r="AU106" s="18" t="s">
        <v>82</v>
      </c>
    </row>
    <row r="107" spans="2:65" s="1" customFormat="1" ht="16.5" customHeight="1">
      <c r="B107" s="147"/>
      <c r="C107" s="148" t="s">
        <v>74</v>
      </c>
      <c r="D107" s="148" t="s">
        <v>173</v>
      </c>
      <c r="E107" s="149" t="s">
        <v>2050</v>
      </c>
      <c r="F107" s="150" t="s">
        <v>2051</v>
      </c>
      <c r="G107" s="151" t="s">
        <v>1259</v>
      </c>
      <c r="H107" s="152">
        <v>1</v>
      </c>
      <c r="I107" s="153"/>
      <c r="J107" s="154">
        <f>ROUND(I107*H107,2)</f>
        <v>0</v>
      </c>
      <c r="K107" s="150" t="s">
        <v>3</v>
      </c>
      <c r="L107" s="32"/>
      <c r="M107" s="155" t="s">
        <v>3</v>
      </c>
      <c r="N107" s="156" t="s">
        <v>45</v>
      </c>
      <c r="O107" s="51"/>
      <c r="P107" s="157">
        <f>O107*H107</f>
        <v>0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18" t="s">
        <v>178</v>
      </c>
      <c r="AT107" s="18" t="s">
        <v>173</v>
      </c>
      <c r="AU107" s="18" t="s">
        <v>82</v>
      </c>
      <c r="AY107" s="18" t="s">
        <v>171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18" t="s">
        <v>82</v>
      </c>
      <c r="BK107" s="159">
        <f>ROUND(I107*H107,2)</f>
        <v>0</v>
      </c>
      <c r="BL107" s="18" t="s">
        <v>178</v>
      </c>
      <c r="BM107" s="18" t="s">
        <v>253</v>
      </c>
    </row>
    <row r="108" spans="2:47" s="1" customFormat="1" ht="12">
      <c r="B108" s="32"/>
      <c r="D108" s="160" t="s">
        <v>180</v>
      </c>
      <c r="F108" s="161" t="s">
        <v>2051</v>
      </c>
      <c r="I108" s="93"/>
      <c r="L108" s="32"/>
      <c r="M108" s="162"/>
      <c r="N108" s="51"/>
      <c r="O108" s="51"/>
      <c r="P108" s="51"/>
      <c r="Q108" s="51"/>
      <c r="R108" s="51"/>
      <c r="S108" s="51"/>
      <c r="T108" s="52"/>
      <c r="AT108" s="18" t="s">
        <v>180</v>
      </c>
      <c r="AU108" s="18" t="s">
        <v>82</v>
      </c>
    </row>
    <row r="109" spans="2:65" s="1" customFormat="1" ht="16.5" customHeight="1">
      <c r="B109" s="147"/>
      <c r="C109" s="148" t="s">
        <v>74</v>
      </c>
      <c r="D109" s="148" t="s">
        <v>173</v>
      </c>
      <c r="E109" s="149" t="s">
        <v>2052</v>
      </c>
      <c r="F109" s="150" t="s">
        <v>2053</v>
      </c>
      <c r="G109" s="151" t="s">
        <v>1259</v>
      </c>
      <c r="H109" s="152">
        <v>3</v>
      </c>
      <c r="I109" s="153"/>
      <c r="J109" s="154">
        <f>ROUND(I109*H109,2)</f>
        <v>0</v>
      </c>
      <c r="K109" s="150" t="s">
        <v>3</v>
      </c>
      <c r="L109" s="32"/>
      <c r="M109" s="155" t="s">
        <v>3</v>
      </c>
      <c r="N109" s="156" t="s">
        <v>45</v>
      </c>
      <c r="O109" s="51"/>
      <c r="P109" s="157">
        <f>O109*H109</f>
        <v>0</v>
      </c>
      <c r="Q109" s="157">
        <v>0</v>
      </c>
      <c r="R109" s="157">
        <f>Q109*H109</f>
        <v>0</v>
      </c>
      <c r="S109" s="157">
        <v>0</v>
      </c>
      <c r="T109" s="158">
        <f>S109*H109</f>
        <v>0</v>
      </c>
      <c r="AR109" s="18" t="s">
        <v>178</v>
      </c>
      <c r="AT109" s="18" t="s">
        <v>173</v>
      </c>
      <c r="AU109" s="18" t="s">
        <v>82</v>
      </c>
      <c r="AY109" s="18" t="s">
        <v>171</v>
      </c>
      <c r="BE109" s="159">
        <f>IF(N109="základní",J109,0)</f>
        <v>0</v>
      </c>
      <c r="BF109" s="159">
        <f>IF(N109="snížená",J109,0)</f>
        <v>0</v>
      </c>
      <c r="BG109" s="159">
        <f>IF(N109="zákl. přenesená",J109,0)</f>
        <v>0</v>
      </c>
      <c r="BH109" s="159">
        <f>IF(N109="sníž. přenesená",J109,0)</f>
        <v>0</v>
      </c>
      <c r="BI109" s="159">
        <f>IF(N109="nulová",J109,0)</f>
        <v>0</v>
      </c>
      <c r="BJ109" s="18" t="s">
        <v>82</v>
      </c>
      <c r="BK109" s="159">
        <f>ROUND(I109*H109,2)</f>
        <v>0</v>
      </c>
      <c r="BL109" s="18" t="s">
        <v>178</v>
      </c>
      <c r="BM109" s="18" t="s">
        <v>376</v>
      </c>
    </row>
    <row r="110" spans="2:47" s="1" customFormat="1" ht="12">
      <c r="B110" s="32"/>
      <c r="D110" s="160" t="s">
        <v>180</v>
      </c>
      <c r="F110" s="161" t="s">
        <v>2053</v>
      </c>
      <c r="I110" s="93"/>
      <c r="L110" s="32"/>
      <c r="M110" s="162"/>
      <c r="N110" s="51"/>
      <c r="O110" s="51"/>
      <c r="P110" s="51"/>
      <c r="Q110" s="51"/>
      <c r="R110" s="51"/>
      <c r="S110" s="51"/>
      <c r="T110" s="52"/>
      <c r="AT110" s="18" t="s">
        <v>180</v>
      </c>
      <c r="AU110" s="18" t="s">
        <v>82</v>
      </c>
    </row>
    <row r="111" spans="2:65" s="1" customFormat="1" ht="16.5" customHeight="1">
      <c r="B111" s="147"/>
      <c r="C111" s="148" t="s">
        <v>74</v>
      </c>
      <c r="D111" s="148" t="s">
        <v>173</v>
      </c>
      <c r="E111" s="149" t="s">
        <v>2054</v>
      </c>
      <c r="F111" s="150" t="s">
        <v>2055</v>
      </c>
      <c r="G111" s="151" t="s">
        <v>2056</v>
      </c>
      <c r="H111" s="152">
        <v>1</v>
      </c>
      <c r="I111" s="153"/>
      <c r="J111" s="154">
        <f>ROUND(I111*H111,2)</f>
        <v>0</v>
      </c>
      <c r="K111" s="150" t="s">
        <v>3</v>
      </c>
      <c r="L111" s="32"/>
      <c r="M111" s="155" t="s">
        <v>3</v>
      </c>
      <c r="N111" s="156" t="s">
        <v>45</v>
      </c>
      <c r="O111" s="51"/>
      <c r="P111" s="157">
        <f>O111*H111</f>
        <v>0</v>
      </c>
      <c r="Q111" s="157">
        <v>0</v>
      </c>
      <c r="R111" s="157">
        <f>Q111*H111</f>
        <v>0</v>
      </c>
      <c r="S111" s="157">
        <v>0</v>
      </c>
      <c r="T111" s="158">
        <f>S111*H111</f>
        <v>0</v>
      </c>
      <c r="AR111" s="18" t="s">
        <v>178</v>
      </c>
      <c r="AT111" s="18" t="s">
        <v>173</v>
      </c>
      <c r="AU111" s="18" t="s">
        <v>82</v>
      </c>
      <c r="AY111" s="18" t="s">
        <v>171</v>
      </c>
      <c r="BE111" s="159">
        <f>IF(N111="základní",J111,0)</f>
        <v>0</v>
      </c>
      <c r="BF111" s="159">
        <f>IF(N111="snížená",J111,0)</f>
        <v>0</v>
      </c>
      <c r="BG111" s="159">
        <f>IF(N111="zákl. přenesená",J111,0)</f>
        <v>0</v>
      </c>
      <c r="BH111" s="159">
        <f>IF(N111="sníž. přenesená",J111,0)</f>
        <v>0</v>
      </c>
      <c r="BI111" s="159">
        <f>IF(N111="nulová",J111,0)</f>
        <v>0</v>
      </c>
      <c r="BJ111" s="18" t="s">
        <v>82</v>
      </c>
      <c r="BK111" s="159">
        <f>ROUND(I111*H111,2)</f>
        <v>0</v>
      </c>
      <c r="BL111" s="18" t="s">
        <v>178</v>
      </c>
      <c r="BM111" s="18" t="s">
        <v>386</v>
      </c>
    </row>
    <row r="112" spans="2:47" s="1" customFormat="1" ht="12">
      <c r="B112" s="32"/>
      <c r="D112" s="160" t="s">
        <v>180</v>
      </c>
      <c r="F112" s="161" t="s">
        <v>2055</v>
      </c>
      <c r="I112" s="93"/>
      <c r="L112" s="32"/>
      <c r="M112" s="162"/>
      <c r="N112" s="51"/>
      <c r="O112" s="51"/>
      <c r="P112" s="51"/>
      <c r="Q112" s="51"/>
      <c r="R112" s="51"/>
      <c r="S112" s="51"/>
      <c r="T112" s="52"/>
      <c r="AT112" s="18" t="s">
        <v>180</v>
      </c>
      <c r="AU112" s="18" t="s">
        <v>82</v>
      </c>
    </row>
    <row r="113" spans="2:47" s="1" customFormat="1" ht="19.5">
      <c r="B113" s="32"/>
      <c r="D113" s="160" t="s">
        <v>649</v>
      </c>
      <c r="F113" s="207" t="s">
        <v>2057</v>
      </c>
      <c r="I113" s="93"/>
      <c r="L113" s="32"/>
      <c r="M113" s="162"/>
      <c r="N113" s="51"/>
      <c r="O113" s="51"/>
      <c r="P113" s="51"/>
      <c r="Q113" s="51"/>
      <c r="R113" s="51"/>
      <c r="S113" s="51"/>
      <c r="T113" s="52"/>
      <c r="AT113" s="18" t="s">
        <v>649</v>
      </c>
      <c r="AU113" s="18" t="s">
        <v>82</v>
      </c>
    </row>
    <row r="114" spans="2:65" s="1" customFormat="1" ht="16.5" customHeight="1">
      <c r="B114" s="147"/>
      <c r="C114" s="148" t="s">
        <v>74</v>
      </c>
      <c r="D114" s="148" t="s">
        <v>173</v>
      </c>
      <c r="E114" s="149" t="s">
        <v>2058</v>
      </c>
      <c r="F114" s="150" t="s">
        <v>2059</v>
      </c>
      <c r="G114" s="151" t="s">
        <v>187</v>
      </c>
      <c r="H114" s="152">
        <v>61.5</v>
      </c>
      <c r="I114" s="153"/>
      <c r="J114" s="154">
        <f>ROUND(I114*H114,2)</f>
        <v>0</v>
      </c>
      <c r="K114" s="150" t="s">
        <v>3</v>
      </c>
      <c r="L114" s="32"/>
      <c r="M114" s="155" t="s">
        <v>3</v>
      </c>
      <c r="N114" s="156" t="s">
        <v>45</v>
      </c>
      <c r="O114" s="51"/>
      <c r="P114" s="157">
        <f>O114*H114</f>
        <v>0</v>
      </c>
      <c r="Q114" s="157">
        <v>0</v>
      </c>
      <c r="R114" s="157">
        <f>Q114*H114</f>
        <v>0</v>
      </c>
      <c r="S114" s="157">
        <v>0</v>
      </c>
      <c r="T114" s="158">
        <f>S114*H114</f>
        <v>0</v>
      </c>
      <c r="AR114" s="18" t="s">
        <v>178</v>
      </c>
      <c r="AT114" s="18" t="s">
        <v>173</v>
      </c>
      <c r="AU114" s="18" t="s">
        <v>82</v>
      </c>
      <c r="AY114" s="18" t="s">
        <v>171</v>
      </c>
      <c r="BE114" s="159">
        <f>IF(N114="základní",J114,0)</f>
        <v>0</v>
      </c>
      <c r="BF114" s="159">
        <f>IF(N114="snížená",J114,0)</f>
        <v>0</v>
      </c>
      <c r="BG114" s="159">
        <f>IF(N114="zákl. přenesená",J114,0)</f>
        <v>0</v>
      </c>
      <c r="BH114" s="159">
        <f>IF(N114="sníž. přenesená",J114,0)</f>
        <v>0</v>
      </c>
      <c r="BI114" s="159">
        <f>IF(N114="nulová",J114,0)</f>
        <v>0</v>
      </c>
      <c r="BJ114" s="18" t="s">
        <v>82</v>
      </c>
      <c r="BK114" s="159">
        <f>ROUND(I114*H114,2)</f>
        <v>0</v>
      </c>
      <c r="BL114" s="18" t="s">
        <v>178</v>
      </c>
      <c r="BM114" s="18" t="s">
        <v>407</v>
      </c>
    </row>
    <row r="115" spans="2:47" s="1" customFormat="1" ht="12">
      <c r="B115" s="32"/>
      <c r="D115" s="160" t="s">
        <v>180</v>
      </c>
      <c r="F115" s="161" t="s">
        <v>2059</v>
      </c>
      <c r="I115" s="93"/>
      <c r="L115" s="32"/>
      <c r="M115" s="162"/>
      <c r="N115" s="51"/>
      <c r="O115" s="51"/>
      <c r="P115" s="51"/>
      <c r="Q115" s="51"/>
      <c r="R115" s="51"/>
      <c r="S115" s="51"/>
      <c r="T115" s="52"/>
      <c r="AT115" s="18" t="s">
        <v>180</v>
      </c>
      <c r="AU115" s="18" t="s">
        <v>82</v>
      </c>
    </row>
    <row r="116" spans="2:47" s="1" customFormat="1" ht="29.25">
      <c r="B116" s="32"/>
      <c r="D116" s="160" t="s">
        <v>649</v>
      </c>
      <c r="F116" s="207" t="s">
        <v>2060</v>
      </c>
      <c r="I116" s="93"/>
      <c r="L116" s="32"/>
      <c r="M116" s="162"/>
      <c r="N116" s="51"/>
      <c r="O116" s="51"/>
      <c r="P116" s="51"/>
      <c r="Q116" s="51"/>
      <c r="R116" s="51"/>
      <c r="S116" s="51"/>
      <c r="T116" s="52"/>
      <c r="AT116" s="18" t="s">
        <v>649</v>
      </c>
      <c r="AU116" s="18" t="s">
        <v>82</v>
      </c>
    </row>
    <row r="117" spans="2:65" s="1" customFormat="1" ht="16.5" customHeight="1">
      <c r="B117" s="147"/>
      <c r="C117" s="148" t="s">
        <v>74</v>
      </c>
      <c r="D117" s="148" t="s">
        <v>173</v>
      </c>
      <c r="E117" s="149" t="s">
        <v>2061</v>
      </c>
      <c r="F117" s="150" t="s">
        <v>2062</v>
      </c>
      <c r="G117" s="151" t="s">
        <v>187</v>
      </c>
      <c r="H117" s="152">
        <v>98.6</v>
      </c>
      <c r="I117" s="153"/>
      <c r="J117" s="154">
        <f>ROUND(I117*H117,2)</f>
        <v>0</v>
      </c>
      <c r="K117" s="150" t="s">
        <v>3</v>
      </c>
      <c r="L117" s="32"/>
      <c r="M117" s="155" t="s">
        <v>3</v>
      </c>
      <c r="N117" s="156" t="s">
        <v>45</v>
      </c>
      <c r="O117" s="51"/>
      <c r="P117" s="157">
        <f>O117*H117</f>
        <v>0</v>
      </c>
      <c r="Q117" s="157">
        <v>0</v>
      </c>
      <c r="R117" s="157">
        <f>Q117*H117</f>
        <v>0</v>
      </c>
      <c r="S117" s="157">
        <v>0</v>
      </c>
      <c r="T117" s="158">
        <f>S117*H117</f>
        <v>0</v>
      </c>
      <c r="AR117" s="18" t="s">
        <v>178</v>
      </c>
      <c r="AT117" s="18" t="s">
        <v>173</v>
      </c>
      <c r="AU117" s="18" t="s">
        <v>82</v>
      </c>
      <c r="AY117" s="18" t="s">
        <v>171</v>
      </c>
      <c r="BE117" s="159">
        <f>IF(N117="základní",J117,0)</f>
        <v>0</v>
      </c>
      <c r="BF117" s="159">
        <f>IF(N117="snížená",J117,0)</f>
        <v>0</v>
      </c>
      <c r="BG117" s="159">
        <f>IF(N117="zákl. přenesená",J117,0)</f>
        <v>0</v>
      </c>
      <c r="BH117" s="159">
        <f>IF(N117="sníž. přenesená",J117,0)</f>
        <v>0</v>
      </c>
      <c r="BI117" s="159">
        <f>IF(N117="nulová",J117,0)</f>
        <v>0</v>
      </c>
      <c r="BJ117" s="18" t="s">
        <v>82</v>
      </c>
      <c r="BK117" s="159">
        <f>ROUND(I117*H117,2)</f>
        <v>0</v>
      </c>
      <c r="BL117" s="18" t="s">
        <v>178</v>
      </c>
      <c r="BM117" s="18" t="s">
        <v>418</v>
      </c>
    </row>
    <row r="118" spans="2:47" s="1" customFormat="1" ht="12">
      <c r="B118" s="32"/>
      <c r="D118" s="160" t="s">
        <v>180</v>
      </c>
      <c r="F118" s="161" t="s">
        <v>2062</v>
      </c>
      <c r="I118" s="93"/>
      <c r="L118" s="32"/>
      <c r="M118" s="162"/>
      <c r="N118" s="51"/>
      <c r="O118" s="51"/>
      <c r="P118" s="51"/>
      <c r="Q118" s="51"/>
      <c r="R118" s="51"/>
      <c r="S118" s="51"/>
      <c r="T118" s="52"/>
      <c r="AT118" s="18" t="s">
        <v>180</v>
      </c>
      <c r="AU118" s="18" t="s">
        <v>82</v>
      </c>
    </row>
    <row r="119" spans="2:47" s="1" customFormat="1" ht="29.25">
      <c r="B119" s="32"/>
      <c r="D119" s="160" t="s">
        <v>649</v>
      </c>
      <c r="F119" s="207" t="s">
        <v>2060</v>
      </c>
      <c r="I119" s="93"/>
      <c r="L119" s="32"/>
      <c r="M119" s="162"/>
      <c r="N119" s="51"/>
      <c r="O119" s="51"/>
      <c r="P119" s="51"/>
      <c r="Q119" s="51"/>
      <c r="R119" s="51"/>
      <c r="S119" s="51"/>
      <c r="T119" s="52"/>
      <c r="AT119" s="18" t="s">
        <v>649</v>
      </c>
      <c r="AU119" s="18" t="s">
        <v>82</v>
      </c>
    </row>
    <row r="120" spans="2:65" s="1" customFormat="1" ht="16.5" customHeight="1">
      <c r="B120" s="147"/>
      <c r="C120" s="148" t="s">
        <v>74</v>
      </c>
      <c r="D120" s="148" t="s">
        <v>173</v>
      </c>
      <c r="E120" s="149" t="s">
        <v>2063</v>
      </c>
      <c r="F120" s="150" t="s">
        <v>2064</v>
      </c>
      <c r="G120" s="151" t="s">
        <v>187</v>
      </c>
      <c r="H120" s="152">
        <v>47.1</v>
      </c>
      <c r="I120" s="153"/>
      <c r="J120" s="154">
        <f>ROUND(I120*H120,2)</f>
        <v>0</v>
      </c>
      <c r="K120" s="150" t="s">
        <v>3</v>
      </c>
      <c r="L120" s="32"/>
      <c r="M120" s="155" t="s">
        <v>3</v>
      </c>
      <c r="N120" s="156" t="s">
        <v>45</v>
      </c>
      <c r="O120" s="51"/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18" t="s">
        <v>178</v>
      </c>
      <c r="AT120" s="18" t="s">
        <v>173</v>
      </c>
      <c r="AU120" s="18" t="s">
        <v>82</v>
      </c>
      <c r="AY120" s="18" t="s">
        <v>171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8" t="s">
        <v>82</v>
      </c>
      <c r="BK120" s="159">
        <f>ROUND(I120*H120,2)</f>
        <v>0</v>
      </c>
      <c r="BL120" s="18" t="s">
        <v>178</v>
      </c>
      <c r="BM120" s="18" t="s">
        <v>429</v>
      </c>
    </row>
    <row r="121" spans="2:47" s="1" customFormat="1" ht="12">
      <c r="B121" s="32"/>
      <c r="D121" s="160" t="s">
        <v>180</v>
      </c>
      <c r="F121" s="161" t="s">
        <v>2064</v>
      </c>
      <c r="I121" s="93"/>
      <c r="L121" s="32"/>
      <c r="M121" s="162"/>
      <c r="N121" s="51"/>
      <c r="O121" s="51"/>
      <c r="P121" s="51"/>
      <c r="Q121" s="51"/>
      <c r="R121" s="51"/>
      <c r="S121" s="51"/>
      <c r="T121" s="52"/>
      <c r="AT121" s="18" t="s">
        <v>180</v>
      </c>
      <c r="AU121" s="18" t="s">
        <v>82</v>
      </c>
    </row>
    <row r="122" spans="2:47" s="1" customFormat="1" ht="29.25">
      <c r="B122" s="32"/>
      <c r="D122" s="160" t="s">
        <v>649</v>
      </c>
      <c r="F122" s="207" t="s">
        <v>2060</v>
      </c>
      <c r="I122" s="93"/>
      <c r="L122" s="32"/>
      <c r="M122" s="162"/>
      <c r="N122" s="51"/>
      <c r="O122" s="51"/>
      <c r="P122" s="51"/>
      <c r="Q122" s="51"/>
      <c r="R122" s="51"/>
      <c r="S122" s="51"/>
      <c r="T122" s="52"/>
      <c r="AT122" s="18" t="s">
        <v>649</v>
      </c>
      <c r="AU122" s="18" t="s">
        <v>82</v>
      </c>
    </row>
    <row r="123" spans="2:65" s="1" customFormat="1" ht="16.5" customHeight="1">
      <c r="B123" s="147"/>
      <c r="C123" s="148" t="s">
        <v>74</v>
      </c>
      <c r="D123" s="148" t="s">
        <v>173</v>
      </c>
      <c r="E123" s="149" t="s">
        <v>2065</v>
      </c>
      <c r="F123" s="150" t="s">
        <v>2066</v>
      </c>
      <c r="G123" s="151" t="s">
        <v>187</v>
      </c>
      <c r="H123" s="152">
        <v>2</v>
      </c>
      <c r="I123" s="153"/>
      <c r="J123" s="154">
        <f>ROUND(I123*H123,2)</f>
        <v>0</v>
      </c>
      <c r="K123" s="150" t="s">
        <v>3</v>
      </c>
      <c r="L123" s="32"/>
      <c r="M123" s="155" t="s">
        <v>3</v>
      </c>
      <c r="N123" s="156" t="s">
        <v>45</v>
      </c>
      <c r="O123" s="51"/>
      <c r="P123" s="157">
        <f>O123*H123</f>
        <v>0</v>
      </c>
      <c r="Q123" s="157">
        <v>0</v>
      </c>
      <c r="R123" s="157">
        <f>Q123*H123</f>
        <v>0</v>
      </c>
      <c r="S123" s="157">
        <v>0</v>
      </c>
      <c r="T123" s="158">
        <f>S123*H123</f>
        <v>0</v>
      </c>
      <c r="AR123" s="18" t="s">
        <v>178</v>
      </c>
      <c r="AT123" s="18" t="s">
        <v>173</v>
      </c>
      <c r="AU123" s="18" t="s">
        <v>82</v>
      </c>
      <c r="AY123" s="18" t="s">
        <v>171</v>
      </c>
      <c r="BE123" s="159">
        <f>IF(N123="základní",J123,0)</f>
        <v>0</v>
      </c>
      <c r="BF123" s="159">
        <f>IF(N123="snížená",J123,0)</f>
        <v>0</v>
      </c>
      <c r="BG123" s="159">
        <f>IF(N123="zákl. přenesená",J123,0)</f>
        <v>0</v>
      </c>
      <c r="BH123" s="159">
        <f>IF(N123="sníž. přenesená",J123,0)</f>
        <v>0</v>
      </c>
      <c r="BI123" s="159">
        <f>IF(N123="nulová",J123,0)</f>
        <v>0</v>
      </c>
      <c r="BJ123" s="18" t="s">
        <v>82</v>
      </c>
      <c r="BK123" s="159">
        <f>ROUND(I123*H123,2)</f>
        <v>0</v>
      </c>
      <c r="BL123" s="18" t="s">
        <v>178</v>
      </c>
      <c r="BM123" s="18" t="s">
        <v>440</v>
      </c>
    </row>
    <row r="124" spans="2:47" s="1" customFormat="1" ht="12">
      <c r="B124" s="32"/>
      <c r="D124" s="160" t="s">
        <v>180</v>
      </c>
      <c r="F124" s="161" t="s">
        <v>2066</v>
      </c>
      <c r="I124" s="93"/>
      <c r="L124" s="32"/>
      <c r="M124" s="162"/>
      <c r="N124" s="51"/>
      <c r="O124" s="51"/>
      <c r="P124" s="51"/>
      <c r="Q124" s="51"/>
      <c r="R124" s="51"/>
      <c r="S124" s="51"/>
      <c r="T124" s="52"/>
      <c r="AT124" s="18" t="s">
        <v>180</v>
      </c>
      <c r="AU124" s="18" t="s">
        <v>82</v>
      </c>
    </row>
    <row r="125" spans="2:47" s="1" customFormat="1" ht="29.25">
      <c r="B125" s="32"/>
      <c r="D125" s="160" t="s">
        <v>649</v>
      </c>
      <c r="F125" s="207" t="s">
        <v>2060</v>
      </c>
      <c r="I125" s="93"/>
      <c r="L125" s="32"/>
      <c r="M125" s="162"/>
      <c r="N125" s="51"/>
      <c r="O125" s="51"/>
      <c r="P125" s="51"/>
      <c r="Q125" s="51"/>
      <c r="R125" s="51"/>
      <c r="S125" s="51"/>
      <c r="T125" s="52"/>
      <c r="AT125" s="18" t="s">
        <v>649</v>
      </c>
      <c r="AU125" s="18" t="s">
        <v>82</v>
      </c>
    </row>
    <row r="126" spans="2:65" s="1" customFormat="1" ht="16.5" customHeight="1">
      <c r="B126" s="147"/>
      <c r="C126" s="148" t="s">
        <v>74</v>
      </c>
      <c r="D126" s="148" t="s">
        <v>173</v>
      </c>
      <c r="E126" s="149" t="s">
        <v>2067</v>
      </c>
      <c r="F126" s="150" t="s">
        <v>2068</v>
      </c>
      <c r="G126" s="151" t="s">
        <v>1259</v>
      </c>
      <c r="H126" s="152">
        <v>1</v>
      </c>
      <c r="I126" s="153"/>
      <c r="J126" s="154">
        <f>ROUND(I126*H126,2)</f>
        <v>0</v>
      </c>
      <c r="K126" s="150" t="s">
        <v>3</v>
      </c>
      <c r="L126" s="32"/>
      <c r="M126" s="155" t="s">
        <v>3</v>
      </c>
      <c r="N126" s="156" t="s">
        <v>45</v>
      </c>
      <c r="O126" s="51"/>
      <c r="P126" s="157">
        <f>O126*H126</f>
        <v>0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AR126" s="18" t="s">
        <v>178</v>
      </c>
      <c r="AT126" s="18" t="s">
        <v>173</v>
      </c>
      <c r="AU126" s="18" t="s">
        <v>82</v>
      </c>
      <c r="AY126" s="18" t="s">
        <v>171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18" t="s">
        <v>82</v>
      </c>
      <c r="BK126" s="159">
        <f>ROUND(I126*H126,2)</f>
        <v>0</v>
      </c>
      <c r="BL126" s="18" t="s">
        <v>178</v>
      </c>
      <c r="BM126" s="18" t="s">
        <v>469</v>
      </c>
    </row>
    <row r="127" spans="2:47" s="1" customFormat="1" ht="12">
      <c r="B127" s="32"/>
      <c r="D127" s="160" t="s">
        <v>180</v>
      </c>
      <c r="F127" s="161" t="s">
        <v>2068</v>
      </c>
      <c r="I127" s="93"/>
      <c r="L127" s="32"/>
      <c r="M127" s="162"/>
      <c r="N127" s="51"/>
      <c r="O127" s="51"/>
      <c r="P127" s="51"/>
      <c r="Q127" s="51"/>
      <c r="R127" s="51"/>
      <c r="S127" s="51"/>
      <c r="T127" s="52"/>
      <c r="AT127" s="18" t="s">
        <v>180</v>
      </c>
      <c r="AU127" s="18" t="s">
        <v>82</v>
      </c>
    </row>
    <row r="128" spans="2:47" s="1" customFormat="1" ht="19.5">
      <c r="B128" s="32"/>
      <c r="D128" s="160" t="s">
        <v>649</v>
      </c>
      <c r="F128" s="207" t="s">
        <v>2069</v>
      </c>
      <c r="I128" s="93"/>
      <c r="L128" s="32"/>
      <c r="M128" s="162"/>
      <c r="N128" s="51"/>
      <c r="O128" s="51"/>
      <c r="P128" s="51"/>
      <c r="Q128" s="51"/>
      <c r="R128" s="51"/>
      <c r="S128" s="51"/>
      <c r="T128" s="52"/>
      <c r="AT128" s="18" t="s">
        <v>649</v>
      </c>
      <c r="AU128" s="18" t="s">
        <v>82</v>
      </c>
    </row>
    <row r="129" spans="2:65" s="1" customFormat="1" ht="16.5" customHeight="1">
      <c r="B129" s="147"/>
      <c r="C129" s="148" t="s">
        <v>74</v>
      </c>
      <c r="D129" s="148" t="s">
        <v>173</v>
      </c>
      <c r="E129" s="149" t="s">
        <v>2070</v>
      </c>
      <c r="F129" s="150" t="s">
        <v>2071</v>
      </c>
      <c r="G129" s="151" t="s">
        <v>1259</v>
      </c>
      <c r="H129" s="152">
        <v>1</v>
      </c>
      <c r="I129" s="153"/>
      <c r="J129" s="154">
        <f>ROUND(I129*H129,2)</f>
        <v>0</v>
      </c>
      <c r="K129" s="150" t="s">
        <v>3</v>
      </c>
      <c r="L129" s="32"/>
      <c r="M129" s="155" t="s">
        <v>3</v>
      </c>
      <c r="N129" s="156" t="s">
        <v>45</v>
      </c>
      <c r="O129" s="51"/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AR129" s="18" t="s">
        <v>178</v>
      </c>
      <c r="AT129" s="18" t="s">
        <v>173</v>
      </c>
      <c r="AU129" s="18" t="s">
        <v>82</v>
      </c>
      <c r="AY129" s="18" t="s">
        <v>171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18" t="s">
        <v>82</v>
      </c>
      <c r="BK129" s="159">
        <f>ROUND(I129*H129,2)</f>
        <v>0</v>
      </c>
      <c r="BL129" s="18" t="s">
        <v>178</v>
      </c>
      <c r="BM129" s="18" t="s">
        <v>481</v>
      </c>
    </row>
    <row r="130" spans="2:47" s="1" customFormat="1" ht="12">
      <c r="B130" s="32"/>
      <c r="D130" s="160" t="s">
        <v>180</v>
      </c>
      <c r="F130" s="161" t="s">
        <v>2071</v>
      </c>
      <c r="I130" s="93"/>
      <c r="L130" s="32"/>
      <c r="M130" s="162"/>
      <c r="N130" s="51"/>
      <c r="O130" s="51"/>
      <c r="P130" s="51"/>
      <c r="Q130" s="51"/>
      <c r="R130" s="51"/>
      <c r="S130" s="51"/>
      <c r="T130" s="52"/>
      <c r="AT130" s="18" t="s">
        <v>180</v>
      </c>
      <c r="AU130" s="18" t="s">
        <v>82</v>
      </c>
    </row>
    <row r="131" spans="2:47" s="1" customFormat="1" ht="19.5">
      <c r="B131" s="32"/>
      <c r="D131" s="160" t="s">
        <v>649</v>
      </c>
      <c r="F131" s="207" t="s">
        <v>2072</v>
      </c>
      <c r="I131" s="93"/>
      <c r="L131" s="32"/>
      <c r="M131" s="162"/>
      <c r="N131" s="51"/>
      <c r="O131" s="51"/>
      <c r="P131" s="51"/>
      <c r="Q131" s="51"/>
      <c r="R131" s="51"/>
      <c r="S131" s="51"/>
      <c r="T131" s="52"/>
      <c r="AT131" s="18" t="s">
        <v>649</v>
      </c>
      <c r="AU131" s="18" t="s">
        <v>82</v>
      </c>
    </row>
    <row r="132" spans="2:65" s="1" customFormat="1" ht="16.5" customHeight="1">
      <c r="B132" s="147"/>
      <c r="C132" s="148" t="s">
        <v>74</v>
      </c>
      <c r="D132" s="148" t="s">
        <v>173</v>
      </c>
      <c r="E132" s="149" t="s">
        <v>2073</v>
      </c>
      <c r="F132" s="150" t="s">
        <v>2074</v>
      </c>
      <c r="G132" s="151" t="s">
        <v>2075</v>
      </c>
      <c r="H132" s="152">
        <v>1</v>
      </c>
      <c r="I132" s="153"/>
      <c r="J132" s="154">
        <f>ROUND(I132*H132,2)</f>
        <v>0</v>
      </c>
      <c r="K132" s="150" t="s">
        <v>3</v>
      </c>
      <c r="L132" s="32"/>
      <c r="M132" s="155" t="s">
        <v>3</v>
      </c>
      <c r="N132" s="156" t="s">
        <v>45</v>
      </c>
      <c r="O132" s="51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18" t="s">
        <v>178</v>
      </c>
      <c r="AT132" s="18" t="s">
        <v>173</v>
      </c>
      <c r="AU132" s="18" t="s">
        <v>82</v>
      </c>
      <c r="AY132" s="18" t="s">
        <v>171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82</v>
      </c>
      <c r="BK132" s="159">
        <f>ROUND(I132*H132,2)</f>
        <v>0</v>
      </c>
      <c r="BL132" s="18" t="s">
        <v>178</v>
      </c>
      <c r="BM132" s="18" t="s">
        <v>495</v>
      </c>
    </row>
    <row r="133" spans="2:47" s="1" customFormat="1" ht="12">
      <c r="B133" s="32"/>
      <c r="D133" s="160" t="s">
        <v>180</v>
      </c>
      <c r="F133" s="161" t="s">
        <v>2074</v>
      </c>
      <c r="I133" s="93"/>
      <c r="L133" s="32"/>
      <c r="M133" s="162"/>
      <c r="N133" s="51"/>
      <c r="O133" s="51"/>
      <c r="P133" s="51"/>
      <c r="Q133" s="51"/>
      <c r="R133" s="51"/>
      <c r="S133" s="51"/>
      <c r="T133" s="52"/>
      <c r="AT133" s="18" t="s">
        <v>180</v>
      </c>
      <c r="AU133" s="18" t="s">
        <v>82</v>
      </c>
    </row>
    <row r="134" spans="2:65" s="1" customFormat="1" ht="16.5" customHeight="1">
      <c r="B134" s="147"/>
      <c r="C134" s="148" t="s">
        <v>74</v>
      </c>
      <c r="D134" s="148" t="s">
        <v>173</v>
      </c>
      <c r="E134" s="149" t="s">
        <v>2076</v>
      </c>
      <c r="F134" s="150" t="s">
        <v>2077</v>
      </c>
      <c r="G134" s="151" t="s">
        <v>2075</v>
      </c>
      <c r="H134" s="152">
        <v>3</v>
      </c>
      <c r="I134" s="153"/>
      <c r="J134" s="154">
        <f>ROUND(I134*H134,2)</f>
        <v>0</v>
      </c>
      <c r="K134" s="150" t="s">
        <v>3</v>
      </c>
      <c r="L134" s="32"/>
      <c r="M134" s="155" t="s">
        <v>3</v>
      </c>
      <c r="N134" s="156" t="s">
        <v>45</v>
      </c>
      <c r="O134" s="51"/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18" t="s">
        <v>178</v>
      </c>
      <c r="AT134" s="18" t="s">
        <v>173</v>
      </c>
      <c r="AU134" s="18" t="s">
        <v>82</v>
      </c>
      <c r="AY134" s="18" t="s">
        <v>171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8" t="s">
        <v>82</v>
      </c>
      <c r="BK134" s="159">
        <f>ROUND(I134*H134,2)</f>
        <v>0</v>
      </c>
      <c r="BL134" s="18" t="s">
        <v>178</v>
      </c>
      <c r="BM134" s="18" t="s">
        <v>506</v>
      </c>
    </row>
    <row r="135" spans="2:47" s="1" customFormat="1" ht="12">
      <c r="B135" s="32"/>
      <c r="D135" s="160" t="s">
        <v>180</v>
      </c>
      <c r="F135" s="161" t="s">
        <v>2077</v>
      </c>
      <c r="I135" s="93"/>
      <c r="L135" s="32"/>
      <c r="M135" s="162"/>
      <c r="N135" s="51"/>
      <c r="O135" s="51"/>
      <c r="P135" s="51"/>
      <c r="Q135" s="51"/>
      <c r="R135" s="51"/>
      <c r="S135" s="51"/>
      <c r="T135" s="52"/>
      <c r="AT135" s="18" t="s">
        <v>180</v>
      </c>
      <c r="AU135" s="18" t="s">
        <v>82</v>
      </c>
    </row>
    <row r="136" spans="2:65" s="1" customFormat="1" ht="16.5" customHeight="1">
      <c r="B136" s="147"/>
      <c r="C136" s="148" t="s">
        <v>74</v>
      </c>
      <c r="D136" s="148" t="s">
        <v>173</v>
      </c>
      <c r="E136" s="149" t="s">
        <v>2078</v>
      </c>
      <c r="F136" s="150" t="s">
        <v>2079</v>
      </c>
      <c r="G136" s="151" t="s">
        <v>2075</v>
      </c>
      <c r="H136" s="152">
        <v>1</v>
      </c>
      <c r="I136" s="153"/>
      <c r="J136" s="154">
        <f>ROUND(I136*H136,2)</f>
        <v>0</v>
      </c>
      <c r="K136" s="150" t="s">
        <v>3</v>
      </c>
      <c r="L136" s="32"/>
      <c r="M136" s="155" t="s">
        <v>3</v>
      </c>
      <c r="N136" s="156" t="s">
        <v>45</v>
      </c>
      <c r="O136" s="51"/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8" t="s">
        <v>178</v>
      </c>
      <c r="AT136" s="18" t="s">
        <v>173</v>
      </c>
      <c r="AU136" s="18" t="s">
        <v>82</v>
      </c>
      <c r="AY136" s="18" t="s">
        <v>171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82</v>
      </c>
      <c r="BK136" s="159">
        <f>ROUND(I136*H136,2)</f>
        <v>0</v>
      </c>
      <c r="BL136" s="18" t="s">
        <v>178</v>
      </c>
      <c r="BM136" s="18" t="s">
        <v>570</v>
      </c>
    </row>
    <row r="137" spans="2:47" s="1" customFormat="1" ht="12">
      <c r="B137" s="32"/>
      <c r="D137" s="160" t="s">
        <v>180</v>
      </c>
      <c r="F137" s="161" t="s">
        <v>2079</v>
      </c>
      <c r="I137" s="93"/>
      <c r="L137" s="32"/>
      <c r="M137" s="162"/>
      <c r="N137" s="51"/>
      <c r="O137" s="51"/>
      <c r="P137" s="51"/>
      <c r="Q137" s="51"/>
      <c r="R137" s="51"/>
      <c r="S137" s="51"/>
      <c r="T137" s="52"/>
      <c r="AT137" s="18" t="s">
        <v>180</v>
      </c>
      <c r="AU137" s="18" t="s">
        <v>82</v>
      </c>
    </row>
    <row r="138" spans="2:65" s="1" customFormat="1" ht="16.5" customHeight="1">
      <c r="B138" s="147"/>
      <c r="C138" s="148" t="s">
        <v>74</v>
      </c>
      <c r="D138" s="148" t="s">
        <v>173</v>
      </c>
      <c r="E138" s="149" t="s">
        <v>2080</v>
      </c>
      <c r="F138" s="150" t="s">
        <v>2081</v>
      </c>
      <c r="G138" s="151" t="s">
        <v>1757</v>
      </c>
      <c r="H138" s="152">
        <v>14</v>
      </c>
      <c r="I138" s="153"/>
      <c r="J138" s="154">
        <f>ROUND(I138*H138,2)</f>
        <v>0</v>
      </c>
      <c r="K138" s="150" t="s">
        <v>3</v>
      </c>
      <c r="L138" s="32"/>
      <c r="M138" s="155" t="s">
        <v>3</v>
      </c>
      <c r="N138" s="156" t="s">
        <v>45</v>
      </c>
      <c r="O138" s="51"/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AR138" s="18" t="s">
        <v>178</v>
      </c>
      <c r="AT138" s="18" t="s">
        <v>173</v>
      </c>
      <c r="AU138" s="18" t="s">
        <v>82</v>
      </c>
      <c r="AY138" s="18" t="s">
        <v>171</v>
      </c>
      <c r="BE138" s="159">
        <f>IF(N138="základní",J138,0)</f>
        <v>0</v>
      </c>
      <c r="BF138" s="159">
        <f>IF(N138="snížená",J138,0)</f>
        <v>0</v>
      </c>
      <c r="BG138" s="159">
        <f>IF(N138="zákl. přenesená",J138,0)</f>
        <v>0</v>
      </c>
      <c r="BH138" s="159">
        <f>IF(N138="sníž. přenesená",J138,0)</f>
        <v>0</v>
      </c>
      <c r="BI138" s="159">
        <f>IF(N138="nulová",J138,0)</f>
        <v>0</v>
      </c>
      <c r="BJ138" s="18" t="s">
        <v>82</v>
      </c>
      <c r="BK138" s="159">
        <f>ROUND(I138*H138,2)</f>
        <v>0</v>
      </c>
      <c r="BL138" s="18" t="s">
        <v>178</v>
      </c>
      <c r="BM138" s="18" t="s">
        <v>585</v>
      </c>
    </row>
    <row r="139" spans="2:47" s="1" customFormat="1" ht="12">
      <c r="B139" s="32"/>
      <c r="D139" s="160" t="s">
        <v>180</v>
      </c>
      <c r="F139" s="161" t="s">
        <v>2081</v>
      </c>
      <c r="I139" s="93"/>
      <c r="L139" s="32"/>
      <c r="M139" s="162"/>
      <c r="N139" s="51"/>
      <c r="O139" s="51"/>
      <c r="P139" s="51"/>
      <c r="Q139" s="51"/>
      <c r="R139" s="51"/>
      <c r="S139" s="51"/>
      <c r="T139" s="52"/>
      <c r="AT139" s="18" t="s">
        <v>180</v>
      </c>
      <c r="AU139" s="18" t="s">
        <v>82</v>
      </c>
    </row>
    <row r="140" spans="2:65" s="1" customFormat="1" ht="16.5" customHeight="1">
      <c r="B140" s="147"/>
      <c r="C140" s="148" t="s">
        <v>74</v>
      </c>
      <c r="D140" s="148" t="s">
        <v>173</v>
      </c>
      <c r="E140" s="149" t="s">
        <v>2082</v>
      </c>
      <c r="F140" s="150" t="s">
        <v>2083</v>
      </c>
      <c r="G140" s="151" t="s">
        <v>2075</v>
      </c>
      <c r="H140" s="152">
        <v>1</v>
      </c>
      <c r="I140" s="153"/>
      <c r="J140" s="154">
        <f>ROUND(I140*H140,2)</f>
        <v>0</v>
      </c>
      <c r="K140" s="150" t="s">
        <v>3</v>
      </c>
      <c r="L140" s="32"/>
      <c r="M140" s="155" t="s">
        <v>3</v>
      </c>
      <c r="N140" s="156" t="s">
        <v>45</v>
      </c>
      <c r="O140" s="51"/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AR140" s="18" t="s">
        <v>178</v>
      </c>
      <c r="AT140" s="18" t="s">
        <v>173</v>
      </c>
      <c r="AU140" s="18" t="s">
        <v>82</v>
      </c>
      <c r="AY140" s="18" t="s">
        <v>171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8" t="s">
        <v>82</v>
      </c>
      <c r="BK140" s="159">
        <f>ROUND(I140*H140,2)</f>
        <v>0</v>
      </c>
      <c r="BL140" s="18" t="s">
        <v>178</v>
      </c>
      <c r="BM140" s="18" t="s">
        <v>607</v>
      </c>
    </row>
    <row r="141" spans="2:47" s="1" customFormat="1" ht="12">
      <c r="B141" s="32"/>
      <c r="D141" s="160" t="s">
        <v>180</v>
      </c>
      <c r="F141" s="161" t="s">
        <v>2083</v>
      </c>
      <c r="I141" s="93"/>
      <c r="L141" s="32"/>
      <c r="M141" s="162"/>
      <c r="N141" s="51"/>
      <c r="O141" s="51"/>
      <c r="P141" s="51"/>
      <c r="Q141" s="51"/>
      <c r="R141" s="51"/>
      <c r="S141" s="51"/>
      <c r="T141" s="52"/>
      <c r="AT141" s="18" t="s">
        <v>180</v>
      </c>
      <c r="AU141" s="18" t="s">
        <v>82</v>
      </c>
    </row>
    <row r="142" spans="2:65" s="1" customFormat="1" ht="16.5" customHeight="1">
      <c r="B142" s="147"/>
      <c r="C142" s="148" t="s">
        <v>74</v>
      </c>
      <c r="D142" s="148" t="s">
        <v>173</v>
      </c>
      <c r="E142" s="149" t="s">
        <v>2084</v>
      </c>
      <c r="F142" s="150" t="s">
        <v>2085</v>
      </c>
      <c r="G142" s="151" t="s">
        <v>1757</v>
      </c>
      <c r="H142" s="152">
        <v>3</v>
      </c>
      <c r="I142" s="153"/>
      <c r="J142" s="154">
        <f>ROUND(I142*H142,2)</f>
        <v>0</v>
      </c>
      <c r="K142" s="150" t="s">
        <v>3</v>
      </c>
      <c r="L142" s="32"/>
      <c r="M142" s="155" t="s">
        <v>3</v>
      </c>
      <c r="N142" s="156" t="s">
        <v>45</v>
      </c>
      <c r="O142" s="51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18" t="s">
        <v>178</v>
      </c>
      <c r="AT142" s="18" t="s">
        <v>173</v>
      </c>
      <c r="AU142" s="18" t="s">
        <v>82</v>
      </c>
      <c r="AY142" s="18" t="s">
        <v>171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8" t="s">
        <v>82</v>
      </c>
      <c r="BK142" s="159">
        <f>ROUND(I142*H142,2)</f>
        <v>0</v>
      </c>
      <c r="BL142" s="18" t="s">
        <v>178</v>
      </c>
      <c r="BM142" s="18" t="s">
        <v>651</v>
      </c>
    </row>
    <row r="143" spans="2:47" s="1" customFormat="1" ht="12">
      <c r="B143" s="32"/>
      <c r="D143" s="160" t="s">
        <v>180</v>
      </c>
      <c r="F143" s="161" t="s">
        <v>2085</v>
      </c>
      <c r="I143" s="93"/>
      <c r="L143" s="32"/>
      <c r="M143" s="162"/>
      <c r="N143" s="51"/>
      <c r="O143" s="51"/>
      <c r="P143" s="51"/>
      <c r="Q143" s="51"/>
      <c r="R143" s="51"/>
      <c r="S143" s="51"/>
      <c r="T143" s="52"/>
      <c r="AT143" s="18" t="s">
        <v>180</v>
      </c>
      <c r="AU143" s="18" t="s">
        <v>82</v>
      </c>
    </row>
    <row r="144" spans="2:65" s="1" customFormat="1" ht="16.5" customHeight="1">
      <c r="B144" s="147"/>
      <c r="C144" s="148" t="s">
        <v>74</v>
      </c>
      <c r="D144" s="148" t="s">
        <v>173</v>
      </c>
      <c r="E144" s="149" t="s">
        <v>2086</v>
      </c>
      <c r="F144" s="150" t="s">
        <v>2087</v>
      </c>
      <c r="G144" s="151" t="s">
        <v>1757</v>
      </c>
      <c r="H144" s="152">
        <v>1</v>
      </c>
      <c r="I144" s="153"/>
      <c r="J144" s="154">
        <f>ROUND(I144*H144,2)</f>
        <v>0</v>
      </c>
      <c r="K144" s="150" t="s">
        <v>3</v>
      </c>
      <c r="L144" s="32"/>
      <c r="M144" s="155" t="s">
        <v>3</v>
      </c>
      <c r="N144" s="156" t="s">
        <v>45</v>
      </c>
      <c r="O144" s="51"/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AR144" s="18" t="s">
        <v>178</v>
      </c>
      <c r="AT144" s="18" t="s">
        <v>173</v>
      </c>
      <c r="AU144" s="18" t="s">
        <v>82</v>
      </c>
      <c r="AY144" s="18" t="s">
        <v>171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8" t="s">
        <v>82</v>
      </c>
      <c r="BK144" s="159">
        <f>ROUND(I144*H144,2)</f>
        <v>0</v>
      </c>
      <c r="BL144" s="18" t="s">
        <v>178</v>
      </c>
      <c r="BM144" s="18" t="s">
        <v>659</v>
      </c>
    </row>
    <row r="145" spans="2:47" s="1" customFormat="1" ht="12">
      <c r="B145" s="32"/>
      <c r="D145" s="160" t="s">
        <v>180</v>
      </c>
      <c r="F145" s="161" t="s">
        <v>2087</v>
      </c>
      <c r="I145" s="93"/>
      <c r="L145" s="32"/>
      <c r="M145" s="162"/>
      <c r="N145" s="51"/>
      <c r="O145" s="51"/>
      <c r="P145" s="51"/>
      <c r="Q145" s="51"/>
      <c r="R145" s="51"/>
      <c r="S145" s="51"/>
      <c r="T145" s="52"/>
      <c r="AT145" s="18" t="s">
        <v>180</v>
      </c>
      <c r="AU145" s="18" t="s">
        <v>82</v>
      </c>
    </row>
    <row r="146" spans="2:65" s="1" customFormat="1" ht="16.5" customHeight="1">
      <c r="B146" s="147"/>
      <c r="C146" s="148" t="s">
        <v>74</v>
      </c>
      <c r="D146" s="148" t="s">
        <v>173</v>
      </c>
      <c r="E146" s="149" t="s">
        <v>2088</v>
      </c>
      <c r="F146" s="150" t="s">
        <v>2089</v>
      </c>
      <c r="G146" s="151" t="s">
        <v>2075</v>
      </c>
      <c r="H146" s="152">
        <v>1</v>
      </c>
      <c r="I146" s="153"/>
      <c r="J146" s="154">
        <f>ROUND(I146*H146,2)</f>
        <v>0</v>
      </c>
      <c r="K146" s="150" t="s">
        <v>3</v>
      </c>
      <c r="L146" s="32"/>
      <c r="M146" s="155" t="s">
        <v>3</v>
      </c>
      <c r="N146" s="156" t="s">
        <v>45</v>
      </c>
      <c r="O146" s="51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AR146" s="18" t="s">
        <v>178</v>
      </c>
      <c r="AT146" s="18" t="s">
        <v>173</v>
      </c>
      <c r="AU146" s="18" t="s">
        <v>82</v>
      </c>
      <c r="AY146" s="18" t="s">
        <v>171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18" t="s">
        <v>82</v>
      </c>
      <c r="BK146" s="159">
        <f>ROUND(I146*H146,2)</f>
        <v>0</v>
      </c>
      <c r="BL146" s="18" t="s">
        <v>178</v>
      </c>
      <c r="BM146" s="18" t="s">
        <v>674</v>
      </c>
    </row>
    <row r="147" spans="2:47" s="1" customFormat="1" ht="12">
      <c r="B147" s="32"/>
      <c r="D147" s="160" t="s">
        <v>180</v>
      </c>
      <c r="F147" s="161" t="s">
        <v>2089</v>
      </c>
      <c r="I147" s="93"/>
      <c r="L147" s="32"/>
      <c r="M147" s="162"/>
      <c r="N147" s="51"/>
      <c r="O147" s="51"/>
      <c r="P147" s="51"/>
      <c r="Q147" s="51"/>
      <c r="R147" s="51"/>
      <c r="S147" s="51"/>
      <c r="T147" s="52"/>
      <c r="AT147" s="18" t="s">
        <v>180</v>
      </c>
      <c r="AU147" s="18" t="s">
        <v>82</v>
      </c>
    </row>
    <row r="148" spans="2:65" s="1" customFormat="1" ht="16.5" customHeight="1">
      <c r="B148" s="147"/>
      <c r="C148" s="148" t="s">
        <v>74</v>
      </c>
      <c r="D148" s="148" t="s">
        <v>173</v>
      </c>
      <c r="E148" s="149" t="s">
        <v>2090</v>
      </c>
      <c r="F148" s="150" t="s">
        <v>2091</v>
      </c>
      <c r="G148" s="151" t="s">
        <v>2075</v>
      </c>
      <c r="H148" s="152">
        <v>1</v>
      </c>
      <c r="I148" s="153"/>
      <c r="J148" s="154">
        <f>ROUND(I148*H148,2)</f>
        <v>0</v>
      </c>
      <c r="K148" s="150" t="s">
        <v>3</v>
      </c>
      <c r="L148" s="32"/>
      <c r="M148" s="155" t="s">
        <v>3</v>
      </c>
      <c r="N148" s="156" t="s">
        <v>45</v>
      </c>
      <c r="O148" s="51"/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AR148" s="18" t="s">
        <v>178</v>
      </c>
      <c r="AT148" s="18" t="s">
        <v>173</v>
      </c>
      <c r="AU148" s="18" t="s">
        <v>82</v>
      </c>
      <c r="AY148" s="18" t="s">
        <v>171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18" t="s">
        <v>82</v>
      </c>
      <c r="BK148" s="159">
        <f>ROUND(I148*H148,2)</f>
        <v>0</v>
      </c>
      <c r="BL148" s="18" t="s">
        <v>178</v>
      </c>
      <c r="BM148" s="18" t="s">
        <v>703</v>
      </c>
    </row>
    <row r="149" spans="2:47" s="1" customFormat="1" ht="12">
      <c r="B149" s="32"/>
      <c r="D149" s="160" t="s">
        <v>180</v>
      </c>
      <c r="F149" s="161" t="s">
        <v>2091</v>
      </c>
      <c r="I149" s="93"/>
      <c r="L149" s="32"/>
      <c r="M149" s="162"/>
      <c r="N149" s="51"/>
      <c r="O149" s="51"/>
      <c r="P149" s="51"/>
      <c r="Q149" s="51"/>
      <c r="R149" s="51"/>
      <c r="S149" s="51"/>
      <c r="T149" s="52"/>
      <c r="AT149" s="18" t="s">
        <v>180</v>
      </c>
      <c r="AU149" s="18" t="s">
        <v>82</v>
      </c>
    </row>
    <row r="150" spans="2:63" s="11" customFormat="1" ht="25.9" customHeight="1">
      <c r="B150" s="134"/>
      <c r="D150" s="135" t="s">
        <v>73</v>
      </c>
      <c r="E150" s="136" t="s">
        <v>2092</v>
      </c>
      <c r="F150" s="136" t="s">
        <v>2093</v>
      </c>
      <c r="I150" s="137"/>
      <c r="J150" s="138">
        <f>BK150</f>
        <v>0</v>
      </c>
      <c r="L150" s="134"/>
      <c r="M150" s="139"/>
      <c r="N150" s="140"/>
      <c r="O150" s="140"/>
      <c r="P150" s="141">
        <f>SUM(P151:P194)</f>
        <v>0</v>
      </c>
      <c r="Q150" s="140"/>
      <c r="R150" s="141">
        <f>SUM(R151:R194)</f>
        <v>0</v>
      </c>
      <c r="S150" s="140"/>
      <c r="T150" s="142">
        <f>SUM(T151:T194)</f>
        <v>0</v>
      </c>
      <c r="AR150" s="135" t="s">
        <v>82</v>
      </c>
      <c r="AT150" s="143" t="s">
        <v>73</v>
      </c>
      <c r="AU150" s="143" t="s">
        <v>74</v>
      </c>
      <c r="AY150" s="135" t="s">
        <v>171</v>
      </c>
      <c r="BK150" s="144">
        <f>SUM(BK151:BK194)</f>
        <v>0</v>
      </c>
    </row>
    <row r="151" spans="2:65" s="1" customFormat="1" ht="16.5" customHeight="1">
      <c r="B151" s="147"/>
      <c r="C151" s="148" t="s">
        <v>74</v>
      </c>
      <c r="D151" s="148" t="s">
        <v>173</v>
      </c>
      <c r="E151" s="149" t="s">
        <v>2094</v>
      </c>
      <c r="F151" s="150" t="s">
        <v>2046</v>
      </c>
      <c r="G151" s="151" t="s">
        <v>187</v>
      </c>
      <c r="H151" s="152">
        <v>8.1</v>
      </c>
      <c r="I151" s="153"/>
      <c r="J151" s="154">
        <f>ROUND(I151*H151,2)</f>
        <v>0</v>
      </c>
      <c r="K151" s="150" t="s">
        <v>3</v>
      </c>
      <c r="L151" s="32"/>
      <c r="M151" s="155" t="s">
        <v>3</v>
      </c>
      <c r="N151" s="156" t="s">
        <v>45</v>
      </c>
      <c r="O151" s="51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8" t="s">
        <v>178</v>
      </c>
      <c r="AT151" s="18" t="s">
        <v>173</v>
      </c>
      <c r="AU151" s="18" t="s">
        <v>82</v>
      </c>
      <c r="AY151" s="18" t="s">
        <v>171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82</v>
      </c>
      <c r="BK151" s="159">
        <f>ROUND(I151*H151,2)</f>
        <v>0</v>
      </c>
      <c r="BL151" s="18" t="s">
        <v>178</v>
      </c>
      <c r="BM151" s="18" t="s">
        <v>714</v>
      </c>
    </row>
    <row r="152" spans="2:47" s="1" customFormat="1" ht="12">
      <c r="B152" s="32"/>
      <c r="D152" s="160" t="s">
        <v>180</v>
      </c>
      <c r="F152" s="161" t="s">
        <v>2046</v>
      </c>
      <c r="I152" s="93"/>
      <c r="L152" s="32"/>
      <c r="M152" s="162"/>
      <c r="N152" s="51"/>
      <c r="O152" s="51"/>
      <c r="P152" s="51"/>
      <c r="Q152" s="51"/>
      <c r="R152" s="51"/>
      <c r="S152" s="51"/>
      <c r="T152" s="52"/>
      <c r="AT152" s="18" t="s">
        <v>180</v>
      </c>
      <c r="AU152" s="18" t="s">
        <v>82</v>
      </c>
    </row>
    <row r="153" spans="2:47" s="1" customFormat="1" ht="29.25">
      <c r="B153" s="32"/>
      <c r="D153" s="160" t="s">
        <v>649</v>
      </c>
      <c r="F153" s="207" t="s">
        <v>2042</v>
      </c>
      <c r="I153" s="93"/>
      <c r="L153" s="32"/>
      <c r="M153" s="162"/>
      <c r="N153" s="51"/>
      <c r="O153" s="51"/>
      <c r="P153" s="51"/>
      <c r="Q153" s="51"/>
      <c r="R153" s="51"/>
      <c r="S153" s="51"/>
      <c r="T153" s="52"/>
      <c r="AT153" s="18" t="s">
        <v>649</v>
      </c>
      <c r="AU153" s="18" t="s">
        <v>82</v>
      </c>
    </row>
    <row r="154" spans="2:65" s="1" customFormat="1" ht="16.5" customHeight="1">
      <c r="B154" s="147"/>
      <c r="C154" s="148" t="s">
        <v>74</v>
      </c>
      <c r="D154" s="148" t="s">
        <v>173</v>
      </c>
      <c r="E154" s="149" t="s">
        <v>2095</v>
      </c>
      <c r="F154" s="150" t="s">
        <v>2048</v>
      </c>
      <c r="G154" s="151" t="s">
        <v>187</v>
      </c>
      <c r="H154" s="152">
        <v>7.2</v>
      </c>
      <c r="I154" s="153"/>
      <c r="J154" s="154">
        <f>ROUND(I154*H154,2)</f>
        <v>0</v>
      </c>
      <c r="K154" s="150" t="s">
        <v>3</v>
      </c>
      <c r="L154" s="32"/>
      <c r="M154" s="155" t="s">
        <v>3</v>
      </c>
      <c r="N154" s="156" t="s">
        <v>45</v>
      </c>
      <c r="O154" s="51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AR154" s="18" t="s">
        <v>178</v>
      </c>
      <c r="AT154" s="18" t="s">
        <v>173</v>
      </c>
      <c r="AU154" s="18" t="s">
        <v>82</v>
      </c>
      <c r="AY154" s="18" t="s">
        <v>171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82</v>
      </c>
      <c r="BK154" s="159">
        <f>ROUND(I154*H154,2)</f>
        <v>0</v>
      </c>
      <c r="BL154" s="18" t="s">
        <v>178</v>
      </c>
      <c r="BM154" s="18" t="s">
        <v>732</v>
      </c>
    </row>
    <row r="155" spans="2:47" s="1" customFormat="1" ht="12">
      <c r="B155" s="32"/>
      <c r="D155" s="160" t="s">
        <v>180</v>
      </c>
      <c r="F155" s="161" t="s">
        <v>2048</v>
      </c>
      <c r="I155" s="93"/>
      <c r="L155" s="32"/>
      <c r="M155" s="162"/>
      <c r="N155" s="51"/>
      <c r="O155" s="51"/>
      <c r="P155" s="51"/>
      <c r="Q155" s="51"/>
      <c r="R155" s="51"/>
      <c r="S155" s="51"/>
      <c r="T155" s="52"/>
      <c r="AT155" s="18" t="s">
        <v>180</v>
      </c>
      <c r="AU155" s="18" t="s">
        <v>82</v>
      </c>
    </row>
    <row r="156" spans="2:47" s="1" customFormat="1" ht="29.25">
      <c r="B156" s="32"/>
      <c r="D156" s="160" t="s">
        <v>649</v>
      </c>
      <c r="F156" s="207" t="s">
        <v>2049</v>
      </c>
      <c r="I156" s="93"/>
      <c r="L156" s="32"/>
      <c r="M156" s="162"/>
      <c r="N156" s="51"/>
      <c r="O156" s="51"/>
      <c r="P156" s="51"/>
      <c r="Q156" s="51"/>
      <c r="R156" s="51"/>
      <c r="S156" s="51"/>
      <c r="T156" s="52"/>
      <c r="AT156" s="18" t="s">
        <v>649</v>
      </c>
      <c r="AU156" s="18" t="s">
        <v>82</v>
      </c>
    </row>
    <row r="157" spans="2:65" s="1" customFormat="1" ht="16.5" customHeight="1">
      <c r="B157" s="147"/>
      <c r="C157" s="148" t="s">
        <v>74</v>
      </c>
      <c r="D157" s="148" t="s">
        <v>173</v>
      </c>
      <c r="E157" s="149" t="s">
        <v>2096</v>
      </c>
      <c r="F157" s="150" t="s">
        <v>2097</v>
      </c>
      <c r="G157" s="151" t="s">
        <v>187</v>
      </c>
      <c r="H157" s="152">
        <v>11.6</v>
      </c>
      <c r="I157" s="153"/>
      <c r="J157" s="154">
        <f>ROUND(I157*H157,2)</f>
        <v>0</v>
      </c>
      <c r="K157" s="150" t="s">
        <v>3</v>
      </c>
      <c r="L157" s="32"/>
      <c r="M157" s="155" t="s">
        <v>3</v>
      </c>
      <c r="N157" s="156" t="s">
        <v>45</v>
      </c>
      <c r="O157" s="51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8" t="s">
        <v>178</v>
      </c>
      <c r="AT157" s="18" t="s">
        <v>173</v>
      </c>
      <c r="AU157" s="18" t="s">
        <v>82</v>
      </c>
      <c r="AY157" s="18" t="s">
        <v>171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8" t="s">
        <v>82</v>
      </c>
      <c r="BK157" s="159">
        <f>ROUND(I157*H157,2)</f>
        <v>0</v>
      </c>
      <c r="BL157" s="18" t="s">
        <v>178</v>
      </c>
      <c r="BM157" s="18" t="s">
        <v>743</v>
      </c>
    </row>
    <row r="158" spans="2:47" s="1" customFormat="1" ht="12">
      <c r="B158" s="32"/>
      <c r="D158" s="160" t="s">
        <v>180</v>
      </c>
      <c r="F158" s="161" t="s">
        <v>2097</v>
      </c>
      <c r="I158" s="93"/>
      <c r="L158" s="32"/>
      <c r="M158" s="162"/>
      <c r="N158" s="51"/>
      <c r="O158" s="51"/>
      <c r="P158" s="51"/>
      <c r="Q158" s="51"/>
      <c r="R158" s="51"/>
      <c r="S158" s="51"/>
      <c r="T158" s="52"/>
      <c r="AT158" s="18" t="s">
        <v>180</v>
      </c>
      <c r="AU158" s="18" t="s">
        <v>82</v>
      </c>
    </row>
    <row r="159" spans="2:47" s="1" customFormat="1" ht="29.25">
      <c r="B159" s="32"/>
      <c r="D159" s="160" t="s">
        <v>649</v>
      </c>
      <c r="F159" s="207" t="s">
        <v>2098</v>
      </c>
      <c r="I159" s="93"/>
      <c r="L159" s="32"/>
      <c r="M159" s="162"/>
      <c r="N159" s="51"/>
      <c r="O159" s="51"/>
      <c r="P159" s="51"/>
      <c r="Q159" s="51"/>
      <c r="R159" s="51"/>
      <c r="S159" s="51"/>
      <c r="T159" s="52"/>
      <c r="AT159" s="18" t="s">
        <v>649</v>
      </c>
      <c r="AU159" s="18" t="s">
        <v>82</v>
      </c>
    </row>
    <row r="160" spans="2:65" s="1" customFormat="1" ht="16.5" customHeight="1">
      <c r="B160" s="147"/>
      <c r="C160" s="148" t="s">
        <v>74</v>
      </c>
      <c r="D160" s="148" t="s">
        <v>173</v>
      </c>
      <c r="E160" s="149" t="s">
        <v>2099</v>
      </c>
      <c r="F160" s="150" t="s">
        <v>2100</v>
      </c>
      <c r="G160" s="151" t="s">
        <v>187</v>
      </c>
      <c r="H160" s="152">
        <v>98.5</v>
      </c>
      <c r="I160" s="153"/>
      <c r="J160" s="154">
        <f>ROUND(I160*H160,2)</f>
        <v>0</v>
      </c>
      <c r="K160" s="150" t="s">
        <v>3</v>
      </c>
      <c r="L160" s="32"/>
      <c r="M160" s="155" t="s">
        <v>3</v>
      </c>
      <c r="N160" s="156" t="s">
        <v>45</v>
      </c>
      <c r="O160" s="51"/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AR160" s="18" t="s">
        <v>178</v>
      </c>
      <c r="AT160" s="18" t="s">
        <v>173</v>
      </c>
      <c r="AU160" s="18" t="s">
        <v>82</v>
      </c>
      <c r="AY160" s="18" t="s">
        <v>171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8" t="s">
        <v>82</v>
      </c>
      <c r="BK160" s="159">
        <f>ROUND(I160*H160,2)</f>
        <v>0</v>
      </c>
      <c r="BL160" s="18" t="s">
        <v>178</v>
      </c>
      <c r="BM160" s="18" t="s">
        <v>755</v>
      </c>
    </row>
    <row r="161" spans="2:47" s="1" customFormat="1" ht="12">
      <c r="B161" s="32"/>
      <c r="D161" s="160" t="s">
        <v>180</v>
      </c>
      <c r="F161" s="161" t="s">
        <v>2100</v>
      </c>
      <c r="I161" s="93"/>
      <c r="L161" s="32"/>
      <c r="M161" s="162"/>
      <c r="N161" s="51"/>
      <c r="O161" s="51"/>
      <c r="P161" s="51"/>
      <c r="Q161" s="51"/>
      <c r="R161" s="51"/>
      <c r="S161" s="51"/>
      <c r="T161" s="52"/>
      <c r="AT161" s="18" t="s">
        <v>180</v>
      </c>
      <c r="AU161" s="18" t="s">
        <v>82</v>
      </c>
    </row>
    <row r="162" spans="2:47" s="1" customFormat="1" ht="29.25">
      <c r="B162" s="32"/>
      <c r="D162" s="160" t="s">
        <v>649</v>
      </c>
      <c r="F162" s="207" t="s">
        <v>2098</v>
      </c>
      <c r="I162" s="93"/>
      <c r="L162" s="32"/>
      <c r="M162" s="162"/>
      <c r="N162" s="51"/>
      <c r="O162" s="51"/>
      <c r="P162" s="51"/>
      <c r="Q162" s="51"/>
      <c r="R162" s="51"/>
      <c r="S162" s="51"/>
      <c r="T162" s="52"/>
      <c r="AT162" s="18" t="s">
        <v>649</v>
      </c>
      <c r="AU162" s="18" t="s">
        <v>82</v>
      </c>
    </row>
    <row r="163" spans="2:65" s="1" customFormat="1" ht="16.5" customHeight="1">
      <c r="B163" s="147"/>
      <c r="C163" s="148" t="s">
        <v>74</v>
      </c>
      <c r="D163" s="148" t="s">
        <v>173</v>
      </c>
      <c r="E163" s="149" t="s">
        <v>2101</v>
      </c>
      <c r="F163" s="150" t="s">
        <v>2102</v>
      </c>
      <c r="G163" s="151" t="s">
        <v>187</v>
      </c>
      <c r="H163" s="152">
        <v>54.2</v>
      </c>
      <c r="I163" s="153"/>
      <c r="J163" s="154">
        <f>ROUND(I163*H163,2)</f>
        <v>0</v>
      </c>
      <c r="K163" s="150" t="s">
        <v>3</v>
      </c>
      <c r="L163" s="32"/>
      <c r="M163" s="155" t="s">
        <v>3</v>
      </c>
      <c r="N163" s="156" t="s">
        <v>45</v>
      </c>
      <c r="O163" s="51"/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AR163" s="18" t="s">
        <v>178</v>
      </c>
      <c r="AT163" s="18" t="s">
        <v>173</v>
      </c>
      <c r="AU163" s="18" t="s">
        <v>82</v>
      </c>
      <c r="AY163" s="18" t="s">
        <v>171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82</v>
      </c>
      <c r="BK163" s="159">
        <f>ROUND(I163*H163,2)</f>
        <v>0</v>
      </c>
      <c r="BL163" s="18" t="s">
        <v>178</v>
      </c>
      <c r="BM163" s="18" t="s">
        <v>775</v>
      </c>
    </row>
    <row r="164" spans="2:47" s="1" customFormat="1" ht="12">
      <c r="B164" s="32"/>
      <c r="D164" s="160" t="s">
        <v>180</v>
      </c>
      <c r="F164" s="161" t="s">
        <v>2102</v>
      </c>
      <c r="I164" s="93"/>
      <c r="L164" s="32"/>
      <c r="M164" s="162"/>
      <c r="N164" s="51"/>
      <c r="O164" s="51"/>
      <c r="P164" s="51"/>
      <c r="Q164" s="51"/>
      <c r="R164" s="51"/>
      <c r="S164" s="51"/>
      <c r="T164" s="52"/>
      <c r="AT164" s="18" t="s">
        <v>180</v>
      </c>
      <c r="AU164" s="18" t="s">
        <v>82</v>
      </c>
    </row>
    <row r="165" spans="2:47" s="1" customFormat="1" ht="29.25">
      <c r="B165" s="32"/>
      <c r="D165" s="160" t="s">
        <v>649</v>
      </c>
      <c r="F165" s="207" t="s">
        <v>2098</v>
      </c>
      <c r="I165" s="93"/>
      <c r="L165" s="32"/>
      <c r="M165" s="162"/>
      <c r="N165" s="51"/>
      <c r="O165" s="51"/>
      <c r="P165" s="51"/>
      <c r="Q165" s="51"/>
      <c r="R165" s="51"/>
      <c r="S165" s="51"/>
      <c r="T165" s="52"/>
      <c r="AT165" s="18" t="s">
        <v>649</v>
      </c>
      <c r="AU165" s="18" t="s">
        <v>82</v>
      </c>
    </row>
    <row r="166" spans="2:65" s="1" customFormat="1" ht="16.5" customHeight="1">
      <c r="B166" s="147"/>
      <c r="C166" s="148" t="s">
        <v>74</v>
      </c>
      <c r="D166" s="148" t="s">
        <v>173</v>
      </c>
      <c r="E166" s="149" t="s">
        <v>2103</v>
      </c>
      <c r="F166" s="150" t="s">
        <v>2104</v>
      </c>
      <c r="G166" s="151" t="s">
        <v>1259</v>
      </c>
      <c r="H166" s="152">
        <v>1</v>
      </c>
      <c r="I166" s="153"/>
      <c r="J166" s="154">
        <f>ROUND(I166*H166,2)</f>
        <v>0</v>
      </c>
      <c r="K166" s="150" t="s">
        <v>3</v>
      </c>
      <c r="L166" s="32"/>
      <c r="M166" s="155" t="s">
        <v>3</v>
      </c>
      <c r="N166" s="156" t="s">
        <v>45</v>
      </c>
      <c r="O166" s="51"/>
      <c r="P166" s="157">
        <f>O166*H166</f>
        <v>0</v>
      </c>
      <c r="Q166" s="157">
        <v>0</v>
      </c>
      <c r="R166" s="157">
        <f>Q166*H166</f>
        <v>0</v>
      </c>
      <c r="S166" s="157">
        <v>0</v>
      </c>
      <c r="T166" s="158">
        <f>S166*H166</f>
        <v>0</v>
      </c>
      <c r="AR166" s="18" t="s">
        <v>178</v>
      </c>
      <c r="AT166" s="18" t="s">
        <v>173</v>
      </c>
      <c r="AU166" s="18" t="s">
        <v>82</v>
      </c>
      <c r="AY166" s="18" t="s">
        <v>171</v>
      </c>
      <c r="BE166" s="159">
        <f>IF(N166="základní",J166,0)</f>
        <v>0</v>
      </c>
      <c r="BF166" s="159">
        <f>IF(N166="snížená",J166,0)</f>
        <v>0</v>
      </c>
      <c r="BG166" s="159">
        <f>IF(N166="zákl. přenesená",J166,0)</f>
        <v>0</v>
      </c>
      <c r="BH166" s="159">
        <f>IF(N166="sníž. přenesená",J166,0)</f>
        <v>0</v>
      </c>
      <c r="BI166" s="159">
        <f>IF(N166="nulová",J166,0)</f>
        <v>0</v>
      </c>
      <c r="BJ166" s="18" t="s">
        <v>82</v>
      </c>
      <c r="BK166" s="159">
        <f>ROUND(I166*H166,2)</f>
        <v>0</v>
      </c>
      <c r="BL166" s="18" t="s">
        <v>178</v>
      </c>
      <c r="BM166" s="18" t="s">
        <v>792</v>
      </c>
    </row>
    <row r="167" spans="2:47" s="1" customFormat="1" ht="12">
      <c r="B167" s="32"/>
      <c r="D167" s="160" t="s">
        <v>180</v>
      </c>
      <c r="F167" s="161" t="s">
        <v>2104</v>
      </c>
      <c r="I167" s="93"/>
      <c r="L167" s="32"/>
      <c r="M167" s="162"/>
      <c r="N167" s="51"/>
      <c r="O167" s="51"/>
      <c r="P167" s="51"/>
      <c r="Q167" s="51"/>
      <c r="R167" s="51"/>
      <c r="S167" s="51"/>
      <c r="T167" s="52"/>
      <c r="AT167" s="18" t="s">
        <v>180</v>
      </c>
      <c r="AU167" s="18" t="s">
        <v>82</v>
      </c>
    </row>
    <row r="168" spans="2:47" s="1" customFormat="1" ht="19.5">
      <c r="B168" s="32"/>
      <c r="D168" s="160" t="s">
        <v>649</v>
      </c>
      <c r="F168" s="207" t="s">
        <v>2069</v>
      </c>
      <c r="I168" s="93"/>
      <c r="L168" s="32"/>
      <c r="M168" s="162"/>
      <c r="N168" s="51"/>
      <c r="O168" s="51"/>
      <c r="P168" s="51"/>
      <c r="Q168" s="51"/>
      <c r="R168" s="51"/>
      <c r="S168" s="51"/>
      <c r="T168" s="52"/>
      <c r="AT168" s="18" t="s">
        <v>649</v>
      </c>
      <c r="AU168" s="18" t="s">
        <v>82</v>
      </c>
    </row>
    <row r="169" spans="2:65" s="1" customFormat="1" ht="16.5" customHeight="1">
      <c r="B169" s="147"/>
      <c r="C169" s="148" t="s">
        <v>74</v>
      </c>
      <c r="D169" s="148" t="s">
        <v>173</v>
      </c>
      <c r="E169" s="149" t="s">
        <v>2105</v>
      </c>
      <c r="F169" s="150" t="s">
        <v>2106</v>
      </c>
      <c r="G169" s="151" t="s">
        <v>1757</v>
      </c>
      <c r="H169" s="152">
        <v>7</v>
      </c>
      <c r="I169" s="153"/>
      <c r="J169" s="154">
        <f>ROUND(I169*H169,2)</f>
        <v>0</v>
      </c>
      <c r="K169" s="150" t="s">
        <v>3</v>
      </c>
      <c r="L169" s="32"/>
      <c r="M169" s="155" t="s">
        <v>3</v>
      </c>
      <c r="N169" s="156" t="s">
        <v>45</v>
      </c>
      <c r="O169" s="51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18" t="s">
        <v>178</v>
      </c>
      <c r="AT169" s="18" t="s">
        <v>173</v>
      </c>
      <c r="AU169" s="18" t="s">
        <v>82</v>
      </c>
      <c r="AY169" s="18" t="s">
        <v>171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18" t="s">
        <v>82</v>
      </c>
      <c r="BK169" s="159">
        <f>ROUND(I169*H169,2)</f>
        <v>0</v>
      </c>
      <c r="BL169" s="18" t="s">
        <v>178</v>
      </c>
      <c r="BM169" s="18" t="s">
        <v>802</v>
      </c>
    </row>
    <row r="170" spans="2:47" s="1" customFormat="1" ht="12">
      <c r="B170" s="32"/>
      <c r="D170" s="160" t="s">
        <v>180</v>
      </c>
      <c r="F170" s="161" t="s">
        <v>2106</v>
      </c>
      <c r="I170" s="93"/>
      <c r="L170" s="32"/>
      <c r="M170" s="162"/>
      <c r="N170" s="51"/>
      <c r="O170" s="51"/>
      <c r="P170" s="51"/>
      <c r="Q170" s="51"/>
      <c r="R170" s="51"/>
      <c r="S170" s="51"/>
      <c r="T170" s="52"/>
      <c r="AT170" s="18" t="s">
        <v>180</v>
      </c>
      <c r="AU170" s="18" t="s">
        <v>82</v>
      </c>
    </row>
    <row r="171" spans="2:47" s="1" customFormat="1" ht="19.5">
      <c r="B171" s="32"/>
      <c r="D171" s="160" t="s">
        <v>649</v>
      </c>
      <c r="F171" s="207" t="s">
        <v>4352</v>
      </c>
      <c r="I171" s="93"/>
      <c r="L171" s="32"/>
      <c r="M171" s="162"/>
      <c r="N171" s="51"/>
      <c r="O171" s="51"/>
      <c r="P171" s="51"/>
      <c r="Q171" s="51"/>
      <c r="R171" s="51"/>
      <c r="S171" s="51"/>
      <c r="T171" s="52"/>
      <c r="AT171" s="18" t="s">
        <v>649</v>
      </c>
      <c r="AU171" s="18" t="s">
        <v>82</v>
      </c>
    </row>
    <row r="172" spans="2:65" s="1" customFormat="1" ht="16.5" customHeight="1">
      <c r="B172" s="147"/>
      <c r="C172" s="148" t="s">
        <v>74</v>
      </c>
      <c r="D172" s="148" t="s">
        <v>173</v>
      </c>
      <c r="E172" s="149" t="s">
        <v>2107</v>
      </c>
      <c r="F172" s="150" t="s">
        <v>2108</v>
      </c>
      <c r="G172" s="151" t="s">
        <v>1757</v>
      </c>
      <c r="H172" s="152">
        <v>1</v>
      </c>
      <c r="I172" s="153"/>
      <c r="J172" s="154">
        <f>ROUND(I172*H172,2)</f>
        <v>0</v>
      </c>
      <c r="K172" s="150" t="s">
        <v>3</v>
      </c>
      <c r="L172" s="32"/>
      <c r="M172" s="155" t="s">
        <v>3</v>
      </c>
      <c r="N172" s="156" t="s">
        <v>45</v>
      </c>
      <c r="O172" s="51"/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18" t="s">
        <v>178</v>
      </c>
      <c r="AT172" s="18" t="s">
        <v>173</v>
      </c>
      <c r="AU172" s="18" t="s">
        <v>82</v>
      </c>
      <c r="AY172" s="18" t="s">
        <v>171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18" t="s">
        <v>82</v>
      </c>
      <c r="BK172" s="159">
        <f>ROUND(I172*H172,2)</f>
        <v>0</v>
      </c>
      <c r="BL172" s="18" t="s">
        <v>178</v>
      </c>
      <c r="BM172" s="18" t="s">
        <v>812</v>
      </c>
    </row>
    <row r="173" spans="2:47" s="1" customFormat="1" ht="12">
      <c r="B173" s="32"/>
      <c r="D173" s="160" t="s">
        <v>180</v>
      </c>
      <c r="F173" s="161" t="s">
        <v>2108</v>
      </c>
      <c r="I173" s="93"/>
      <c r="L173" s="32"/>
      <c r="M173" s="162"/>
      <c r="N173" s="51"/>
      <c r="O173" s="51"/>
      <c r="P173" s="51"/>
      <c r="Q173" s="51"/>
      <c r="R173" s="51"/>
      <c r="S173" s="51"/>
      <c r="T173" s="52"/>
      <c r="AT173" s="18" t="s">
        <v>180</v>
      </c>
      <c r="AU173" s="18" t="s">
        <v>82</v>
      </c>
    </row>
    <row r="174" spans="2:47" s="1" customFormat="1" ht="19.5">
      <c r="B174" s="32"/>
      <c r="D174" s="160" t="s">
        <v>649</v>
      </c>
      <c r="F174" s="207" t="s">
        <v>4352</v>
      </c>
      <c r="I174" s="93"/>
      <c r="L174" s="32"/>
      <c r="M174" s="162"/>
      <c r="N174" s="51"/>
      <c r="O174" s="51"/>
      <c r="P174" s="51"/>
      <c r="Q174" s="51"/>
      <c r="R174" s="51"/>
      <c r="S174" s="51"/>
      <c r="T174" s="52"/>
      <c r="AT174" s="18" t="s">
        <v>649</v>
      </c>
      <c r="AU174" s="18" t="s">
        <v>82</v>
      </c>
    </row>
    <row r="175" spans="2:65" s="1" customFormat="1" ht="16.5" customHeight="1">
      <c r="B175" s="147"/>
      <c r="C175" s="148" t="s">
        <v>74</v>
      </c>
      <c r="D175" s="148" t="s">
        <v>173</v>
      </c>
      <c r="E175" s="149" t="s">
        <v>2109</v>
      </c>
      <c r="F175" s="150" t="s">
        <v>2110</v>
      </c>
      <c r="G175" s="151" t="s">
        <v>1757</v>
      </c>
      <c r="H175" s="152">
        <v>6</v>
      </c>
      <c r="I175" s="153"/>
      <c r="J175" s="154">
        <f>ROUND(I175*H175,2)</f>
        <v>0</v>
      </c>
      <c r="K175" s="150" t="s">
        <v>3</v>
      </c>
      <c r="L175" s="32"/>
      <c r="M175" s="155" t="s">
        <v>3</v>
      </c>
      <c r="N175" s="156" t="s">
        <v>45</v>
      </c>
      <c r="O175" s="51"/>
      <c r="P175" s="157">
        <f>O175*H175</f>
        <v>0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AR175" s="18" t="s">
        <v>178</v>
      </c>
      <c r="AT175" s="18" t="s">
        <v>173</v>
      </c>
      <c r="AU175" s="18" t="s">
        <v>82</v>
      </c>
      <c r="AY175" s="18" t="s">
        <v>171</v>
      </c>
      <c r="BE175" s="159">
        <f>IF(N175="základní",J175,0)</f>
        <v>0</v>
      </c>
      <c r="BF175" s="159">
        <f>IF(N175="snížená",J175,0)</f>
        <v>0</v>
      </c>
      <c r="BG175" s="159">
        <f>IF(N175="zákl. přenesená",J175,0)</f>
        <v>0</v>
      </c>
      <c r="BH175" s="159">
        <f>IF(N175="sníž. přenesená",J175,0)</f>
        <v>0</v>
      </c>
      <c r="BI175" s="159">
        <f>IF(N175="nulová",J175,0)</f>
        <v>0</v>
      </c>
      <c r="BJ175" s="18" t="s">
        <v>82</v>
      </c>
      <c r="BK175" s="159">
        <f>ROUND(I175*H175,2)</f>
        <v>0</v>
      </c>
      <c r="BL175" s="18" t="s">
        <v>178</v>
      </c>
      <c r="BM175" s="18" t="s">
        <v>822</v>
      </c>
    </row>
    <row r="176" spans="2:47" s="1" customFormat="1" ht="12">
      <c r="B176" s="32"/>
      <c r="D176" s="160" t="s">
        <v>180</v>
      </c>
      <c r="F176" s="161" t="s">
        <v>2110</v>
      </c>
      <c r="I176" s="93"/>
      <c r="L176" s="32"/>
      <c r="M176" s="162"/>
      <c r="N176" s="51"/>
      <c r="O176" s="51"/>
      <c r="P176" s="51"/>
      <c r="Q176" s="51"/>
      <c r="R176" s="51"/>
      <c r="S176" s="51"/>
      <c r="T176" s="52"/>
      <c r="AT176" s="18" t="s">
        <v>180</v>
      </c>
      <c r="AU176" s="18" t="s">
        <v>82</v>
      </c>
    </row>
    <row r="177" spans="2:47" s="1" customFormat="1" ht="19.5">
      <c r="B177" s="32"/>
      <c r="D177" s="160" t="s">
        <v>649</v>
      </c>
      <c r="F177" s="207" t="s">
        <v>4352</v>
      </c>
      <c r="I177" s="93"/>
      <c r="L177" s="32"/>
      <c r="M177" s="162"/>
      <c r="N177" s="51"/>
      <c r="O177" s="51"/>
      <c r="P177" s="51"/>
      <c r="Q177" s="51"/>
      <c r="R177" s="51"/>
      <c r="S177" s="51"/>
      <c r="T177" s="52"/>
      <c r="AT177" s="18" t="s">
        <v>649</v>
      </c>
      <c r="AU177" s="18" t="s">
        <v>82</v>
      </c>
    </row>
    <row r="178" spans="2:65" s="1" customFormat="1" ht="16.5" customHeight="1">
      <c r="B178" s="147"/>
      <c r="C178" s="148" t="s">
        <v>74</v>
      </c>
      <c r="D178" s="148" t="s">
        <v>173</v>
      </c>
      <c r="E178" s="149" t="s">
        <v>2111</v>
      </c>
      <c r="F178" s="150" t="s">
        <v>2112</v>
      </c>
      <c r="G178" s="151" t="s">
        <v>1757</v>
      </c>
      <c r="H178" s="152">
        <v>2</v>
      </c>
      <c r="I178" s="153"/>
      <c r="J178" s="154">
        <f>ROUND(I178*H178,2)</f>
        <v>0</v>
      </c>
      <c r="K178" s="150" t="s">
        <v>3</v>
      </c>
      <c r="L178" s="32"/>
      <c r="M178" s="155" t="s">
        <v>3</v>
      </c>
      <c r="N178" s="156" t="s">
        <v>45</v>
      </c>
      <c r="O178" s="51"/>
      <c r="P178" s="157">
        <f>O178*H178</f>
        <v>0</v>
      </c>
      <c r="Q178" s="157">
        <v>0</v>
      </c>
      <c r="R178" s="157">
        <f>Q178*H178</f>
        <v>0</v>
      </c>
      <c r="S178" s="157">
        <v>0</v>
      </c>
      <c r="T178" s="158">
        <f>S178*H178</f>
        <v>0</v>
      </c>
      <c r="AR178" s="18" t="s">
        <v>178</v>
      </c>
      <c r="AT178" s="18" t="s">
        <v>173</v>
      </c>
      <c r="AU178" s="18" t="s">
        <v>82</v>
      </c>
      <c r="AY178" s="18" t="s">
        <v>171</v>
      </c>
      <c r="BE178" s="159">
        <f>IF(N178="základní",J178,0)</f>
        <v>0</v>
      </c>
      <c r="BF178" s="159">
        <f>IF(N178="snížená",J178,0)</f>
        <v>0</v>
      </c>
      <c r="BG178" s="159">
        <f>IF(N178="zákl. přenesená",J178,0)</f>
        <v>0</v>
      </c>
      <c r="BH178" s="159">
        <f>IF(N178="sníž. přenesená",J178,0)</f>
        <v>0</v>
      </c>
      <c r="BI178" s="159">
        <f>IF(N178="nulová",J178,0)</f>
        <v>0</v>
      </c>
      <c r="BJ178" s="18" t="s">
        <v>82</v>
      </c>
      <c r="BK178" s="159">
        <f>ROUND(I178*H178,2)</f>
        <v>0</v>
      </c>
      <c r="BL178" s="18" t="s">
        <v>178</v>
      </c>
      <c r="BM178" s="18" t="s">
        <v>838</v>
      </c>
    </row>
    <row r="179" spans="2:47" s="1" customFormat="1" ht="12">
      <c r="B179" s="32"/>
      <c r="D179" s="160" t="s">
        <v>180</v>
      </c>
      <c r="F179" s="161" t="s">
        <v>2112</v>
      </c>
      <c r="I179" s="93"/>
      <c r="L179" s="32"/>
      <c r="M179" s="162"/>
      <c r="N179" s="51"/>
      <c r="O179" s="51"/>
      <c r="P179" s="51"/>
      <c r="Q179" s="51"/>
      <c r="R179" s="51"/>
      <c r="S179" s="51"/>
      <c r="T179" s="52"/>
      <c r="AT179" s="18" t="s">
        <v>180</v>
      </c>
      <c r="AU179" s="18" t="s">
        <v>82</v>
      </c>
    </row>
    <row r="180" spans="2:47" s="1" customFormat="1" ht="19.5">
      <c r="B180" s="32"/>
      <c r="D180" s="160" t="s">
        <v>649</v>
      </c>
      <c r="F180" s="207" t="s">
        <v>4353</v>
      </c>
      <c r="I180" s="93"/>
      <c r="L180" s="32"/>
      <c r="M180" s="162"/>
      <c r="N180" s="51"/>
      <c r="O180" s="51"/>
      <c r="P180" s="51"/>
      <c r="Q180" s="51"/>
      <c r="R180" s="51"/>
      <c r="S180" s="51"/>
      <c r="T180" s="52"/>
      <c r="AT180" s="18" t="s">
        <v>649</v>
      </c>
      <c r="AU180" s="18" t="s">
        <v>82</v>
      </c>
    </row>
    <row r="181" spans="2:65" s="1" customFormat="1" ht="16.5" customHeight="1">
      <c r="B181" s="147"/>
      <c r="C181" s="148" t="s">
        <v>74</v>
      </c>
      <c r="D181" s="148" t="s">
        <v>173</v>
      </c>
      <c r="E181" s="149" t="s">
        <v>2113</v>
      </c>
      <c r="F181" s="150" t="s">
        <v>2114</v>
      </c>
      <c r="G181" s="151" t="s">
        <v>1757</v>
      </c>
      <c r="H181" s="152">
        <v>4</v>
      </c>
      <c r="I181" s="153"/>
      <c r="J181" s="154">
        <f>ROUND(I181*H181,2)</f>
        <v>0</v>
      </c>
      <c r="K181" s="150" t="s">
        <v>3</v>
      </c>
      <c r="L181" s="32"/>
      <c r="M181" s="155" t="s">
        <v>3</v>
      </c>
      <c r="N181" s="156" t="s">
        <v>45</v>
      </c>
      <c r="O181" s="51"/>
      <c r="P181" s="157">
        <f>O181*H181</f>
        <v>0</v>
      </c>
      <c r="Q181" s="157">
        <v>0</v>
      </c>
      <c r="R181" s="157">
        <f>Q181*H181</f>
        <v>0</v>
      </c>
      <c r="S181" s="157">
        <v>0</v>
      </c>
      <c r="T181" s="158">
        <f>S181*H181</f>
        <v>0</v>
      </c>
      <c r="AR181" s="18" t="s">
        <v>178</v>
      </c>
      <c r="AT181" s="18" t="s">
        <v>173</v>
      </c>
      <c r="AU181" s="18" t="s">
        <v>82</v>
      </c>
      <c r="AY181" s="18" t="s">
        <v>171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8" t="s">
        <v>82</v>
      </c>
      <c r="BK181" s="159">
        <f>ROUND(I181*H181,2)</f>
        <v>0</v>
      </c>
      <c r="BL181" s="18" t="s">
        <v>178</v>
      </c>
      <c r="BM181" s="18" t="s">
        <v>853</v>
      </c>
    </row>
    <row r="182" spans="2:47" s="1" customFormat="1" ht="12">
      <c r="B182" s="32"/>
      <c r="D182" s="160" t="s">
        <v>180</v>
      </c>
      <c r="F182" s="161" t="s">
        <v>2114</v>
      </c>
      <c r="I182" s="93"/>
      <c r="L182" s="32"/>
      <c r="M182" s="162"/>
      <c r="N182" s="51"/>
      <c r="O182" s="51"/>
      <c r="P182" s="51"/>
      <c r="Q182" s="51"/>
      <c r="R182" s="51"/>
      <c r="S182" s="51"/>
      <c r="T182" s="52"/>
      <c r="AT182" s="18" t="s">
        <v>180</v>
      </c>
      <c r="AU182" s="18" t="s">
        <v>82</v>
      </c>
    </row>
    <row r="183" spans="2:47" s="1" customFormat="1" ht="19.5">
      <c r="B183" s="32"/>
      <c r="D183" s="160" t="s">
        <v>649</v>
      </c>
      <c r="F183" s="207" t="s">
        <v>4354</v>
      </c>
      <c r="I183" s="93"/>
      <c r="L183" s="32"/>
      <c r="M183" s="162"/>
      <c r="N183" s="51"/>
      <c r="O183" s="51"/>
      <c r="P183" s="51"/>
      <c r="Q183" s="51"/>
      <c r="R183" s="51"/>
      <c r="S183" s="51"/>
      <c r="T183" s="52"/>
      <c r="AT183" s="18" t="s">
        <v>649</v>
      </c>
      <c r="AU183" s="18" t="s">
        <v>82</v>
      </c>
    </row>
    <row r="184" spans="2:65" s="1" customFormat="1" ht="16.5" customHeight="1">
      <c r="B184" s="147"/>
      <c r="C184" s="148" t="s">
        <v>74</v>
      </c>
      <c r="D184" s="148" t="s">
        <v>173</v>
      </c>
      <c r="E184" s="149" t="s">
        <v>2115</v>
      </c>
      <c r="F184" s="150" t="s">
        <v>2079</v>
      </c>
      <c r="G184" s="151" t="s">
        <v>2075</v>
      </c>
      <c r="H184" s="152">
        <v>1</v>
      </c>
      <c r="I184" s="153"/>
      <c r="J184" s="154">
        <f>ROUND(I184*H184,2)</f>
        <v>0</v>
      </c>
      <c r="K184" s="150" t="s">
        <v>3</v>
      </c>
      <c r="L184" s="32"/>
      <c r="M184" s="155" t="s">
        <v>3</v>
      </c>
      <c r="N184" s="156" t="s">
        <v>45</v>
      </c>
      <c r="O184" s="51"/>
      <c r="P184" s="157">
        <f>O184*H184</f>
        <v>0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AR184" s="18" t="s">
        <v>178</v>
      </c>
      <c r="AT184" s="18" t="s">
        <v>173</v>
      </c>
      <c r="AU184" s="18" t="s">
        <v>82</v>
      </c>
      <c r="AY184" s="18" t="s">
        <v>171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18" t="s">
        <v>82</v>
      </c>
      <c r="BK184" s="159">
        <f>ROUND(I184*H184,2)</f>
        <v>0</v>
      </c>
      <c r="BL184" s="18" t="s">
        <v>178</v>
      </c>
      <c r="BM184" s="18" t="s">
        <v>867</v>
      </c>
    </row>
    <row r="185" spans="2:47" s="1" customFormat="1" ht="12">
      <c r="B185" s="32"/>
      <c r="D185" s="160" t="s">
        <v>180</v>
      </c>
      <c r="F185" s="161" t="s">
        <v>2079</v>
      </c>
      <c r="I185" s="93"/>
      <c r="L185" s="32"/>
      <c r="M185" s="162"/>
      <c r="N185" s="51"/>
      <c r="O185" s="51"/>
      <c r="P185" s="51"/>
      <c r="Q185" s="51"/>
      <c r="R185" s="51"/>
      <c r="S185" s="51"/>
      <c r="T185" s="52"/>
      <c r="AT185" s="18" t="s">
        <v>180</v>
      </c>
      <c r="AU185" s="18" t="s">
        <v>82</v>
      </c>
    </row>
    <row r="186" spans="2:65" s="1" customFormat="1" ht="16.5" customHeight="1">
      <c r="B186" s="147"/>
      <c r="C186" s="148" t="s">
        <v>74</v>
      </c>
      <c r="D186" s="148" t="s">
        <v>173</v>
      </c>
      <c r="E186" s="149" t="s">
        <v>2116</v>
      </c>
      <c r="F186" s="150" t="s">
        <v>2117</v>
      </c>
      <c r="G186" s="151" t="s">
        <v>2075</v>
      </c>
      <c r="H186" s="152">
        <v>1</v>
      </c>
      <c r="I186" s="153"/>
      <c r="J186" s="154">
        <f>ROUND(I186*H186,2)</f>
        <v>0</v>
      </c>
      <c r="K186" s="150" t="s">
        <v>3</v>
      </c>
      <c r="L186" s="32"/>
      <c r="M186" s="155" t="s">
        <v>3</v>
      </c>
      <c r="N186" s="156" t="s">
        <v>45</v>
      </c>
      <c r="O186" s="51"/>
      <c r="P186" s="157">
        <f>O186*H186</f>
        <v>0</v>
      </c>
      <c r="Q186" s="157">
        <v>0</v>
      </c>
      <c r="R186" s="157">
        <f>Q186*H186</f>
        <v>0</v>
      </c>
      <c r="S186" s="157">
        <v>0</v>
      </c>
      <c r="T186" s="158">
        <f>S186*H186</f>
        <v>0</v>
      </c>
      <c r="AR186" s="18" t="s">
        <v>178</v>
      </c>
      <c r="AT186" s="18" t="s">
        <v>173</v>
      </c>
      <c r="AU186" s="18" t="s">
        <v>82</v>
      </c>
      <c r="AY186" s="18" t="s">
        <v>171</v>
      </c>
      <c r="BE186" s="159">
        <f>IF(N186="základní",J186,0)</f>
        <v>0</v>
      </c>
      <c r="BF186" s="159">
        <f>IF(N186="snížená",J186,0)</f>
        <v>0</v>
      </c>
      <c r="BG186" s="159">
        <f>IF(N186="zákl. přenesená",J186,0)</f>
        <v>0</v>
      </c>
      <c r="BH186" s="159">
        <f>IF(N186="sníž. přenesená",J186,0)</f>
        <v>0</v>
      </c>
      <c r="BI186" s="159">
        <f>IF(N186="nulová",J186,0)</f>
        <v>0</v>
      </c>
      <c r="BJ186" s="18" t="s">
        <v>82</v>
      </c>
      <c r="BK186" s="159">
        <f>ROUND(I186*H186,2)</f>
        <v>0</v>
      </c>
      <c r="BL186" s="18" t="s">
        <v>178</v>
      </c>
      <c r="BM186" s="18" t="s">
        <v>877</v>
      </c>
    </row>
    <row r="187" spans="2:47" s="1" customFormat="1" ht="12">
      <c r="B187" s="32"/>
      <c r="D187" s="160" t="s">
        <v>180</v>
      </c>
      <c r="F187" s="161" t="s">
        <v>2117</v>
      </c>
      <c r="I187" s="93"/>
      <c r="L187" s="32"/>
      <c r="M187" s="162"/>
      <c r="N187" s="51"/>
      <c r="O187" s="51"/>
      <c r="P187" s="51"/>
      <c r="Q187" s="51"/>
      <c r="R187" s="51"/>
      <c r="S187" s="51"/>
      <c r="T187" s="52"/>
      <c r="AT187" s="18" t="s">
        <v>180</v>
      </c>
      <c r="AU187" s="18" t="s">
        <v>82</v>
      </c>
    </row>
    <row r="188" spans="2:47" s="1" customFormat="1" ht="19.5">
      <c r="B188" s="32"/>
      <c r="D188" s="160" t="s">
        <v>649</v>
      </c>
      <c r="F188" s="207" t="s">
        <v>4355</v>
      </c>
      <c r="I188" s="93"/>
      <c r="L188" s="32"/>
      <c r="M188" s="162"/>
      <c r="N188" s="51"/>
      <c r="O188" s="51"/>
      <c r="P188" s="51"/>
      <c r="Q188" s="51"/>
      <c r="R188" s="51"/>
      <c r="S188" s="51"/>
      <c r="T188" s="52"/>
      <c r="AT188" s="18" t="s">
        <v>649</v>
      </c>
      <c r="AU188" s="18" t="s">
        <v>82</v>
      </c>
    </row>
    <row r="189" spans="2:65" s="1" customFormat="1" ht="16.5" customHeight="1">
      <c r="B189" s="147"/>
      <c r="C189" s="148" t="s">
        <v>74</v>
      </c>
      <c r="D189" s="148" t="s">
        <v>173</v>
      </c>
      <c r="E189" s="149" t="s">
        <v>2118</v>
      </c>
      <c r="F189" s="150" t="s">
        <v>2074</v>
      </c>
      <c r="G189" s="151" t="s">
        <v>2075</v>
      </c>
      <c r="H189" s="152">
        <v>2</v>
      </c>
      <c r="I189" s="153"/>
      <c r="J189" s="154">
        <f>ROUND(I189*H189,2)</f>
        <v>0</v>
      </c>
      <c r="K189" s="150" t="s">
        <v>3</v>
      </c>
      <c r="L189" s="32"/>
      <c r="M189" s="155" t="s">
        <v>3</v>
      </c>
      <c r="N189" s="156" t="s">
        <v>45</v>
      </c>
      <c r="O189" s="51"/>
      <c r="P189" s="157">
        <f>O189*H189</f>
        <v>0</v>
      </c>
      <c r="Q189" s="157">
        <v>0</v>
      </c>
      <c r="R189" s="157">
        <f>Q189*H189</f>
        <v>0</v>
      </c>
      <c r="S189" s="157">
        <v>0</v>
      </c>
      <c r="T189" s="158">
        <f>S189*H189</f>
        <v>0</v>
      </c>
      <c r="AR189" s="18" t="s">
        <v>178</v>
      </c>
      <c r="AT189" s="18" t="s">
        <v>173</v>
      </c>
      <c r="AU189" s="18" t="s">
        <v>82</v>
      </c>
      <c r="AY189" s="18" t="s">
        <v>171</v>
      </c>
      <c r="BE189" s="159">
        <f>IF(N189="základní",J189,0)</f>
        <v>0</v>
      </c>
      <c r="BF189" s="159">
        <f>IF(N189="snížená",J189,0)</f>
        <v>0</v>
      </c>
      <c r="BG189" s="159">
        <f>IF(N189="zákl. přenesená",J189,0)</f>
        <v>0</v>
      </c>
      <c r="BH189" s="159">
        <f>IF(N189="sníž. přenesená",J189,0)</f>
        <v>0</v>
      </c>
      <c r="BI189" s="159">
        <f>IF(N189="nulová",J189,0)</f>
        <v>0</v>
      </c>
      <c r="BJ189" s="18" t="s">
        <v>82</v>
      </c>
      <c r="BK189" s="159">
        <f>ROUND(I189*H189,2)</f>
        <v>0</v>
      </c>
      <c r="BL189" s="18" t="s">
        <v>178</v>
      </c>
      <c r="BM189" s="18" t="s">
        <v>895</v>
      </c>
    </row>
    <row r="190" spans="2:47" s="1" customFormat="1" ht="12">
      <c r="B190" s="32"/>
      <c r="D190" s="160" t="s">
        <v>180</v>
      </c>
      <c r="F190" s="161" t="s">
        <v>2074</v>
      </c>
      <c r="I190" s="93"/>
      <c r="L190" s="32"/>
      <c r="M190" s="162"/>
      <c r="N190" s="51"/>
      <c r="O190" s="51"/>
      <c r="P190" s="51"/>
      <c r="Q190" s="51"/>
      <c r="R190" s="51"/>
      <c r="S190" s="51"/>
      <c r="T190" s="52"/>
      <c r="AT190" s="18" t="s">
        <v>180</v>
      </c>
      <c r="AU190" s="18" t="s">
        <v>82</v>
      </c>
    </row>
    <row r="191" spans="2:65" s="1" customFormat="1" ht="16.5" customHeight="1">
      <c r="B191" s="147"/>
      <c r="C191" s="148" t="s">
        <v>74</v>
      </c>
      <c r="D191" s="148" t="s">
        <v>173</v>
      </c>
      <c r="E191" s="149" t="s">
        <v>2119</v>
      </c>
      <c r="F191" s="150" t="s">
        <v>2120</v>
      </c>
      <c r="G191" s="151" t="s">
        <v>2075</v>
      </c>
      <c r="H191" s="152">
        <v>2</v>
      </c>
      <c r="I191" s="153"/>
      <c r="J191" s="154">
        <f>ROUND(I191*H191,2)</f>
        <v>0</v>
      </c>
      <c r="K191" s="150" t="s">
        <v>3</v>
      </c>
      <c r="L191" s="32"/>
      <c r="M191" s="155" t="s">
        <v>3</v>
      </c>
      <c r="N191" s="156" t="s">
        <v>45</v>
      </c>
      <c r="O191" s="51"/>
      <c r="P191" s="157">
        <f>O191*H191</f>
        <v>0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AR191" s="18" t="s">
        <v>178</v>
      </c>
      <c r="AT191" s="18" t="s">
        <v>173</v>
      </c>
      <c r="AU191" s="18" t="s">
        <v>82</v>
      </c>
      <c r="AY191" s="18" t="s">
        <v>171</v>
      </c>
      <c r="BE191" s="159">
        <f>IF(N191="základní",J191,0)</f>
        <v>0</v>
      </c>
      <c r="BF191" s="159">
        <f>IF(N191="snížená",J191,0)</f>
        <v>0</v>
      </c>
      <c r="BG191" s="159">
        <f>IF(N191="zákl. přenesená",J191,0)</f>
        <v>0</v>
      </c>
      <c r="BH191" s="159">
        <f>IF(N191="sníž. přenesená",J191,0)</f>
        <v>0</v>
      </c>
      <c r="BI191" s="159">
        <f>IF(N191="nulová",J191,0)</f>
        <v>0</v>
      </c>
      <c r="BJ191" s="18" t="s">
        <v>82</v>
      </c>
      <c r="BK191" s="159">
        <f>ROUND(I191*H191,2)</f>
        <v>0</v>
      </c>
      <c r="BL191" s="18" t="s">
        <v>178</v>
      </c>
      <c r="BM191" s="18" t="s">
        <v>406</v>
      </c>
    </row>
    <row r="192" spans="2:47" s="1" customFormat="1" ht="12">
      <c r="B192" s="32"/>
      <c r="D192" s="160" t="s">
        <v>180</v>
      </c>
      <c r="F192" s="161" t="s">
        <v>2120</v>
      </c>
      <c r="I192" s="93"/>
      <c r="L192" s="32"/>
      <c r="M192" s="162"/>
      <c r="N192" s="51"/>
      <c r="O192" s="51"/>
      <c r="P192" s="51"/>
      <c r="Q192" s="51"/>
      <c r="R192" s="51"/>
      <c r="S192" s="51"/>
      <c r="T192" s="52"/>
      <c r="AT192" s="18" t="s">
        <v>180</v>
      </c>
      <c r="AU192" s="18" t="s">
        <v>82</v>
      </c>
    </row>
    <row r="193" spans="2:65" s="1" customFormat="1" ht="16.5" customHeight="1">
      <c r="B193" s="147"/>
      <c r="C193" s="148" t="s">
        <v>74</v>
      </c>
      <c r="D193" s="148" t="s">
        <v>173</v>
      </c>
      <c r="E193" s="149" t="s">
        <v>2121</v>
      </c>
      <c r="F193" s="150" t="s">
        <v>2091</v>
      </c>
      <c r="G193" s="151" t="s">
        <v>2075</v>
      </c>
      <c r="H193" s="152">
        <v>1</v>
      </c>
      <c r="I193" s="153"/>
      <c r="J193" s="154">
        <f>ROUND(I193*H193,2)</f>
        <v>0</v>
      </c>
      <c r="K193" s="150" t="s">
        <v>3</v>
      </c>
      <c r="L193" s="32"/>
      <c r="M193" s="155" t="s">
        <v>3</v>
      </c>
      <c r="N193" s="156" t="s">
        <v>45</v>
      </c>
      <c r="O193" s="51"/>
      <c r="P193" s="157">
        <f>O193*H193</f>
        <v>0</v>
      </c>
      <c r="Q193" s="157">
        <v>0</v>
      </c>
      <c r="R193" s="157">
        <f>Q193*H193</f>
        <v>0</v>
      </c>
      <c r="S193" s="157">
        <v>0</v>
      </c>
      <c r="T193" s="158">
        <f>S193*H193</f>
        <v>0</v>
      </c>
      <c r="AR193" s="18" t="s">
        <v>178</v>
      </c>
      <c r="AT193" s="18" t="s">
        <v>173</v>
      </c>
      <c r="AU193" s="18" t="s">
        <v>82</v>
      </c>
      <c r="AY193" s="18" t="s">
        <v>171</v>
      </c>
      <c r="BE193" s="159">
        <f>IF(N193="základní",J193,0)</f>
        <v>0</v>
      </c>
      <c r="BF193" s="159">
        <f>IF(N193="snížená",J193,0)</f>
        <v>0</v>
      </c>
      <c r="BG193" s="159">
        <f>IF(N193="zákl. přenesená",J193,0)</f>
        <v>0</v>
      </c>
      <c r="BH193" s="159">
        <f>IF(N193="sníž. přenesená",J193,0)</f>
        <v>0</v>
      </c>
      <c r="BI193" s="159">
        <f>IF(N193="nulová",J193,0)</f>
        <v>0</v>
      </c>
      <c r="BJ193" s="18" t="s">
        <v>82</v>
      </c>
      <c r="BK193" s="159">
        <f>ROUND(I193*H193,2)</f>
        <v>0</v>
      </c>
      <c r="BL193" s="18" t="s">
        <v>178</v>
      </c>
      <c r="BM193" s="18" t="s">
        <v>920</v>
      </c>
    </row>
    <row r="194" spans="2:47" s="1" customFormat="1" ht="12">
      <c r="B194" s="32"/>
      <c r="D194" s="160" t="s">
        <v>180</v>
      </c>
      <c r="F194" s="161" t="s">
        <v>2091</v>
      </c>
      <c r="I194" s="93"/>
      <c r="L194" s="32"/>
      <c r="M194" s="162"/>
      <c r="N194" s="51"/>
      <c r="O194" s="51"/>
      <c r="P194" s="51"/>
      <c r="Q194" s="51"/>
      <c r="R194" s="51"/>
      <c r="S194" s="51"/>
      <c r="T194" s="52"/>
      <c r="AT194" s="18" t="s">
        <v>180</v>
      </c>
      <c r="AU194" s="18" t="s">
        <v>82</v>
      </c>
    </row>
    <row r="195" spans="2:63" s="11" customFormat="1" ht="25.9" customHeight="1">
      <c r="B195" s="134"/>
      <c r="D195" s="135" t="s">
        <v>73</v>
      </c>
      <c r="E195" s="136" t="s">
        <v>2122</v>
      </c>
      <c r="F195" s="136" t="s">
        <v>2123</v>
      </c>
      <c r="I195" s="137"/>
      <c r="J195" s="138">
        <f>BK195</f>
        <v>0</v>
      </c>
      <c r="L195" s="134"/>
      <c r="M195" s="139"/>
      <c r="N195" s="140"/>
      <c r="O195" s="140"/>
      <c r="P195" s="141">
        <f>SUM(P196:P305)</f>
        <v>0</v>
      </c>
      <c r="Q195" s="140"/>
      <c r="R195" s="141">
        <f>SUM(R196:R305)</f>
        <v>0</v>
      </c>
      <c r="S195" s="140"/>
      <c r="T195" s="142">
        <f>SUM(T196:T305)</f>
        <v>0</v>
      </c>
      <c r="AR195" s="135" t="s">
        <v>82</v>
      </c>
      <c r="AT195" s="143" t="s">
        <v>73</v>
      </c>
      <c r="AU195" s="143" t="s">
        <v>74</v>
      </c>
      <c r="AY195" s="135" t="s">
        <v>171</v>
      </c>
      <c r="BK195" s="144">
        <f>SUM(BK196:BK305)</f>
        <v>0</v>
      </c>
    </row>
    <row r="196" spans="2:65" s="1" customFormat="1" ht="16.5" customHeight="1">
      <c r="B196" s="147"/>
      <c r="C196" s="148" t="s">
        <v>74</v>
      </c>
      <c r="D196" s="148" t="s">
        <v>173</v>
      </c>
      <c r="E196" s="149" t="s">
        <v>2124</v>
      </c>
      <c r="F196" s="150" t="s">
        <v>2125</v>
      </c>
      <c r="G196" s="151" t="s">
        <v>187</v>
      </c>
      <c r="H196" s="152">
        <v>37.9</v>
      </c>
      <c r="I196" s="153"/>
      <c r="J196" s="154">
        <f>ROUND(I196*H196,2)</f>
        <v>0</v>
      </c>
      <c r="K196" s="150" t="s">
        <v>3</v>
      </c>
      <c r="L196" s="32"/>
      <c r="M196" s="155" t="s">
        <v>3</v>
      </c>
      <c r="N196" s="156" t="s">
        <v>45</v>
      </c>
      <c r="O196" s="51"/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AR196" s="18" t="s">
        <v>178</v>
      </c>
      <c r="AT196" s="18" t="s">
        <v>173</v>
      </c>
      <c r="AU196" s="18" t="s">
        <v>82</v>
      </c>
      <c r="AY196" s="18" t="s">
        <v>171</v>
      </c>
      <c r="BE196" s="159">
        <f>IF(N196="základní",J196,0)</f>
        <v>0</v>
      </c>
      <c r="BF196" s="159">
        <f>IF(N196="snížená",J196,0)</f>
        <v>0</v>
      </c>
      <c r="BG196" s="159">
        <f>IF(N196="zákl. přenesená",J196,0)</f>
        <v>0</v>
      </c>
      <c r="BH196" s="159">
        <f>IF(N196="sníž. přenesená",J196,0)</f>
        <v>0</v>
      </c>
      <c r="BI196" s="159">
        <f>IF(N196="nulová",J196,0)</f>
        <v>0</v>
      </c>
      <c r="BJ196" s="18" t="s">
        <v>82</v>
      </c>
      <c r="BK196" s="159">
        <f>ROUND(I196*H196,2)</f>
        <v>0</v>
      </c>
      <c r="BL196" s="18" t="s">
        <v>178</v>
      </c>
      <c r="BM196" s="18" t="s">
        <v>937</v>
      </c>
    </row>
    <row r="197" spans="2:47" s="1" customFormat="1" ht="12">
      <c r="B197" s="32"/>
      <c r="D197" s="160" t="s">
        <v>180</v>
      </c>
      <c r="F197" s="161" t="s">
        <v>2125</v>
      </c>
      <c r="I197" s="93"/>
      <c r="L197" s="32"/>
      <c r="M197" s="162"/>
      <c r="N197" s="51"/>
      <c r="O197" s="51"/>
      <c r="P197" s="51"/>
      <c r="Q197" s="51"/>
      <c r="R197" s="51"/>
      <c r="S197" s="51"/>
      <c r="T197" s="52"/>
      <c r="AT197" s="18" t="s">
        <v>180</v>
      </c>
      <c r="AU197" s="18" t="s">
        <v>82</v>
      </c>
    </row>
    <row r="198" spans="2:47" s="1" customFormat="1" ht="29.25">
      <c r="B198" s="32"/>
      <c r="D198" s="160" t="s">
        <v>649</v>
      </c>
      <c r="F198" s="207" t="s">
        <v>2126</v>
      </c>
      <c r="I198" s="93"/>
      <c r="L198" s="32"/>
      <c r="M198" s="162"/>
      <c r="N198" s="51"/>
      <c r="O198" s="51"/>
      <c r="P198" s="51"/>
      <c r="Q198" s="51"/>
      <c r="R198" s="51"/>
      <c r="S198" s="51"/>
      <c r="T198" s="52"/>
      <c r="AT198" s="18" t="s">
        <v>649</v>
      </c>
      <c r="AU198" s="18" t="s">
        <v>82</v>
      </c>
    </row>
    <row r="199" spans="2:65" s="1" customFormat="1" ht="16.5" customHeight="1">
      <c r="B199" s="147"/>
      <c r="C199" s="148" t="s">
        <v>74</v>
      </c>
      <c r="D199" s="148" t="s">
        <v>173</v>
      </c>
      <c r="E199" s="149" t="s">
        <v>2127</v>
      </c>
      <c r="F199" s="150" t="s">
        <v>2128</v>
      </c>
      <c r="G199" s="151" t="s">
        <v>187</v>
      </c>
      <c r="H199" s="152">
        <v>24.6</v>
      </c>
      <c r="I199" s="153"/>
      <c r="J199" s="154">
        <f>ROUND(I199*H199,2)</f>
        <v>0</v>
      </c>
      <c r="K199" s="150" t="s">
        <v>3</v>
      </c>
      <c r="L199" s="32"/>
      <c r="M199" s="155" t="s">
        <v>3</v>
      </c>
      <c r="N199" s="156" t="s">
        <v>45</v>
      </c>
      <c r="O199" s="51"/>
      <c r="P199" s="157">
        <f>O199*H199</f>
        <v>0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AR199" s="18" t="s">
        <v>178</v>
      </c>
      <c r="AT199" s="18" t="s">
        <v>173</v>
      </c>
      <c r="AU199" s="18" t="s">
        <v>82</v>
      </c>
      <c r="AY199" s="18" t="s">
        <v>171</v>
      </c>
      <c r="BE199" s="159">
        <f>IF(N199="základní",J199,0)</f>
        <v>0</v>
      </c>
      <c r="BF199" s="159">
        <f>IF(N199="snížená",J199,0)</f>
        <v>0</v>
      </c>
      <c r="BG199" s="159">
        <f>IF(N199="zákl. přenesená",J199,0)</f>
        <v>0</v>
      </c>
      <c r="BH199" s="159">
        <f>IF(N199="sníž. přenesená",J199,0)</f>
        <v>0</v>
      </c>
      <c r="BI199" s="159">
        <f>IF(N199="nulová",J199,0)</f>
        <v>0</v>
      </c>
      <c r="BJ199" s="18" t="s">
        <v>82</v>
      </c>
      <c r="BK199" s="159">
        <f>ROUND(I199*H199,2)</f>
        <v>0</v>
      </c>
      <c r="BL199" s="18" t="s">
        <v>178</v>
      </c>
      <c r="BM199" s="18" t="s">
        <v>951</v>
      </c>
    </row>
    <row r="200" spans="2:47" s="1" customFormat="1" ht="12">
      <c r="B200" s="32"/>
      <c r="D200" s="160" t="s">
        <v>180</v>
      </c>
      <c r="F200" s="161" t="s">
        <v>2128</v>
      </c>
      <c r="I200" s="93"/>
      <c r="L200" s="32"/>
      <c r="M200" s="162"/>
      <c r="N200" s="51"/>
      <c r="O200" s="51"/>
      <c r="P200" s="51"/>
      <c r="Q200" s="51"/>
      <c r="R200" s="51"/>
      <c r="S200" s="51"/>
      <c r="T200" s="52"/>
      <c r="AT200" s="18" t="s">
        <v>180</v>
      </c>
      <c r="AU200" s="18" t="s">
        <v>82</v>
      </c>
    </row>
    <row r="201" spans="2:47" s="1" customFormat="1" ht="29.25">
      <c r="B201" s="32"/>
      <c r="D201" s="160" t="s">
        <v>649</v>
      </c>
      <c r="F201" s="207" t="s">
        <v>2126</v>
      </c>
      <c r="I201" s="93"/>
      <c r="L201" s="32"/>
      <c r="M201" s="162"/>
      <c r="N201" s="51"/>
      <c r="O201" s="51"/>
      <c r="P201" s="51"/>
      <c r="Q201" s="51"/>
      <c r="R201" s="51"/>
      <c r="S201" s="51"/>
      <c r="T201" s="52"/>
      <c r="AT201" s="18" t="s">
        <v>649</v>
      </c>
      <c r="AU201" s="18" t="s">
        <v>82</v>
      </c>
    </row>
    <row r="202" spans="2:65" s="1" customFormat="1" ht="16.5" customHeight="1">
      <c r="B202" s="147"/>
      <c r="C202" s="148" t="s">
        <v>74</v>
      </c>
      <c r="D202" s="148" t="s">
        <v>173</v>
      </c>
      <c r="E202" s="149" t="s">
        <v>2129</v>
      </c>
      <c r="F202" s="150" t="s">
        <v>2130</v>
      </c>
      <c r="G202" s="151" t="s">
        <v>187</v>
      </c>
      <c r="H202" s="152">
        <v>32.3</v>
      </c>
      <c r="I202" s="153"/>
      <c r="J202" s="154">
        <f>ROUND(I202*H202,2)</f>
        <v>0</v>
      </c>
      <c r="K202" s="150" t="s">
        <v>3</v>
      </c>
      <c r="L202" s="32"/>
      <c r="M202" s="155" t="s">
        <v>3</v>
      </c>
      <c r="N202" s="156" t="s">
        <v>45</v>
      </c>
      <c r="O202" s="51"/>
      <c r="P202" s="157">
        <f>O202*H202</f>
        <v>0</v>
      </c>
      <c r="Q202" s="157">
        <v>0</v>
      </c>
      <c r="R202" s="157">
        <f>Q202*H202</f>
        <v>0</v>
      </c>
      <c r="S202" s="157">
        <v>0</v>
      </c>
      <c r="T202" s="158">
        <f>S202*H202</f>
        <v>0</v>
      </c>
      <c r="AR202" s="18" t="s">
        <v>178</v>
      </c>
      <c r="AT202" s="18" t="s">
        <v>173</v>
      </c>
      <c r="AU202" s="18" t="s">
        <v>82</v>
      </c>
      <c r="AY202" s="18" t="s">
        <v>171</v>
      </c>
      <c r="BE202" s="159">
        <f>IF(N202="základní",J202,0)</f>
        <v>0</v>
      </c>
      <c r="BF202" s="159">
        <f>IF(N202="snížená",J202,0)</f>
        <v>0</v>
      </c>
      <c r="BG202" s="159">
        <f>IF(N202="zákl. přenesená",J202,0)</f>
        <v>0</v>
      </c>
      <c r="BH202" s="159">
        <f>IF(N202="sníž. přenesená",J202,0)</f>
        <v>0</v>
      </c>
      <c r="BI202" s="159">
        <f>IF(N202="nulová",J202,0)</f>
        <v>0</v>
      </c>
      <c r="BJ202" s="18" t="s">
        <v>82</v>
      </c>
      <c r="BK202" s="159">
        <f>ROUND(I202*H202,2)</f>
        <v>0</v>
      </c>
      <c r="BL202" s="18" t="s">
        <v>178</v>
      </c>
      <c r="BM202" s="18" t="s">
        <v>963</v>
      </c>
    </row>
    <row r="203" spans="2:47" s="1" customFormat="1" ht="12">
      <c r="B203" s="32"/>
      <c r="D203" s="160" t="s">
        <v>180</v>
      </c>
      <c r="F203" s="161" t="s">
        <v>2131</v>
      </c>
      <c r="I203" s="93"/>
      <c r="L203" s="32"/>
      <c r="M203" s="162"/>
      <c r="N203" s="51"/>
      <c r="O203" s="51"/>
      <c r="P203" s="51"/>
      <c r="Q203" s="51"/>
      <c r="R203" s="51"/>
      <c r="S203" s="51"/>
      <c r="T203" s="52"/>
      <c r="AT203" s="18" t="s">
        <v>180</v>
      </c>
      <c r="AU203" s="18" t="s">
        <v>82</v>
      </c>
    </row>
    <row r="204" spans="2:47" s="1" customFormat="1" ht="29.25">
      <c r="B204" s="32"/>
      <c r="D204" s="160" t="s">
        <v>649</v>
      </c>
      <c r="F204" s="207" t="s">
        <v>2126</v>
      </c>
      <c r="I204" s="93"/>
      <c r="L204" s="32"/>
      <c r="M204" s="162"/>
      <c r="N204" s="51"/>
      <c r="O204" s="51"/>
      <c r="P204" s="51"/>
      <c r="Q204" s="51"/>
      <c r="R204" s="51"/>
      <c r="S204" s="51"/>
      <c r="T204" s="52"/>
      <c r="AT204" s="18" t="s">
        <v>649</v>
      </c>
      <c r="AU204" s="18" t="s">
        <v>82</v>
      </c>
    </row>
    <row r="205" spans="2:65" s="1" customFormat="1" ht="16.5" customHeight="1">
      <c r="B205" s="147"/>
      <c r="C205" s="148" t="s">
        <v>74</v>
      </c>
      <c r="D205" s="148" t="s">
        <v>173</v>
      </c>
      <c r="E205" s="149" t="s">
        <v>2132</v>
      </c>
      <c r="F205" s="150" t="s">
        <v>2133</v>
      </c>
      <c r="G205" s="151" t="s">
        <v>187</v>
      </c>
      <c r="H205" s="152">
        <v>28.7</v>
      </c>
      <c r="I205" s="153"/>
      <c r="J205" s="154">
        <f>ROUND(I205*H205,2)</f>
        <v>0</v>
      </c>
      <c r="K205" s="150" t="s">
        <v>3</v>
      </c>
      <c r="L205" s="32"/>
      <c r="M205" s="155" t="s">
        <v>3</v>
      </c>
      <c r="N205" s="156" t="s">
        <v>45</v>
      </c>
      <c r="O205" s="51"/>
      <c r="P205" s="157">
        <f>O205*H205</f>
        <v>0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AR205" s="18" t="s">
        <v>178</v>
      </c>
      <c r="AT205" s="18" t="s">
        <v>173</v>
      </c>
      <c r="AU205" s="18" t="s">
        <v>82</v>
      </c>
      <c r="AY205" s="18" t="s">
        <v>171</v>
      </c>
      <c r="BE205" s="159">
        <f>IF(N205="základní",J205,0)</f>
        <v>0</v>
      </c>
      <c r="BF205" s="159">
        <f>IF(N205="snížená",J205,0)</f>
        <v>0</v>
      </c>
      <c r="BG205" s="159">
        <f>IF(N205="zákl. přenesená",J205,0)</f>
        <v>0</v>
      </c>
      <c r="BH205" s="159">
        <f>IF(N205="sníž. přenesená",J205,0)</f>
        <v>0</v>
      </c>
      <c r="BI205" s="159">
        <f>IF(N205="nulová",J205,0)</f>
        <v>0</v>
      </c>
      <c r="BJ205" s="18" t="s">
        <v>82</v>
      </c>
      <c r="BK205" s="159">
        <f>ROUND(I205*H205,2)</f>
        <v>0</v>
      </c>
      <c r="BL205" s="18" t="s">
        <v>178</v>
      </c>
      <c r="BM205" s="18" t="s">
        <v>975</v>
      </c>
    </row>
    <row r="206" spans="2:47" s="1" customFormat="1" ht="12">
      <c r="B206" s="32"/>
      <c r="D206" s="160" t="s">
        <v>180</v>
      </c>
      <c r="F206" s="161" t="s">
        <v>2133</v>
      </c>
      <c r="I206" s="93"/>
      <c r="L206" s="32"/>
      <c r="M206" s="162"/>
      <c r="N206" s="51"/>
      <c r="O206" s="51"/>
      <c r="P206" s="51"/>
      <c r="Q206" s="51"/>
      <c r="R206" s="51"/>
      <c r="S206" s="51"/>
      <c r="T206" s="52"/>
      <c r="AT206" s="18" t="s">
        <v>180</v>
      </c>
      <c r="AU206" s="18" t="s">
        <v>82</v>
      </c>
    </row>
    <row r="207" spans="2:47" s="1" customFormat="1" ht="29.25">
      <c r="B207" s="32"/>
      <c r="D207" s="160" t="s">
        <v>649</v>
      </c>
      <c r="F207" s="207" t="s">
        <v>2126</v>
      </c>
      <c r="I207" s="93"/>
      <c r="L207" s="32"/>
      <c r="M207" s="162"/>
      <c r="N207" s="51"/>
      <c r="O207" s="51"/>
      <c r="P207" s="51"/>
      <c r="Q207" s="51"/>
      <c r="R207" s="51"/>
      <c r="S207" s="51"/>
      <c r="T207" s="52"/>
      <c r="AT207" s="18" t="s">
        <v>649</v>
      </c>
      <c r="AU207" s="18" t="s">
        <v>82</v>
      </c>
    </row>
    <row r="208" spans="2:65" s="1" customFormat="1" ht="16.5" customHeight="1">
      <c r="B208" s="147"/>
      <c r="C208" s="148" t="s">
        <v>74</v>
      </c>
      <c r="D208" s="148" t="s">
        <v>173</v>
      </c>
      <c r="E208" s="149" t="s">
        <v>2134</v>
      </c>
      <c r="F208" s="150" t="s">
        <v>2135</v>
      </c>
      <c r="G208" s="151" t="s">
        <v>187</v>
      </c>
      <c r="H208" s="152">
        <v>52.5</v>
      </c>
      <c r="I208" s="153"/>
      <c r="J208" s="154">
        <f>ROUND(I208*H208,2)</f>
        <v>0</v>
      </c>
      <c r="K208" s="150" t="s">
        <v>3</v>
      </c>
      <c r="L208" s="32"/>
      <c r="M208" s="155" t="s">
        <v>3</v>
      </c>
      <c r="N208" s="156" t="s">
        <v>45</v>
      </c>
      <c r="O208" s="51"/>
      <c r="P208" s="157">
        <f>O208*H208</f>
        <v>0</v>
      </c>
      <c r="Q208" s="157">
        <v>0</v>
      </c>
      <c r="R208" s="157">
        <f>Q208*H208</f>
        <v>0</v>
      </c>
      <c r="S208" s="157">
        <v>0</v>
      </c>
      <c r="T208" s="158">
        <f>S208*H208</f>
        <v>0</v>
      </c>
      <c r="AR208" s="18" t="s">
        <v>178</v>
      </c>
      <c r="AT208" s="18" t="s">
        <v>173</v>
      </c>
      <c r="AU208" s="18" t="s">
        <v>82</v>
      </c>
      <c r="AY208" s="18" t="s">
        <v>171</v>
      </c>
      <c r="BE208" s="159">
        <f>IF(N208="základní",J208,0)</f>
        <v>0</v>
      </c>
      <c r="BF208" s="159">
        <f>IF(N208="snížená",J208,0)</f>
        <v>0</v>
      </c>
      <c r="BG208" s="159">
        <f>IF(N208="zákl. přenesená",J208,0)</f>
        <v>0</v>
      </c>
      <c r="BH208" s="159">
        <f>IF(N208="sníž. přenesená",J208,0)</f>
        <v>0</v>
      </c>
      <c r="BI208" s="159">
        <f>IF(N208="nulová",J208,0)</f>
        <v>0</v>
      </c>
      <c r="BJ208" s="18" t="s">
        <v>82</v>
      </c>
      <c r="BK208" s="159">
        <f>ROUND(I208*H208,2)</f>
        <v>0</v>
      </c>
      <c r="BL208" s="18" t="s">
        <v>178</v>
      </c>
      <c r="BM208" s="18" t="s">
        <v>988</v>
      </c>
    </row>
    <row r="209" spans="2:47" s="1" customFormat="1" ht="12">
      <c r="B209" s="32"/>
      <c r="D209" s="160" t="s">
        <v>180</v>
      </c>
      <c r="F209" s="161" t="s">
        <v>2135</v>
      </c>
      <c r="I209" s="93"/>
      <c r="L209" s="32"/>
      <c r="M209" s="162"/>
      <c r="N209" s="51"/>
      <c r="O209" s="51"/>
      <c r="P209" s="51"/>
      <c r="Q209" s="51"/>
      <c r="R209" s="51"/>
      <c r="S209" s="51"/>
      <c r="T209" s="52"/>
      <c r="AT209" s="18" t="s">
        <v>180</v>
      </c>
      <c r="AU209" s="18" t="s">
        <v>82</v>
      </c>
    </row>
    <row r="210" spans="2:47" s="1" customFormat="1" ht="29.25">
      <c r="B210" s="32"/>
      <c r="D210" s="160" t="s">
        <v>649</v>
      </c>
      <c r="F210" s="207" t="s">
        <v>2126</v>
      </c>
      <c r="I210" s="93"/>
      <c r="L210" s="32"/>
      <c r="M210" s="162"/>
      <c r="N210" s="51"/>
      <c r="O210" s="51"/>
      <c r="P210" s="51"/>
      <c r="Q210" s="51"/>
      <c r="R210" s="51"/>
      <c r="S210" s="51"/>
      <c r="T210" s="52"/>
      <c r="AT210" s="18" t="s">
        <v>649</v>
      </c>
      <c r="AU210" s="18" t="s">
        <v>82</v>
      </c>
    </row>
    <row r="211" spans="2:65" s="1" customFormat="1" ht="16.5" customHeight="1">
      <c r="B211" s="147"/>
      <c r="C211" s="148" t="s">
        <v>74</v>
      </c>
      <c r="D211" s="148" t="s">
        <v>173</v>
      </c>
      <c r="E211" s="149" t="s">
        <v>2136</v>
      </c>
      <c r="F211" s="150" t="s">
        <v>2135</v>
      </c>
      <c r="G211" s="151" t="s">
        <v>187</v>
      </c>
      <c r="H211" s="152">
        <v>29.5</v>
      </c>
      <c r="I211" s="153"/>
      <c r="J211" s="154">
        <f>ROUND(I211*H211,2)</f>
        <v>0</v>
      </c>
      <c r="K211" s="150" t="s">
        <v>3</v>
      </c>
      <c r="L211" s="32"/>
      <c r="M211" s="155" t="s">
        <v>3</v>
      </c>
      <c r="N211" s="156" t="s">
        <v>45</v>
      </c>
      <c r="O211" s="51"/>
      <c r="P211" s="157">
        <f>O211*H211</f>
        <v>0</v>
      </c>
      <c r="Q211" s="157">
        <v>0</v>
      </c>
      <c r="R211" s="157">
        <f>Q211*H211</f>
        <v>0</v>
      </c>
      <c r="S211" s="157">
        <v>0</v>
      </c>
      <c r="T211" s="158">
        <f>S211*H211</f>
        <v>0</v>
      </c>
      <c r="AR211" s="18" t="s">
        <v>178</v>
      </c>
      <c r="AT211" s="18" t="s">
        <v>173</v>
      </c>
      <c r="AU211" s="18" t="s">
        <v>82</v>
      </c>
      <c r="AY211" s="18" t="s">
        <v>171</v>
      </c>
      <c r="BE211" s="159">
        <f>IF(N211="základní",J211,0)</f>
        <v>0</v>
      </c>
      <c r="BF211" s="159">
        <f>IF(N211="snížená",J211,0)</f>
        <v>0</v>
      </c>
      <c r="BG211" s="159">
        <f>IF(N211="zákl. přenesená",J211,0)</f>
        <v>0</v>
      </c>
      <c r="BH211" s="159">
        <f>IF(N211="sníž. přenesená",J211,0)</f>
        <v>0</v>
      </c>
      <c r="BI211" s="159">
        <f>IF(N211="nulová",J211,0)</f>
        <v>0</v>
      </c>
      <c r="BJ211" s="18" t="s">
        <v>82</v>
      </c>
      <c r="BK211" s="159">
        <f>ROUND(I211*H211,2)</f>
        <v>0</v>
      </c>
      <c r="BL211" s="18" t="s">
        <v>178</v>
      </c>
      <c r="BM211" s="18" t="s">
        <v>996</v>
      </c>
    </row>
    <row r="212" spans="2:47" s="1" customFormat="1" ht="12">
      <c r="B212" s="32"/>
      <c r="D212" s="160" t="s">
        <v>180</v>
      </c>
      <c r="F212" s="161" t="s">
        <v>2135</v>
      </c>
      <c r="I212" s="93"/>
      <c r="L212" s="32"/>
      <c r="M212" s="162"/>
      <c r="N212" s="51"/>
      <c r="O212" s="51"/>
      <c r="P212" s="51"/>
      <c r="Q212" s="51"/>
      <c r="R212" s="51"/>
      <c r="S212" s="51"/>
      <c r="T212" s="52"/>
      <c r="AT212" s="18" t="s">
        <v>180</v>
      </c>
      <c r="AU212" s="18" t="s">
        <v>82</v>
      </c>
    </row>
    <row r="213" spans="2:47" s="1" customFormat="1" ht="29.25">
      <c r="B213" s="32"/>
      <c r="D213" s="160" t="s">
        <v>649</v>
      </c>
      <c r="F213" s="207" t="s">
        <v>4356</v>
      </c>
      <c r="I213" s="93"/>
      <c r="L213" s="32"/>
      <c r="M213" s="162"/>
      <c r="N213" s="51"/>
      <c r="O213" s="51"/>
      <c r="P213" s="51"/>
      <c r="Q213" s="51"/>
      <c r="R213" s="51"/>
      <c r="S213" s="51"/>
      <c r="T213" s="52"/>
      <c r="AT213" s="18" t="s">
        <v>649</v>
      </c>
      <c r="AU213" s="18" t="s">
        <v>82</v>
      </c>
    </row>
    <row r="214" spans="2:65" s="1" customFormat="1" ht="16.5" customHeight="1">
      <c r="B214" s="147"/>
      <c r="C214" s="148" t="s">
        <v>74</v>
      </c>
      <c r="D214" s="148" t="s">
        <v>173</v>
      </c>
      <c r="E214" s="149" t="s">
        <v>2137</v>
      </c>
      <c r="F214" s="150" t="s">
        <v>2138</v>
      </c>
      <c r="G214" s="151" t="s">
        <v>187</v>
      </c>
      <c r="H214" s="152">
        <v>52.5</v>
      </c>
      <c r="I214" s="153"/>
      <c r="J214" s="154">
        <f>ROUND(I214*H214,2)</f>
        <v>0</v>
      </c>
      <c r="K214" s="150" t="s">
        <v>3</v>
      </c>
      <c r="L214" s="32"/>
      <c r="M214" s="155" t="s">
        <v>3</v>
      </c>
      <c r="N214" s="156" t="s">
        <v>45</v>
      </c>
      <c r="O214" s="51"/>
      <c r="P214" s="157">
        <f>O214*H214</f>
        <v>0</v>
      </c>
      <c r="Q214" s="157">
        <v>0</v>
      </c>
      <c r="R214" s="157">
        <f>Q214*H214</f>
        <v>0</v>
      </c>
      <c r="S214" s="157">
        <v>0</v>
      </c>
      <c r="T214" s="158">
        <f>S214*H214</f>
        <v>0</v>
      </c>
      <c r="AR214" s="18" t="s">
        <v>178</v>
      </c>
      <c r="AT214" s="18" t="s">
        <v>173</v>
      </c>
      <c r="AU214" s="18" t="s">
        <v>82</v>
      </c>
      <c r="AY214" s="18" t="s">
        <v>171</v>
      </c>
      <c r="BE214" s="159">
        <f>IF(N214="základní",J214,0)</f>
        <v>0</v>
      </c>
      <c r="BF214" s="159">
        <f>IF(N214="snížená",J214,0)</f>
        <v>0</v>
      </c>
      <c r="BG214" s="159">
        <f>IF(N214="zákl. přenesená",J214,0)</f>
        <v>0</v>
      </c>
      <c r="BH214" s="159">
        <f>IF(N214="sníž. přenesená",J214,0)</f>
        <v>0</v>
      </c>
      <c r="BI214" s="159">
        <f>IF(N214="nulová",J214,0)</f>
        <v>0</v>
      </c>
      <c r="BJ214" s="18" t="s">
        <v>82</v>
      </c>
      <c r="BK214" s="159">
        <f>ROUND(I214*H214,2)</f>
        <v>0</v>
      </c>
      <c r="BL214" s="18" t="s">
        <v>178</v>
      </c>
      <c r="BM214" s="18" t="s">
        <v>1006</v>
      </c>
    </row>
    <row r="215" spans="2:47" s="1" customFormat="1" ht="12">
      <c r="B215" s="32"/>
      <c r="D215" s="160" t="s">
        <v>180</v>
      </c>
      <c r="F215" s="161" t="s">
        <v>2138</v>
      </c>
      <c r="I215" s="93"/>
      <c r="L215" s="32"/>
      <c r="M215" s="162"/>
      <c r="N215" s="51"/>
      <c r="O215" s="51"/>
      <c r="P215" s="51"/>
      <c r="Q215" s="51"/>
      <c r="R215" s="51"/>
      <c r="S215" s="51"/>
      <c r="T215" s="52"/>
      <c r="AT215" s="18" t="s">
        <v>180</v>
      </c>
      <c r="AU215" s="18" t="s">
        <v>82</v>
      </c>
    </row>
    <row r="216" spans="2:47" s="1" customFormat="1" ht="29.25">
      <c r="B216" s="32"/>
      <c r="D216" s="160" t="s">
        <v>649</v>
      </c>
      <c r="F216" s="207" t="s">
        <v>2126</v>
      </c>
      <c r="I216" s="93"/>
      <c r="L216" s="32"/>
      <c r="M216" s="162"/>
      <c r="N216" s="51"/>
      <c r="O216" s="51"/>
      <c r="P216" s="51"/>
      <c r="Q216" s="51"/>
      <c r="R216" s="51"/>
      <c r="S216" s="51"/>
      <c r="T216" s="52"/>
      <c r="AT216" s="18" t="s">
        <v>649</v>
      </c>
      <c r="AU216" s="18" t="s">
        <v>82</v>
      </c>
    </row>
    <row r="217" spans="2:65" s="1" customFormat="1" ht="16.5" customHeight="1">
      <c r="B217" s="147"/>
      <c r="C217" s="148" t="s">
        <v>74</v>
      </c>
      <c r="D217" s="148" t="s">
        <v>173</v>
      </c>
      <c r="E217" s="149" t="s">
        <v>2139</v>
      </c>
      <c r="F217" s="150" t="s">
        <v>2138</v>
      </c>
      <c r="G217" s="151" t="s">
        <v>187</v>
      </c>
      <c r="H217" s="152">
        <v>25.8</v>
      </c>
      <c r="I217" s="153"/>
      <c r="J217" s="154">
        <f>ROUND(I217*H217,2)</f>
        <v>0</v>
      </c>
      <c r="K217" s="150" t="s">
        <v>3</v>
      </c>
      <c r="L217" s="32"/>
      <c r="M217" s="155" t="s">
        <v>3</v>
      </c>
      <c r="N217" s="156" t="s">
        <v>45</v>
      </c>
      <c r="O217" s="51"/>
      <c r="P217" s="157">
        <f>O217*H217</f>
        <v>0</v>
      </c>
      <c r="Q217" s="157">
        <v>0</v>
      </c>
      <c r="R217" s="157">
        <f>Q217*H217</f>
        <v>0</v>
      </c>
      <c r="S217" s="157">
        <v>0</v>
      </c>
      <c r="T217" s="158">
        <f>S217*H217</f>
        <v>0</v>
      </c>
      <c r="AR217" s="18" t="s">
        <v>178</v>
      </c>
      <c r="AT217" s="18" t="s">
        <v>173</v>
      </c>
      <c r="AU217" s="18" t="s">
        <v>82</v>
      </c>
      <c r="AY217" s="18" t="s">
        <v>171</v>
      </c>
      <c r="BE217" s="159">
        <f>IF(N217="základní",J217,0)</f>
        <v>0</v>
      </c>
      <c r="BF217" s="159">
        <f>IF(N217="snížená",J217,0)</f>
        <v>0</v>
      </c>
      <c r="BG217" s="159">
        <f>IF(N217="zákl. přenesená",J217,0)</f>
        <v>0</v>
      </c>
      <c r="BH217" s="159">
        <f>IF(N217="sníž. přenesená",J217,0)</f>
        <v>0</v>
      </c>
      <c r="BI217" s="159">
        <f>IF(N217="nulová",J217,0)</f>
        <v>0</v>
      </c>
      <c r="BJ217" s="18" t="s">
        <v>82</v>
      </c>
      <c r="BK217" s="159">
        <f>ROUND(I217*H217,2)</f>
        <v>0</v>
      </c>
      <c r="BL217" s="18" t="s">
        <v>178</v>
      </c>
      <c r="BM217" s="18" t="s">
        <v>1018</v>
      </c>
    </row>
    <row r="218" spans="2:47" s="1" customFormat="1" ht="12">
      <c r="B218" s="32"/>
      <c r="D218" s="160" t="s">
        <v>180</v>
      </c>
      <c r="F218" s="161" t="s">
        <v>2138</v>
      </c>
      <c r="I218" s="93"/>
      <c r="L218" s="32"/>
      <c r="M218" s="162"/>
      <c r="N218" s="51"/>
      <c r="O218" s="51"/>
      <c r="P218" s="51"/>
      <c r="Q218" s="51"/>
      <c r="R218" s="51"/>
      <c r="S218" s="51"/>
      <c r="T218" s="52"/>
      <c r="AT218" s="18" t="s">
        <v>180</v>
      </c>
      <c r="AU218" s="18" t="s">
        <v>82</v>
      </c>
    </row>
    <row r="219" spans="2:47" s="1" customFormat="1" ht="29.25">
      <c r="B219" s="32"/>
      <c r="D219" s="160" t="s">
        <v>649</v>
      </c>
      <c r="F219" s="207" t="s">
        <v>4356</v>
      </c>
      <c r="I219" s="93"/>
      <c r="L219" s="32"/>
      <c r="M219" s="162"/>
      <c r="N219" s="51"/>
      <c r="O219" s="51"/>
      <c r="P219" s="51"/>
      <c r="Q219" s="51"/>
      <c r="R219" s="51"/>
      <c r="S219" s="51"/>
      <c r="T219" s="52"/>
      <c r="AT219" s="18" t="s">
        <v>649</v>
      </c>
      <c r="AU219" s="18" t="s">
        <v>82</v>
      </c>
    </row>
    <row r="220" spans="2:65" s="1" customFormat="1" ht="16.5" customHeight="1">
      <c r="B220" s="147"/>
      <c r="C220" s="148" t="s">
        <v>74</v>
      </c>
      <c r="D220" s="148" t="s">
        <v>173</v>
      </c>
      <c r="E220" s="149" t="s">
        <v>2140</v>
      </c>
      <c r="F220" s="150" t="s">
        <v>2141</v>
      </c>
      <c r="G220" s="151" t="s">
        <v>187</v>
      </c>
      <c r="H220" s="152">
        <v>18.2</v>
      </c>
      <c r="I220" s="153"/>
      <c r="J220" s="154">
        <f>ROUND(I220*H220,2)</f>
        <v>0</v>
      </c>
      <c r="K220" s="150" t="s">
        <v>3</v>
      </c>
      <c r="L220" s="32"/>
      <c r="M220" s="155" t="s">
        <v>3</v>
      </c>
      <c r="N220" s="156" t="s">
        <v>45</v>
      </c>
      <c r="O220" s="51"/>
      <c r="P220" s="157">
        <f>O220*H220</f>
        <v>0</v>
      </c>
      <c r="Q220" s="157">
        <v>0</v>
      </c>
      <c r="R220" s="157">
        <f>Q220*H220</f>
        <v>0</v>
      </c>
      <c r="S220" s="157">
        <v>0</v>
      </c>
      <c r="T220" s="158">
        <f>S220*H220</f>
        <v>0</v>
      </c>
      <c r="AR220" s="18" t="s">
        <v>178</v>
      </c>
      <c r="AT220" s="18" t="s">
        <v>173</v>
      </c>
      <c r="AU220" s="18" t="s">
        <v>82</v>
      </c>
      <c r="AY220" s="18" t="s">
        <v>171</v>
      </c>
      <c r="BE220" s="159">
        <f>IF(N220="základní",J220,0)</f>
        <v>0</v>
      </c>
      <c r="BF220" s="159">
        <f>IF(N220="snížená",J220,0)</f>
        <v>0</v>
      </c>
      <c r="BG220" s="159">
        <f>IF(N220="zákl. přenesená",J220,0)</f>
        <v>0</v>
      </c>
      <c r="BH220" s="159">
        <f>IF(N220="sníž. přenesená",J220,0)</f>
        <v>0</v>
      </c>
      <c r="BI220" s="159">
        <f>IF(N220="nulová",J220,0)</f>
        <v>0</v>
      </c>
      <c r="BJ220" s="18" t="s">
        <v>82</v>
      </c>
      <c r="BK220" s="159">
        <f>ROUND(I220*H220,2)</f>
        <v>0</v>
      </c>
      <c r="BL220" s="18" t="s">
        <v>178</v>
      </c>
      <c r="BM220" s="18" t="s">
        <v>1028</v>
      </c>
    </row>
    <row r="221" spans="2:47" s="1" customFormat="1" ht="12">
      <c r="B221" s="32"/>
      <c r="D221" s="160" t="s">
        <v>180</v>
      </c>
      <c r="F221" s="161" t="s">
        <v>2141</v>
      </c>
      <c r="I221" s="93"/>
      <c r="L221" s="32"/>
      <c r="M221" s="162"/>
      <c r="N221" s="51"/>
      <c r="O221" s="51"/>
      <c r="P221" s="51"/>
      <c r="Q221" s="51"/>
      <c r="R221" s="51"/>
      <c r="S221" s="51"/>
      <c r="T221" s="52"/>
      <c r="AT221" s="18" t="s">
        <v>180</v>
      </c>
      <c r="AU221" s="18" t="s">
        <v>82</v>
      </c>
    </row>
    <row r="222" spans="2:47" s="1" customFormat="1" ht="29.25">
      <c r="B222" s="32"/>
      <c r="D222" s="160" t="s">
        <v>649</v>
      </c>
      <c r="F222" s="207" t="s">
        <v>2126</v>
      </c>
      <c r="I222" s="93"/>
      <c r="L222" s="32"/>
      <c r="M222" s="162"/>
      <c r="N222" s="51"/>
      <c r="O222" s="51"/>
      <c r="P222" s="51"/>
      <c r="Q222" s="51"/>
      <c r="R222" s="51"/>
      <c r="S222" s="51"/>
      <c r="T222" s="52"/>
      <c r="AT222" s="18" t="s">
        <v>649</v>
      </c>
      <c r="AU222" s="18" t="s">
        <v>82</v>
      </c>
    </row>
    <row r="223" spans="2:65" s="1" customFormat="1" ht="16.5" customHeight="1">
      <c r="B223" s="147"/>
      <c r="C223" s="148" t="s">
        <v>74</v>
      </c>
      <c r="D223" s="148" t="s">
        <v>173</v>
      </c>
      <c r="E223" s="149" t="s">
        <v>2142</v>
      </c>
      <c r="F223" s="150" t="s">
        <v>2143</v>
      </c>
      <c r="G223" s="151" t="s">
        <v>187</v>
      </c>
      <c r="H223" s="152">
        <v>18.2</v>
      </c>
      <c r="I223" s="153"/>
      <c r="J223" s="154">
        <f>ROUND(I223*H223,2)</f>
        <v>0</v>
      </c>
      <c r="K223" s="150" t="s">
        <v>3</v>
      </c>
      <c r="L223" s="32"/>
      <c r="M223" s="155" t="s">
        <v>3</v>
      </c>
      <c r="N223" s="156" t="s">
        <v>45</v>
      </c>
      <c r="O223" s="51"/>
      <c r="P223" s="157">
        <f>O223*H223</f>
        <v>0</v>
      </c>
      <c r="Q223" s="157">
        <v>0</v>
      </c>
      <c r="R223" s="157">
        <f>Q223*H223</f>
        <v>0</v>
      </c>
      <c r="S223" s="157">
        <v>0</v>
      </c>
      <c r="T223" s="158">
        <f>S223*H223</f>
        <v>0</v>
      </c>
      <c r="AR223" s="18" t="s">
        <v>178</v>
      </c>
      <c r="AT223" s="18" t="s">
        <v>173</v>
      </c>
      <c r="AU223" s="18" t="s">
        <v>82</v>
      </c>
      <c r="AY223" s="18" t="s">
        <v>171</v>
      </c>
      <c r="BE223" s="159">
        <f>IF(N223="základní",J223,0)</f>
        <v>0</v>
      </c>
      <c r="BF223" s="159">
        <f>IF(N223="snížená",J223,0)</f>
        <v>0</v>
      </c>
      <c r="BG223" s="159">
        <f>IF(N223="zákl. přenesená",J223,0)</f>
        <v>0</v>
      </c>
      <c r="BH223" s="159">
        <f>IF(N223="sníž. přenesená",J223,0)</f>
        <v>0</v>
      </c>
      <c r="BI223" s="159">
        <f>IF(N223="nulová",J223,0)</f>
        <v>0</v>
      </c>
      <c r="BJ223" s="18" t="s">
        <v>82</v>
      </c>
      <c r="BK223" s="159">
        <f>ROUND(I223*H223,2)</f>
        <v>0</v>
      </c>
      <c r="BL223" s="18" t="s">
        <v>178</v>
      </c>
      <c r="BM223" s="18" t="s">
        <v>1040</v>
      </c>
    </row>
    <row r="224" spans="2:47" s="1" customFormat="1" ht="12">
      <c r="B224" s="32"/>
      <c r="D224" s="160" t="s">
        <v>180</v>
      </c>
      <c r="F224" s="161" t="s">
        <v>2143</v>
      </c>
      <c r="I224" s="93"/>
      <c r="L224" s="32"/>
      <c r="M224" s="162"/>
      <c r="N224" s="51"/>
      <c r="O224" s="51"/>
      <c r="P224" s="51"/>
      <c r="Q224" s="51"/>
      <c r="R224" s="51"/>
      <c r="S224" s="51"/>
      <c r="T224" s="52"/>
      <c r="AT224" s="18" t="s">
        <v>180</v>
      </c>
      <c r="AU224" s="18" t="s">
        <v>82</v>
      </c>
    </row>
    <row r="225" spans="2:47" s="1" customFormat="1" ht="29.25">
      <c r="B225" s="32"/>
      <c r="D225" s="160" t="s">
        <v>649</v>
      </c>
      <c r="F225" s="207" t="s">
        <v>2126</v>
      </c>
      <c r="I225" s="93"/>
      <c r="L225" s="32"/>
      <c r="M225" s="162"/>
      <c r="N225" s="51"/>
      <c r="O225" s="51"/>
      <c r="P225" s="51"/>
      <c r="Q225" s="51"/>
      <c r="R225" s="51"/>
      <c r="S225" s="51"/>
      <c r="T225" s="52"/>
      <c r="AT225" s="18" t="s">
        <v>649</v>
      </c>
      <c r="AU225" s="18" t="s">
        <v>82</v>
      </c>
    </row>
    <row r="226" spans="2:65" s="1" customFormat="1" ht="16.5" customHeight="1">
      <c r="B226" s="147"/>
      <c r="C226" s="148" t="s">
        <v>74</v>
      </c>
      <c r="D226" s="148" t="s">
        <v>173</v>
      </c>
      <c r="E226" s="149" t="s">
        <v>2144</v>
      </c>
      <c r="F226" s="150" t="s">
        <v>2145</v>
      </c>
      <c r="G226" s="151" t="s">
        <v>187</v>
      </c>
      <c r="H226" s="152">
        <v>25.3</v>
      </c>
      <c r="I226" s="153"/>
      <c r="J226" s="154">
        <f>ROUND(I226*H226,2)</f>
        <v>0</v>
      </c>
      <c r="K226" s="150" t="s">
        <v>3</v>
      </c>
      <c r="L226" s="32"/>
      <c r="M226" s="155" t="s">
        <v>3</v>
      </c>
      <c r="N226" s="156" t="s">
        <v>45</v>
      </c>
      <c r="O226" s="51"/>
      <c r="P226" s="157">
        <f>O226*H226</f>
        <v>0</v>
      </c>
      <c r="Q226" s="157">
        <v>0</v>
      </c>
      <c r="R226" s="157">
        <f>Q226*H226</f>
        <v>0</v>
      </c>
      <c r="S226" s="157">
        <v>0</v>
      </c>
      <c r="T226" s="158">
        <f>S226*H226</f>
        <v>0</v>
      </c>
      <c r="AR226" s="18" t="s">
        <v>178</v>
      </c>
      <c r="AT226" s="18" t="s">
        <v>173</v>
      </c>
      <c r="AU226" s="18" t="s">
        <v>82</v>
      </c>
      <c r="AY226" s="18" t="s">
        <v>171</v>
      </c>
      <c r="BE226" s="159">
        <f>IF(N226="základní",J226,0)</f>
        <v>0</v>
      </c>
      <c r="BF226" s="159">
        <f>IF(N226="snížená",J226,0)</f>
        <v>0</v>
      </c>
      <c r="BG226" s="159">
        <f>IF(N226="zákl. přenesená",J226,0)</f>
        <v>0</v>
      </c>
      <c r="BH226" s="159">
        <f>IF(N226="sníž. přenesená",J226,0)</f>
        <v>0</v>
      </c>
      <c r="BI226" s="159">
        <f>IF(N226="nulová",J226,0)</f>
        <v>0</v>
      </c>
      <c r="BJ226" s="18" t="s">
        <v>82</v>
      </c>
      <c r="BK226" s="159">
        <f>ROUND(I226*H226,2)</f>
        <v>0</v>
      </c>
      <c r="BL226" s="18" t="s">
        <v>178</v>
      </c>
      <c r="BM226" s="18" t="s">
        <v>1055</v>
      </c>
    </row>
    <row r="227" spans="2:47" s="1" customFormat="1" ht="12">
      <c r="B227" s="32"/>
      <c r="D227" s="160" t="s">
        <v>180</v>
      </c>
      <c r="F227" s="161" t="s">
        <v>2145</v>
      </c>
      <c r="I227" s="93"/>
      <c r="L227" s="32"/>
      <c r="M227" s="162"/>
      <c r="N227" s="51"/>
      <c r="O227" s="51"/>
      <c r="P227" s="51"/>
      <c r="Q227" s="51"/>
      <c r="R227" s="51"/>
      <c r="S227" s="51"/>
      <c r="T227" s="52"/>
      <c r="AT227" s="18" t="s">
        <v>180</v>
      </c>
      <c r="AU227" s="18" t="s">
        <v>82</v>
      </c>
    </row>
    <row r="228" spans="2:47" s="1" customFormat="1" ht="29.25">
      <c r="B228" s="32"/>
      <c r="D228" s="160" t="s">
        <v>649</v>
      </c>
      <c r="F228" s="207" t="s">
        <v>2126</v>
      </c>
      <c r="I228" s="93"/>
      <c r="L228" s="32"/>
      <c r="M228" s="162"/>
      <c r="N228" s="51"/>
      <c r="O228" s="51"/>
      <c r="P228" s="51"/>
      <c r="Q228" s="51"/>
      <c r="R228" s="51"/>
      <c r="S228" s="51"/>
      <c r="T228" s="52"/>
      <c r="AT228" s="18" t="s">
        <v>649</v>
      </c>
      <c r="AU228" s="18" t="s">
        <v>82</v>
      </c>
    </row>
    <row r="229" spans="2:65" s="1" customFormat="1" ht="16.5" customHeight="1">
      <c r="B229" s="147"/>
      <c r="C229" s="148" t="s">
        <v>74</v>
      </c>
      <c r="D229" s="148" t="s">
        <v>173</v>
      </c>
      <c r="E229" s="149" t="s">
        <v>2146</v>
      </c>
      <c r="F229" s="150" t="s">
        <v>2145</v>
      </c>
      <c r="G229" s="151" t="s">
        <v>187</v>
      </c>
      <c r="H229" s="152">
        <v>11.8</v>
      </c>
      <c r="I229" s="153"/>
      <c r="J229" s="154">
        <f>ROUND(I229*H229,2)</f>
        <v>0</v>
      </c>
      <c r="K229" s="150" t="s">
        <v>3</v>
      </c>
      <c r="L229" s="32"/>
      <c r="M229" s="155" t="s">
        <v>3</v>
      </c>
      <c r="N229" s="156" t="s">
        <v>45</v>
      </c>
      <c r="O229" s="51"/>
      <c r="P229" s="157">
        <f>O229*H229</f>
        <v>0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AR229" s="18" t="s">
        <v>178</v>
      </c>
      <c r="AT229" s="18" t="s">
        <v>173</v>
      </c>
      <c r="AU229" s="18" t="s">
        <v>82</v>
      </c>
      <c r="AY229" s="18" t="s">
        <v>171</v>
      </c>
      <c r="BE229" s="159">
        <f>IF(N229="základní",J229,0)</f>
        <v>0</v>
      </c>
      <c r="BF229" s="159">
        <f>IF(N229="snížená",J229,0)</f>
        <v>0</v>
      </c>
      <c r="BG229" s="159">
        <f>IF(N229="zákl. přenesená",J229,0)</f>
        <v>0</v>
      </c>
      <c r="BH229" s="159">
        <f>IF(N229="sníž. přenesená",J229,0)</f>
        <v>0</v>
      </c>
      <c r="BI229" s="159">
        <f>IF(N229="nulová",J229,0)</f>
        <v>0</v>
      </c>
      <c r="BJ229" s="18" t="s">
        <v>82</v>
      </c>
      <c r="BK229" s="159">
        <f>ROUND(I229*H229,2)</f>
        <v>0</v>
      </c>
      <c r="BL229" s="18" t="s">
        <v>178</v>
      </c>
      <c r="BM229" s="18" t="s">
        <v>1065</v>
      </c>
    </row>
    <row r="230" spans="2:47" s="1" customFormat="1" ht="12">
      <c r="B230" s="32"/>
      <c r="D230" s="160" t="s">
        <v>180</v>
      </c>
      <c r="F230" s="161" t="s">
        <v>2145</v>
      </c>
      <c r="I230" s="93"/>
      <c r="L230" s="32"/>
      <c r="M230" s="162"/>
      <c r="N230" s="51"/>
      <c r="O230" s="51"/>
      <c r="P230" s="51"/>
      <c r="Q230" s="51"/>
      <c r="R230" s="51"/>
      <c r="S230" s="51"/>
      <c r="T230" s="52"/>
      <c r="AT230" s="18" t="s">
        <v>180</v>
      </c>
      <c r="AU230" s="18" t="s">
        <v>82</v>
      </c>
    </row>
    <row r="231" spans="2:47" s="1" customFormat="1" ht="29.25">
      <c r="B231" s="32"/>
      <c r="D231" s="160" t="s">
        <v>649</v>
      </c>
      <c r="F231" s="207" t="s">
        <v>4356</v>
      </c>
      <c r="I231" s="93"/>
      <c r="L231" s="32"/>
      <c r="M231" s="162"/>
      <c r="N231" s="51"/>
      <c r="O231" s="51"/>
      <c r="P231" s="51"/>
      <c r="Q231" s="51"/>
      <c r="R231" s="51"/>
      <c r="S231" s="51"/>
      <c r="T231" s="52"/>
      <c r="AT231" s="18" t="s">
        <v>649</v>
      </c>
      <c r="AU231" s="18" t="s">
        <v>82</v>
      </c>
    </row>
    <row r="232" spans="2:65" s="1" customFormat="1" ht="16.5" customHeight="1">
      <c r="B232" s="147"/>
      <c r="C232" s="148" t="s">
        <v>74</v>
      </c>
      <c r="D232" s="148" t="s">
        <v>173</v>
      </c>
      <c r="E232" s="149" t="s">
        <v>2147</v>
      </c>
      <c r="F232" s="150" t="s">
        <v>2148</v>
      </c>
      <c r="G232" s="151" t="s">
        <v>187</v>
      </c>
      <c r="H232" s="152">
        <v>25.3</v>
      </c>
      <c r="I232" s="153"/>
      <c r="J232" s="154">
        <f>ROUND(I232*H232,2)</f>
        <v>0</v>
      </c>
      <c r="K232" s="150" t="s">
        <v>3</v>
      </c>
      <c r="L232" s="32"/>
      <c r="M232" s="155" t="s">
        <v>3</v>
      </c>
      <c r="N232" s="156" t="s">
        <v>45</v>
      </c>
      <c r="O232" s="51"/>
      <c r="P232" s="157">
        <f>O232*H232</f>
        <v>0</v>
      </c>
      <c r="Q232" s="157">
        <v>0</v>
      </c>
      <c r="R232" s="157">
        <f>Q232*H232</f>
        <v>0</v>
      </c>
      <c r="S232" s="157">
        <v>0</v>
      </c>
      <c r="T232" s="158">
        <f>S232*H232</f>
        <v>0</v>
      </c>
      <c r="AR232" s="18" t="s">
        <v>178</v>
      </c>
      <c r="AT232" s="18" t="s">
        <v>173</v>
      </c>
      <c r="AU232" s="18" t="s">
        <v>82</v>
      </c>
      <c r="AY232" s="18" t="s">
        <v>171</v>
      </c>
      <c r="BE232" s="159">
        <f>IF(N232="základní",J232,0)</f>
        <v>0</v>
      </c>
      <c r="BF232" s="159">
        <f>IF(N232="snížená",J232,0)</f>
        <v>0</v>
      </c>
      <c r="BG232" s="159">
        <f>IF(N232="zákl. přenesená",J232,0)</f>
        <v>0</v>
      </c>
      <c r="BH232" s="159">
        <f>IF(N232="sníž. přenesená",J232,0)</f>
        <v>0</v>
      </c>
      <c r="BI232" s="159">
        <f>IF(N232="nulová",J232,0)</f>
        <v>0</v>
      </c>
      <c r="BJ232" s="18" t="s">
        <v>82</v>
      </c>
      <c r="BK232" s="159">
        <f>ROUND(I232*H232,2)</f>
        <v>0</v>
      </c>
      <c r="BL232" s="18" t="s">
        <v>178</v>
      </c>
      <c r="BM232" s="18" t="s">
        <v>1077</v>
      </c>
    </row>
    <row r="233" spans="2:47" s="1" customFormat="1" ht="12">
      <c r="B233" s="32"/>
      <c r="D233" s="160" t="s">
        <v>180</v>
      </c>
      <c r="F233" s="161" t="s">
        <v>2148</v>
      </c>
      <c r="I233" s="93"/>
      <c r="L233" s="32"/>
      <c r="M233" s="162"/>
      <c r="N233" s="51"/>
      <c r="O233" s="51"/>
      <c r="P233" s="51"/>
      <c r="Q233" s="51"/>
      <c r="R233" s="51"/>
      <c r="S233" s="51"/>
      <c r="T233" s="52"/>
      <c r="AT233" s="18" t="s">
        <v>180</v>
      </c>
      <c r="AU233" s="18" t="s">
        <v>82</v>
      </c>
    </row>
    <row r="234" spans="2:47" s="1" customFormat="1" ht="29.25">
      <c r="B234" s="32"/>
      <c r="D234" s="160" t="s">
        <v>649</v>
      </c>
      <c r="F234" s="207" t="s">
        <v>2126</v>
      </c>
      <c r="I234" s="93"/>
      <c r="L234" s="32"/>
      <c r="M234" s="162"/>
      <c r="N234" s="51"/>
      <c r="O234" s="51"/>
      <c r="P234" s="51"/>
      <c r="Q234" s="51"/>
      <c r="R234" s="51"/>
      <c r="S234" s="51"/>
      <c r="T234" s="52"/>
      <c r="AT234" s="18" t="s">
        <v>649</v>
      </c>
      <c r="AU234" s="18" t="s">
        <v>82</v>
      </c>
    </row>
    <row r="235" spans="2:65" s="1" customFormat="1" ht="16.5" customHeight="1">
      <c r="B235" s="147"/>
      <c r="C235" s="148" t="s">
        <v>74</v>
      </c>
      <c r="D235" s="148" t="s">
        <v>173</v>
      </c>
      <c r="E235" s="149" t="s">
        <v>2149</v>
      </c>
      <c r="F235" s="150" t="s">
        <v>2148</v>
      </c>
      <c r="G235" s="151" t="s">
        <v>187</v>
      </c>
      <c r="H235" s="152">
        <v>11.8</v>
      </c>
      <c r="I235" s="153"/>
      <c r="J235" s="154">
        <f>ROUND(I235*H235,2)</f>
        <v>0</v>
      </c>
      <c r="K235" s="150" t="s">
        <v>3</v>
      </c>
      <c r="L235" s="32"/>
      <c r="M235" s="155" t="s">
        <v>3</v>
      </c>
      <c r="N235" s="156" t="s">
        <v>45</v>
      </c>
      <c r="O235" s="51"/>
      <c r="P235" s="157">
        <f>O235*H235</f>
        <v>0</v>
      </c>
      <c r="Q235" s="157">
        <v>0</v>
      </c>
      <c r="R235" s="157">
        <f>Q235*H235</f>
        <v>0</v>
      </c>
      <c r="S235" s="157">
        <v>0</v>
      </c>
      <c r="T235" s="158">
        <f>S235*H235</f>
        <v>0</v>
      </c>
      <c r="AR235" s="18" t="s">
        <v>178</v>
      </c>
      <c r="AT235" s="18" t="s">
        <v>173</v>
      </c>
      <c r="AU235" s="18" t="s">
        <v>82</v>
      </c>
      <c r="AY235" s="18" t="s">
        <v>171</v>
      </c>
      <c r="BE235" s="159">
        <f>IF(N235="základní",J235,0)</f>
        <v>0</v>
      </c>
      <c r="BF235" s="159">
        <f>IF(N235="snížená",J235,0)</f>
        <v>0</v>
      </c>
      <c r="BG235" s="159">
        <f>IF(N235="zákl. přenesená",J235,0)</f>
        <v>0</v>
      </c>
      <c r="BH235" s="159">
        <f>IF(N235="sníž. přenesená",J235,0)</f>
        <v>0</v>
      </c>
      <c r="BI235" s="159">
        <f>IF(N235="nulová",J235,0)</f>
        <v>0</v>
      </c>
      <c r="BJ235" s="18" t="s">
        <v>82</v>
      </c>
      <c r="BK235" s="159">
        <f>ROUND(I235*H235,2)</f>
        <v>0</v>
      </c>
      <c r="BL235" s="18" t="s">
        <v>178</v>
      </c>
      <c r="BM235" s="18" t="s">
        <v>1086</v>
      </c>
    </row>
    <row r="236" spans="2:47" s="1" customFormat="1" ht="12">
      <c r="B236" s="32"/>
      <c r="D236" s="160" t="s">
        <v>180</v>
      </c>
      <c r="F236" s="161" t="s">
        <v>2148</v>
      </c>
      <c r="I236" s="93"/>
      <c r="L236" s="32"/>
      <c r="M236" s="162"/>
      <c r="N236" s="51"/>
      <c r="O236" s="51"/>
      <c r="P236" s="51"/>
      <c r="Q236" s="51"/>
      <c r="R236" s="51"/>
      <c r="S236" s="51"/>
      <c r="T236" s="52"/>
      <c r="AT236" s="18" t="s">
        <v>180</v>
      </c>
      <c r="AU236" s="18" t="s">
        <v>82</v>
      </c>
    </row>
    <row r="237" spans="2:47" s="1" customFormat="1" ht="29.25">
      <c r="B237" s="32"/>
      <c r="D237" s="160" t="s">
        <v>649</v>
      </c>
      <c r="F237" s="207" t="s">
        <v>4356</v>
      </c>
      <c r="I237" s="93"/>
      <c r="L237" s="32"/>
      <c r="M237" s="162"/>
      <c r="N237" s="51"/>
      <c r="O237" s="51"/>
      <c r="P237" s="51"/>
      <c r="Q237" s="51"/>
      <c r="R237" s="51"/>
      <c r="S237" s="51"/>
      <c r="T237" s="52"/>
      <c r="AT237" s="18" t="s">
        <v>649</v>
      </c>
      <c r="AU237" s="18" t="s">
        <v>82</v>
      </c>
    </row>
    <row r="238" spans="2:65" s="1" customFormat="1" ht="16.5" customHeight="1">
      <c r="B238" s="147"/>
      <c r="C238" s="148" t="s">
        <v>74</v>
      </c>
      <c r="D238" s="148" t="s">
        <v>173</v>
      </c>
      <c r="E238" s="149" t="s">
        <v>2150</v>
      </c>
      <c r="F238" s="150" t="s">
        <v>2151</v>
      </c>
      <c r="G238" s="151" t="s">
        <v>187</v>
      </c>
      <c r="H238" s="152">
        <v>26.5</v>
      </c>
      <c r="I238" s="153"/>
      <c r="J238" s="154">
        <f>ROUND(I238*H238,2)</f>
        <v>0</v>
      </c>
      <c r="K238" s="150" t="s">
        <v>3</v>
      </c>
      <c r="L238" s="32"/>
      <c r="M238" s="155" t="s">
        <v>3</v>
      </c>
      <c r="N238" s="156" t="s">
        <v>45</v>
      </c>
      <c r="O238" s="51"/>
      <c r="P238" s="157">
        <f>O238*H238</f>
        <v>0</v>
      </c>
      <c r="Q238" s="157">
        <v>0</v>
      </c>
      <c r="R238" s="157">
        <f>Q238*H238</f>
        <v>0</v>
      </c>
      <c r="S238" s="157">
        <v>0</v>
      </c>
      <c r="T238" s="158">
        <f>S238*H238</f>
        <v>0</v>
      </c>
      <c r="AR238" s="18" t="s">
        <v>178</v>
      </c>
      <c r="AT238" s="18" t="s">
        <v>173</v>
      </c>
      <c r="AU238" s="18" t="s">
        <v>82</v>
      </c>
      <c r="AY238" s="18" t="s">
        <v>171</v>
      </c>
      <c r="BE238" s="159">
        <f>IF(N238="základní",J238,0)</f>
        <v>0</v>
      </c>
      <c r="BF238" s="159">
        <f>IF(N238="snížená",J238,0)</f>
        <v>0</v>
      </c>
      <c r="BG238" s="159">
        <f>IF(N238="zákl. přenesená",J238,0)</f>
        <v>0</v>
      </c>
      <c r="BH238" s="159">
        <f>IF(N238="sníž. přenesená",J238,0)</f>
        <v>0</v>
      </c>
      <c r="BI238" s="159">
        <f>IF(N238="nulová",J238,0)</f>
        <v>0</v>
      </c>
      <c r="BJ238" s="18" t="s">
        <v>82</v>
      </c>
      <c r="BK238" s="159">
        <f>ROUND(I238*H238,2)</f>
        <v>0</v>
      </c>
      <c r="BL238" s="18" t="s">
        <v>178</v>
      </c>
      <c r="BM238" s="18" t="s">
        <v>1100</v>
      </c>
    </row>
    <row r="239" spans="2:47" s="1" customFormat="1" ht="12">
      <c r="B239" s="32"/>
      <c r="D239" s="160" t="s">
        <v>180</v>
      </c>
      <c r="F239" s="161" t="s">
        <v>2151</v>
      </c>
      <c r="I239" s="93"/>
      <c r="L239" s="32"/>
      <c r="M239" s="162"/>
      <c r="N239" s="51"/>
      <c r="O239" s="51"/>
      <c r="P239" s="51"/>
      <c r="Q239" s="51"/>
      <c r="R239" s="51"/>
      <c r="S239" s="51"/>
      <c r="T239" s="52"/>
      <c r="AT239" s="18" t="s">
        <v>180</v>
      </c>
      <c r="AU239" s="18" t="s">
        <v>82</v>
      </c>
    </row>
    <row r="240" spans="2:47" s="1" customFormat="1" ht="29.25">
      <c r="B240" s="32"/>
      <c r="D240" s="160" t="s">
        <v>649</v>
      </c>
      <c r="F240" s="207" t="s">
        <v>4356</v>
      </c>
      <c r="I240" s="93"/>
      <c r="L240" s="32"/>
      <c r="M240" s="162"/>
      <c r="N240" s="51"/>
      <c r="O240" s="51"/>
      <c r="P240" s="51"/>
      <c r="Q240" s="51"/>
      <c r="R240" s="51"/>
      <c r="S240" s="51"/>
      <c r="T240" s="52"/>
      <c r="AT240" s="18" t="s">
        <v>649</v>
      </c>
      <c r="AU240" s="18" t="s">
        <v>82</v>
      </c>
    </row>
    <row r="241" spans="2:65" s="1" customFormat="1" ht="16.5" customHeight="1">
      <c r="B241" s="147"/>
      <c r="C241" s="148" t="s">
        <v>74</v>
      </c>
      <c r="D241" s="148" t="s">
        <v>173</v>
      </c>
      <c r="E241" s="149" t="s">
        <v>2152</v>
      </c>
      <c r="F241" s="150" t="s">
        <v>2153</v>
      </c>
      <c r="G241" s="151" t="s">
        <v>187</v>
      </c>
      <c r="H241" s="152">
        <v>23</v>
      </c>
      <c r="I241" s="153"/>
      <c r="J241" s="154">
        <f>ROUND(I241*H241,2)</f>
        <v>0</v>
      </c>
      <c r="K241" s="150" t="s">
        <v>3</v>
      </c>
      <c r="L241" s="32"/>
      <c r="M241" s="155" t="s">
        <v>3</v>
      </c>
      <c r="N241" s="156" t="s">
        <v>45</v>
      </c>
      <c r="O241" s="51"/>
      <c r="P241" s="157">
        <f>O241*H241</f>
        <v>0</v>
      </c>
      <c r="Q241" s="157">
        <v>0</v>
      </c>
      <c r="R241" s="157">
        <f>Q241*H241</f>
        <v>0</v>
      </c>
      <c r="S241" s="157">
        <v>0</v>
      </c>
      <c r="T241" s="158">
        <f>S241*H241</f>
        <v>0</v>
      </c>
      <c r="AR241" s="18" t="s">
        <v>178</v>
      </c>
      <c r="AT241" s="18" t="s">
        <v>173</v>
      </c>
      <c r="AU241" s="18" t="s">
        <v>82</v>
      </c>
      <c r="AY241" s="18" t="s">
        <v>171</v>
      </c>
      <c r="BE241" s="159">
        <f>IF(N241="základní",J241,0)</f>
        <v>0</v>
      </c>
      <c r="BF241" s="159">
        <f>IF(N241="snížená",J241,0)</f>
        <v>0</v>
      </c>
      <c r="BG241" s="159">
        <f>IF(N241="zákl. přenesená",J241,0)</f>
        <v>0</v>
      </c>
      <c r="BH241" s="159">
        <f>IF(N241="sníž. přenesená",J241,0)</f>
        <v>0</v>
      </c>
      <c r="BI241" s="159">
        <f>IF(N241="nulová",J241,0)</f>
        <v>0</v>
      </c>
      <c r="BJ241" s="18" t="s">
        <v>82</v>
      </c>
      <c r="BK241" s="159">
        <f>ROUND(I241*H241,2)</f>
        <v>0</v>
      </c>
      <c r="BL241" s="18" t="s">
        <v>178</v>
      </c>
      <c r="BM241" s="18" t="s">
        <v>1114</v>
      </c>
    </row>
    <row r="242" spans="2:47" s="1" customFormat="1" ht="12">
      <c r="B242" s="32"/>
      <c r="D242" s="160" t="s">
        <v>180</v>
      </c>
      <c r="F242" s="161" t="s">
        <v>2154</v>
      </c>
      <c r="I242" s="93"/>
      <c r="L242" s="32"/>
      <c r="M242" s="162"/>
      <c r="N242" s="51"/>
      <c r="O242" s="51"/>
      <c r="P242" s="51"/>
      <c r="Q242" s="51"/>
      <c r="R242" s="51"/>
      <c r="S242" s="51"/>
      <c r="T242" s="52"/>
      <c r="AT242" s="18" t="s">
        <v>180</v>
      </c>
      <c r="AU242" s="18" t="s">
        <v>82</v>
      </c>
    </row>
    <row r="243" spans="2:47" s="1" customFormat="1" ht="29.25">
      <c r="B243" s="32"/>
      <c r="D243" s="160" t="s">
        <v>649</v>
      </c>
      <c r="F243" s="207" t="s">
        <v>2126</v>
      </c>
      <c r="I243" s="93"/>
      <c r="L243" s="32"/>
      <c r="M243" s="162"/>
      <c r="N243" s="51"/>
      <c r="O243" s="51"/>
      <c r="P243" s="51"/>
      <c r="Q243" s="51"/>
      <c r="R243" s="51"/>
      <c r="S243" s="51"/>
      <c r="T243" s="52"/>
      <c r="AT243" s="18" t="s">
        <v>649</v>
      </c>
      <c r="AU243" s="18" t="s">
        <v>82</v>
      </c>
    </row>
    <row r="244" spans="2:65" s="1" customFormat="1" ht="16.5" customHeight="1">
      <c r="B244" s="147"/>
      <c r="C244" s="148" t="s">
        <v>74</v>
      </c>
      <c r="D244" s="148" t="s">
        <v>173</v>
      </c>
      <c r="E244" s="149" t="s">
        <v>2155</v>
      </c>
      <c r="F244" s="150" t="s">
        <v>2153</v>
      </c>
      <c r="G244" s="151" t="s">
        <v>187</v>
      </c>
      <c r="H244" s="152">
        <v>18.6</v>
      </c>
      <c r="I244" s="153"/>
      <c r="J244" s="154">
        <f>ROUND(I244*H244,2)</f>
        <v>0</v>
      </c>
      <c r="K244" s="150" t="s">
        <v>3</v>
      </c>
      <c r="L244" s="32"/>
      <c r="M244" s="155" t="s">
        <v>3</v>
      </c>
      <c r="N244" s="156" t="s">
        <v>45</v>
      </c>
      <c r="O244" s="51"/>
      <c r="P244" s="157">
        <f>O244*H244</f>
        <v>0</v>
      </c>
      <c r="Q244" s="157">
        <v>0</v>
      </c>
      <c r="R244" s="157">
        <f>Q244*H244</f>
        <v>0</v>
      </c>
      <c r="S244" s="157">
        <v>0</v>
      </c>
      <c r="T244" s="158">
        <f>S244*H244</f>
        <v>0</v>
      </c>
      <c r="AR244" s="18" t="s">
        <v>178</v>
      </c>
      <c r="AT244" s="18" t="s">
        <v>173</v>
      </c>
      <c r="AU244" s="18" t="s">
        <v>82</v>
      </c>
      <c r="AY244" s="18" t="s">
        <v>171</v>
      </c>
      <c r="BE244" s="159">
        <f>IF(N244="základní",J244,0)</f>
        <v>0</v>
      </c>
      <c r="BF244" s="159">
        <f>IF(N244="snížená",J244,0)</f>
        <v>0</v>
      </c>
      <c r="BG244" s="159">
        <f>IF(N244="zákl. přenesená",J244,0)</f>
        <v>0</v>
      </c>
      <c r="BH244" s="159">
        <f>IF(N244="sníž. přenesená",J244,0)</f>
        <v>0</v>
      </c>
      <c r="BI244" s="159">
        <f>IF(N244="nulová",J244,0)</f>
        <v>0</v>
      </c>
      <c r="BJ244" s="18" t="s">
        <v>82</v>
      </c>
      <c r="BK244" s="159">
        <f>ROUND(I244*H244,2)</f>
        <v>0</v>
      </c>
      <c r="BL244" s="18" t="s">
        <v>178</v>
      </c>
      <c r="BM244" s="18" t="s">
        <v>1134</v>
      </c>
    </row>
    <row r="245" spans="2:47" s="1" customFormat="1" ht="12">
      <c r="B245" s="32"/>
      <c r="D245" s="160" t="s">
        <v>180</v>
      </c>
      <c r="F245" s="161" t="s">
        <v>2154</v>
      </c>
      <c r="I245" s="93"/>
      <c r="L245" s="32"/>
      <c r="M245" s="162"/>
      <c r="N245" s="51"/>
      <c r="O245" s="51"/>
      <c r="P245" s="51"/>
      <c r="Q245" s="51"/>
      <c r="R245" s="51"/>
      <c r="S245" s="51"/>
      <c r="T245" s="52"/>
      <c r="AT245" s="18" t="s">
        <v>180</v>
      </c>
      <c r="AU245" s="18" t="s">
        <v>82</v>
      </c>
    </row>
    <row r="246" spans="2:47" s="1" customFormat="1" ht="29.25">
      <c r="B246" s="32"/>
      <c r="D246" s="160" t="s">
        <v>649</v>
      </c>
      <c r="F246" s="207" t="s">
        <v>4356</v>
      </c>
      <c r="I246" s="93"/>
      <c r="L246" s="32"/>
      <c r="M246" s="162"/>
      <c r="N246" s="51"/>
      <c r="O246" s="51"/>
      <c r="P246" s="51"/>
      <c r="Q246" s="51"/>
      <c r="R246" s="51"/>
      <c r="S246" s="51"/>
      <c r="T246" s="52"/>
      <c r="AT246" s="18" t="s">
        <v>649</v>
      </c>
      <c r="AU246" s="18" t="s">
        <v>82</v>
      </c>
    </row>
    <row r="247" spans="2:65" s="1" customFormat="1" ht="16.5" customHeight="1">
      <c r="B247" s="147"/>
      <c r="C247" s="148" t="s">
        <v>74</v>
      </c>
      <c r="D247" s="148" t="s">
        <v>173</v>
      </c>
      <c r="E247" s="149" t="s">
        <v>2156</v>
      </c>
      <c r="F247" s="150" t="s">
        <v>2157</v>
      </c>
      <c r="G247" s="151" t="s">
        <v>187</v>
      </c>
      <c r="H247" s="152">
        <v>21.6</v>
      </c>
      <c r="I247" s="153"/>
      <c r="J247" s="154">
        <f>ROUND(I247*H247,2)</f>
        <v>0</v>
      </c>
      <c r="K247" s="150" t="s">
        <v>3</v>
      </c>
      <c r="L247" s="32"/>
      <c r="M247" s="155" t="s">
        <v>3</v>
      </c>
      <c r="N247" s="156" t="s">
        <v>45</v>
      </c>
      <c r="O247" s="51"/>
      <c r="P247" s="157">
        <f>O247*H247</f>
        <v>0</v>
      </c>
      <c r="Q247" s="157">
        <v>0</v>
      </c>
      <c r="R247" s="157">
        <f>Q247*H247</f>
        <v>0</v>
      </c>
      <c r="S247" s="157">
        <v>0</v>
      </c>
      <c r="T247" s="158">
        <f>S247*H247</f>
        <v>0</v>
      </c>
      <c r="AR247" s="18" t="s">
        <v>178</v>
      </c>
      <c r="AT247" s="18" t="s">
        <v>173</v>
      </c>
      <c r="AU247" s="18" t="s">
        <v>82</v>
      </c>
      <c r="AY247" s="18" t="s">
        <v>171</v>
      </c>
      <c r="BE247" s="159">
        <f>IF(N247="základní",J247,0)</f>
        <v>0</v>
      </c>
      <c r="BF247" s="159">
        <f>IF(N247="snížená",J247,0)</f>
        <v>0</v>
      </c>
      <c r="BG247" s="159">
        <f>IF(N247="zákl. přenesená",J247,0)</f>
        <v>0</v>
      </c>
      <c r="BH247" s="159">
        <f>IF(N247="sníž. přenesená",J247,0)</f>
        <v>0</v>
      </c>
      <c r="BI247" s="159">
        <f>IF(N247="nulová",J247,0)</f>
        <v>0</v>
      </c>
      <c r="BJ247" s="18" t="s">
        <v>82</v>
      </c>
      <c r="BK247" s="159">
        <f>ROUND(I247*H247,2)</f>
        <v>0</v>
      </c>
      <c r="BL247" s="18" t="s">
        <v>178</v>
      </c>
      <c r="BM247" s="18" t="s">
        <v>1150</v>
      </c>
    </row>
    <row r="248" spans="2:47" s="1" customFormat="1" ht="12">
      <c r="B248" s="32"/>
      <c r="D248" s="160" t="s">
        <v>180</v>
      </c>
      <c r="F248" s="161" t="s">
        <v>2158</v>
      </c>
      <c r="I248" s="93"/>
      <c r="L248" s="32"/>
      <c r="M248" s="162"/>
      <c r="N248" s="51"/>
      <c r="O248" s="51"/>
      <c r="P248" s="51"/>
      <c r="Q248" s="51"/>
      <c r="R248" s="51"/>
      <c r="S248" s="51"/>
      <c r="T248" s="52"/>
      <c r="AT248" s="18" t="s">
        <v>180</v>
      </c>
      <c r="AU248" s="18" t="s">
        <v>82</v>
      </c>
    </row>
    <row r="249" spans="2:47" s="1" customFormat="1" ht="29.25">
      <c r="B249" s="32"/>
      <c r="D249" s="160" t="s">
        <v>649</v>
      </c>
      <c r="F249" s="207" t="s">
        <v>2126</v>
      </c>
      <c r="I249" s="93"/>
      <c r="L249" s="32"/>
      <c r="M249" s="162"/>
      <c r="N249" s="51"/>
      <c r="O249" s="51"/>
      <c r="P249" s="51"/>
      <c r="Q249" s="51"/>
      <c r="R249" s="51"/>
      <c r="S249" s="51"/>
      <c r="T249" s="52"/>
      <c r="AT249" s="18" t="s">
        <v>649</v>
      </c>
      <c r="AU249" s="18" t="s">
        <v>82</v>
      </c>
    </row>
    <row r="250" spans="2:65" s="1" customFormat="1" ht="16.5" customHeight="1">
      <c r="B250" s="147"/>
      <c r="C250" s="148" t="s">
        <v>74</v>
      </c>
      <c r="D250" s="148" t="s">
        <v>173</v>
      </c>
      <c r="E250" s="149" t="s">
        <v>2159</v>
      </c>
      <c r="F250" s="150" t="s">
        <v>2157</v>
      </c>
      <c r="G250" s="151" t="s">
        <v>187</v>
      </c>
      <c r="H250" s="152">
        <v>11.6</v>
      </c>
      <c r="I250" s="153"/>
      <c r="J250" s="154">
        <f>ROUND(I250*H250,2)</f>
        <v>0</v>
      </c>
      <c r="K250" s="150" t="s">
        <v>3</v>
      </c>
      <c r="L250" s="32"/>
      <c r="M250" s="155" t="s">
        <v>3</v>
      </c>
      <c r="N250" s="156" t="s">
        <v>45</v>
      </c>
      <c r="O250" s="51"/>
      <c r="P250" s="157">
        <f>O250*H250</f>
        <v>0</v>
      </c>
      <c r="Q250" s="157">
        <v>0</v>
      </c>
      <c r="R250" s="157">
        <f>Q250*H250</f>
        <v>0</v>
      </c>
      <c r="S250" s="157">
        <v>0</v>
      </c>
      <c r="T250" s="158">
        <f>S250*H250</f>
        <v>0</v>
      </c>
      <c r="AR250" s="18" t="s">
        <v>178</v>
      </c>
      <c r="AT250" s="18" t="s">
        <v>173</v>
      </c>
      <c r="AU250" s="18" t="s">
        <v>82</v>
      </c>
      <c r="AY250" s="18" t="s">
        <v>171</v>
      </c>
      <c r="BE250" s="159">
        <f>IF(N250="základní",J250,0)</f>
        <v>0</v>
      </c>
      <c r="BF250" s="159">
        <f>IF(N250="snížená",J250,0)</f>
        <v>0</v>
      </c>
      <c r="BG250" s="159">
        <f>IF(N250="zákl. přenesená",J250,0)</f>
        <v>0</v>
      </c>
      <c r="BH250" s="159">
        <f>IF(N250="sníž. přenesená",J250,0)</f>
        <v>0</v>
      </c>
      <c r="BI250" s="159">
        <f>IF(N250="nulová",J250,0)</f>
        <v>0</v>
      </c>
      <c r="BJ250" s="18" t="s">
        <v>82</v>
      </c>
      <c r="BK250" s="159">
        <f>ROUND(I250*H250,2)</f>
        <v>0</v>
      </c>
      <c r="BL250" s="18" t="s">
        <v>178</v>
      </c>
      <c r="BM250" s="18" t="s">
        <v>1162</v>
      </c>
    </row>
    <row r="251" spans="2:47" s="1" customFormat="1" ht="12">
      <c r="B251" s="32"/>
      <c r="D251" s="160" t="s">
        <v>180</v>
      </c>
      <c r="F251" s="161" t="s">
        <v>2158</v>
      </c>
      <c r="I251" s="93"/>
      <c r="L251" s="32"/>
      <c r="M251" s="162"/>
      <c r="N251" s="51"/>
      <c r="O251" s="51"/>
      <c r="P251" s="51"/>
      <c r="Q251" s="51"/>
      <c r="R251" s="51"/>
      <c r="S251" s="51"/>
      <c r="T251" s="52"/>
      <c r="AT251" s="18" t="s">
        <v>180</v>
      </c>
      <c r="AU251" s="18" t="s">
        <v>82</v>
      </c>
    </row>
    <row r="252" spans="2:47" s="1" customFormat="1" ht="29.25">
      <c r="B252" s="32"/>
      <c r="D252" s="160" t="s">
        <v>649</v>
      </c>
      <c r="F252" s="207" t="s">
        <v>4356</v>
      </c>
      <c r="I252" s="93"/>
      <c r="L252" s="32"/>
      <c r="M252" s="162"/>
      <c r="N252" s="51"/>
      <c r="O252" s="51"/>
      <c r="P252" s="51"/>
      <c r="Q252" s="51"/>
      <c r="R252" s="51"/>
      <c r="S252" s="51"/>
      <c r="T252" s="52"/>
      <c r="AT252" s="18" t="s">
        <v>649</v>
      </c>
      <c r="AU252" s="18" t="s">
        <v>82</v>
      </c>
    </row>
    <row r="253" spans="2:65" s="1" customFormat="1" ht="16.5" customHeight="1">
      <c r="B253" s="147"/>
      <c r="C253" s="148" t="s">
        <v>74</v>
      </c>
      <c r="D253" s="148" t="s">
        <v>173</v>
      </c>
      <c r="E253" s="149" t="s">
        <v>2160</v>
      </c>
      <c r="F253" s="150" t="s">
        <v>2161</v>
      </c>
      <c r="G253" s="151" t="s">
        <v>2075</v>
      </c>
      <c r="H253" s="152">
        <v>1</v>
      </c>
      <c r="I253" s="153"/>
      <c r="J253" s="154">
        <f>ROUND(I253*H253,2)</f>
        <v>0</v>
      </c>
      <c r="K253" s="150" t="s">
        <v>3</v>
      </c>
      <c r="L253" s="32"/>
      <c r="M253" s="155" t="s">
        <v>3</v>
      </c>
      <c r="N253" s="156" t="s">
        <v>45</v>
      </c>
      <c r="O253" s="51"/>
      <c r="P253" s="157">
        <f>O253*H253</f>
        <v>0</v>
      </c>
      <c r="Q253" s="157">
        <v>0</v>
      </c>
      <c r="R253" s="157">
        <f>Q253*H253</f>
        <v>0</v>
      </c>
      <c r="S253" s="157">
        <v>0</v>
      </c>
      <c r="T253" s="158">
        <f>S253*H253</f>
        <v>0</v>
      </c>
      <c r="AR253" s="18" t="s">
        <v>178</v>
      </c>
      <c r="AT253" s="18" t="s">
        <v>173</v>
      </c>
      <c r="AU253" s="18" t="s">
        <v>82</v>
      </c>
      <c r="AY253" s="18" t="s">
        <v>171</v>
      </c>
      <c r="BE253" s="159">
        <f>IF(N253="základní",J253,0)</f>
        <v>0</v>
      </c>
      <c r="BF253" s="159">
        <f>IF(N253="snížená",J253,0)</f>
        <v>0</v>
      </c>
      <c r="BG253" s="159">
        <f>IF(N253="zákl. přenesená",J253,0)</f>
        <v>0</v>
      </c>
      <c r="BH253" s="159">
        <f>IF(N253="sníž. přenesená",J253,0)</f>
        <v>0</v>
      </c>
      <c r="BI253" s="159">
        <f>IF(N253="nulová",J253,0)</f>
        <v>0</v>
      </c>
      <c r="BJ253" s="18" t="s">
        <v>82</v>
      </c>
      <c r="BK253" s="159">
        <f>ROUND(I253*H253,2)</f>
        <v>0</v>
      </c>
      <c r="BL253" s="18" t="s">
        <v>178</v>
      </c>
      <c r="BM253" s="18" t="s">
        <v>1175</v>
      </c>
    </row>
    <row r="254" spans="2:47" s="1" customFormat="1" ht="12">
      <c r="B254" s="32"/>
      <c r="D254" s="160" t="s">
        <v>180</v>
      </c>
      <c r="F254" s="161" t="s">
        <v>2161</v>
      </c>
      <c r="I254" s="93"/>
      <c r="L254" s="32"/>
      <c r="M254" s="162"/>
      <c r="N254" s="51"/>
      <c r="O254" s="51"/>
      <c r="P254" s="51"/>
      <c r="Q254" s="51"/>
      <c r="R254" s="51"/>
      <c r="S254" s="51"/>
      <c r="T254" s="52"/>
      <c r="AT254" s="18" t="s">
        <v>180</v>
      </c>
      <c r="AU254" s="18" t="s">
        <v>82</v>
      </c>
    </row>
    <row r="255" spans="2:65" s="1" customFormat="1" ht="16.5" customHeight="1">
      <c r="B255" s="147"/>
      <c r="C255" s="148" t="s">
        <v>74</v>
      </c>
      <c r="D255" s="148" t="s">
        <v>173</v>
      </c>
      <c r="E255" s="149" t="s">
        <v>2162</v>
      </c>
      <c r="F255" s="150" t="s">
        <v>2163</v>
      </c>
      <c r="G255" s="151" t="s">
        <v>2075</v>
      </c>
      <c r="H255" s="152">
        <v>1</v>
      </c>
      <c r="I255" s="153"/>
      <c r="J255" s="154">
        <f>ROUND(I255*H255,2)</f>
        <v>0</v>
      </c>
      <c r="K255" s="150" t="s">
        <v>3</v>
      </c>
      <c r="L255" s="32"/>
      <c r="M255" s="155" t="s">
        <v>3</v>
      </c>
      <c r="N255" s="156" t="s">
        <v>45</v>
      </c>
      <c r="O255" s="51"/>
      <c r="P255" s="157">
        <f>O255*H255</f>
        <v>0</v>
      </c>
      <c r="Q255" s="157">
        <v>0</v>
      </c>
      <c r="R255" s="157">
        <f>Q255*H255</f>
        <v>0</v>
      </c>
      <c r="S255" s="157">
        <v>0</v>
      </c>
      <c r="T255" s="158">
        <f>S255*H255</f>
        <v>0</v>
      </c>
      <c r="AR255" s="18" t="s">
        <v>178</v>
      </c>
      <c r="AT255" s="18" t="s">
        <v>173</v>
      </c>
      <c r="AU255" s="18" t="s">
        <v>82</v>
      </c>
      <c r="AY255" s="18" t="s">
        <v>171</v>
      </c>
      <c r="BE255" s="159">
        <f>IF(N255="základní",J255,0)</f>
        <v>0</v>
      </c>
      <c r="BF255" s="159">
        <f>IF(N255="snížená",J255,0)</f>
        <v>0</v>
      </c>
      <c r="BG255" s="159">
        <f>IF(N255="zákl. přenesená",J255,0)</f>
        <v>0</v>
      </c>
      <c r="BH255" s="159">
        <f>IF(N255="sníž. přenesená",J255,0)</f>
        <v>0</v>
      </c>
      <c r="BI255" s="159">
        <f>IF(N255="nulová",J255,0)</f>
        <v>0</v>
      </c>
      <c r="BJ255" s="18" t="s">
        <v>82</v>
      </c>
      <c r="BK255" s="159">
        <f>ROUND(I255*H255,2)</f>
        <v>0</v>
      </c>
      <c r="BL255" s="18" t="s">
        <v>178</v>
      </c>
      <c r="BM255" s="18" t="s">
        <v>1212</v>
      </c>
    </row>
    <row r="256" spans="2:47" s="1" customFormat="1" ht="12">
      <c r="B256" s="32"/>
      <c r="D256" s="160" t="s">
        <v>180</v>
      </c>
      <c r="F256" s="161" t="s">
        <v>2163</v>
      </c>
      <c r="I256" s="93"/>
      <c r="L256" s="32"/>
      <c r="M256" s="162"/>
      <c r="N256" s="51"/>
      <c r="O256" s="51"/>
      <c r="P256" s="51"/>
      <c r="Q256" s="51"/>
      <c r="R256" s="51"/>
      <c r="S256" s="51"/>
      <c r="T256" s="52"/>
      <c r="AT256" s="18" t="s">
        <v>180</v>
      </c>
      <c r="AU256" s="18" t="s">
        <v>82</v>
      </c>
    </row>
    <row r="257" spans="2:65" s="1" customFormat="1" ht="16.5" customHeight="1">
      <c r="B257" s="147"/>
      <c r="C257" s="148" t="s">
        <v>74</v>
      </c>
      <c r="D257" s="148" t="s">
        <v>173</v>
      </c>
      <c r="E257" s="149" t="s">
        <v>2164</v>
      </c>
      <c r="F257" s="150" t="s">
        <v>2165</v>
      </c>
      <c r="G257" s="151" t="s">
        <v>1259</v>
      </c>
      <c r="H257" s="152">
        <v>1</v>
      </c>
      <c r="I257" s="153"/>
      <c r="J257" s="154">
        <f>ROUND(I257*H257,2)</f>
        <v>0</v>
      </c>
      <c r="K257" s="150" t="s">
        <v>3</v>
      </c>
      <c r="L257" s="32"/>
      <c r="M257" s="155" t="s">
        <v>3</v>
      </c>
      <c r="N257" s="156" t="s">
        <v>45</v>
      </c>
      <c r="O257" s="51"/>
      <c r="P257" s="157">
        <f>O257*H257</f>
        <v>0</v>
      </c>
      <c r="Q257" s="157">
        <v>0</v>
      </c>
      <c r="R257" s="157">
        <f>Q257*H257</f>
        <v>0</v>
      </c>
      <c r="S257" s="157">
        <v>0</v>
      </c>
      <c r="T257" s="158">
        <f>S257*H257</f>
        <v>0</v>
      </c>
      <c r="AR257" s="18" t="s">
        <v>178</v>
      </c>
      <c r="AT257" s="18" t="s">
        <v>173</v>
      </c>
      <c r="AU257" s="18" t="s">
        <v>82</v>
      </c>
      <c r="AY257" s="18" t="s">
        <v>171</v>
      </c>
      <c r="BE257" s="159">
        <f>IF(N257="základní",J257,0)</f>
        <v>0</v>
      </c>
      <c r="BF257" s="159">
        <f>IF(N257="snížená",J257,0)</f>
        <v>0</v>
      </c>
      <c r="BG257" s="159">
        <f>IF(N257="zákl. přenesená",J257,0)</f>
        <v>0</v>
      </c>
      <c r="BH257" s="159">
        <f>IF(N257="sníž. přenesená",J257,0)</f>
        <v>0</v>
      </c>
      <c r="BI257" s="159">
        <f>IF(N257="nulová",J257,0)</f>
        <v>0</v>
      </c>
      <c r="BJ257" s="18" t="s">
        <v>82</v>
      </c>
      <c r="BK257" s="159">
        <f>ROUND(I257*H257,2)</f>
        <v>0</v>
      </c>
      <c r="BL257" s="18" t="s">
        <v>178</v>
      </c>
      <c r="BM257" s="18" t="s">
        <v>1226</v>
      </c>
    </row>
    <row r="258" spans="2:47" s="1" customFormat="1" ht="12">
      <c r="B258" s="32"/>
      <c r="D258" s="160" t="s">
        <v>180</v>
      </c>
      <c r="F258" s="161" t="s">
        <v>2165</v>
      </c>
      <c r="I258" s="93"/>
      <c r="L258" s="32"/>
      <c r="M258" s="162"/>
      <c r="N258" s="51"/>
      <c r="O258" s="51"/>
      <c r="P258" s="51"/>
      <c r="Q258" s="51"/>
      <c r="R258" s="51"/>
      <c r="S258" s="51"/>
      <c r="T258" s="52"/>
      <c r="AT258" s="18" t="s">
        <v>180</v>
      </c>
      <c r="AU258" s="18" t="s">
        <v>82</v>
      </c>
    </row>
    <row r="259" spans="2:65" s="1" customFormat="1" ht="16.5" customHeight="1">
      <c r="B259" s="147"/>
      <c r="C259" s="148" t="s">
        <v>74</v>
      </c>
      <c r="D259" s="148" t="s">
        <v>173</v>
      </c>
      <c r="E259" s="149" t="s">
        <v>2166</v>
      </c>
      <c r="F259" s="150" t="s">
        <v>2167</v>
      </c>
      <c r="G259" s="151" t="s">
        <v>1259</v>
      </c>
      <c r="H259" s="152">
        <v>1</v>
      </c>
      <c r="I259" s="153"/>
      <c r="J259" s="154">
        <f>ROUND(I259*H259,2)</f>
        <v>0</v>
      </c>
      <c r="K259" s="150" t="s">
        <v>3</v>
      </c>
      <c r="L259" s="32"/>
      <c r="M259" s="155" t="s">
        <v>3</v>
      </c>
      <c r="N259" s="156" t="s">
        <v>45</v>
      </c>
      <c r="O259" s="51"/>
      <c r="P259" s="157">
        <f>O259*H259</f>
        <v>0</v>
      </c>
      <c r="Q259" s="157">
        <v>0</v>
      </c>
      <c r="R259" s="157">
        <f>Q259*H259</f>
        <v>0</v>
      </c>
      <c r="S259" s="157">
        <v>0</v>
      </c>
      <c r="T259" s="158">
        <f>S259*H259</f>
        <v>0</v>
      </c>
      <c r="AR259" s="18" t="s">
        <v>178</v>
      </c>
      <c r="AT259" s="18" t="s">
        <v>173</v>
      </c>
      <c r="AU259" s="18" t="s">
        <v>82</v>
      </c>
      <c r="AY259" s="18" t="s">
        <v>171</v>
      </c>
      <c r="BE259" s="159">
        <f>IF(N259="základní",J259,0)</f>
        <v>0</v>
      </c>
      <c r="BF259" s="159">
        <f>IF(N259="snížená",J259,0)</f>
        <v>0</v>
      </c>
      <c r="BG259" s="159">
        <f>IF(N259="zákl. přenesená",J259,0)</f>
        <v>0</v>
      </c>
      <c r="BH259" s="159">
        <f>IF(N259="sníž. přenesená",J259,0)</f>
        <v>0</v>
      </c>
      <c r="BI259" s="159">
        <f>IF(N259="nulová",J259,0)</f>
        <v>0</v>
      </c>
      <c r="BJ259" s="18" t="s">
        <v>82</v>
      </c>
      <c r="BK259" s="159">
        <f>ROUND(I259*H259,2)</f>
        <v>0</v>
      </c>
      <c r="BL259" s="18" t="s">
        <v>178</v>
      </c>
      <c r="BM259" s="18" t="s">
        <v>866</v>
      </c>
    </row>
    <row r="260" spans="2:47" s="1" customFormat="1" ht="12">
      <c r="B260" s="32"/>
      <c r="D260" s="160" t="s">
        <v>180</v>
      </c>
      <c r="F260" s="161" t="s">
        <v>2167</v>
      </c>
      <c r="I260" s="93"/>
      <c r="L260" s="32"/>
      <c r="M260" s="162"/>
      <c r="N260" s="51"/>
      <c r="O260" s="51"/>
      <c r="P260" s="51"/>
      <c r="Q260" s="51"/>
      <c r="R260" s="51"/>
      <c r="S260" s="51"/>
      <c r="T260" s="52"/>
      <c r="AT260" s="18" t="s">
        <v>180</v>
      </c>
      <c r="AU260" s="18" t="s">
        <v>82</v>
      </c>
    </row>
    <row r="261" spans="2:65" s="1" customFormat="1" ht="16.5" customHeight="1">
      <c r="B261" s="147"/>
      <c r="C261" s="148" t="s">
        <v>74</v>
      </c>
      <c r="D261" s="148" t="s">
        <v>173</v>
      </c>
      <c r="E261" s="149" t="s">
        <v>2168</v>
      </c>
      <c r="F261" s="150" t="s">
        <v>2169</v>
      </c>
      <c r="G261" s="151" t="s">
        <v>1259</v>
      </c>
      <c r="H261" s="152">
        <v>1</v>
      </c>
      <c r="I261" s="153"/>
      <c r="J261" s="154">
        <f>ROUND(I261*H261,2)</f>
        <v>0</v>
      </c>
      <c r="K261" s="150" t="s">
        <v>3</v>
      </c>
      <c r="L261" s="32"/>
      <c r="M261" s="155" t="s">
        <v>3</v>
      </c>
      <c r="N261" s="156" t="s">
        <v>45</v>
      </c>
      <c r="O261" s="51"/>
      <c r="P261" s="157">
        <f>O261*H261</f>
        <v>0</v>
      </c>
      <c r="Q261" s="157">
        <v>0</v>
      </c>
      <c r="R261" s="157">
        <f>Q261*H261</f>
        <v>0</v>
      </c>
      <c r="S261" s="157">
        <v>0</v>
      </c>
      <c r="T261" s="158">
        <f>S261*H261</f>
        <v>0</v>
      </c>
      <c r="AR261" s="18" t="s">
        <v>178</v>
      </c>
      <c r="AT261" s="18" t="s">
        <v>173</v>
      </c>
      <c r="AU261" s="18" t="s">
        <v>82</v>
      </c>
      <c r="AY261" s="18" t="s">
        <v>171</v>
      </c>
      <c r="BE261" s="159">
        <f>IF(N261="základní",J261,0)</f>
        <v>0</v>
      </c>
      <c r="BF261" s="159">
        <f>IF(N261="snížená",J261,0)</f>
        <v>0</v>
      </c>
      <c r="BG261" s="159">
        <f>IF(N261="zákl. přenesená",J261,0)</f>
        <v>0</v>
      </c>
      <c r="BH261" s="159">
        <f>IF(N261="sníž. přenesená",J261,0)</f>
        <v>0</v>
      </c>
      <c r="BI261" s="159">
        <f>IF(N261="nulová",J261,0)</f>
        <v>0</v>
      </c>
      <c r="BJ261" s="18" t="s">
        <v>82</v>
      </c>
      <c r="BK261" s="159">
        <f>ROUND(I261*H261,2)</f>
        <v>0</v>
      </c>
      <c r="BL261" s="18" t="s">
        <v>178</v>
      </c>
      <c r="BM261" s="18" t="s">
        <v>1256</v>
      </c>
    </row>
    <row r="262" spans="2:47" s="1" customFormat="1" ht="12">
      <c r="B262" s="32"/>
      <c r="D262" s="160" t="s">
        <v>180</v>
      </c>
      <c r="F262" s="161" t="s">
        <v>2169</v>
      </c>
      <c r="I262" s="93"/>
      <c r="L262" s="32"/>
      <c r="M262" s="162"/>
      <c r="N262" s="51"/>
      <c r="O262" s="51"/>
      <c r="P262" s="51"/>
      <c r="Q262" s="51"/>
      <c r="R262" s="51"/>
      <c r="S262" s="51"/>
      <c r="T262" s="52"/>
      <c r="AT262" s="18" t="s">
        <v>180</v>
      </c>
      <c r="AU262" s="18" t="s">
        <v>82</v>
      </c>
    </row>
    <row r="263" spans="2:65" s="1" customFormat="1" ht="16.5" customHeight="1">
      <c r="B263" s="147"/>
      <c r="C263" s="148" t="s">
        <v>74</v>
      </c>
      <c r="D263" s="148" t="s">
        <v>173</v>
      </c>
      <c r="E263" s="149" t="s">
        <v>2170</v>
      </c>
      <c r="F263" s="150" t="s">
        <v>2171</v>
      </c>
      <c r="G263" s="151" t="s">
        <v>1259</v>
      </c>
      <c r="H263" s="152">
        <v>1</v>
      </c>
      <c r="I263" s="153"/>
      <c r="J263" s="154">
        <f>ROUND(I263*H263,2)</f>
        <v>0</v>
      </c>
      <c r="K263" s="150" t="s">
        <v>3</v>
      </c>
      <c r="L263" s="32"/>
      <c r="M263" s="155" t="s">
        <v>3</v>
      </c>
      <c r="N263" s="156" t="s">
        <v>45</v>
      </c>
      <c r="O263" s="51"/>
      <c r="P263" s="157">
        <f>O263*H263</f>
        <v>0</v>
      </c>
      <c r="Q263" s="157">
        <v>0</v>
      </c>
      <c r="R263" s="157">
        <f>Q263*H263</f>
        <v>0</v>
      </c>
      <c r="S263" s="157">
        <v>0</v>
      </c>
      <c r="T263" s="158">
        <f>S263*H263</f>
        <v>0</v>
      </c>
      <c r="AR263" s="18" t="s">
        <v>178</v>
      </c>
      <c r="AT263" s="18" t="s">
        <v>173</v>
      </c>
      <c r="AU263" s="18" t="s">
        <v>82</v>
      </c>
      <c r="AY263" s="18" t="s">
        <v>171</v>
      </c>
      <c r="BE263" s="159">
        <f>IF(N263="základní",J263,0)</f>
        <v>0</v>
      </c>
      <c r="BF263" s="159">
        <f>IF(N263="snížená",J263,0)</f>
        <v>0</v>
      </c>
      <c r="BG263" s="159">
        <f>IF(N263="zákl. přenesená",J263,0)</f>
        <v>0</v>
      </c>
      <c r="BH263" s="159">
        <f>IF(N263="sníž. přenesená",J263,0)</f>
        <v>0</v>
      </c>
      <c r="BI263" s="159">
        <f>IF(N263="nulová",J263,0)</f>
        <v>0</v>
      </c>
      <c r="BJ263" s="18" t="s">
        <v>82</v>
      </c>
      <c r="BK263" s="159">
        <f>ROUND(I263*H263,2)</f>
        <v>0</v>
      </c>
      <c r="BL263" s="18" t="s">
        <v>178</v>
      </c>
      <c r="BM263" s="18" t="s">
        <v>1266</v>
      </c>
    </row>
    <row r="264" spans="2:47" s="1" customFormat="1" ht="12">
      <c r="B264" s="32"/>
      <c r="D264" s="160" t="s">
        <v>180</v>
      </c>
      <c r="F264" s="161" t="s">
        <v>2171</v>
      </c>
      <c r="I264" s="93"/>
      <c r="L264" s="32"/>
      <c r="M264" s="162"/>
      <c r="N264" s="51"/>
      <c r="O264" s="51"/>
      <c r="P264" s="51"/>
      <c r="Q264" s="51"/>
      <c r="R264" s="51"/>
      <c r="S264" s="51"/>
      <c r="T264" s="52"/>
      <c r="AT264" s="18" t="s">
        <v>180</v>
      </c>
      <c r="AU264" s="18" t="s">
        <v>82</v>
      </c>
    </row>
    <row r="265" spans="2:65" s="1" customFormat="1" ht="16.5" customHeight="1">
      <c r="B265" s="147"/>
      <c r="C265" s="148" t="s">
        <v>74</v>
      </c>
      <c r="D265" s="148" t="s">
        <v>173</v>
      </c>
      <c r="E265" s="149" t="s">
        <v>2172</v>
      </c>
      <c r="F265" s="150" t="s">
        <v>2173</v>
      </c>
      <c r="G265" s="151" t="s">
        <v>1259</v>
      </c>
      <c r="H265" s="152">
        <v>1</v>
      </c>
      <c r="I265" s="153"/>
      <c r="J265" s="154">
        <f>ROUND(I265*H265,2)</f>
        <v>0</v>
      </c>
      <c r="K265" s="150" t="s">
        <v>3</v>
      </c>
      <c r="L265" s="32"/>
      <c r="M265" s="155" t="s">
        <v>3</v>
      </c>
      <c r="N265" s="156" t="s">
        <v>45</v>
      </c>
      <c r="O265" s="51"/>
      <c r="P265" s="157">
        <f>O265*H265</f>
        <v>0</v>
      </c>
      <c r="Q265" s="157">
        <v>0</v>
      </c>
      <c r="R265" s="157">
        <f>Q265*H265</f>
        <v>0</v>
      </c>
      <c r="S265" s="157">
        <v>0</v>
      </c>
      <c r="T265" s="158">
        <f>S265*H265</f>
        <v>0</v>
      </c>
      <c r="AR265" s="18" t="s">
        <v>178</v>
      </c>
      <c r="AT265" s="18" t="s">
        <v>173</v>
      </c>
      <c r="AU265" s="18" t="s">
        <v>82</v>
      </c>
      <c r="AY265" s="18" t="s">
        <v>171</v>
      </c>
      <c r="BE265" s="159">
        <f>IF(N265="základní",J265,0)</f>
        <v>0</v>
      </c>
      <c r="BF265" s="159">
        <f>IF(N265="snížená",J265,0)</f>
        <v>0</v>
      </c>
      <c r="BG265" s="159">
        <f>IF(N265="zákl. přenesená",J265,0)</f>
        <v>0</v>
      </c>
      <c r="BH265" s="159">
        <f>IF(N265="sníž. přenesená",J265,0)</f>
        <v>0</v>
      </c>
      <c r="BI265" s="159">
        <f>IF(N265="nulová",J265,0)</f>
        <v>0</v>
      </c>
      <c r="BJ265" s="18" t="s">
        <v>82</v>
      </c>
      <c r="BK265" s="159">
        <f>ROUND(I265*H265,2)</f>
        <v>0</v>
      </c>
      <c r="BL265" s="18" t="s">
        <v>178</v>
      </c>
      <c r="BM265" s="18" t="s">
        <v>1275</v>
      </c>
    </row>
    <row r="266" spans="2:47" s="1" customFormat="1" ht="12">
      <c r="B266" s="32"/>
      <c r="D266" s="160" t="s">
        <v>180</v>
      </c>
      <c r="F266" s="161" t="s">
        <v>2173</v>
      </c>
      <c r="I266" s="93"/>
      <c r="L266" s="32"/>
      <c r="M266" s="162"/>
      <c r="N266" s="51"/>
      <c r="O266" s="51"/>
      <c r="P266" s="51"/>
      <c r="Q266" s="51"/>
      <c r="R266" s="51"/>
      <c r="S266" s="51"/>
      <c r="T266" s="52"/>
      <c r="AT266" s="18" t="s">
        <v>180</v>
      </c>
      <c r="AU266" s="18" t="s">
        <v>82</v>
      </c>
    </row>
    <row r="267" spans="2:65" s="1" customFormat="1" ht="16.5" customHeight="1">
      <c r="B267" s="147"/>
      <c r="C267" s="148" t="s">
        <v>74</v>
      </c>
      <c r="D267" s="148" t="s">
        <v>173</v>
      </c>
      <c r="E267" s="149" t="s">
        <v>2174</v>
      </c>
      <c r="F267" s="150" t="s">
        <v>2175</v>
      </c>
      <c r="G267" s="151" t="s">
        <v>1259</v>
      </c>
      <c r="H267" s="152">
        <v>1</v>
      </c>
      <c r="I267" s="153"/>
      <c r="J267" s="154">
        <f>ROUND(I267*H267,2)</f>
        <v>0</v>
      </c>
      <c r="K267" s="150" t="s">
        <v>3</v>
      </c>
      <c r="L267" s="32"/>
      <c r="M267" s="155" t="s">
        <v>3</v>
      </c>
      <c r="N267" s="156" t="s">
        <v>45</v>
      </c>
      <c r="O267" s="51"/>
      <c r="P267" s="157">
        <f>O267*H267</f>
        <v>0</v>
      </c>
      <c r="Q267" s="157">
        <v>0</v>
      </c>
      <c r="R267" s="157">
        <f>Q267*H267</f>
        <v>0</v>
      </c>
      <c r="S267" s="157">
        <v>0</v>
      </c>
      <c r="T267" s="158">
        <f>S267*H267</f>
        <v>0</v>
      </c>
      <c r="AR267" s="18" t="s">
        <v>178</v>
      </c>
      <c r="AT267" s="18" t="s">
        <v>173</v>
      </c>
      <c r="AU267" s="18" t="s">
        <v>82</v>
      </c>
      <c r="AY267" s="18" t="s">
        <v>171</v>
      </c>
      <c r="BE267" s="159">
        <f>IF(N267="základní",J267,0)</f>
        <v>0</v>
      </c>
      <c r="BF267" s="159">
        <f>IF(N267="snížená",J267,0)</f>
        <v>0</v>
      </c>
      <c r="BG267" s="159">
        <f>IF(N267="zákl. přenesená",J267,0)</f>
        <v>0</v>
      </c>
      <c r="BH267" s="159">
        <f>IF(N267="sníž. přenesená",J267,0)</f>
        <v>0</v>
      </c>
      <c r="BI267" s="159">
        <f>IF(N267="nulová",J267,0)</f>
        <v>0</v>
      </c>
      <c r="BJ267" s="18" t="s">
        <v>82</v>
      </c>
      <c r="BK267" s="159">
        <f>ROUND(I267*H267,2)</f>
        <v>0</v>
      </c>
      <c r="BL267" s="18" t="s">
        <v>178</v>
      </c>
      <c r="BM267" s="18" t="s">
        <v>1284</v>
      </c>
    </row>
    <row r="268" spans="2:47" s="1" customFormat="1" ht="12">
      <c r="B268" s="32"/>
      <c r="D268" s="160" t="s">
        <v>180</v>
      </c>
      <c r="F268" s="161" t="s">
        <v>2175</v>
      </c>
      <c r="I268" s="93"/>
      <c r="L268" s="32"/>
      <c r="M268" s="162"/>
      <c r="N268" s="51"/>
      <c r="O268" s="51"/>
      <c r="P268" s="51"/>
      <c r="Q268" s="51"/>
      <c r="R268" s="51"/>
      <c r="S268" s="51"/>
      <c r="T268" s="52"/>
      <c r="AT268" s="18" t="s">
        <v>180</v>
      </c>
      <c r="AU268" s="18" t="s">
        <v>82</v>
      </c>
    </row>
    <row r="269" spans="2:65" s="1" customFormat="1" ht="16.5" customHeight="1">
      <c r="B269" s="147"/>
      <c r="C269" s="148" t="s">
        <v>74</v>
      </c>
      <c r="D269" s="148" t="s">
        <v>173</v>
      </c>
      <c r="E269" s="149" t="s">
        <v>2176</v>
      </c>
      <c r="F269" s="150" t="s">
        <v>2177</v>
      </c>
      <c r="G269" s="151" t="s">
        <v>1259</v>
      </c>
      <c r="H269" s="152">
        <v>2</v>
      </c>
      <c r="I269" s="153"/>
      <c r="J269" s="154">
        <f>ROUND(I269*H269,2)</f>
        <v>0</v>
      </c>
      <c r="K269" s="150" t="s">
        <v>3</v>
      </c>
      <c r="L269" s="32"/>
      <c r="M269" s="155" t="s">
        <v>3</v>
      </c>
      <c r="N269" s="156" t="s">
        <v>45</v>
      </c>
      <c r="O269" s="51"/>
      <c r="P269" s="157">
        <f>O269*H269</f>
        <v>0</v>
      </c>
      <c r="Q269" s="157">
        <v>0</v>
      </c>
      <c r="R269" s="157">
        <f>Q269*H269</f>
        <v>0</v>
      </c>
      <c r="S269" s="157">
        <v>0</v>
      </c>
      <c r="T269" s="158">
        <f>S269*H269</f>
        <v>0</v>
      </c>
      <c r="AR269" s="18" t="s">
        <v>178</v>
      </c>
      <c r="AT269" s="18" t="s">
        <v>173</v>
      </c>
      <c r="AU269" s="18" t="s">
        <v>82</v>
      </c>
      <c r="AY269" s="18" t="s">
        <v>171</v>
      </c>
      <c r="BE269" s="159">
        <f>IF(N269="základní",J269,0)</f>
        <v>0</v>
      </c>
      <c r="BF269" s="159">
        <f>IF(N269="snížená",J269,0)</f>
        <v>0</v>
      </c>
      <c r="BG269" s="159">
        <f>IF(N269="zákl. přenesená",J269,0)</f>
        <v>0</v>
      </c>
      <c r="BH269" s="159">
        <f>IF(N269="sníž. přenesená",J269,0)</f>
        <v>0</v>
      </c>
      <c r="BI269" s="159">
        <f>IF(N269="nulová",J269,0)</f>
        <v>0</v>
      </c>
      <c r="BJ269" s="18" t="s">
        <v>82</v>
      </c>
      <c r="BK269" s="159">
        <f>ROUND(I269*H269,2)</f>
        <v>0</v>
      </c>
      <c r="BL269" s="18" t="s">
        <v>178</v>
      </c>
      <c r="BM269" s="18" t="s">
        <v>1302</v>
      </c>
    </row>
    <row r="270" spans="2:47" s="1" customFormat="1" ht="12">
      <c r="B270" s="32"/>
      <c r="D270" s="160" t="s">
        <v>180</v>
      </c>
      <c r="F270" s="161" t="s">
        <v>2177</v>
      </c>
      <c r="I270" s="93"/>
      <c r="L270" s="32"/>
      <c r="M270" s="162"/>
      <c r="N270" s="51"/>
      <c r="O270" s="51"/>
      <c r="P270" s="51"/>
      <c r="Q270" s="51"/>
      <c r="R270" s="51"/>
      <c r="S270" s="51"/>
      <c r="T270" s="52"/>
      <c r="AT270" s="18" t="s">
        <v>180</v>
      </c>
      <c r="AU270" s="18" t="s">
        <v>82</v>
      </c>
    </row>
    <row r="271" spans="2:65" s="1" customFormat="1" ht="16.5" customHeight="1">
      <c r="B271" s="147"/>
      <c r="C271" s="148" t="s">
        <v>74</v>
      </c>
      <c r="D271" s="148" t="s">
        <v>173</v>
      </c>
      <c r="E271" s="149" t="s">
        <v>2178</v>
      </c>
      <c r="F271" s="150" t="s">
        <v>2179</v>
      </c>
      <c r="G271" s="151" t="s">
        <v>1259</v>
      </c>
      <c r="H271" s="152">
        <v>34</v>
      </c>
      <c r="I271" s="153"/>
      <c r="J271" s="154">
        <f>ROUND(I271*H271,2)</f>
        <v>0</v>
      </c>
      <c r="K271" s="150" t="s">
        <v>3</v>
      </c>
      <c r="L271" s="32"/>
      <c r="M271" s="155" t="s">
        <v>3</v>
      </c>
      <c r="N271" s="156" t="s">
        <v>45</v>
      </c>
      <c r="O271" s="51"/>
      <c r="P271" s="157">
        <f>O271*H271</f>
        <v>0</v>
      </c>
      <c r="Q271" s="157">
        <v>0</v>
      </c>
      <c r="R271" s="157">
        <f>Q271*H271</f>
        <v>0</v>
      </c>
      <c r="S271" s="157">
        <v>0</v>
      </c>
      <c r="T271" s="158">
        <f>S271*H271</f>
        <v>0</v>
      </c>
      <c r="AR271" s="18" t="s">
        <v>178</v>
      </c>
      <c r="AT271" s="18" t="s">
        <v>173</v>
      </c>
      <c r="AU271" s="18" t="s">
        <v>82</v>
      </c>
      <c r="AY271" s="18" t="s">
        <v>171</v>
      </c>
      <c r="BE271" s="159">
        <f>IF(N271="základní",J271,0)</f>
        <v>0</v>
      </c>
      <c r="BF271" s="159">
        <f>IF(N271="snížená",J271,0)</f>
        <v>0</v>
      </c>
      <c r="BG271" s="159">
        <f>IF(N271="zákl. přenesená",J271,0)</f>
        <v>0</v>
      </c>
      <c r="BH271" s="159">
        <f>IF(N271="sníž. přenesená",J271,0)</f>
        <v>0</v>
      </c>
      <c r="BI271" s="159">
        <f>IF(N271="nulová",J271,0)</f>
        <v>0</v>
      </c>
      <c r="BJ271" s="18" t="s">
        <v>82</v>
      </c>
      <c r="BK271" s="159">
        <f>ROUND(I271*H271,2)</f>
        <v>0</v>
      </c>
      <c r="BL271" s="18" t="s">
        <v>178</v>
      </c>
      <c r="BM271" s="18" t="s">
        <v>1310</v>
      </c>
    </row>
    <row r="272" spans="2:47" s="1" customFormat="1" ht="12">
      <c r="B272" s="32"/>
      <c r="D272" s="160" t="s">
        <v>180</v>
      </c>
      <c r="F272" s="161" t="s">
        <v>2180</v>
      </c>
      <c r="I272" s="93"/>
      <c r="L272" s="32"/>
      <c r="M272" s="162"/>
      <c r="N272" s="51"/>
      <c r="O272" s="51"/>
      <c r="P272" s="51"/>
      <c r="Q272" s="51"/>
      <c r="R272" s="51"/>
      <c r="S272" s="51"/>
      <c r="T272" s="52"/>
      <c r="AT272" s="18" t="s">
        <v>180</v>
      </c>
      <c r="AU272" s="18" t="s">
        <v>82</v>
      </c>
    </row>
    <row r="273" spans="2:65" s="1" customFormat="1" ht="16.5" customHeight="1">
      <c r="B273" s="147"/>
      <c r="C273" s="148" t="s">
        <v>74</v>
      </c>
      <c r="D273" s="148" t="s">
        <v>173</v>
      </c>
      <c r="E273" s="149" t="s">
        <v>2181</v>
      </c>
      <c r="F273" s="150" t="s">
        <v>2182</v>
      </c>
      <c r="G273" s="151" t="s">
        <v>1259</v>
      </c>
      <c r="H273" s="152">
        <v>1</v>
      </c>
      <c r="I273" s="153"/>
      <c r="J273" s="154">
        <f>ROUND(I273*H273,2)</f>
        <v>0</v>
      </c>
      <c r="K273" s="150" t="s">
        <v>3</v>
      </c>
      <c r="L273" s="32"/>
      <c r="M273" s="155" t="s">
        <v>3</v>
      </c>
      <c r="N273" s="156" t="s">
        <v>45</v>
      </c>
      <c r="O273" s="51"/>
      <c r="P273" s="157">
        <f>O273*H273</f>
        <v>0</v>
      </c>
      <c r="Q273" s="157">
        <v>0</v>
      </c>
      <c r="R273" s="157">
        <f>Q273*H273</f>
        <v>0</v>
      </c>
      <c r="S273" s="157">
        <v>0</v>
      </c>
      <c r="T273" s="158">
        <f>S273*H273</f>
        <v>0</v>
      </c>
      <c r="AR273" s="18" t="s">
        <v>178</v>
      </c>
      <c r="AT273" s="18" t="s">
        <v>173</v>
      </c>
      <c r="AU273" s="18" t="s">
        <v>82</v>
      </c>
      <c r="AY273" s="18" t="s">
        <v>171</v>
      </c>
      <c r="BE273" s="159">
        <f>IF(N273="základní",J273,0)</f>
        <v>0</v>
      </c>
      <c r="BF273" s="159">
        <f>IF(N273="snížená",J273,0)</f>
        <v>0</v>
      </c>
      <c r="BG273" s="159">
        <f>IF(N273="zákl. přenesená",J273,0)</f>
        <v>0</v>
      </c>
      <c r="BH273" s="159">
        <f>IF(N273="sníž. přenesená",J273,0)</f>
        <v>0</v>
      </c>
      <c r="BI273" s="159">
        <f>IF(N273="nulová",J273,0)</f>
        <v>0</v>
      </c>
      <c r="BJ273" s="18" t="s">
        <v>82</v>
      </c>
      <c r="BK273" s="159">
        <f>ROUND(I273*H273,2)</f>
        <v>0</v>
      </c>
      <c r="BL273" s="18" t="s">
        <v>178</v>
      </c>
      <c r="BM273" s="18" t="s">
        <v>1320</v>
      </c>
    </row>
    <row r="274" spans="2:47" s="1" customFormat="1" ht="12">
      <c r="B274" s="32"/>
      <c r="D274" s="160" t="s">
        <v>180</v>
      </c>
      <c r="F274" s="161" t="s">
        <v>2182</v>
      </c>
      <c r="I274" s="93"/>
      <c r="L274" s="32"/>
      <c r="M274" s="162"/>
      <c r="N274" s="51"/>
      <c r="O274" s="51"/>
      <c r="P274" s="51"/>
      <c r="Q274" s="51"/>
      <c r="R274" s="51"/>
      <c r="S274" s="51"/>
      <c r="T274" s="52"/>
      <c r="AT274" s="18" t="s">
        <v>180</v>
      </c>
      <c r="AU274" s="18" t="s">
        <v>82</v>
      </c>
    </row>
    <row r="275" spans="2:65" s="1" customFormat="1" ht="16.5" customHeight="1">
      <c r="B275" s="147"/>
      <c r="C275" s="148" t="s">
        <v>74</v>
      </c>
      <c r="D275" s="148" t="s">
        <v>173</v>
      </c>
      <c r="E275" s="149" t="s">
        <v>2183</v>
      </c>
      <c r="F275" s="150" t="s">
        <v>2184</v>
      </c>
      <c r="G275" s="151" t="s">
        <v>1757</v>
      </c>
      <c r="H275" s="152">
        <v>2</v>
      </c>
      <c r="I275" s="153"/>
      <c r="J275" s="154">
        <f>ROUND(I275*H275,2)</f>
        <v>0</v>
      </c>
      <c r="K275" s="150" t="s">
        <v>3</v>
      </c>
      <c r="L275" s="32"/>
      <c r="M275" s="155" t="s">
        <v>3</v>
      </c>
      <c r="N275" s="156" t="s">
        <v>45</v>
      </c>
      <c r="O275" s="51"/>
      <c r="P275" s="157">
        <f>O275*H275</f>
        <v>0</v>
      </c>
      <c r="Q275" s="157">
        <v>0</v>
      </c>
      <c r="R275" s="157">
        <f>Q275*H275</f>
        <v>0</v>
      </c>
      <c r="S275" s="157">
        <v>0</v>
      </c>
      <c r="T275" s="158">
        <f>S275*H275</f>
        <v>0</v>
      </c>
      <c r="AR275" s="18" t="s">
        <v>178</v>
      </c>
      <c r="AT275" s="18" t="s">
        <v>173</v>
      </c>
      <c r="AU275" s="18" t="s">
        <v>82</v>
      </c>
      <c r="AY275" s="18" t="s">
        <v>171</v>
      </c>
      <c r="BE275" s="159">
        <f>IF(N275="základní",J275,0)</f>
        <v>0</v>
      </c>
      <c r="BF275" s="159">
        <f>IF(N275="snížená",J275,0)</f>
        <v>0</v>
      </c>
      <c r="BG275" s="159">
        <f>IF(N275="zákl. přenesená",J275,0)</f>
        <v>0</v>
      </c>
      <c r="BH275" s="159">
        <f>IF(N275="sníž. přenesená",J275,0)</f>
        <v>0</v>
      </c>
      <c r="BI275" s="159">
        <f>IF(N275="nulová",J275,0)</f>
        <v>0</v>
      </c>
      <c r="BJ275" s="18" t="s">
        <v>82</v>
      </c>
      <c r="BK275" s="159">
        <f>ROUND(I275*H275,2)</f>
        <v>0</v>
      </c>
      <c r="BL275" s="18" t="s">
        <v>178</v>
      </c>
      <c r="BM275" s="18" t="s">
        <v>1335</v>
      </c>
    </row>
    <row r="276" spans="2:47" s="1" customFormat="1" ht="12">
      <c r="B276" s="32"/>
      <c r="D276" s="160" t="s">
        <v>180</v>
      </c>
      <c r="F276" s="161" t="s">
        <v>2184</v>
      </c>
      <c r="I276" s="93"/>
      <c r="L276" s="32"/>
      <c r="M276" s="162"/>
      <c r="N276" s="51"/>
      <c r="O276" s="51"/>
      <c r="P276" s="51"/>
      <c r="Q276" s="51"/>
      <c r="R276" s="51"/>
      <c r="S276" s="51"/>
      <c r="T276" s="52"/>
      <c r="AT276" s="18" t="s">
        <v>180</v>
      </c>
      <c r="AU276" s="18" t="s">
        <v>82</v>
      </c>
    </row>
    <row r="277" spans="2:65" s="1" customFormat="1" ht="16.5" customHeight="1">
      <c r="B277" s="147"/>
      <c r="C277" s="148" t="s">
        <v>74</v>
      </c>
      <c r="D277" s="148" t="s">
        <v>173</v>
      </c>
      <c r="E277" s="149" t="s">
        <v>2185</v>
      </c>
      <c r="F277" s="150" t="s">
        <v>2186</v>
      </c>
      <c r="G277" s="151" t="s">
        <v>1757</v>
      </c>
      <c r="H277" s="152">
        <v>22</v>
      </c>
      <c r="I277" s="153"/>
      <c r="J277" s="154">
        <f>ROUND(I277*H277,2)</f>
        <v>0</v>
      </c>
      <c r="K277" s="150" t="s">
        <v>3</v>
      </c>
      <c r="L277" s="32"/>
      <c r="M277" s="155" t="s">
        <v>3</v>
      </c>
      <c r="N277" s="156" t="s">
        <v>45</v>
      </c>
      <c r="O277" s="51"/>
      <c r="P277" s="157">
        <f>O277*H277</f>
        <v>0</v>
      </c>
      <c r="Q277" s="157">
        <v>0</v>
      </c>
      <c r="R277" s="157">
        <f>Q277*H277</f>
        <v>0</v>
      </c>
      <c r="S277" s="157">
        <v>0</v>
      </c>
      <c r="T277" s="158">
        <f>S277*H277</f>
        <v>0</v>
      </c>
      <c r="AR277" s="18" t="s">
        <v>178</v>
      </c>
      <c r="AT277" s="18" t="s">
        <v>173</v>
      </c>
      <c r="AU277" s="18" t="s">
        <v>82</v>
      </c>
      <c r="AY277" s="18" t="s">
        <v>171</v>
      </c>
      <c r="BE277" s="159">
        <f>IF(N277="základní",J277,0)</f>
        <v>0</v>
      </c>
      <c r="BF277" s="159">
        <f>IF(N277="snížená",J277,0)</f>
        <v>0</v>
      </c>
      <c r="BG277" s="159">
        <f>IF(N277="zákl. přenesená",J277,0)</f>
        <v>0</v>
      </c>
      <c r="BH277" s="159">
        <f>IF(N277="sníž. přenesená",J277,0)</f>
        <v>0</v>
      </c>
      <c r="BI277" s="159">
        <f>IF(N277="nulová",J277,0)</f>
        <v>0</v>
      </c>
      <c r="BJ277" s="18" t="s">
        <v>82</v>
      </c>
      <c r="BK277" s="159">
        <f>ROUND(I277*H277,2)</f>
        <v>0</v>
      </c>
      <c r="BL277" s="18" t="s">
        <v>178</v>
      </c>
      <c r="BM277" s="18" t="s">
        <v>1350</v>
      </c>
    </row>
    <row r="278" spans="2:47" s="1" customFormat="1" ht="12">
      <c r="B278" s="32"/>
      <c r="D278" s="160" t="s">
        <v>180</v>
      </c>
      <c r="F278" s="161" t="s">
        <v>2186</v>
      </c>
      <c r="I278" s="93"/>
      <c r="L278" s="32"/>
      <c r="M278" s="162"/>
      <c r="N278" s="51"/>
      <c r="O278" s="51"/>
      <c r="P278" s="51"/>
      <c r="Q278" s="51"/>
      <c r="R278" s="51"/>
      <c r="S278" s="51"/>
      <c r="T278" s="52"/>
      <c r="AT278" s="18" t="s">
        <v>180</v>
      </c>
      <c r="AU278" s="18" t="s">
        <v>82</v>
      </c>
    </row>
    <row r="279" spans="2:65" s="1" customFormat="1" ht="16.5" customHeight="1">
      <c r="B279" s="147"/>
      <c r="C279" s="148" t="s">
        <v>74</v>
      </c>
      <c r="D279" s="148" t="s">
        <v>173</v>
      </c>
      <c r="E279" s="149" t="s">
        <v>2187</v>
      </c>
      <c r="F279" s="150" t="s">
        <v>2188</v>
      </c>
      <c r="G279" s="151" t="s">
        <v>1757</v>
      </c>
      <c r="H279" s="152">
        <v>3</v>
      </c>
      <c r="I279" s="153"/>
      <c r="J279" s="154">
        <f>ROUND(I279*H279,2)</f>
        <v>0</v>
      </c>
      <c r="K279" s="150" t="s">
        <v>3</v>
      </c>
      <c r="L279" s="32"/>
      <c r="M279" s="155" t="s">
        <v>3</v>
      </c>
      <c r="N279" s="156" t="s">
        <v>45</v>
      </c>
      <c r="O279" s="51"/>
      <c r="P279" s="157">
        <f>O279*H279</f>
        <v>0</v>
      </c>
      <c r="Q279" s="157">
        <v>0</v>
      </c>
      <c r="R279" s="157">
        <f>Q279*H279</f>
        <v>0</v>
      </c>
      <c r="S279" s="157">
        <v>0</v>
      </c>
      <c r="T279" s="158">
        <f>S279*H279</f>
        <v>0</v>
      </c>
      <c r="AR279" s="18" t="s">
        <v>178</v>
      </c>
      <c r="AT279" s="18" t="s">
        <v>173</v>
      </c>
      <c r="AU279" s="18" t="s">
        <v>82</v>
      </c>
      <c r="AY279" s="18" t="s">
        <v>171</v>
      </c>
      <c r="BE279" s="159">
        <f>IF(N279="základní",J279,0)</f>
        <v>0</v>
      </c>
      <c r="BF279" s="159">
        <f>IF(N279="snížená",J279,0)</f>
        <v>0</v>
      </c>
      <c r="BG279" s="159">
        <f>IF(N279="zákl. přenesená",J279,0)</f>
        <v>0</v>
      </c>
      <c r="BH279" s="159">
        <f>IF(N279="sníž. přenesená",J279,0)</f>
        <v>0</v>
      </c>
      <c r="BI279" s="159">
        <f>IF(N279="nulová",J279,0)</f>
        <v>0</v>
      </c>
      <c r="BJ279" s="18" t="s">
        <v>82</v>
      </c>
      <c r="BK279" s="159">
        <f>ROUND(I279*H279,2)</f>
        <v>0</v>
      </c>
      <c r="BL279" s="18" t="s">
        <v>178</v>
      </c>
      <c r="BM279" s="18" t="s">
        <v>1368</v>
      </c>
    </row>
    <row r="280" spans="2:47" s="1" customFormat="1" ht="12">
      <c r="B280" s="32"/>
      <c r="D280" s="160" t="s">
        <v>180</v>
      </c>
      <c r="F280" s="161" t="s">
        <v>2188</v>
      </c>
      <c r="I280" s="93"/>
      <c r="L280" s="32"/>
      <c r="M280" s="162"/>
      <c r="N280" s="51"/>
      <c r="O280" s="51"/>
      <c r="P280" s="51"/>
      <c r="Q280" s="51"/>
      <c r="R280" s="51"/>
      <c r="S280" s="51"/>
      <c r="T280" s="52"/>
      <c r="AT280" s="18" t="s">
        <v>180</v>
      </c>
      <c r="AU280" s="18" t="s">
        <v>82</v>
      </c>
    </row>
    <row r="281" spans="2:65" s="1" customFormat="1" ht="16.5" customHeight="1">
      <c r="B281" s="147"/>
      <c r="C281" s="148" t="s">
        <v>74</v>
      </c>
      <c r="D281" s="148" t="s">
        <v>173</v>
      </c>
      <c r="E281" s="149" t="s">
        <v>2189</v>
      </c>
      <c r="F281" s="150" t="s">
        <v>2190</v>
      </c>
      <c r="G281" s="151" t="s">
        <v>1757</v>
      </c>
      <c r="H281" s="152">
        <v>1</v>
      </c>
      <c r="I281" s="153"/>
      <c r="J281" s="154">
        <f>ROUND(I281*H281,2)</f>
        <v>0</v>
      </c>
      <c r="K281" s="150" t="s">
        <v>3</v>
      </c>
      <c r="L281" s="32"/>
      <c r="M281" s="155" t="s">
        <v>3</v>
      </c>
      <c r="N281" s="156" t="s">
        <v>45</v>
      </c>
      <c r="O281" s="51"/>
      <c r="P281" s="157">
        <f>O281*H281</f>
        <v>0</v>
      </c>
      <c r="Q281" s="157">
        <v>0</v>
      </c>
      <c r="R281" s="157">
        <f>Q281*H281</f>
        <v>0</v>
      </c>
      <c r="S281" s="157">
        <v>0</v>
      </c>
      <c r="T281" s="158">
        <f>S281*H281</f>
        <v>0</v>
      </c>
      <c r="AR281" s="18" t="s">
        <v>178</v>
      </c>
      <c r="AT281" s="18" t="s">
        <v>173</v>
      </c>
      <c r="AU281" s="18" t="s">
        <v>82</v>
      </c>
      <c r="AY281" s="18" t="s">
        <v>171</v>
      </c>
      <c r="BE281" s="159">
        <f>IF(N281="základní",J281,0)</f>
        <v>0</v>
      </c>
      <c r="BF281" s="159">
        <f>IF(N281="snížená",J281,0)</f>
        <v>0</v>
      </c>
      <c r="BG281" s="159">
        <f>IF(N281="zákl. přenesená",J281,0)</f>
        <v>0</v>
      </c>
      <c r="BH281" s="159">
        <f>IF(N281="sníž. přenesená",J281,0)</f>
        <v>0</v>
      </c>
      <c r="BI281" s="159">
        <f>IF(N281="nulová",J281,0)</f>
        <v>0</v>
      </c>
      <c r="BJ281" s="18" t="s">
        <v>82</v>
      </c>
      <c r="BK281" s="159">
        <f>ROUND(I281*H281,2)</f>
        <v>0</v>
      </c>
      <c r="BL281" s="18" t="s">
        <v>178</v>
      </c>
      <c r="BM281" s="18" t="s">
        <v>1380</v>
      </c>
    </row>
    <row r="282" spans="2:47" s="1" customFormat="1" ht="12">
      <c r="B282" s="32"/>
      <c r="D282" s="160" t="s">
        <v>180</v>
      </c>
      <c r="F282" s="161" t="s">
        <v>2190</v>
      </c>
      <c r="I282" s="93"/>
      <c r="L282" s="32"/>
      <c r="M282" s="162"/>
      <c r="N282" s="51"/>
      <c r="O282" s="51"/>
      <c r="P282" s="51"/>
      <c r="Q282" s="51"/>
      <c r="R282" s="51"/>
      <c r="S282" s="51"/>
      <c r="T282" s="52"/>
      <c r="AT282" s="18" t="s">
        <v>180</v>
      </c>
      <c r="AU282" s="18" t="s">
        <v>82</v>
      </c>
    </row>
    <row r="283" spans="2:65" s="1" customFormat="1" ht="16.5" customHeight="1">
      <c r="B283" s="147"/>
      <c r="C283" s="148" t="s">
        <v>74</v>
      </c>
      <c r="D283" s="148" t="s">
        <v>173</v>
      </c>
      <c r="E283" s="149" t="s">
        <v>2191</v>
      </c>
      <c r="F283" s="150" t="s">
        <v>2192</v>
      </c>
      <c r="G283" s="151" t="s">
        <v>1757</v>
      </c>
      <c r="H283" s="152">
        <v>1</v>
      </c>
      <c r="I283" s="153"/>
      <c r="J283" s="154">
        <f>ROUND(I283*H283,2)</f>
        <v>0</v>
      </c>
      <c r="K283" s="150" t="s">
        <v>3</v>
      </c>
      <c r="L283" s="32"/>
      <c r="M283" s="155" t="s">
        <v>3</v>
      </c>
      <c r="N283" s="156" t="s">
        <v>45</v>
      </c>
      <c r="O283" s="51"/>
      <c r="P283" s="157">
        <f>O283*H283</f>
        <v>0</v>
      </c>
      <c r="Q283" s="157">
        <v>0</v>
      </c>
      <c r="R283" s="157">
        <f>Q283*H283</f>
        <v>0</v>
      </c>
      <c r="S283" s="157">
        <v>0</v>
      </c>
      <c r="T283" s="158">
        <f>S283*H283</f>
        <v>0</v>
      </c>
      <c r="AR283" s="18" t="s">
        <v>178</v>
      </c>
      <c r="AT283" s="18" t="s">
        <v>173</v>
      </c>
      <c r="AU283" s="18" t="s">
        <v>82</v>
      </c>
      <c r="AY283" s="18" t="s">
        <v>171</v>
      </c>
      <c r="BE283" s="159">
        <f>IF(N283="základní",J283,0)</f>
        <v>0</v>
      </c>
      <c r="BF283" s="159">
        <f>IF(N283="snížená",J283,0)</f>
        <v>0</v>
      </c>
      <c r="BG283" s="159">
        <f>IF(N283="zákl. přenesená",J283,0)</f>
        <v>0</v>
      </c>
      <c r="BH283" s="159">
        <f>IF(N283="sníž. přenesená",J283,0)</f>
        <v>0</v>
      </c>
      <c r="BI283" s="159">
        <f>IF(N283="nulová",J283,0)</f>
        <v>0</v>
      </c>
      <c r="BJ283" s="18" t="s">
        <v>82</v>
      </c>
      <c r="BK283" s="159">
        <f>ROUND(I283*H283,2)</f>
        <v>0</v>
      </c>
      <c r="BL283" s="18" t="s">
        <v>178</v>
      </c>
      <c r="BM283" s="18" t="s">
        <v>1394</v>
      </c>
    </row>
    <row r="284" spans="2:47" s="1" customFormat="1" ht="12">
      <c r="B284" s="32"/>
      <c r="D284" s="160" t="s">
        <v>180</v>
      </c>
      <c r="F284" s="161" t="s">
        <v>2192</v>
      </c>
      <c r="I284" s="93"/>
      <c r="L284" s="32"/>
      <c r="M284" s="162"/>
      <c r="N284" s="51"/>
      <c r="O284" s="51"/>
      <c r="P284" s="51"/>
      <c r="Q284" s="51"/>
      <c r="R284" s="51"/>
      <c r="S284" s="51"/>
      <c r="T284" s="52"/>
      <c r="AT284" s="18" t="s">
        <v>180</v>
      </c>
      <c r="AU284" s="18" t="s">
        <v>82</v>
      </c>
    </row>
    <row r="285" spans="2:65" s="1" customFormat="1" ht="16.5" customHeight="1">
      <c r="B285" s="147"/>
      <c r="C285" s="148" t="s">
        <v>74</v>
      </c>
      <c r="D285" s="148" t="s">
        <v>173</v>
      </c>
      <c r="E285" s="149" t="s">
        <v>2193</v>
      </c>
      <c r="F285" s="150" t="s">
        <v>2194</v>
      </c>
      <c r="G285" s="151" t="s">
        <v>1757</v>
      </c>
      <c r="H285" s="152">
        <v>1</v>
      </c>
      <c r="I285" s="153"/>
      <c r="J285" s="154">
        <f>ROUND(I285*H285,2)</f>
        <v>0</v>
      </c>
      <c r="K285" s="150" t="s">
        <v>3</v>
      </c>
      <c r="L285" s="32"/>
      <c r="M285" s="155" t="s">
        <v>3</v>
      </c>
      <c r="N285" s="156" t="s">
        <v>45</v>
      </c>
      <c r="O285" s="51"/>
      <c r="P285" s="157">
        <f>O285*H285</f>
        <v>0</v>
      </c>
      <c r="Q285" s="157">
        <v>0</v>
      </c>
      <c r="R285" s="157">
        <f>Q285*H285</f>
        <v>0</v>
      </c>
      <c r="S285" s="157">
        <v>0</v>
      </c>
      <c r="T285" s="158">
        <f>S285*H285</f>
        <v>0</v>
      </c>
      <c r="AR285" s="18" t="s">
        <v>178</v>
      </c>
      <c r="AT285" s="18" t="s">
        <v>173</v>
      </c>
      <c r="AU285" s="18" t="s">
        <v>82</v>
      </c>
      <c r="AY285" s="18" t="s">
        <v>171</v>
      </c>
      <c r="BE285" s="159">
        <f>IF(N285="základní",J285,0)</f>
        <v>0</v>
      </c>
      <c r="BF285" s="159">
        <f>IF(N285="snížená",J285,0)</f>
        <v>0</v>
      </c>
      <c r="BG285" s="159">
        <f>IF(N285="zákl. přenesená",J285,0)</f>
        <v>0</v>
      </c>
      <c r="BH285" s="159">
        <f>IF(N285="sníž. přenesená",J285,0)</f>
        <v>0</v>
      </c>
      <c r="BI285" s="159">
        <f>IF(N285="nulová",J285,0)</f>
        <v>0</v>
      </c>
      <c r="BJ285" s="18" t="s">
        <v>82</v>
      </c>
      <c r="BK285" s="159">
        <f>ROUND(I285*H285,2)</f>
        <v>0</v>
      </c>
      <c r="BL285" s="18" t="s">
        <v>178</v>
      </c>
      <c r="BM285" s="18" t="s">
        <v>1407</v>
      </c>
    </row>
    <row r="286" spans="2:47" s="1" customFormat="1" ht="12">
      <c r="B286" s="32"/>
      <c r="D286" s="160" t="s">
        <v>180</v>
      </c>
      <c r="F286" s="161" t="s">
        <v>2194</v>
      </c>
      <c r="I286" s="93"/>
      <c r="L286" s="32"/>
      <c r="M286" s="162"/>
      <c r="N286" s="51"/>
      <c r="O286" s="51"/>
      <c r="P286" s="51"/>
      <c r="Q286" s="51"/>
      <c r="R286" s="51"/>
      <c r="S286" s="51"/>
      <c r="T286" s="52"/>
      <c r="AT286" s="18" t="s">
        <v>180</v>
      </c>
      <c r="AU286" s="18" t="s">
        <v>82</v>
      </c>
    </row>
    <row r="287" spans="2:65" s="1" customFormat="1" ht="16.5" customHeight="1">
      <c r="B287" s="147"/>
      <c r="C287" s="148" t="s">
        <v>74</v>
      </c>
      <c r="D287" s="148" t="s">
        <v>173</v>
      </c>
      <c r="E287" s="149" t="s">
        <v>2195</v>
      </c>
      <c r="F287" s="150" t="s">
        <v>2196</v>
      </c>
      <c r="G287" s="151" t="s">
        <v>1757</v>
      </c>
      <c r="H287" s="152">
        <v>12</v>
      </c>
      <c r="I287" s="153"/>
      <c r="J287" s="154">
        <f>ROUND(I287*H287,2)</f>
        <v>0</v>
      </c>
      <c r="K287" s="150" t="s">
        <v>3</v>
      </c>
      <c r="L287" s="32"/>
      <c r="M287" s="155" t="s">
        <v>3</v>
      </c>
      <c r="N287" s="156" t="s">
        <v>45</v>
      </c>
      <c r="O287" s="51"/>
      <c r="P287" s="157">
        <f>O287*H287</f>
        <v>0</v>
      </c>
      <c r="Q287" s="157">
        <v>0</v>
      </c>
      <c r="R287" s="157">
        <f>Q287*H287</f>
        <v>0</v>
      </c>
      <c r="S287" s="157">
        <v>0</v>
      </c>
      <c r="T287" s="158">
        <f>S287*H287</f>
        <v>0</v>
      </c>
      <c r="AR287" s="18" t="s">
        <v>178</v>
      </c>
      <c r="AT287" s="18" t="s">
        <v>173</v>
      </c>
      <c r="AU287" s="18" t="s">
        <v>82</v>
      </c>
      <c r="AY287" s="18" t="s">
        <v>171</v>
      </c>
      <c r="BE287" s="159">
        <f>IF(N287="základní",J287,0)</f>
        <v>0</v>
      </c>
      <c r="BF287" s="159">
        <f>IF(N287="snížená",J287,0)</f>
        <v>0</v>
      </c>
      <c r="BG287" s="159">
        <f>IF(N287="zákl. přenesená",J287,0)</f>
        <v>0</v>
      </c>
      <c r="BH287" s="159">
        <f>IF(N287="sníž. přenesená",J287,0)</f>
        <v>0</v>
      </c>
      <c r="BI287" s="159">
        <f>IF(N287="nulová",J287,0)</f>
        <v>0</v>
      </c>
      <c r="BJ287" s="18" t="s">
        <v>82</v>
      </c>
      <c r="BK287" s="159">
        <f>ROUND(I287*H287,2)</f>
        <v>0</v>
      </c>
      <c r="BL287" s="18" t="s">
        <v>178</v>
      </c>
      <c r="BM287" s="18" t="s">
        <v>1421</v>
      </c>
    </row>
    <row r="288" spans="2:47" s="1" customFormat="1" ht="12">
      <c r="B288" s="32"/>
      <c r="D288" s="160" t="s">
        <v>180</v>
      </c>
      <c r="F288" s="161" t="s">
        <v>2196</v>
      </c>
      <c r="I288" s="93"/>
      <c r="L288" s="32"/>
      <c r="M288" s="162"/>
      <c r="N288" s="51"/>
      <c r="O288" s="51"/>
      <c r="P288" s="51"/>
      <c r="Q288" s="51"/>
      <c r="R288" s="51"/>
      <c r="S288" s="51"/>
      <c r="T288" s="52"/>
      <c r="AT288" s="18" t="s">
        <v>180</v>
      </c>
      <c r="AU288" s="18" t="s">
        <v>82</v>
      </c>
    </row>
    <row r="289" spans="2:65" s="1" customFormat="1" ht="16.5" customHeight="1">
      <c r="B289" s="147"/>
      <c r="C289" s="148" t="s">
        <v>74</v>
      </c>
      <c r="D289" s="148" t="s">
        <v>173</v>
      </c>
      <c r="E289" s="149" t="s">
        <v>2197</v>
      </c>
      <c r="F289" s="150" t="s">
        <v>2198</v>
      </c>
      <c r="G289" s="151" t="s">
        <v>187</v>
      </c>
      <c r="H289" s="152">
        <v>26.5</v>
      </c>
      <c r="I289" s="153"/>
      <c r="J289" s="154">
        <f>ROUND(I289*H289,2)</f>
        <v>0</v>
      </c>
      <c r="K289" s="150" t="s">
        <v>3</v>
      </c>
      <c r="L289" s="32"/>
      <c r="M289" s="155" t="s">
        <v>3</v>
      </c>
      <c r="N289" s="156" t="s">
        <v>45</v>
      </c>
      <c r="O289" s="51"/>
      <c r="P289" s="157">
        <f>O289*H289</f>
        <v>0</v>
      </c>
      <c r="Q289" s="157">
        <v>0</v>
      </c>
      <c r="R289" s="157">
        <f>Q289*H289</f>
        <v>0</v>
      </c>
      <c r="S289" s="157">
        <v>0</v>
      </c>
      <c r="T289" s="158">
        <f>S289*H289</f>
        <v>0</v>
      </c>
      <c r="AR289" s="18" t="s">
        <v>178</v>
      </c>
      <c r="AT289" s="18" t="s">
        <v>173</v>
      </c>
      <c r="AU289" s="18" t="s">
        <v>82</v>
      </c>
      <c r="AY289" s="18" t="s">
        <v>171</v>
      </c>
      <c r="BE289" s="159">
        <f>IF(N289="základní",J289,0)</f>
        <v>0</v>
      </c>
      <c r="BF289" s="159">
        <f>IF(N289="snížená",J289,0)</f>
        <v>0</v>
      </c>
      <c r="BG289" s="159">
        <f>IF(N289="zákl. přenesená",J289,0)</f>
        <v>0</v>
      </c>
      <c r="BH289" s="159">
        <f>IF(N289="sníž. přenesená",J289,0)</f>
        <v>0</v>
      </c>
      <c r="BI289" s="159">
        <f>IF(N289="nulová",J289,0)</f>
        <v>0</v>
      </c>
      <c r="BJ289" s="18" t="s">
        <v>82</v>
      </c>
      <c r="BK289" s="159">
        <f>ROUND(I289*H289,2)</f>
        <v>0</v>
      </c>
      <c r="BL289" s="18" t="s">
        <v>178</v>
      </c>
      <c r="BM289" s="18" t="s">
        <v>1433</v>
      </c>
    </row>
    <row r="290" spans="2:47" s="1" customFormat="1" ht="12">
      <c r="B290" s="32"/>
      <c r="D290" s="160" t="s">
        <v>180</v>
      </c>
      <c r="F290" s="161" t="s">
        <v>2198</v>
      </c>
      <c r="I290" s="93"/>
      <c r="L290" s="32"/>
      <c r="M290" s="162"/>
      <c r="N290" s="51"/>
      <c r="O290" s="51"/>
      <c r="P290" s="51"/>
      <c r="Q290" s="51"/>
      <c r="R290" s="51"/>
      <c r="S290" s="51"/>
      <c r="T290" s="52"/>
      <c r="AT290" s="18" t="s">
        <v>180</v>
      </c>
      <c r="AU290" s="18" t="s">
        <v>82</v>
      </c>
    </row>
    <row r="291" spans="2:65" s="1" customFormat="1" ht="16.5" customHeight="1">
      <c r="B291" s="147"/>
      <c r="C291" s="148" t="s">
        <v>74</v>
      </c>
      <c r="D291" s="148" t="s">
        <v>173</v>
      </c>
      <c r="E291" s="149" t="s">
        <v>2199</v>
      </c>
      <c r="F291" s="150" t="s">
        <v>2200</v>
      </c>
      <c r="G291" s="151" t="s">
        <v>187</v>
      </c>
      <c r="H291" s="152">
        <v>21.5</v>
      </c>
      <c r="I291" s="153"/>
      <c r="J291" s="154">
        <f>ROUND(I291*H291,2)</f>
        <v>0</v>
      </c>
      <c r="K291" s="150" t="s">
        <v>3</v>
      </c>
      <c r="L291" s="32"/>
      <c r="M291" s="155" t="s">
        <v>3</v>
      </c>
      <c r="N291" s="156" t="s">
        <v>45</v>
      </c>
      <c r="O291" s="51"/>
      <c r="P291" s="157">
        <f>O291*H291</f>
        <v>0</v>
      </c>
      <c r="Q291" s="157">
        <v>0</v>
      </c>
      <c r="R291" s="157">
        <f>Q291*H291</f>
        <v>0</v>
      </c>
      <c r="S291" s="157">
        <v>0</v>
      </c>
      <c r="T291" s="158">
        <f>S291*H291</f>
        <v>0</v>
      </c>
      <c r="AR291" s="18" t="s">
        <v>178</v>
      </c>
      <c r="AT291" s="18" t="s">
        <v>173</v>
      </c>
      <c r="AU291" s="18" t="s">
        <v>82</v>
      </c>
      <c r="AY291" s="18" t="s">
        <v>171</v>
      </c>
      <c r="BE291" s="159">
        <f>IF(N291="základní",J291,0)</f>
        <v>0</v>
      </c>
      <c r="BF291" s="159">
        <f>IF(N291="snížená",J291,0)</f>
        <v>0</v>
      </c>
      <c r="BG291" s="159">
        <f>IF(N291="zákl. přenesená",J291,0)</f>
        <v>0</v>
      </c>
      <c r="BH291" s="159">
        <f>IF(N291="sníž. přenesená",J291,0)</f>
        <v>0</v>
      </c>
      <c r="BI291" s="159">
        <f>IF(N291="nulová",J291,0)</f>
        <v>0</v>
      </c>
      <c r="BJ291" s="18" t="s">
        <v>82</v>
      </c>
      <c r="BK291" s="159">
        <f>ROUND(I291*H291,2)</f>
        <v>0</v>
      </c>
      <c r="BL291" s="18" t="s">
        <v>178</v>
      </c>
      <c r="BM291" s="18" t="s">
        <v>1445</v>
      </c>
    </row>
    <row r="292" spans="2:47" s="1" customFormat="1" ht="12">
      <c r="B292" s="32"/>
      <c r="D292" s="160" t="s">
        <v>180</v>
      </c>
      <c r="F292" s="161" t="s">
        <v>2200</v>
      </c>
      <c r="I292" s="93"/>
      <c r="L292" s="32"/>
      <c r="M292" s="162"/>
      <c r="N292" s="51"/>
      <c r="O292" s="51"/>
      <c r="P292" s="51"/>
      <c r="Q292" s="51"/>
      <c r="R292" s="51"/>
      <c r="S292" s="51"/>
      <c r="T292" s="52"/>
      <c r="AT292" s="18" t="s">
        <v>180</v>
      </c>
      <c r="AU292" s="18" t="s">
        <v>82</v>
      </c>
    </row>
    <row r="293" spans="2:65" s="1" customFormat="1" ht="16.5" customHeight="1">
      <c r="B293" s="147"/>
      <c r="C293" s="148" t="s">
        <v>74</v>
      </c>
      <c r="D293" s="148" t="s">
        <v>173</v>
      </c>
      <c r="E293" s="149" t="s">
        <v>2201</v>
      </c>
      <c r="F293" s="150" t="s">
        <v>2202</v>
      </c>
      <c r="G293" s="151" t="s">
        <v>2075</v>
      </c>
      <c r="H293" s="152">
        <v>1</v>
      </c>
      <c r="I293" s="153"/>
      <c r="J293" s="154">
        <f>ROUND(I293*H293,2)</f>
        <v>0</v>
      </c>
      <c r="K293" s="150" t="s">
        <v>3</v>
      </c>
      <c r="L293" s="32"/>
      <c r="M293" s="155" t="s">
        <v>3</v>
      </c>
      <c r="N293" s="156" t="s">
        <v>45</v>
      </c>
      <c r="O293" s="51"/>
      <c r="P293" s="157">
        <f>O293*H293</f>
        <v>0</v>
      </c>
      <c r="Q293" s="157">
        <v>0</v>
      </c>
      <c r="R293" s="157">
        <f>Q293*H293</f>
        <v>0</v>
      </c>
      <c r="S293" s="157">
        <v>0</v>
      </c>
      <c r="T293" s="158">
        <f>S293*H293</f>
        <v>0</v>
      </c>
      <c r="AR293" s="18" t="s">
        <v>178</v>
      </c>
      <c r="AT293" s="18" t="s">
        <v>173</v>
      </c>
      <c r="AU293" s="18" t="s">
        <v>82</v>
      </c>
      <c r="AY293" s="18" t="s">
        <v>171</v>
      </c>
      <c r="BE293" s="159">
        <f>IF(N293="základní",J293,0)</f>
        <v>0</v>
      </c>
      <c r="BF293" s="159">
        <f>IF(N293="snížená",J293,0)</f>
        <v>0</v>
      </c>
      <c r="BG293" s="159">
        <f>IF(N293="zákl. přenesená",J293,0)</f>
        <v>0</v>
      </c>
      <c r="BH293" s="159">
        <f>IF(N293="sníž. přenesená",J293,0)</f>
        <v>0</v>
      </c>
      <c r="BI293" s="159">
        <f>IF(N293="nulová",J293,0)</f>
        <v>0</v>
      </c>
      <c r="BJ293" s="18" t="s">
        <v>82</v>
      </c>
      <c r="BK293" s="159">
        <f>ROUND(I293*H293,2)</f>
        <v>0</v>
      </c>
      <c r="BL293" s="18" t="s">
        <v>178</v>
      </c>
      <c r="BM293" s="18" t="s">
        <v>1459</v>
      </c>
    </row>
    <row r="294" spans="2:47" s="1" customFormat="1" ht="12">
      <c r="B294" s="32"/>
      <c r="D294" s="160" t="s">
        <v>180</v>
      </c>
      <c r="F294" s="161" t="s">
        <v>2202</v>
      </c>
      <c r="I294" s="93"/>
      <c r="L294" s="32"/>
      <c r="M294" s="162"/>
      <c r="N294" s="51"/>
      <c r="O294" s="51"/>
      <c r="P294" s="51"/>
      <c r="Q294" s="51"/>
      <c r="R294" s="51"/>
      <c r="S294" s="51"/>
      <c r="T294" s="52"/>
      <c r="AT294" s="18" t="s">
        <v>180</v>
      </c>
      <c r="AU294" s="18" t="s">
        <v>82</v>
      </c>
    </row>
    <row r="295" spans="2:47" s="1" customFormat="1" ht="29.25">
      <c r="B295" s="32"/>
      <c r="D295" s="160" t="s">
        <v>649</v>
      </c>
      <c r="F295" s="207" t="s">
        <v>2203</v>
      </c>
      <c r="I295" s="93"/>
      <c r="L295" s="32"/>
      <c r="M295" s="162"/>
      <c r="N295" s="51"/>
      <c r="O295" s="51"/>
      <c r="P295" s="51"/>
      <c r="Q295" s="51"/>
      <c r="R295" s="51"/>
      <c r="S295" s="51"/>
      <c r="T295" s="52"/>
      <c r="AT295" s="18" t="s">
        <v>649</v>
      </c>
      <c r="AU295" s="18" t="s">
        <v>82</v>
      </c>
    </row>
    <row r="296" spans="2:65" s="1" customFormat="1" ht="16.5" customHeight="1">
      <c r="B296" s="147"/>
      <c r="C296" s="148" t="s">
        <v>74</v>
      </c>
      <c r="D296" s="148" t="s">
        <v>173</v>
      </c>
      <c r="E296" s="149" t="s">
        <v>2204</v>
      </c>
      <c r="F296" s="150" t="s">
        <v>2205</v>
      </c>
      <c r="G296" s="151" t="s">
        <v>1757</v>
      </c>
      <c r="H296" s="152">
        <v>2</v>
      </c>
      <c r="I296" s="153"/>
      <c r="J296" s="154">
        <f>ROUND(I296*H296,2)</f>
        <v>0</v>
      </c>
      <c r="K296" s="150" t="s">
        <v>3</v>
      </c>
      <c r="L296" s="32"/>
      <c r="M296" s="155" t="s">
        <v>3</v>
      </c>
      <c r="N296" s="156" t="s">
        <v>45</v>
      </c>
      <c r="O296" s="51"/>
      <c r="P296" s="157">
        <f>O296*H296</f>
        <v>0</v>
      </c>
      <c r="Q296" s="157">
        <v>0</v>
      </c>
      <c r="R296" s="157">
        <f>Q296*H296</f>
        <v>0</v>
      </c>
      <c r="S296" s="157">
        <v>0</v>
      </c>
      <c r="T296" s="158">
        <f>S296*H296</f>
        <v>0</v>
      </c>
      <c r="AR296" s="18" t="s">
        <v>178</v>
      </c>
      <c r="AT296" s="18" t="s">
        <v>173</v>
      </c>
      <c r="AU296" s="18" t="s">
        <v>82</v>
      </c>
      <c r="AY296" s="18" t="s">
        <v>171</v>
      </c>
      <c r="BE296" s="159">
        <f>IF(N296="základní",J296,0)</f>
        <v>0</v>
      </c>
      <c r="BF296" s="159">
        <f>IF(N296="snížená",J296,0)</f>
        <v>0</v>
      </c>
      <c r="BG296" s="159">
        <f>IF(N296="zákl. přenesená",J296,0)</f>
        <v>0</v>
      </c>
      <c r="BH296" s="159">
        <f>IF(N296="sníž. přenesená",J296,0)</f>
        <v>0</v>
      </c>
      <c r="BI296" s="159">
        <f>IF(N296="nulová",J296,0)</f>
        <v>0</v>
      </c>
      <c r="BJ296" s="18" t="s">
        <v>82</v>
      </c>
      <c r="BK296" s="159">
        <f>ROUND(I296*H296,2)</f>
        <v>0</v>
      </c>
      <c r="BL296" s="18" t="s">
        <v>178</v>
      </c>
      <c r="BM296" s="18" t="s">
        <v>1474</v>
      </c>
    </row>
    <row r="297" spans="2:47" s="1" customFormat="1" ht="12">
      <c r="B297" s="32"/>
      <c r="D297" s="160" t="s">
        <v>180</v>
      </c>
      <c r="F297" s="161" t="s">
        <v>2205</v>
      </c>
      <c r="I297" s="93"/>
      <c r="L297" s="32"/>
      <c r="M297" s="162"/>
      <c r="N297" s="51"/>
      <c r="O297" s="51"/>
      <c r="P297" s="51"/>
      <c r="Q297" s="51"/>
      <c r="R297" s="51"/>
      <c r="S297" s="51"/>
      <c r="T297" s="52"/>
      <c r="AT297" s="18" t="s">
        <v>180</v>
      </c>
      <c r="AU297" s="18" t="s">
        <v>82</v>
      </c>
    </row>
    <row r="298" spans="2:65" s="1" customFormat="1" ht="16.5" customHeight="1">
      <c r="B298" s="147"/>
      <c r="C298" s="148" t="s">
        <v>74</v>
      </c>
      <c r="D298" s="148" t="s">
        <v>173</v>
      </c>
      <c r="E298" s="149" t="s">
        <v>2206</v>
      </c>
      <c r="F298" s="150" t="s">
        <v>2207</v>
      </c>
      <c r="G298" s="151" t="s">
        <v>2075</v>
      </c>
      <c r="H298" s="152">
        <v>1</v>
      </c>
      <c r="I298" s="153"/>
      <c r="J298" s="154">
        <f>ROUND(I298*H298,2)</f>
        <v>0</v>
      </c>
      <c r="K298" s="150" t="s">
        <v>3</v>
      </c>
      <c r="L298" s="32"/>
      <c r="M298" s="155" t="s">
        <v>3</v>
      </c>
      <c r="N298" s="156" t="s">
        <v>45</v>
      </c>
      <c r="O298" s="51"/>
      <c r="P298" s="157">
        <f>O298*H298</f>
        <v>0</v>
      </c>
      <c r="Q298" s="157">
        <v>0</v>
      </c>
      <c r="R298" s="157">
        <f>Q298*H298</f>
        <v>0</v>
      </c>
      <c r="S298" s="157">
        <v>0</v>
      </c>
      <c r="T298" s="158">
        <f>S298*H298</f>
        <v>0</v>
      </c>
      <c r="AR298" s="18" t="s">
        <v>178</v>
      </c>
      <c r="AT298" s="18" t="s">
        <v>173</v>
      </c>
      <c r="AU298" s="18" t="s">
        <v>82</v>
      </c>
      <c r="AY298" s="18" t="s">
        <v>171</v>
      </c>
      <c r="BE298" s="159">
        <f>IF(N298="základní",J298,0)</f>
        <v>0</v>
      </c>
      <c r="BF298" s="159">
        <f>IF(N298="snížená",J298,0)</f>
        <v>0</v>
      </c>
      <c r="BG298" s="159">
        <f>IF(N298="zákl. přenesená",J298,0)</f>
        <v>0</v>
      </c>
      <c r="BH298" s="159">
        <f>IF(N298="sníž. přenesená",J298,0)</f>
        <v>0</v>
      </c>
      <c r="BI298" s="159">
        <f>IF(N298="nulová",J298,0)</f>
        <v>0</v>
      </c>
      <c r="BJ298" s="18" t="s">
        <v>82</v>
      </c>
      <c r="BK298" s="159">
        <f>ROUND(I298*H298,2)</f>
        <v>0</v>
      </c>
      <c r="BL298" s="18" t="s">
        <v>178</v>
      </c>
      <c r="BM298" s="18" t="s">
        <v>1488</v>
      </c>
    </row>
    <row r="299" spans="2:47" s="1" customFormat="1" ht="12">
      <c r="B299" s="32"/>
      <c r="D299" s="160" t="s">
        <v>180</v>
      </c>
      <c r="F299" s="161" t="s">
        <v>2207</v>
      </c>
      <c r="I299" s="93"/>
      <c r="L299" s="32"/>
      <c r="M299" s="162"/>
      <c r="N299" s="51"/>
      <c r="O299" s="51"/>
      <c r="P299" s="51"/>
      <c r="Q299" s="51"/>
      <c r="R299" s="51"/>
      <c r="S299" s="51"/>
      <c r="T299" s="52"/>
      <c r="AT299" s="18" t="s">
        <v>180</v>
      </c>
      <c r="AU299" s="18" t="s">
        <v>82</v>
      </c>
    </row>
    <row r="300" spans="2:65" s="1" customFormat="1" ht="16.5" customHeight="1">
      <c r="B300" s="147"/>
      <c r="C300" s="148" t="s">
        <v>74</v>
      </c>
      <c r="D300" s="148" t="s">
        <v>173</v>
      </c>
      <c r="E300" s="149" t="s">
        <v>2208</v>
      </c>
      <c r="F300" s="150" t="s">
        <v>2089</v>
      </c>
      <c r="G300" s="151" t="s">
        <v>2075</v>
      </c>
      <c r="H300" s="152">
        <v>1</v>
      </c>
      <c r="I300" s="153"/>
      <c r="J300" s="154">
        <f>ROUND(I300*H300,2)</f>
        <v>0</v>
      </c>
      <c r="K300" s="150" t="s">
        <v>3</v>
      </c>
      <c r="L300" s="32"/>
      <c r="M300" s="155" t="s">
        <v>3</v>
      </c>
      <c r="N300" s="156" t="s">
        <v>45</v>
      </c>
      <c r="O300" s="51"/>
      <c r="P300" s="157">
        <f>O300*H300</f>
        <v>0</v>
      </c>
      <c r="Q300" s="157">
        <v>0</v>
      </c>
      <c r="R300" s="157">
        <f>Q300*H300</f>
        <v>0</v>
      </c>
      <c r="S300" s="157">
        <v>0</v>
      </c>
      <c r="T300" s="158">
        <f>S300*H300</f>
        <v>0</v>
      </c>
      <c r="AR300" s="18" t="s">
        <v>178</v>
      </c>
      <c r="AT300" s="18" t="s">
        <v>173</v>
      </c>
      <c r="AU300" s="18" t="s">
        <v>82</v>
      </c>
      <c r="AY300" s="18" t="s">
        <v>171</v>
      </c>
      <c r="BE300" s="159">
        <f>IF(N300="základní",J300,0)</f>
        <v>0</v>
      </c>
      <c r="BF300" s="159">
        <f>IF(N300="snížená",J300,0)</f>
        <v>0</v>
      </c>
      <c r="BG300" s="159">
        <f>IF(N300="zákl. přenesená",J300,0)</f>
        <v>0</v>
      </c>
      <c r="BH300" s="159">
        <f>IF(N300="sníž. přenesená",J300,0)</f>
        <v>0</v>
      </c>
      <c r="BI300" s="159">
        <f>IF(N300="nulová",J300,0)</f>
        <v>0</v>
      </c>
      <c r="BJ300" s="18" t="s">
        <v>82</v>
      </c>
      <c r="BK300" s="159">
        <f>ROUND(I300*H300,2)</f>
        <v>0</v>
      </c>
      <c r="BL300" s="18" t="s">
        <v>178</v>
      </c>
      <c r="BM300" s="18" t="s">
        <v>1499</v>
      </c>
    </row>
    <row r="301" spans="2:47" s="1" customFormat="1" ht="12">
      <c r="B301" s="32"/>
      <c r="D301" s="160" t="s">
        <v>180</v>
      </c>
      <c r="F301" s="161" t="s">
        <v>2089</v>
      </c>
      <c r="I301" s="93"/>
      <c r="L301" s="32"/>
      <c r="M301" s="162"/>
      <c r="N301" s="51"/>
      <c r="O301" s="51"/>
      <c r="P301" s="51"/>
      <c r="Q301" s="51"/>
      <c r="R301" s="51"/>
      <c r="S301" s="51"/>
      <c r="T301" s="52"/>
      <c r="AT301" s="18" t="s">
        <v>180</v>
      </c>
      <c r="AU301" s="18" t="s">
        <v>82</v>
      </c>
    </row>
    <row r="302" spans="2:65" s="1" customFormat="1" ht="16.5" customHeight="1">
      <c r="B302" s="147"/>
      <c r="C302" s="148" t="s">
        <v>74</v>
      </c>
      <c r="D302" s="148" t="s">
        <v>173</v>
      </c>
      <c r="E302" s="149" t="s">
        <v>2209</v>
      </c>
      <c r="F302" s="150" t="s">
        <v>4357</v>
      </c>
      <c r="G302" s="151" t="s">
        <v>1757</v>
      </c>
      <c r="H302" s="152">
        <v>1</v>
      </c>
      <c r="I302" s="153"/>
      <c r="J302" s="154">
        <f>ROUND(I302*H302,2)</f>
        <v>0</v>
      </c>
      <c r="K302" s="150" t="s">
        <v>3</v>
      </c>
      <c r="L302" s="32"/>
      <c r="M302" s="155" t="s">
        <v>3</v>
      </c>
      <c r="N302" s="156" t="s">
        <v>45</v>
      </c>
      <c r="O302" s="51"/>
      <c r="P302" s="157">
        <f>O302*H302</f>
        <v>0</v>
      </c>
      <c r="Q302" s="157">
        <v>0</v>
      </c>
      <c r="R302" s="157">
        <f>Q302*H302</f>
        <v>0</v>
      </c>
      <c r="S302" s="157">
        <v>0</v>
      </c>
      <c r="T302" s="158">
        <f>S302*H302</f>
        <v>0</v>
      </c>
      <c r="AR302" s="18" t="s">
        <v>178</v>
      </c>
      <c r="AT302" s="18" t="s">
        <v>173</v>
      </c>
      <c r="AU302" s="18" t="s">
        <v>82</v>
      </c>
      <c r="AY302" s="18" t="s">
        <v>171</v>
      </c>
      <c r="BE302" s="159">
        <f>IF(N302="základní",J302,0)</f>
        <v>0</v>
      </c>
      <c r="BF302" s="159">
        <f>IF(N302="snížená",J302,0)</f>
        <v>0</v>
      </c>
      <c r="BG302" s="159">
        <f>IF(N302="zákl. přenesená",J302,0)</f>
        <v>0</v>
      </c>
      <c r="BH302" s="159">
        <f>IF(N302="sníž. přenesená",J302,0)</f>
        <v>0</v>
      </c>
      <c r="BI302" s="159">
        <f>IF(N302="nulová",J302,0)</f>
        <v>0</v>
      </c>
      <c r="BJ302" s="18" t="s">
        <v>82</v>
      </c>
      <c r="BK302" s="159">
        <f>ROUND(I302*H302,2)</f>
        <v>0</v>
      </c>
      <c r="BL302" s="18" t="s">
        <v>178</v>
      </c>
      <c r="BM302" s="18" t="s">
        <v>1511</v>
      </c>
    </row>
    <row r="303" spans="2:47" s="1" customFormat="1" ht="12">
      <c r="B303" s="32"/>
      <c r="D303" s="160" t="s">
        <v>180</v>
      </c>
      <c r="F303" s="161" t="s">
        <v>4357</v>
      </c>
      <c r="I303" s="93"/>
      <c r="L303" s="32"/>
      <c r="M303" s="162"/>
      <c r="N303" s="51"/>
      <c r="O303" s="51"/>
      <c r="P303" s="51"/>
      <c r="Q303" s="51"/>
      <c r="R303" s="51"/>
      <c r="S303" s="51"/>
      <c r="T303" s="52"/>
      <c r="AT303" s="18" t="s">
        <v>180</v>
      </c>
      <c r="AU303" s="18" t="s">
        <v>82</v>
      </c>
    </row>
    <row r="304" spans="2:65" s="1" customFormat="1" ht="16.5" customHeight="1">
      <c r="B304" s="147"/>
      <c r="C304" s="148" t="s">
        <v>74</v>
      </c>
      <c r="D304" s="148" t="s">
        <v>173</v>
      </c>
      <c r="E304" s="149" t="s">
        <v>2210</v>
      </c>
      <c r="F304" s="150" t="s">
        <v>2211</v>
      </c>
      <c r="G304" s="151" t="s">
        <v>2056</v>
      </c>
      <c r="H304" s="152">
        <v>1</v>
      </c>
      <c r="I304" s="153"/>
      <c r="J304" s="154">
        <f>ROUND(I304*H304,2)</f>
        <v>0</v>
      </c>
      <c r="K304" s="150" t="s">
        <v>3</v>
      </c>
      <c r="L304" s="32"/>
      <c r="M304" s="155" t="s">
        <v>3</v>
      </c>
      <c r="N304" s="156" t="s">
        <v>45</v>
      </c>
      <c r="O304" s="51"/>
      <c r="P304" s="157">
        <f>O304*H304</f>
        <v>0</v>
      </c>
      <c r="Q304" s="157">
        <v>0</v>
      </c>
      <c r="R304" s="157">
        <f>Q304*H304</f>
        <v>0</v>
      </c>
      <c r="S304" s="157">
        <v>0</v>
      </c>
      <c r="T304" s="158">
        <f>S304*H304</f>
        <v>0</v>
      </c>
      <c r="AR304" s="18" t="s">
        <v>178</v>
      </c>
      <c r="AT304" s="18" t="s">
        <v>173</v>
      </c>
      <c r="AU304" s="18" t="s">
        <v>82</v>
      </c>
      <c r="AY304" s="18" t="s">
        <v>171</v>
      </c>
      <c r="BE304" s="159">
        <f>IF(N304="základní",J304,0)</f>
        <v>0</v>
      </c>
      <c r="BF304" s="159">
        <f>IF(N304="snížená",J304,0)</f>
        <v>0</v>
      </c>
      <c r="BG304" s="159">
        <f>IF(N304="zákl. přenesená",J304,0)</f>
        <v>0</v>
      </c>
      <c r="BH304" s="159">
        <f>IF(N304="sníž. přenesená",J304,0)</f>
        <v>0</v>
      </c>
      <c r="BI304" s="159">
        <f>IF(N304="nulová",J304,0)</f>
        <v>0</v>
      </c>
      <c r="BJ304" s="18" t="s">
        <v>82</v>
      </c>
      <c r="BK304" s="159">
        <f>ROUND(I304*H304,2)</f>
        <v>0</v>
      </c>
      <c r="BL304" s="18" t="s">
        <v>178</v>
      </c>
      <c r="BM304" s="18" t="s">
        <v>1522</v>
      </c>
    </row>
    <row r="305" spans="2:47" s="1" customFormat="1" ht="12">
      <c r="B305" s="32"/>
      <c r="D305" s="160" t="s">
        <v>180</v>
      </c>
      <c r="F305" s="161" t="s">
        <v>2211</v>
      </c>
      <c r="I305" s="93"/>
      <c r="L305" s="32"/>
      <c r="M305" s="162"/>
      <c r="N305" s="51"/>
      <c r="O305" s="51"/>
      <c r="P305" s="51"/>
      <c r="Q305" s="51"/>
      <c r="R305" s="51"/>
      <c r="S305" s="51"/>
      <c r="T305" s="52"/>
      <c r="AT305" s="18" t="s">
        <v>180</v>
      </c>
      <c r="AU305" s="18" t="s">
        <v>82</v>
      </c>
    </row>
    <row r="306" spans="2:63" s="11" customFormat="1" ht="25.9" customHeight="1">
      <c r="B306" s="134"/>
      <c r="D306" s="135" t="s">
        <v>73</v>
      </c>
      <c r="E306" s="136" t="s">
        <v>2212</v>
      </c>
      <c r="F306" s="136" t="s">
        <v>2213</v>
      </c>
      <c r="I306" s="137"/>
      <c r="J306" s="138">
        <f>BK306</f>
        <v>0</v>
      </c>
      <c r="L306" s="134"/>
      <c r="M306" s="139"/>
      <c r="N306" s="140"/>
      <c r="O306" s="140"/>
      <c r="P306" s="141">
        <f>SUM(P307:P326)</f>
        <v>0</v>
      </c>
      <c r="Q306" s="140"/>
      <c r="R306" s="141">
        <f>SUM(R307:R326)</f>
        <v>0</v>
      </c>
      <c r="S306" s="140"/>
      <c r="T306" s="142">
        <f>SUM(T307:T326)</f>
        <v>0</v>
      </c>
      <c r="AR306" s="135" t="s">
        <v>82</v>
      </c>
      <c r="AT306" s="143" t="s">
        <v>73</v>
      </c>
      <c r="AU306" s="143" t="s">
        <v>74</v>
      </c>
      <c r="AY306" s="135" t="s">
        <v>171</v>
      </c>
      <c r="BK306" s="144">
        <f>SUM(BK307:BK326)</f>
        <v>0</v>
      </c>
    </row>
    <row r="307" spans="2:65" s="1" customFormat="1" ht="16.5" customHeight="1">
      <c r="B307" s="147"/>
      <c r="C307" s="148" t="s">
        <v>74</v>
      </c>
      <c r="D307" s="148" t="s">
        <v>173</v>
      </c>
      <c r="E307" s="149" t="s">
        <v>2214</v>
      </c>
      <c r="F307" s="150" t="s">
        <v>2215</v>
      </c>
      <c r="G307" s="151" t="s">
        <v>1757</v>
      </c>
      <c r="H307" s="152">
        <v>8</v>
      </c>
      <c r="I307" s="153"/>
      <c r="J307" s="154">
        <f>ROUND(I307*H307,2)</f>
        <v>0</v>
      </c>
      <c r="K307" s="150" t="s">
        <v>3</v>
      </c>
      <c r="L307" s="32"/>
      <c r="M307" s="155" t="s">
        <v>3</v>
      </c>
      <c r="N307" s="156" t="s">
        <v>45</v>
      </c>
      <c r="O307" s="51"/>
      <c r="P307" s="157">
        <f>O307*H307</f>
        <v>0</v>
      </c>
      <c r="Q307" s="157">
        <v>0</v>
      </c>
      <c r="R307" s="157">
        <f>Q307*H307</f>
        <v>0</v>
      </c>
      <c r="S307" s="157">
        <v>0</v>
      </c>
      <c r="T307" s="158">
        <f>S307*H307</f>
        <v>0</v>
      </c>
      <c r="AR307" s="18" t="s">
        <v>178</v>
      </c>
      <c r="AT307" s="18" t="s">
        <v>173</v>
      </c>
      <c r="AU307" s="18" t="s">
        <v>82</v>
      </c>
      <c r="AY307" s="18" t="s">
        <v>171</v>
      </c>
      <c r="BE307" s="159">
        <f>IF(N307="základní",J307,0)</f>
        <v>0</v>
      </c>
      <c r="BF307" s="159">
        <f>IF(N307="snížená",J307,0)</f>
        <v>0</v>
      </c>
      <c r="BG307" s="159">
        <f>IF(N307="zákl. přenesená",J307,0)</f>
        <v>0</v>
      </c>
      <c r="BH307" s="159">
        <f>IF(N307="sníž. přenesená",J307,0)</f>
        <v>0</v>
      </c>
      <c r="BI307" s="159">
        <f>IF(N307="nulová",J307,0)</f>
        <v>0</v>
      </c>
      <c r="BJ307" s="18" t="s">
        <v>82</v>
      </c>
      <c r="BK307" s="159">
        <f>ROUND(I307*H307,2)</f>
        <v>0</v>
      </c>
      <c r="BL307" s="18" t="s">
        <v>178</v>
      </c>
      <c r="BM307" s="18" t="s">
        <v>1533</v>
      </c>
    </row>
    <row r="308" spans="2:47" s="1" customFormat="1" ht="12">
      <c r="B308" s="32"/>
      <c r="D308" s="160" t="s">
        <v>180</v>
      </c>
      <c r="F308" s="161" t="s">
        <v>2215</v>
      </c>
      <c r="I308" s="93"/>
      <c r="L308" s="32"/>
      <c r="M308" s="162"/>
      <c r="N308" s="51"/>
      <c r="O308" s="51"/>
      <c r="P308" s="51"/>
      <c r="Q308" s="51"/>
      <c r="R308" s="51"/>
      <c r="S308" s="51"/>
      <c r="T308" s="52"/>
      <c r="AT308" s="18" t="s">
        <v>180</v>
      </c>
      <c r="AU308" s="18" t="s">
        <v>82</v>
      </c>
    </row>
    <row r="309" spans="2:47" s="1" customFormat="1" ht="29.25">
      <c r="B309" s="32"/>
      <c r="D309" s="160" t="s">
        <v>649</v>
      </c>
      <c r="F309" s="207" t="s">
        <v>2216</v>
      </c>
      <c r="I309" s="93"/>
      <c r="L309" s="32"/>
      <c r="M309" s="162"/>
      <c r="N309" s="51"/>
      <c r="O309" s="51"/>
      <c r="P309" s="51"/>
      <c r="Q309" s="51"/>
      <c r="R309" s="51"/>
      <c r="S309" s="51"/>
      <c r="T309" s="52"/>
      <c r="AT309" s="18" t="s">
        <v>649</v>
      </c>
      <c r="AU309" s="18" t="s">
        <v>82</v>
      </c>
    </row>
    <row r="310" spans="2:65" s="1" customFormat="1" ht="16.5" customHeight="1">
      <c r="B310" s="147"/>
      <c r="C310" s="148" t="s">
        <v>74</v>
      </c>
      <c r="D310" s="148" t="s">
        <v>173</v>
      </c>
      <c r="E310" s="149" t="s">
        <v>2217</v>
      </c>
      <c r="F310" s="150" t="s">
        <v>2218</v>
      </c>
      <c r="G310" s="151" t="s">
        <v>1757</v>
      </c>
      <c r="H310" s="152">
        <v>8</v>
      </c>
      <c r="I310" s="153"/>
      <c r="J310" s="154">
        <f>ROUND(I310*H310,2)</f>
        <v>0</v>
      </c>
      <c r="K310" s="150" t="s">
        <v>3</v>
      </c>
      <c r="L310" s="32"/>
      <c r="M310" s="155" t="s">
        <v>3</v>
      </c>
      <c r="N310" s="156" t="s">
        <v>45</v>
      </c>
      <c r="O310" s="51"/>
      <c r="P310" s="157">
        <f>O310*H310</f>
        <v>0</v>
      </c>
      <c r="Q310" s="157">
        <v>0</v>
      </c>
      <c r="R310" s="157">
        <f>Q310*H310</f>
        <v>0</v>
      </c>
      <c r="S310" s="157">
        <v>0</v>
      </c>
      <c r="T310" s="158">
        <f>S310*H310</f>
        <v>0</v>
      </c>
      <c r="AR310" s="18" t="s">
        <v>178</v>
      </c>
      <c r="AT310" s="18" t="s">
        <v>173</v>
      </c>
      <c r="AU310" s="18" t="s">
        <v>82</v>
      </c>
      <c r="AY310" s="18" t="s">
        <v>171</v>
      </c>
      <c r="BE310" s="159">
        <f>IF(N310="základní",J310,0)</f>
        <v>0</v>
      </c>
      <c r="BF310" s="159">
        <f>IF(N310="snížená",J310,0)</f>
        <v>0</v>
      </c>
      <c r="BG310" s="159">
        <f>IF(N310="zákl. přenesená",J310,0)</f>
        <v>0</v>
      </c>
      <c r="BH310" s="159">
        <f>IF(N310="sníž. přenesená",J310,0)</f>
        <v>0</v>
      </c>
      <c r="BI310" s="159">
        <f>IF(N310="nulová",J310,0)</f>
        <v>0</v>
      </c>
      <c r="BJ310" s="18" t="s">
        <v>82</v>
      </c>
      <c r="BK310" s="159">
        <f>ROUND(I310*H310,2)</f>
        <v>0</v>
      </c>
      <c r="BL310" s="18" t="s">
        <v>178</v>
      </c>
      <c r="BM310" s="18" t="s">
        <v>1544</v>
      </c>
    </row>
    <row r="311" spans="2:47" s="1" customFormat="1" ht="12">
      <c r="B311" s="32"/>
      <c r="D311" s="160" t="s">
        <v>180</v>
      </c>
      <c r="F311" s="161" t="s">
        <v>2219</v>
      </c>
      <c r="I311" s="93"/>
      <c r="L311" s="32"/>
      <c r="M311" s="162"/>
      <c r="N311" s="51"/>
      <c r="O311" s="51"/>
      <c r="P311" s="51"/>
      <c r="Q311" s="51"/>
      <c r="R311" s="51"/>
      <c r="S311" s="51"/>
      <c r="T311" s="52"/>
      <c r="AT311" s="18" t="s">
        <v>180</v>
      </c>
      <c r="AU311" s="18" t="s">
        <v>82</v>
      </c>
    </row>
    <row r="312" spans="2:47" s="1" customFormat="1" ht="29.25">
      <c r="B312" s="32"/>
      <c r="D312" s="160" t="s">
        <v>649</v>
      </c>
      <c r="F312" s="207" t="s">
        <v>2220</v>
      </c>
      <c r="I312" s="93"/>
      <c r="L312" s="32"/>
      <c r="M312" s="162"/>
      <c r="N312" s="51"/>
      <c r="O312" s="51"/>
      <c r="P312" s="51"/>
      <c r="Q312" s="51"/>
      <c r="R312" s="51"/>
      <c r="S312" s="51"/>
      <c r="T312" s="52"/>
      <c r="AT312" s="18" t="s">
        <v>649</v>
      </c>
      <c r="AU312" s="18" t="s">
        <v>82</v>
      </c>
    </row>
    <row r="313" spans="2:65" s="1" customFormat="1" ht="16.5" customHeight="1">
      <c r="B313" s="147"/>
      <c r="C313" s="148" t="s">
        <v>74</v>
      </c>
      <c r="D313" s="148" t="s">
        <v>173</v>
      </c>
      <c r="E313" s="149" t="s">
        <v>2221</v>
      </c>
      <c r="F313" s="150" t="s">
        <v>2222</v>
      </c>
      <c r="G313" s="151" t="s">
        <v>1757</v>
      </c>
      <c r="H313" s="152">
        <v>8</v>
      </c>
      <c r="I313" s="153"/>
      <c r="J313" s="154">
        <f>ROUND(I313*H313,2)</f>
        <v>0</v>
      </c>
      <c r="K313" s="150" t="s">
        <v>3</v>
      </c>
      <c r="L313" s="32"/>
      <c r="M313" s="155" t="s">
        <v>3</v>
      </c>
      <c r="N313" s="156" t="s">
        <v>45</v>
      </c>
      <c r="O313" s="51"/>
      <c r="P313" s="157">
        <f>O313*H313</f>
        <v>0</v>
      </c>
      <c r="Q313" s="157">
        <v>0</v>
      </c>
      <c r="R313" s="157">
        <f>Q313*H313</f>
        <v>0</v>
      </c>
      <c r="S313" s="157">
        <v>0</v>
      </c>
      <c r="T313" s="158">
        <f>S313*H313</f>
        <v>0</v>
      </c>
      <c r="AR313" s="18" t="s">
        <v>178</v>
      </c>
      <c r="AT313" s="18" t="s">
        <v>173</v>
      </c>
      <c r="AU313" s="18" t="s">
        <v>82</v>
      </c>
      <c r="AY313" s="18" t="s">
        <v>171</v>
      </c>
      <c r="BE313" s="159">
        <f>IF(N313="základní",J313,0)</f>
        <v>0</v>
      </c>
      <c r="BF313" s="159">
        <f>IF(N313="snížená",J313,0)</f>
        <v>0</v>
      </c>
      <c r="BG313" s="159">
        <f>IF(N313="zákl. přenesená",J313,0)</f>
        <v>0</v>
      </c>
      <c r="BH313" s="159">
        <f>IF(N313="sníž. přenesená",J313,0)</f>
        <v>0</v>
      </c>
      <c r="BI313" s="159">
        <f>IF(N313="nulová",J313,0)</f>
        <v>0</v>
      </c>
      <c r="BJ313" s="18" t="s">
        <v>82</v>
      </c>
      <c r="BK313" s="159">
        <f>ROUND(I313*H313,2)</f>
        <v>0</v>
      </c>
      <c r="BL313" s="18" t="s">
        <v>178</v>
      </c>
      <c r="BM313" s="18" t="s">
        <v>1556</v>
      </c>
    </row>
    <row r="314" spans="2:47" s="1" customFormat="1" ht="12">
      <c r="B314" s="32"/>
      <c r="D314" s="160" t="s">
        <v>180</v>
      </c>
      <c r="F314" s="161" t="s">
        <v>2222</v>
      </c>
      <c r="I314" s="93"/>
      <c r="L314" s="32"/>
      <c r="M314" s="162"/>
      <c r="N314" s="51"/>
      <c r="O314" s="51"/>
      <c r="P314" s="51"/>
      <c r="Q314" s="51"/>
      <c r="R314" s="51"/>
      <c r="S314" s="51"/>
      <c r="T314" s="52"/>
      <c r="AT314" s="18" t="s">
        <v>180</v>
      </c>
      <c r="AU314" s="18" t="s">
        <v>82</v>
      </c>
    </row>
    <row r="315" spans="2:47" s="1" customFormat="1" ht="29.25">
      <c r="B315" s="32"/>
      <c r="D315" s="160" t="s">
        <v>649</v>
      </c>
      <c r="F315" s="207" t="s">
        <v>2223</v>
      </c>
      <c r="I315" s="93"/>
      <c r="L315" s="32"/>
      <c r="M315" s="162"/>
      <c r="N315" s="51"/>
      <c r="O315" s="51"/>
      <c r="P315" s="51"/>
      <c r="Q315" s="51"/>
      <c r="R315" s="51"/>
      <c r="S315" s="51"/>
      <c r="T315" s="52"/>
      <c r="AT315" s="18" t="s">
        <v>649</v>
      </c>
      <c r="AU315" s="18" t="s">
        <v>82</v>
      </c>
    </row>
    <row r="316" spans="2:65" s="1" customFormat="1" ht="16.5" customHeight="1">
      <c r="B316" s="147"/>
      <c r="C316" s="148" t="s">
        <v>74</v>
      </c>
      <c r="D316" s="148" t="s">
        <v>173</v>
      </c>
      <c r="E316" s="149" t="s">
        <v>2224</v>
      </c>
      <c r="F316" s="150" t="s">
        <v>2225</v>
      </c>
      <c r="G316" s="151" t="s">
        <v>1757</v>
      </c>
      <c r="H316" s="152">
        <v>8</v>
      </c>
      <c r="I316" s="153"/>
      <c r="J316" s="154">
        <f>ROUND(I316*H316,2)</f>
        <v>0</v>
      </c>
      <c r="K316" s="150" t="s">
        <v>3</v>
      </c>
      <c r="L316" s="32"/>
      <c r="M316" s="155" t="s">
        <v>3</v>
      </c>
      <c r="N316" s="156" t="s">
        <v>45</v>
      </c>
      <c r="O316" s="51"/>
      <c r="P316" s="157">
        <f>O316*H316</f>
        <v>0</v>
      </c>
      <c r="Q316" s="157">
        <v>0</v>
      </c>
      <c r="R316" s="157">
        <f>Q316*H316</f>
        <v>0</v>
      </c>
      <c r="S316" s="157">
        <v>0</v>
      </c>
      <c r="T316" s="158">
        <f>S316*H316</f>
        <v>0</v>
      </c>
      <c r="AR316" s="18" t="s">
        <v>178</v>
      </c>
      <c r="AT316" s="18" t="s">
        <v>173</v>
      </c>
      <c r="AU316" s="18" t="s">
        <v>82</v>
      </c>
      <c r="AY316" s="18" t="s">
        <v>171</v>
      </c>
      <c r="BE316" s="159">
        <f>IF(N316="základní",J316,0)</f>
        <v>0</v>
      </c>
      <c r="BF316" s="159">
        <f>IF(N316="snížená",J316,0)</f>
        <v>0</v>
      </c>
      <c r="BG316" s="159">
        <f>IF(N316="zákl. přenesená",J316,0)</f>
        <v>0</v>
      </c>
      <c r="BH316" s="159">
        <f>IF(N316="sníž. přenesená",J316,0)</f>
        <v>0</v>
      </c>
      <c r="BI316" s="159">
        <f>IF(N316="nulová",J316,0)</f>
        <v>0</v>
      </c>
      <c r="BJ316" s="18" t="s">
        <v>82</v>
      </c>
      <c r="BK316" s="159">
        <f>ROUND(I316*H316,2)</f>
        <v>0</v>
      </c>
      <c r="BL316" s="18" t="s">
        <v>178</v>
      </c>
      <c r="BM316" s="18" t="s">
        <v>1567</v>
      </c>
    </row>
    <row r="317" spans="2:47" s="1" customFormat="1" ht="12">
      <c r="B317" s="32"/>
      <c r="D317" s="160" t="s">
        <v>180</v>
      </c>
      <c r="F317" s="161" t="s">
        <v>2225</v>
      </c>
      <c r="I317" s="93"/>
      <c r="L317" s="32"/>
      <c r="M317" s="162"/>
      <c r="N317" s="51"/>
      <c r="O317" s="51"/>
      <c r="P317" s="51"/>
      <c r="Q317" s="51"/>
      <c r="R317" s="51"/>
      <c r="S317" s="51"/>
      <c r="T317" s="52"/>
      <c r="AT317" s="18" t="s">
        <v>180</v>
      </c>
      <c r="AU317" s="18" t="s">
        <v>82</v>
      </c>
    </row>
    <row r="318" spans="2:47" s="1" customFormat="1" ht="29.25">
      <c r="B318" s="32"/>
      <c r="D318" s="160" t="s">
        <v>649</v>
      </c>
      <c r="F318" s="207" t="s">
        <v>2226</v>
      </c>
      <c r="I318" s="93"/>
      <c r="L318" s="32"/>
      <c r="M318" s="162"/>
      <c r="N318" s="51"/>
      <c r="O318" s="51"/>
      <c r="P318" s="51"/>
      <c r="Q318" s="51"/>
      <c r="R318" s="51"/>
      <c r="S318" s="51"/>
      <c r="T318" s="52"/>
      <c r="AT318" s="18" t="s">
        <v>649</v>
      </c>
      <c r="AU318" s="18" t="s">
        <v>82</v>
      </c>
    </row>
    <row r="319" spans="2:65" s="1" customFormat="1" ht="16.5" customHeight="1">
      <c r="B319" s="147"/>
      <c r="C319" s="148" t="s">
        <v>74</v>
      </c>
      <c r="D319" s="148" t="s">
        <v>173</v>
      </c>
      <c r="E319" s="149" t="s">
        <v>2227</v>
      </c>
      <c r="F319" s="150" t="s">
        <v>2228</v>
      </c>
      <c r="G319" s="151" t="s">
        <v>1757</v>
      </c>
      <c r="H319" s="152">
        <v>2</v>
      </c>
      <c r="I319" s="153"/>
      <c r="J319" s="154">
        <f>ROUND(I319*H319,2)</f>
        <v>0</v>
      </c>
      <c r="K319" s="150" t="s">
        <v>3</v>
      </c>
      <c r="L319" s="32"/>
      <c r="M319" s="155" t="s">
        <v>3</v>
      </c>
      <c r="N319" s="156" t="s">
        <v>45</v>
      </c>
      <c r="O319" s="51"/>
      <c r="P319" s="157">
        <f>O319*H319</f>
        <v>0</v>
      </c>
      <c r="Q319" s="157">
        <v>0</v>
      </c>
      <c r="R319" s="157">
        <f>Q319*H319</f>
        <v>0</v>
      </c>
      <c r="S319" s="157">
        <v>0</v>
      </c>
      <c r="T319" s="158">
        <f>S319*H319</f>
        <v>0</v>
      </c>
      <c r="AR319" s="18" t="s">
        <v>178</v>
      </c>
      <c r="AT319" s="18" t="s">
        <v>173</v>
      </c>
      <c r="AU319" s="18" t="s">
        <v>82</v>
      </c>
      <c r="AY319" s="18" t="s">
        <v>171</v>
      </c>
      <c r="BE319" s="159">
        <f>IF(N319="základní",J319,0)</f>
        <v>0</v>
      </c>
      <c r="BF319" s="159">
        <f>IF(N319="snížená",J319,0)</f>
        <v>0</v>
      </c>
      <c r="BG319" s="159">
        <f>IF(N319="zákl. přenesená",J319,0)</f>
        <v>0</v>
      </c>
      <c r="BH319" s="159">
        <f>IF(N319="sníž. přenesená",J319,0)</f>
        <v>0</v>
      </c>
      <c r="BI319" s="159">
        <f>IF(N319="nulová",J319,0)</f>
        <v>0</v>
      </c>
      <c r="BJ319" s="18" t="s">
        <v>82</v>
      </c>
      <c r="BK319" s="159">
        <f>ROUND(I319*H319,2)</f>
        <v>0</v>
      </c>
      <c r="BL319" s="18" t="s">
        <v>178</v>
      </c>
      <c r="BM319" s="18" t="s">
        <v>1577</v>
      </c>
    </row>
    <row r="320" spans="2:47" s="1" customFormat="1" ht="12">
      <c r="B320" s="32"/>
      <c r="D320" s="160" t="s">
        <v>180</v>
      </c>
      <c r="F320" s="161" t="s">
        <v>2228</v>
      </c>
      <c r="I320" s="93"/>
      <c r="L320" s="32"/>
      <c r="M320" s="162"/>
      <c r="N320" s="51"/>
      <c r="O320" s="51"/>
      <c r="P320" s="51"/>
      <c r="Q320" s="51"/>
      <c r="R320" s="51"/>
      <c r="S320" s="51"/>
      <c r="T320" s="52"/>
      <c r="AT320" s="18" t="s">
        <v>180</v>
      </c>
      <c r="AU320" s="18" t="s">
        <v>82</v>
      </c>
    </row>
    <row r="321" spans="2:47" s="1" customFormat="1" ht="29.25">
      <c r="B321" s="32"/>
      <c r="D321" s="160" t="s">
        <v>649</v>
      </c>
      <c r="F321" s="207" t="s">
        <v>2229</v>
      </c>
      <c r="I321" s="93"/>
      <c r="L321" s="32"/>
      <c r="M321" s="162"/>
      <c r="N321" s="51"/>
      <c r="O321" s="51"/>
      <c r="P321" s="51"/>
      <c r="Q321" s="51"/>
      <c r="R321" s="51"/>
      <c r="S321" s="51"/>
      <c r="T321" s="52"/>
      <c r="AT321" s="18" t="s">
        <v>649</v>
      </c>
      <c r="AU321" s="18" t="s">
        <v>82</v>
      </c>
    </row>
    <row r="322" spans="2:65" s="1" customFormat="1" ht="16.5" customHeight="1">
      <c r="B322" s="147"/>
      <c r="C322" s="148" t="s">
        <v>74</v>
      </c>
      <c r="D322" s="148" t="s">
        <v>173</v>
      </c>
      <c r="E322" s="149" t="s">
        <v>2230</v>
      </c>
      <c r="F322" s="150" t="s">
        <v>2231</v>
      </c>
      <c r="G322" s="151" t="s">
        <v>1757</v>
      </c>
      <c r="H322" s="152">
        <v>1</v>
      </c>
      <c r="I322" s="153"/>
      <c r="J322" s="154">
        <f>ROUND(I322*H322,2)</f>
        <v>0</v>
      </c>
      <c r="K322" s="150" t="s">
        <v>3</v>
      </c>
      <c r="L322" s="32"/>
      <c r="M322" s="155" t="s">
        <v>3</v>
      </c>
      <c r="N322" s="156" t="s">
        <v>45</v>
      </c>
      <c r="O322" s="51"/>
      <c r="P322" s="157">
        <f>O322*H322</f>
        <v>0</v>
      </c>
      <c r="Q322" s="157">
        <v>0</v>
      </c>
      <c r="R322" s="157">
        <f>Q322*H322</f>
        <v>0</v>
      </c>
      <c r="S322" s="157">
        <v>0</v>
      </c>
      <c r="T322" s="158">
        <f>S322*H322</f>
        <v>0</v>
      </c>
      <c r="AR322" s="18" t="s">
        <v>178</v>
      </c>
      <c r="AT322" s="18" t="s">
        <v>173</v>
      </c>
      <c r="AU322" s="18" t="s">
        <v>82</v>
      </c>
      <c r="AY322" s="18" t="s">
        <v>171</v>
      </c>
      <c r="BE322" s="159">
        <f>IF(N322="základní",J322,0)</f>
        <v>0</v>
      </c>
      <c r="BF322" s="159">
        <f>IF(N322="snížená",J322,0)</f>
        <v>0</v>
      </c>
      <c r="BG322" s="159">
        <f>IF(N322="zákl. přenesená",J322,0)</f>
        <v>0</v>
      </c>
      <c r="BH322" s="159">
        <f>IF(N322="sníž. přenesená",J322,0)</f>
        <v>0</v>
      </c>
      <c r="BI322" s="159">
        <f>IF(N322="nulová",J322,0)</f>
        <v>0</v>
      </c>
      <c r="BJ322" s="18" t="s">
        <v>82</v>
      </c>
      <c r="BK322" s="159">
        <f>ROUND(I322*H322,2)</f>
        <v>0</v>
      </c>
      <c r="BL322" s="18" t="s">
        <v>178</v>
      </c>
      <c r="BM322" s="18" t="s">
        <v>1587</v>
      </c>
    </row>
    <row r="323" spans="2:47" s="1" customFormat="1" ht="12">
      <c r="B323" s="32"/>
      <c r="D323" s="160" t="s">
        <v>180</v>
      </c>
      <c r="F323" s="161" t="s">
        <v>2231</v>
      </c>
      <c r="I323" s="93"/>
      <c r="L323" s="32"/>
      <c r="M323" s="162"/>
      <c r="N323" s="51"/>
      <c r="O323" s="51"/>
      <c r="P323" s="51"/>
      <c r="Q323" s="51"/>
      <c r="R323" s="51"/>
      <c r="S323" s="51"/>
      <c r="T323" s="52"/>
      <c r="AT323" s="18" t="s">
        <v>180</v>
      </c>
      <c r="AU323" s="18" t="s">
        <v>82</v>
      </c>
    </row>
    <row r="324" spans="2:47" s="1" customFormat="1" ht="19.5">
      <c r="B324" s="32"/>
      <c r="D324" s="160" t="s">
        <v>649</v>
      </c>
      <c r="F324" s="207" t="s">
        <v>2232</v>
      </c>
      <c r="I324" s="93"/>
      <c r="L324" s="32"/>
      <c r="M324" s="162"/>
      <c r="N324" s="51"/>
      <c r="O324" s="51"/>
      <c r="P324" s="51"/>
      <c r="Q324" s="51"/>
      <c r="R324" s="51"/>
      <c r="S324" s="51"/>
      <c r="T324" s="52"/>
      <c r="AT324" s="18" t="s">
        <v>649</v>
      </c>
      <c r="AU324" s="18" t="s">
        <v>82</v>
      </c>
    </row>
    <row r="325" spans="2:65" s="1" customFormat="1" ht="16.5" customHeight="1">
      <c r="B325" s="147"/>
      <c r="C325" s="148" t="s">
        <v>74</v>
      </c>
      <c r="D325" s="148" t="s">
        <v>173</v>
      </c>
      <c r="E325" s="149" t="s">
        <v>2233</v>
      </c>
      <c r="F325" s="150" t="s">
        <v>2234</v>
      </c>
      <c r="G325" s="151" t="s">
        <v>2075</v>
      </c>
      <c r="H325" s="152">
        <v>1</v>
      </c>
      <c r="I325" s="153"/>
      <c r="J325" s="154">
        <f>ROUND(I325*H325,2)</f>
        <v>0</v>
      </c>
      <c r="K325" s="150" t="s">
        <v>3</v>
      </c>
      <c r="L325" s="32"/>
      <c r="M325" s="155" t="s">
        <v>3</v>
      </c>
      <c r="N325" s="156" t="s">
        <v>45</v>
      </c>
      <c r="O325" s="51"/>
      <c r="P325" s="157">
        <f>O325*H325</f>
        <v>0</v>
      </c>
      <c r="Q325" s="157">
        <v>0</v>
      </c>
      <c r="R325" s="157">
        <f>Q325*H325</f>
        <v>0</v>
      </c>
      <c r="S325" s="157">
        <v>0</v>
      </c>
      <c r="T325" s="158">
        <f>S325*H325</f>
        <v>0</v>
      </c>
      <c r="AR325" s="18" t="s">
        <v>178</v>
      </c>
      <c r="AT325" s="18" t="s">
        <v>173</v>
      </c>
      <c r="AU325" s="18" t="s">
        <v>82</v>
      </c>
      <c r="AY325" s="18" t="s">
        <v>171</v>
      </c>
      <c r="BE325" s="159">
        <f>IF(N325="základní",J325,0)</f>
        <v>0</v>
      </c>
      <c r="BF325" s="159">
        <f>IF(N325="snížená",J325,0)</f>
        <v>0</v>
      </c>
      <c r="BG325" s="159">
        <f>IF(N325="zákl. přenesená",J325,0)</f>
        <v>0</v>
      </c>
      <c r="BH325" s="159">
        <f>IF(N325="sníž. přenesená",J325,0)</f>
        <v>0</v>
      </c>
      <c r="BI325" s="159">
        <f>IF(N325="nulová",J325,0)</f>
        <v>0</v>
      </c>
      <c r="BJ325" s="18" t="s">
        <v>82</v>
      </c>
      <c r="BK325" s="159">
        <f>ROUND(I325*H325,2)</f>
        <v>0</v>
      </c>
      <c r="BL325" s="18" t="s">
        <v>178</v>
      </c>
      <c r="BM325" s="18" t="s">
        <v>1599</v>
      </c>
    </row>
    <row r="326" spans="2:47" s="1" customFormat="1" ht="12">
      <c r="B326" s="32"/>
      <c r="D326" s="160" t="s">
        <v>180</v>
      </c>
      <c r="F326" s="161" t="s">
        <v>2234</v>
      </c>
      <c r="I326" s="93"/>
      <c r="L326" s="32"/>
      <c r="M326" s="162"/>
      <c r="N326" s="51"/>
      <c r="O326" s="51"/>
      <c r="P326" s="51"/>
      <c r="Q326" s="51"/>
      <c r="R326" s="51"/>
      <c r="S326" s="51"/>
      <c r="T326" s="52"/>
      <c r="AT326" s="18" t="s">
        <v>180</v>
      </c>
      <c r="AU326" s="18" t="s">
        <v>82</v>
      </c>
    </row>
    <row r="327" spans="2:63" s="11" customFormat="1" ht="25.9" customHeight="1">
      <c r="B327" s="134"/>
      <c r="D327" s="135" t="s">
        <v>73</v>
      </c>
      <c r="E327" s="136" t="s">
        <v>2235</v>
      </c>
      <c r="F327" s="136" t="s">
        <v>2236</v>
      </c>
      <c r="I327" s="137"/>
      <c r="J327" s="138">
        <f>BK327</f>
        <v>0</v>
      </c>
      <c r="L327" s="134"/>
      <c r="M327" s="139"/>
      <c r="N327" s="140"/>
      <c r="O327" s="140"/>
      <c r="P327" s="141">
        <f>SUM(P328:P344)</f>
        <v>0</v>
      </c>
      <c r="Q327" s="140"/>
      <c r="R327" s="141">
        <f>SUM(R328:R344)</f>
        <v>0</v>
      </c>
      <c r="S327" s="140"/>
      <c r="T327" s="142">
        <f>SUM(T328:T344)</f>
        <v>0</v>
      </c>
      <c r="AR327" s="135" t="s">
        <v>82</v>
      </c>
      <c r="AT327" s="143" t="s">
        <v>73</v>
      </c>
      <c r="AU327" s="143" t="s">
        <v>74</v>
      </c>
      <c r="AY327" s="135" t="s">
        <v>171</v>
      </c>
      <c r="BK327" s="144">
        <f>SUM(BK328:BK344)</f>
        <v>0</v>
      </c>
    </row>
    <row r="328" spans="2:65" s="1" customFormat="1" ht="16.5" customHeight="1">
      <c r="B328" s="147"/>
      <c r="C328" s="148" t="s">
        <v>74</v>
      </c>
      <c r="D328" s="148" t="s">
        <v>173</v>
      </c>
      <c r="E328" s="149" t="s">
        <v>2237</v>
      </c>
      <c r="F328" s="150" t="s">
        <v>2238</v>
      </c>
      <c r="G328" s="151" t="s">
        <v>187</v>
      </c>
      <c r="H328" s="152">
        <v>60</v>
      </c>
      <c r="I328" s="153"/>
      <c r="J328" s="154">
        <f>ROUND(I328*H328,2)</f>
        <v>0</v>
      </c>
      <c r="K328" s="150" t="s">
        <v>3</v>
      </c>
      <c r="L328" s="32"/>
      <c r="M328" s="155" t="s">
        <v>3</v>
      </c>
      <c r="N328" s="156" t="s">
        <v>45</v>
      </c>
      <c r="O328" s="51"/>
      <c r="P328" s="157">
        <f>O328*H328</f>
        <v>0</v>
      </c>
      <c r="Q328" s="157">
        <v>0</v>
      </c>
      <c r="R328" s="157">
        <f>Q328*H328</f>
        <v>0</v>
      </c>
      <c r="S328" s="157">
        <v>0</v>
      </c>
      <c r="T328" s="158">
        <f>S328*H328</f>
        <v>0</v>
      </c>
      <c r="AR328" s="18" t="s">
        <v>178</v>
      </c>
      <c r="AT328" s="18" t="s">
        <v>173</v>
      </c>
      <c r="AU328" s="18" t="s">
        <v>82</v>
      </c>
      <c r="AY328" s="18" t="s">
        <v>171</v>
      </c>
      <c r="BE328" s="159">
        <f>IF(N328="základní",J328,0)</f>
        <v>0</v>
      </c>
      <c r="BF328" s="159">
        <f>IF(N328="snížená",J328,0)</f>
        <v>0</v>
      </c>
      <c r="BG328" s="159">
        <f>IF(N328="zákl. přenesená",J328,0)</f>
        <v>0</v>
      </c>
      <c r="BH328" s="159">
        <f>IF(N328="sníž. přenesená",J328,0)</f>
        <v>0</v>
      </c>
      <c r="BI328" s="159">
        <f>IF(N328="nulová",J328,0)</f>
        <v>0</v>
      </c>
      <c r="BJ328" s="18" t="s">
        <v>82</v>
      </c>
      <c r="BK328" s="159">
        <f>ROUND(I328*H328,2)</f>
        <v>0</v>
      </c>
      <c r="BL328" s="18" t="s">
        <v>178</v>
      </c>
      <c r="BM328" s="18" t="s">
        <v>1611</v>
      </c>
    </row>
    <row r="329" spans="2:47" s="1" customFormat="1" ht="12">
      <c r="B329" s="32"/>
      <c r="D329" s="160" t="s">
        <v>180</v>
      </c>
      <c r="F329" s="161" t="s">
        <v>2238</v>
      </c>
      <c r="I329" s="93"/>
      <c r="L329" s="32"/>
      <c r="M329" s="162"/>
      <c r="N329" s="51"/>
      <c r="O329" s="51"/>
      <c r="P329" s="51"/>
      <c r="Q329" s="51"/>
      <c r="R329" s="51"/>
      <c r="S329" s="51"/>
      <c r="T329" s="52"/>
      <c r="AT329" s="18" t="s">
        <v>180</v>
      </c>
      <c r="AU329" s="18" t="s">
        <v>82</v>
      </c>
    </row>
    <row r="330" spans="2:47" s="1" customFormat="1" ht="19.5">
      <c r="B330" s="32"/>
      <c r="D330" s="160" t="s">
        <v>649</v>
      </c>
      <c r="F330" s="207" t="s">
        <v>2239</v>
      </c>
      <c r="I330" s="93"/>
      <c r="L330" s="32"/>
      <c r="M330" s="162"/>
      <c r="N330" s="51"/>
      <c r="O330" s="51"/>
      <c r="P330" s="51"/>
      <c r="Q330" s="51"/>
      <c r="R330" s="51"/>
      <c r="S330" s="51"/>
      <c r="T330" s="52"/>
      <c r="AT330" s="18" t="s">
        <v>649</v>
      </c>
      <c r="AU330" s="18" t="s">
        <v>82</v>
      </c>
    </row>
    <row r="331" spans="2:65" s="1" customFormat="1" ht="16.5" customHeight="1">
      <c r="B331" s="147"/>
      <c r="C331" s="148" t="s">
        <v>74</v>
      </c>
      <c r="D331" s="148" t="s">
        <v>173</v>
      </c>
      <c r="E331" s="149" t="s">
        <v>2240</v>
      </c>
      <c r="F331" s="150" t="s">
        <v>2241</v>
      </c>
      <c r="G331" s="151" t="s">
        <v>2242</v>
      </c>
      <c r="H331" s="152">
        <v>60</v>
      </c>
      <c r="I331" s="153"/>
      <c r="J331" s="154">
        <f>ROUND(I331*H331,2)</f>
        <v>0</v>
      </c>
      <c r="K331" s="150" t="s">
        <v>3</v>
      </c>
      <c r="L331" s="32"/>
      <c r="M331" s="155" t="s">
        <v>3</v>
      </c>
      <c r="N331" s="156" t="s">
        <v>45</v>
      </c>
      <c r="O331" s="51"/>
      <c r="P331" s="157">
        <f>O331*H331</f>
        <v>0</v>
      </c>
      <c r="Q331" s="157">
        <v>0</v>
      </c>
      <c r="R331" s="157">
        <f>Q331*H331</f>
        <v>0</v>
      </c>
      <c r="S331" s="157">
        <v>0</v>
      </c>
      <c r="T331" s="158">
        <f>S331*H331</f>
        <v>0</v>
      </c>
      <c r="AR331" s="18" t="s">
        <v>178</v>
      </c>
      <c r="AT331" s="18" t="s">
        <v>173</v>
      </c>
      <c r="AU331" s="18" t="s">
        <v>82</v>
      </c>
      <c r="AY331" s="18" t="s">
        <v>171</v>
      </c>
      <c r="BE331" s="159">
        <f>IF(N331="základní",J331,0)</f>
        <v>0</v>
      </c>
      <c r="BF331" s="159">
        <f>IF(N331="snížená",J331,0)</f>
        <v>0</v>
      </c>
      <c r="BG331" s="159">
        <f>IF(N331="zákl. přenesená",J331,0)</f>
        <v>0</v>
      </c>
      <c r="BH331" s="159">
        <f>IF(N331="sníž. přenesená",J331,0)</f>
        <v>0</v>
      </c>
      <c r="BI331" s="159">
        <f>IF(N331="nulová",J331,0)</f>
        <v>0</v>
      </c>
      <c r="BJ331" s="18" t="s">
        <v>82</v>
      </c>
      <c r="BK331" s="159">
        <f>ROUND(I331*H331,2)</f>
        <v>0</v>
      </c>
      <c r="BL331" s="18" t="s">
        <v>178</v>
      </c>
      <c r="BM331" s="18" t="s">
        <v>1624</v>
      </c>
    </row>
    <row r="332" spans="2:47" s="1" customFormat="1" ht="12">
      <c r="B332" s="32"/>
      <c r="D332" s="160" t="s">
        <v>180</v>
      </c>
      <c r="F332" s="161" t="s">
        <v>2241</v>
      </c>
      <c r="I332" s="93"/>
      <c r="L332" s="32"/>
      <c r="M332" s="162"/>
      <c r="N332" s="51"/>
      <c r="O332" s="51"/>
      <c r="P332" s="51"/>
      <c r="Q332" s="51"/>
      <c r="R332" s="51"/>
      <c r="S332" s="51"/>
      <c r="T332" s="52"/>
      <c r="AT332" s="18" t="s">
        <v>180</v>
      </c>
      <c r="AU332" s="18" t="s">
        <v>82</v>
      </c>
    </row>
    <row r="333" spans="2:65" s="1" customFormat="1" ht="16.5" customHeight="1">
      <c r="B333" s="147"/>
      <c r="C333" s="148" t="s">
        <v>74</v>
      </c>
      <c r="D333" s="148" t="s">
        <v>173</v>
      </c>
      <c r="E333" s="149" t="s">
        <v>2243</v>
      </c>
      <c r="F333" s="150" t="s">
        <v>2244</v>
      </c>
      <c r="G333" s="151" t="s">
        <v>1757</v>
      </c>
      <c r="H333" s="152">
        <v>1</v>
      </c>
      <c r="I333" s="153"/>
      <c r="J333" s="154">
        <f>ROUND(I333*H333,2)</f>
        <v>0</v>
      </c>
      <c r="K333" s="150" t="s">
        <v>3</v>
      </c>
      <c r="L333" s="32"/>
      <c r="M333" s="155" t="s">
        <v>3</v>
      </c>
      <c r="N333" s="156" t="s">
        <v>45</v>
      </c>
      <c r="O333" s="51"/>
      <c r="P333" s="157">
        <f>O333*H333</f>
        <v>0</v>
      </c>
      <c r="Q333" s="157">
        <v>0</v>
      </c>
      <c r="R333" s="157">
        <f>Q333*H333</f>
        <v>0</v>
      </c>
      <c r="S333" s="157">
        <v>0</v>
      </c>
      <c r="T333" s="158">
        <f>S333*H333</f>
        <v>0</v>
      </c>
      <c r="AR333" s="18" t="s">
        <v>178</v>
      </c>
      <c r="AT333" s="18" t="s">
        <v>173</v>
      </c>
      <c r="AU333" s="18" t="s">
        <v>82</v>
      </c>
      <c r="AY333" s="18" t="s">
        <v>171</v>
      </c>
      <c r="BE333" s="159">
        <f>IF(N333="základní",J333,0)</f>
        <v>0</v>
      </c>
      <c r="BF333" s="159">
        <f>IF(N333="snížená",J333,0)</f>
        <v>0</v>
      </c>
      <c r="BG333" s="159">
        <f>IF(N333="zákl. přenesená",J333,0)</f>
        <v>0</v>
      </c>
      <c r="BH333" s="159">
        <f>IF(N333="sníž. přenesená",J333,0)</f>
        <v>0</v>
      </c>
      <c r="BI333" s="159">
        <f>IF(N333="nulová",J333,0)</f>
        <v>0</v>
      </c>
      <c r="BJ333" s="18" t="s">
        <v>82</v>
      </c>
      <c r="BK333" s="159">
        <f>ROUND(I333*H333,2)</f>
        <v>0</v>
      </c>
      <c r="BL333" s="18" t="s">
        <v>178</v>
      </c>
      <c r="BM333" s="18" t="s">
        <v>1634</v>
      </c>
    </row>
    <row r="334" spans="2:47" s="1" customFormat="1" ht="12">
      <c r="B334" s="32"/>
      <c r="D334" s="160" t="s">
        <v>180</v>
      </c>
      <c r="F334" s="161" t="s">
        <v>2244</v>
      </c>
      <c r="I334" s="93"/>
      <c r="L334" s="32"/>
      <c r="M334" s="162"/>
      <c r="N334" s="51"/>
      <c r="O334" s="51"/>
      <c r="P334" s="51"/>
      <c r="Q334" s="51"/>
      <c r="R334" s="51"/>
      <c r="S334" s="51"/>
      <c r="T334" s="52"/>
      <c r="AT334" s="18" t="s">
        <v>180</v>
      </c>
      <c r="AU334" s="18" t="s">
        <v>82</v>
      </c>
    </row>
    <row r="335" spans="2:65" s="1" customFormat="1" ht="16.5" customHeight="1">
      <c r="B335" s="147"/>
      <c r="C335" s="148" t="s">
        <v>74</v>
      </c>
      <c r="D335" s="148" t="s">
        <v>173</v>
      </c>
      <c r="E335" s="149" t="s">
        <v>2245</v>
      </c>
      <c r="F335" s="150" t="s">
        <v>2246</v>
      </c>
      <c r="G335" s="151" t="s">
        <v>1757</v>
      </c>
      <c r="H335" s="152">
        <v>2</v>
      </c>
      <c r="I335" s="153"/>
      <c r="J335" s="154">
        <f>ROUND(I335*H335,2)</f>
        <v>0</v>
      </c>
      <c r="K335" s="150" t="s">
        <v>3</v>
      </c>
      <c r="L335" s="32"/>
      <c r="M335" s="155" t="s">
        <v>3</v>
      </c>
      <c r="N335" s="156" t="s">
        <v>45</v>
      </c>
      <c r="O335" s="51"/>
      <c r="P335" s="157">
        <f>O335*H335</f>
        <v>0</v>
      </c>
      <c r="Q335" s="157">
        <v>0</v>
      </c>
      <c r="R335" s="157">
        <f>Q335*H335</f>
        <v>0</v>
      </c>
      <c r="S335" s="157">
        <v>0</v>
      </c>
      <c r="T335" s="158">
        <f>S335*H335</f>
        <v>0</v>
      </c>
      <c r="AR335" s="18" t="s">
        <v>178</v>
      </c>
      <c r="AT335" s="18" t="s">
        <v>173</v>
      </c>
      <c r="AU335" s="18" t="s">
        <v>82</v>
      </c>
      <c r="AY335" s="18" t="s">
        <v>171</v>
      </c>
      <c r="BE335" s="159">
        <f>IF(N335="základní",J335,0)</f>
        <v>0</v>
      </c>
      <c r="BF335" s="159">
        <f>IF(N335="snížená",J335,0)</f>
        <v>0</v>
      </c>
      <c r="BG335" s="159">
        <f>IF(N335="zákl. přenesená",J335,0)</f>
        <v>0</v>
      </c>
      <c r="BH335" s="159">
        <f>IF(N335="sníž. přenesená",J335,0)</f>
        <v>0</v>
      </c>
      <c r="BI335" s="159">
        <f>IF(N335="nulová",J335,0)</f>
        <v>0</v>
      </c>
      <c r="BJ335" s="18" t="s">
        <v>82</v>
      </c>
      <c r="BK335" s="159">
        <f>ROUND(I335*H335,2)</f>
        <v>0</v>
      </c>
      <c r="BL335" s="18" t="s">
        <v>178</v>
      </c>
      <c r="BM335" s="18" t="s">
        <v>1647</v>
      </c>
    </row>
    <row r="336" spans="2:47" s="1" customFormat="1" ht="12">
      <c r="B336" s="32"/>
      <c r="D336" s="160" t="s">
        <v>180</v>
      </c>
      <c r="F336" s="161" t="s">
        <v>2246</v>
      </c>
      <c r="I336" s="93"/>
      <c r="L336" s="32"/>
      <c r="M336" s="162"/>
      <c r="N336" s="51"/>
      <c r="O336" s="51"/>
      <c r="P336" s="51"/>
      <c r="Q336" s="51"/>
      <c r="R336" s="51"/>
      <c r="S336" s="51"/>
      <c r="T336" s="52"/>
      <c r="AT336" s="18" t="s">
        <v>180</v>
      </c>
      <c r="AU336" s="18" t="s">
        <v>82</v>
      </c>
    </row>
    <row r="337" spans="2:65" s="1" customFormat="1" ht="16.5" customHeight="1">
      <c r="B337" s="147"/>
      <c r="C337" s="148" t="s">
        <v>74</v>
      </c>
      <c r="D337" s="148" t="s">
        <v>173</v>
      </c>
      <c r="E337" s="149" t="s">
        <v>2247</v>
      </c>
      <c r="F337" s="150" t="s">
        <v>2248</v>
      </c>
      <c r="G337" s="151" t="s">
        <v>1757</v>
      </c>
      <c r="H337" s="152">
        <v>1</v>
      </c>
      <c r="I337" s="153"/>
      <c r="J337" s="154">
        <f>ROUND(I337*H337,2)</f>
        <v>0</v>
      </c>
      <c r="K337" s="150" t="s">
        <v>3</v>
      </c>
      <c r="L337" s="32"/>
      <c r="M337" s="155" t="s">
        <v>3</v>
      </c>
      <c r="N337" s="156" t="s">
        <v>45</v>
      </c>
      <c r="O337" s="51"/>
      <c r="P337" s="157">
        <f>O337*H337</f>
        <v>0</v>
      </c>
      <c r="Q337" s="157">
        <v>0</v>
      </c>
      <c r="R337" s="157">
        <f>Q337*H337</f>
        <v>0</v>
      </c>
      <c r="S337" s="157">
        <v>0</v>
      </c>
      <c r="T337" s="158">
        <f>S337*H337</f>
        <v>0</v>
      </c>
      <c r="AR337" s="18" t="s">
        <v>178</v>
      </c>
      <c r="AT337" s="18" t="s">
        <v>173</v>
      </c>
      <c r="AU337" s="18" t="s">
        <v>82</v>
      </c>
      <c r="AY337" s="18" t="s">
        <v>171</v>
      </c>
      <c r="BE337" s="159">
        <f>IF(N337="základní",J337,0)</f>
        <v>0</v>
      </c>
      <c r="BF337" s="159">
        <f>IF(N337="snížená",J337,0)</f>
        <v>0</v>
      </c>
      <c r="BG337" s="159">
        <f>IF(N337="zákl. přenesená",J337,0)</f>
        <v>0</v>
      </c>
      <c r="BH337" s="159">
        <f>IF(N337="sníž. přenesená",J337,0)</f>
        <v>0</v>
      </c>
      <c r="BI337" s="159">
        <f>IF(N337="nulová",J337,0)</f>
        <v>0</v>
      </c>
      <c r="BJ337" s="18" t="s">
        <v>82</v>
      </c>
      <c r="BK337" s="159">
        <f>ROUND(I337*H337,2)</f>
        <v>0</v>
      </c>
      <c r="BL337" s="18" t="s">
        <v>178</v>
      </c>
      <c r="BM337" s="18" t="s">
        <v>1674</v>
      </c>
    </row>
    <row r="338" spans="2:47" s="1" customFormat="1" ht="12">
      <c r="B338" s="32"/>
      <c r="D338" s="160" t="s">
        <v>180</v>
      </c>
      <c r="F338" s="161" t="s">
        <v>2248</v>
      </c>
      <c r="I338" s="93"/>
      <c r="L338" s="32"/>
      <c r="M338" s="162"/>
      <c r="N338" s="51"/>
      <c r="O338" s="51"/>
      <c r="P338" s="51"/>
      <c r="Q338" s="51"/>
      <c r="R338" s="51"/>
      <c r="S338" s="51"/>
      <c r="T338" s="52"/>
      <c r="AT338" s="18" t="s">
        <v>180</v>
      </c>
      <c r="AU338" s="18" t="s">
        <v>82</v>
      </c>
    </row>
    <row r="339" spans="2:65" s="1" customFormat="1" ht="16.5" customHeight="1">
      <c r="B339" s="147"/>
      <c r="C339" s="148" t="s">
        <v>74</v>
      </c>
      <c r="D339" s="148" t="s">
        <v>173</v>
      </c>
      <c r="E339" s="149" t="s">
        <v>2249</v>
      </c>
      <c r="F339" s="150" t="s">
        <v>2250</v>
      </c>
      <c r="G339" s="151" t="s">
        <v>2075</v>
      </c>
      <c r="H339" s="152">
        <v>1</v>
      </c>
      <c r="I339" s="153"/>
      <c r="J339" s="154">
        <f>ROUND(I339*H339,2)</f>
        <v>0</v>
      </c>
      <c r="K339" s="150" t="s">
        <v>3</v>
      </c>
      <c r="L339" s="32"/>
      <c r="M339" s="155" t="s">
        <v>3</v>
      </c>
      <c r="N339" s="156" t="s">
        <v>45</v>
      </c>
      <c r="O339" s="51"/>
      <c r="P339" s="157">
        <f>O339*H339</f>
        <v>0</v>
      </c>
      <c r="Q339" s="157">
        <v>0</v>
      </c>
      <c r="R339" s="157">
        <f>Q339*H339</f>
        <v>0</v>
      </c>
      <c r="S339" s="157">
        <v>0</v>
      </c>
      <c r="T339" s="158">
        <f>S339*H339</f>
        <v>0</v>
      </c>
      <c r="AR339" s="18" t="s">
        <v>178</v>
      </c>
      <c r="AT339" s="18" t="s">
        <v>173</v>
      </c>
      <c r="AU339" s="18" t="s">
        <v>82</v>
      </c>
      <c r="AY339" s="18" t="s">
        <v>171</v>
      </c>
      <c r="BE339" s="159">
        <f>IF(N339="základní",J339,0)</f>
        <v>0</v>
      </c>
      <c r="BF339" s="159">
        <f>IF(N339="snížená",J339,0)</f>
        <v>0</v>
      </c>
      <c r="BG339" s="159">
        <f>IF(N339="zákl. přenesená",J339,0)</f>
        <v>0</v>
      </c>
      <c r="BH339" s="159">
        <f>IF(N339="sníž. přenesená",J339,0)</f>
        <v>0</v>
      </c>
      <c r="BI339" s="159">
        <f>IF(N339="nulová",J339,0)</f>
        <v>0</v>
      </c>
      <c r="BJ339" s="18" t="s">
        <v>82</v>
      </c>
      <c r="BK339" s="159">
        <f>ROUND(I339*H339,2)</f>
        <v>0</v>
      </c>
      <c r="BL339" s="18" t="s">
        <v>178</v>
      </c>
      <c r="BM339" s="18" t="s">
        <v>1684</v>
      </c>
    </row>
    <row r="340" spans="2:47" s="1" customFormat="1" ht="12">
      <c r="B340" s="32"/>
      <c r="D340" s="160" t="s">
        <v>180</v>
      </c>
      <c r="F340" s="161" t="s">
        <v>2250</v>
      </c>
      <c r="I340" s="93"/>
      <c r="L340" s="32"/>
      <c r="M340" s="162"/>
      <c r="N340" s="51"/>
      <c r="O340" s="51"/>
      <c r="P340" s="51"/>
      <c r="Q340" s="51"/>
      <c r="R340" s="51"/>
      <c r="S340" s="51"/>
      <c r="T340" s="52"/>
      <c r="AT340" s="18" t="s">
        <v>180</v>
      </c>
      <c r="AU340" s="18" t="s">
        <v>82</v>
      </c>
    </row>
    <row r="341" spans="2:65" s="1" customFormat="1" ht="16.5" customHeight="1">
      <c r="B341" s="147"/>
      <c r="C341" s="148" t="s">
        <v>74</v>
      </c>
      <c r="D341" s="148" t="s">
        <v>173</v>
      </c>
      <c r="E341" s="149" t="s">
        <v>2251</v>
      </c>
      <c r="F341" s="150" t="s">
        <v>936</v>
      </c>
      <c r="G341" s="151" t="s">
        <v>2075</v>
      </c>
      <c r="H341" s="152">
        <v>1</v>
      </c>
      <c r="I341" s="153"/>
      <c r="J341" s="154">
        <f>ROUND(I341*H341,2)</f>
        <v>0</v>
      </c>
      <c r="K341" s="150" t="s">
        <v>3</v>
      </c>
      <c r="L341" s="32"/>
      <c r="M341" s="155" t="s">
        <v>3</v>
      </c>
      <c r="N341" s="156" t="s">
        <v>45</v>
      </c>
      <c r="O341" s="51"/>
      <c r="P341" s="157">
        <f>O341*H341</f>
        <v>0</v>
      </c>
      <c r="Q341" s="157">
        <v>0</v>
      </c>
      <c r="R341" s="157">
        <f>Q341*H341</f>
        <v>0</v>
      </c>
      <c r="S341" s="157">
        <v>0</v>
      </c>
      <c r="T341" s="158">
        <f>S341*H341</f>
        <v>0</v>
      </c>
      <c r="AR341" s="18" t="s">
        <v>178</v>
      </c>
      <c r="AT341" s="18" t="s">
        <v>173</v>
      </c>
      <c r="AU341" s="18" t="s">
        <v>82</v>
      </c>
      <c r="AY341" s="18" t="s">
        <v>171</v>
      </c>
      <c r="BE341" s="159">
        <f>IF(N341="základní",J341,0)</f>
        <v>0</v>
      </c>
      <c r="BF341" s="159">
        <f>IF(N341="snížená",J341,0)</f>
        <v>0</v>
      </c>
      <c r="BG341" s="159">
        <f>IF(N341="zákl. přenesená",J341,0)</f>
        <v>0</v>
      </c>
      <c r="BH341" s="159">
        <f>IF(N341="sníž. přenesená",J341,0)</f>
        <v>0</v>
      </c>
      <c r="BI341" s="159">
        <f>IF(N341="nulová",J341,0)</f>
        <v>0</v>
      </c>
      <c r="BJ341" s="18" t="s">
        <v>82</v>
      </c>
      <c r="BK341" s="159">
        <f>ROUND(I341*H341,2)</f>
        <v>0</v>
      </c>
      <c r="BL341" s="18" t="s">
        <v>178</v>
      </c>
      <c r="BM341" s="18" t="s">
        <v>1706</v>
      </c>
    </row>
    <row r="342" spans="2:47" s="1" customFormat="1" ht="12">
      <c r="B342" s="32"/>
      <c r="D342" s="160" t="s">
        <v>180</v>
      </c>
      <c r="F342" s="161" t="s">
        <v>936</v>
      </c>
      <c r="I342" s="93"/>
      <c r="L342" s="32"/>
      <c r="M342" s="162"/>
      <c r="N342" s="51"/>
      <c r="O342" s="51"/>
      <c r="P342" s="51"/>
      <c r="Q342" s="51"/>
      <c r="R342" s="51"/>
      <c r="S342" s="51"/>
      <c r="T342" s="52"/>
      <c r="AT342" s="18" t="s">
        <v>180</v>
      </c>
      <c r="AU342" s="18" t="s">
        <v>82</v>
      </c>
    </row>
    <row r="343" spans="2:65" s="1" customFormat="1" ht="16.5" customHeight="1">
      <c r="B343" s="147"/>
      <c r="C343" s="148" t="s">
        <v>74</v>
      </c>
      <c r="D343" s="148" t="s">
        <v>173</v>
      </c>
      <c r="E343" s="149" t="s">
        <v>2252</v>
      </c>
      <c r="F343" s="150" t="s">
        <v>2253</v>
      </c>
      <c r="G343" s="151" t="s">
        <v>2075</v>
      </c>
      <c r="H343" s="152">
        <v>1</v>
      </c>
      <c r="I343" s="153"/>
      <c r="J343" s="154">
        <f>ROUND(I343*H343,2)</f>
        <v>0</v>
      </c>
      <c r="K343" s="150" t="s">
        <v>3</v>
      </c>
      <c r="L343" s="32"/>
      <c r="M343" s="155" t="s">
        <v>3</v>
      </c>
      <c r="N343" s="156" t="s">
        <v>45</v>
      </c>
      <c r="O343" s="51"/>
      <c r="P343" s="157">
        <f>O343*H343</f>
        <v>0</v>
      </c>
      <c r="Q343" s="157">
        <v>0</v>
      </c>
      <c r="R343" s="157">
        <f>Q343*H343</f>
        <v>0</v>
      </c>
      <c r="S343" s="157">
        <v>0</v>
      </c>
      <c r="T343" s="158">
        <f>S343*H343</f>
        <v>0</v>
      </c>
      <c r="AR343" s="18" t="s">
        <v>178</v>
      </c>
      <c r="AT343" s="18" t="s">
        <v>173</v>
      </c>
      <c r="AU343" s="18" t="s">
        <v>82</v>
      </c>
      <c r="AY343" s="18" t="s">
        <v>171</v>
      </c>
      <c r="BE343" s="159">
        <f>IF(N343="základní",J343,0)</f>
        <v>0</v>
      </c>
      <c r="BF343" s="159">
        <f>IF(N343="snížená",J343,0)</f>
        <v>0</v>
      </c>
      <c r="BG343" s="159">
        <f>IF(N343="zákl. přenesená",J343,0)</f>
        <v>0</v>
      </c>
      <c r="BH343" s="159">
        <f>IF(N343="sníž. přenesená",J343,0)</f>
        <v>0</v>
      </c>
      <c r="BI343" s="159">
        <f>IF(N343="nulová",J343,0)</f>
        <v>0</v>
      </c>
      <c r="BJ343" s="18" t="s">
        <v>82</v>
      </c>
      <c r="BK343" s="159">
        <f>ROUND(I343*H343,2)</f>
        <v>0</v>
      </c>
      <c r="BL343" s="18" t="s">
        <v>178</v>
      </c>
      <c r="BM343" s="18" t="s">
        <v>1714</v>
      </c>
    </row>
    <row r="344" spans="2:47" s="1" customFormat="1" ht="12">
      <c r="B344" s="32"/>
      <c r="D344" s="160" t="s">
        <v>180</v>
      </c>
      <c r="F344" s="161" t="s">
        <v>2253</v>
      </c>
      <c r="I344" s="93"/>
      <c r="L344" s="32"/>
      <c r="M344" s="186"/>
      <c r="N344" s="187"/>
      <c r="O344" s="187"/>
      <c r="P344" s="187"/>
      <c r="Q344" s="187"/>
      <c r="R344" s="187"/>
      <c r="S344" s="187"/>
      <c r="T344" s="188"/>
      <c r="AT344" s="18" t="s">
        <v>180</v>
      </c>
      <c r="AU344" s="18" t="s">
        <v>82</v>
      </c>
    </row>
    <row r="345" spans="2:12" s="1" customFormat="1" ht="6.95" customHeight="1">
      <c r="B345" s="41"/>
      <c r="C345" s="42"/>
      <c r="D345" s="42"/>
      <c r="E345" s="42"/>
      <c r="F345" s="42"/>
      <c r="G345" s="42"/>
      <c r="H345" s="42"/>
      <c r="I345" s="109"/>
      <c r="J345" s="42"/>
      <c r="K345" s="42"/>
      <c r="L345" s="32"/>
    </row>
  </sheetData>
  <autoFilter ref="C89:K34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8"/>
  <sheetViews>
    <sheetView showGridLines="0" zoomScale="130" zoomScaleNormal="130" workbookViewId="0" topLeftCell="A165">
      <selection activeCell="F171" sqref="F17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97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258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2254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ROUND(J86,2)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ROUND((SUM(BE86:BE187)),2)</f>
        <v>0</v>
      </c>
      <c r="I35" s="101">
        <v>0.21</v>
      </c>
      <c r="J35" s="100">
        <f>ROUND(((SUM(BE86:BE187))*I35),2)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ROUND((SUM(BF86:BF187)),2)</f>
        <v>0</v>
      </c>
      <c r="I36" s="101">
        <v>0.15</v>
      </c>
      <c r="J36" s="100">
        <f>ROUND(((SUM(BF86:BF187))*I36),2)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ROUND((SUM(BG86:BG187)),2)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ROUND((SUM(BH86:BH187)),2)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ROUND((SUM(BI86:BI187)),2)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258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03 - Vzduchotechnika - hala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J86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2255</v>
      </c>
      <c r="E64" s="117"/>
      <c r="F64" s="117"/>
      <c r="G64" s="117"/>
      <c r="H64" s="117"/>
      <c r="I64" s="118"/>
      <c r="J64" s="119">
        <f>J175</f>
        <v>0</v>
      </c>
      <c r="L64" s="115"/>
    </row>
    <row r="65" spans="2:12" s="1" customFormat="1" ht="21.75" customHeight="1">
      <c r="B65" s="32"/>
      <c r="I65" s="93"/>
      <c r="L65" s="32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109"/>
      <c r="J66" s="42"/>
      <c r="K66" s="42"/>
      <c r="L66" s="32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110"/>
      <c r="J70" s="44"/>
      <c r="K70" s="44"/>
      <c r="L70" s="32"/>
    </row>
    <row r="71" spans="2:12" s="1" customFormat="1" ht="24.95" customHeight="1">
      <c r="B71" s="32"/>
      <c r="C71" s="22" t="s">
        <v>156</v>
      </c>
      <c r="I71" s="93"/>
      <c r="L71" s="32"/>
    </row>
    <row r="72" spans="2:12" s="1" customFormat="1" ht="6.95" customHeight="1">
      <c r="B72" s="32"/>
      <c r="I72" s="93"/>
      <c r="L72" s="32"/>
    </row>
    <row r="73" spans="2:12" s="1" customFormat="1" ht="12" customHeight="1">
      <c r="B73" s="32"/>
      <c r="C73" s="27" t="s">
        <v>17</v>
      </c>
      <c r="I73" s="93"/>
      <c r="L73" s="32"/>
    </row>
    <row r="74" spans="2:12" s="1" customFormat="1" ht="16.5" customHeight="1">
      <c r="B74" s="32"/>
      <c r="E74" s="334" t="str">
        <f>E7</f>
        <v>Rozšíření výrobních kapacit společnosti ZELENKA s.r.o.</v>
      </c>
      <c r="F74" s="335"/>
      <c r="G74" s="335"/>
      <c r="H74" s="335"/>
      <c r="I74" s="93"/>
      <c r="L74" s="32"/>
    </row>
    <row r="75" spans="2:12" ht="12" customHeight="1">
      <c r="B75" s="21"/>
      <c r="C75" s="27" t="s">
        <v>144</v>
      </c>
      <c r="L75" s="21"/>
    </row>
    <row r="76" spans="2:12" s="1" customFormat="1" ht="16.5" customHeight="1">
      <c r="B76" s="32"/>
      <c r="E76" s="334" t="s">
        <v>258</v>
      </c>
      <c r="F76" s="317"/>
      <c r="G76" s="317"/>
      <c r="H76" s="317"/>
      <c r="I76" s="93"/>
      <c r="L76" s="32"/>
    </row>
    <row r="77" spans="2:12" s="1" customFormat="1" ht="12" customHeight="1">
      <c r="B77" s="32"/>
      <c r="C77" s="27" t="s">
        <v>259</v>
      </c>
      <c r="I77" s="93"/>
      <c r="L77" s="32"/>
    </row>
    <row r="78" spans="2:12" s="1" customFormat="1" ht="16.5" customHeight="1">
      <c r="B78" s="32"/>
      <c r="E78" s="318" t="str">
        <f>E11</f>
        <v>03 - Vzduchotechnika - hala</v>
      </c>
      <c r="F78" s="317"/>
      <c r="G78" s="317"/>
      <c r="H78" s="317"/>
      <c r="I78" s="93"/>
      <c r="L78" s="32"/>
    </row>
    <row r="79" spans="2:12" s="1" customFormat="1" ht="6.95" customHeight="1">
      <c r="B79" s="32"/>
      <c r="I79" s="93"/>
      <c r="L79" s="32"/>
    </row>
    <row r="80" spans="2:12" s="1" customFormat="1" ht="12" customHeight="1">
      <c r="B80" s="32"/>
      <c r="C80" s="27" t="s">
        <v>21</v>
      </c>
      <c r="F80" s="18" t="str">
        <f>F14</f>
        <v>Židlochovice, Topolová 910, PSČ 667 01</v>
      </c>
      <c r="I80" s="94" t="s">
        <v>23</v>
      </c>
      <c r="J80" s="48" t="str">
        <f>IF(J14="","",J14)</f>
        <v>9. 1. 2019</v>
      </c>
      <c r="L80" s="32"/>
    </row>
    <row r="81" spans="2:12" s="1" customFormat="1" ht="6.95" customHeight="1">
      <c r="B81" s="32"/>
      <c r="I81" s="93"/>
      <c r="L81" s="32"/>
    </row>
    <row r="82" spans="2:12" s="1" customFormat="1" ht="24.95" customHeight="1">
      <c r="B82" s="32"/>
      <c r="C82" s="27" t="s">
        <v>25</v>
      </c>
      <c r="F82" s="18" t="str">
        <f>E17</f>
        <v>A77 architektonický ateliér Brno, s.r.o.</v>
      </c>
      <c r="I82" s="94" t="s">
        <v>33</v>
      </c>
      <c r="J82" s="30" t="str">
        <f>E23</f>
        <v>A77 architektonický ateliér Brno, s.r.o.</v>
      </c>
      <c r="L82" s="32"/>
    </row>
    <row r="83" spans="2:12" s="1" customFormat="1" ht="13.7" customHeight="1">
      <c r="B83" s="32"/>
      <c r="C83" s="27" t="s">
        <v>31</v>
      </c>
      <c r="F83" s="18" t="str">
        <f>IF(E20="","",E20)</f>
        <v>Vyplň údaj</v>
      </c>
      <c r="I83" s="94" t="s">
        <v>35</v>
      </c>
      <c r="J83" s="30" t="str">
        <f>E26</f>
        <v>HAVO Consult s.r.o.</v>
      </c>
      <c r="L83" s="32"/>
    </row>
    <row r="84" spans="2:12" s="1" customFormat="1" ht="10.35" customHeight="1">
      <c r="B84" s="32"/>
      <c r="I84" s="93"/>
      <c r="L84" s="32"/>
    </row>
    <row r="85" spans="2:20" s="10" customFormat="1" ht="29.25" customHeight="1">
      <c r="B85" s="125"/>
      <c r="C85" s="126" t="s">
        <v>157</v>
      </c>
      <c r="D85" s="127" t="s">
        <v>59</v>
      </c>
      <c r="E85" s="127" t="s">
        <v>55</v>
      </c>
      <c r="F85" s="127" t="s">
        <v>56</v>
      </c>
      <c r="G85" s="127" t="s">
        <v>158</v>
      </c>
      <c r="H85" s="127" t="s">
        <v>159</v>
      </c>
      <c r="I85" s="128" t="s">
        <v>160</v>
      </c>
      <c r="J85" s="127" t="s">
        <v>148</v>
      </c>
      <c r="K85" s="129" t="s">
        <v>161</v>
      </c>
      <c r="L85" s="125"/>
      <c r="M85" s="55" t="s">
        <v>3</v>
      </c>
      <c r="N85" s="56" t="s">
        <v>44</v>
      </c>
      <c r="O85" s="56" t="s">
        <v>162</v>
      </c>
      <c r="P85" s="56" t="s">
        <v>163</v>
      </c>
      <c r="Q85" s="56" t="s">
        <v>164</v>
      </c>
      <c r="R85" s="56" t="s">
        <v>165</v>
      </c>
      <c r="S85" s="56" t="s">
        <v>166</v>
      </c>
      <c r="T85" s="57" t="s">
        <v>167</v>
      </c>
    </row>
    <row r="86" spans="2:63" s="1" customFormat="1" ht="22.9" customHeight="1">
      <c r="B86" s="32"/>
      <c r="C86" s="60" t="s">
        <v>168</v>
      </c>
      <c r="I86" s="93"/>
      <c r="J86" s="130">
        <f>BK86</f>
        <v>0</v>
      </c>
      <c r="L86" s="32"/>
      <c r="M86" s="58"/>
      <c r="N86" s="49"/>
      <c r="O86" s="49"/>
      <c r="P86" s="131">
        <f>P87+SUM(P88:P175)</f>
        <v>0</v>
      </c>
      <c r="Q86" s="49"/>
      <c r="R86" s="131">
        <f>R87+SUM(R88:R175)</f>
        <v>0</v>
      </c>
      <c r="S86" s="49"/>
      <c r="T86" s="132">
        <f>T87+SUM(T88:T175)</f>
        <v>0</v>
      </c>
      <c r="AT86" s="18" t="s">
        <v>73</v>
      </c>
      <c r="AU86" s="18" t="s">
        <v>149</v>
      </c>
      <c r="BK86" s="133">
        <f>BK87+SUM(BK88:BK175)</f>
        <v>0</v>
      </c>
    </row>
    <row r="87" spans="2:65" s="1" customFormat="1" ht="22.5" customHeight="1">
      <c r="B87" s="147"/>
      <c r="C87" s="148" t="s">
        <v>74</v>
      </c>
      <c r="D87" s="148" t="s">
        <v>173</v>
      </c>
      <c r="E87" s="149" t="s">
        <v>2256</v>
      </c>
      <c r="F87" s="150" t="s">
        <v>2257</v>
      </c>
      <c r="G87" s="151" t="s">
        <v>1757</v>
      </c>
      <c r="H87" s="152">
        <v>1</v>
      </c>
      <c r="I87" s="153"/>
      <c r="J87" s="154">
        <f>ROUND(I87*H87,2)</f>
        <v>0</v>
      </c>
      <c r="K87" s="150" t="s">
        <v>3</v>
      </c>
      <c r="L87" s="32"/>
      <c r="M87" s="155" t="s">
        <v>3</v>
      </c>
      <c r="N87" s="156" t="s">
        <v>45</v>
      </c>
      <c r="O87" s="51"/>
      <c r="P87" s="157">
        <f>O87*H87</f>
        <v>0</v>
      </c>
      <c r="Q87" s="157">
        <v>0</v>
      </c>
      <c r="R87" s="157">
        <f>Q87*H87</f>
        <v>0</v>
      </c>
      <c r="S87" s="157">
        <v>0</v>
      </c>
      <c r="T87" s="158">
        <f>S87*H87</f>
        <v>0</v>
      </c>
      <c r="AR87" s="18" t="s">
        <v>178</v>
      </c>
      <c r="AT87" s="18" t="s">
        <v>173</v>
      </c>
      <c r="AU87" s="18" t="s">
        <v>74</v>
      </c>
      <c r="AY87" s="18" t="s">
        <v>171</v>
      </c>
      <c r="BE87" s="159">
        <f>IF(N87="základní",J87,0)</f>
        <v>0</v>
      </c>
      <c r="BF87" s="159">
        <f>IF(N87="snížená",J87,0)</f>
        <v>0</v>
      </c>
      <c r="BG87" s="159">
        <f>IF(N87="zákl. přenesená",J87,0)</f>
        <v>0</v>
      </c>
      <c r="BH87" s="159">
        <f>IF(N87="sníž. přenesená",J87,0)</f>
        <v>0</v>
      </c>
      <c r="BI87" s="159">
        <f>IF(N87="nulová",J87,0)</f>
        <v>0</v>
      </c>
      <c r="BJ87" s="18" t="s">
        <v>82</v>
      </c>
      <c r="BK87" s="159">
        <f>ROUND(I87*H87,2)</f>
        <v>0</v>
      </c>
      <c r="BL87" s="18" t="s">
        <v>178</v>
      </c>
      <c r="BM87" s="18" t="s">
        <v>84</v>
      </c>
    </row>
    <row r="88" spans="2:47" s="1" customFormat="1" ht="19.5">
      <c r="B88" s="32"/>
      <c r="D88" s="160" t="s">
        <v>180</v>
      </c>
      <c r="F88" s="161" t="s">
        <v>2258</v>
      </c>
      <c r="I88" s="93"/>
      <c r="L88" s="32"/>
      <c r="M88" s="162"/>
      <c r="N88" s="51"/>
      <c r="O88" s="51"/>
      <c r="P88" s="51"/>
      <c r="Q88" s="51"/>
      <c r="R88" s="51"/>
      <c r="S88" s="51"/>
      <c r="T88" s="52"/>
      <c r="AT88" s="18" t="s">
        <v>180</v>
      </c>
      <c r="AU88" s="18" t="s">
        <v>74</v>
      </c>
    </row>
    <row r="89" spans="2:65" s="1" customFormat="1" ht="33.75" customHeight="1">
      <c r="B89" s="147"/>
      <c r="C89" s="148" t="s">
        <v>74</v>
      </c>
      <c r="D89" s="148" t="s">
        <v>173</v>
      </c>
      <c r="E89" s="149" t="s">
        <v>2259</v>
      </c>
      <c r="F89" s="150" t="s">
        <v>2260</v>
      </c>
      <c r="G89" s="151" t="s">
        <v>1757</v>
      </c>
      <c r="H89" s="152">
        <v>1</v>
      </c>
      <c r="I89" s="153"/>
      <c r="J89" s="154">
        <f>ROUND(I89*H89,2)</f>
        <v>0</v>
      </c>
      <c r="K89" s="150" t="s">
        <v>3</v>
      </c>
      <c r="L89" s="32"/>
      <c r="M89" s="155" t="s">
        <v>3</v>
      </c>
      <c r="N89" s="156" t="s">
        <v>45</v>
      </c>
      <c r="O89" s="51"/>
      <c r="P89" s="157">
        <f>O89*H89</f>
        <v>0</v>
      </c>
      <c r="Q89" s="157">
        <v>0</v>
      </c>
      <c r="R89" s="157">
        <f>Q89*H89</f>
        <v>0</v>
      </c>
      <c r="S89" s="157">
        <v>0</v>
      </c>
      <c r="T89" s="158">
        <f>S89*H89</f>
        <v>0</v>
      </c>
      <c r="AR89" s="18" t="s">
        <v>178</v>
      </c>
      <c r="AT89" s="18" t="s">
        <v>173</v>
      </c>
      <c r="AU89" s="18" t="s">
        <v>74</v>
      </c>
      <c r="AY89" s="18" t="s">
        <v>171</v>
      </c>
      <c r="BE89" s="159">
        <f>IF(N89="základní",J89,0)</f>
        <v>0</v>
      </c>
      <c r="BF89" s="159">
        <f>IF(N89="snížená",J89,0)</f>
        <v>0</v>
      </c>
      <c r="BG89" s="159">
        <f>IF(N89="zákl. přenesená",J89,0)</f>
        <v>0</v>
      </c>
      <c r="BH89" s="159">
        <f>IF(N89="sníž. přenesená",J89,0)</f>
        <v>0</v>
      </c>
      <c r="BI89" s="159">
        <f>IF(N89="nulová",J89,0)</f>
        <v>0</v>
      </c>
      <c r="BJ89" s="18" t="s">
        <v>82</v>
      </c>
      <c r="BK89" s="159">
        <f>ROUND(I89*H89,2)</f>
        <v>0</v>
      </c>
      <c r="BL89" s="18" t="s">
        <v>178</v>
      </c>
      <c r="BM89" s="18" t="s">
        <v>178</v>
      </c>
    </row>
    <row r="90" spans="2:47" s="1" customFormat="1" ht="29.25">
      <c r="B90" s="32"/>
      <c r="D90" s="160" t="s">
        <v>180</v>
      </c>
      <c r="F90" s="161" t="s">
        <v>2261</v>
      </c>
      <c r="I90" s="93"/>
      <c r="L90" s="32"/>
      <c r="M90" s="162"/>
      <c r="N90" s="51"/>
      <c r="O90" s="51"/>
      <c r="P90" s="51"/>
      <c r="Q90" s="51"/>
      <c r="R90" s="51"/>
      <c r="S90" s="51"/>
      <c r="T90" s="52"/>
      <c r="AT90" s="18" t="s">
        <v>180</v>
      </c>
      <c r="AU90" s="18" t="s">
        <v>74</v>
      </c>
    </row>
    <row r="91" spans="2:65" s="1" customFormat="1" ht="22.5" customHeight="1">
      <c r="B91" s="147"/>
      <c r="C91" s="148" t="s">
        <v>74</v>
      </c>
      <c r="D91" s="148" t="s">
        <v>173</v>
      </c>
      <c r="E91" s="149" t="s">
        <v>2262</v>
      </c>
      <c r="F91" s="150" t="s">
        <v>2263</v>
      </c>
      <c r="G91" s="151" t="s">
        <v>1757</v>
      </c>
      <c r="H91" s="152">
        <v>3</v>
      </c>
      <c r="I91" s="153"/>
      <c r="J91" s="154">
        <f>ROUND(I91*H91,2)</f>
        <v>0</v>
      </c>
      <c r="K91" s="150" t="s">
        <v>3</v>
      </c>
      <c r="L91" s="32"/>
      <c r="M91" s="155" t="s">
        <v>3</v>
      </c>
      <c r="N91" s="156" t="s">
        <v>45</v>
      </c>
      <c r="O91" s="51"/>
      <c r="P91" s="157">
        <f>O91*H91</f>
        <v>0</v>
      </c>
      <c r="Q91" s="157">
        <v>0</v>
      </c>
      <c r="R91" s="157">
        <f>Q91*H91</f>
        <v>0</v>
      </c>
      <c r="S91" s="157">
        <v>0</v>
      </c>
      <c r="T91" s="158">
        <f>S91*H91</f>
        <v>0</v>
      </c>
      <c r="AR91" s="18" t="s">
        <v>178</v>
      </c>
      <c r="AT91" s="18" t="s">
        <v>173</v>
      </c>
      <c r="AU91" s="18" t="s">
        <v>74</v>
      </c>
      <c r="AY91" s="18" t="s">
        <v>171</v>
      </c>
      <c r="BE91" s="159">
        <f>IF(N91="základní",J91,0)</f>
        <v>0</v>
      </c>
      <c r="BF91" s="159">
        <f>IF(N91="snížená",J91,0)</f>
        <v>0</v>
      </c>
      <c r="BG91" s="159">
        <f>IF(N91="zákl. přenesená",J91,0)</f>
        <v>0</v>
      </c>
      <c r="BH91" s="159">
        <f>IF(N91="sníž. přenesená",J91,0)</f>
        <v>0</v>
      </c>
      <c r="BI91" s="159">
        <f>IF(N91="nulová",J91,0)</f>
        <v>0</v>
      </c>
      <c r="BJ91" s="18" t="s">
        <v>82</v>
      </c>
      <c r="BK91" s="159">
        <f>ROUND(I91*H91,2)</f>
        <v>0</v>
      </c>
      <c r="BL91" s="18" t="s">
        <v>178</v>
      </c>
      <c r="BM91" s="18" t="s">
        <v>190</v>
      </c>
    </row>
    <row r="92" spans="2:47" s="1" customFormat="1" ht="19.5">
      <c r="B92" s="32"/>
      <c r="D92" s="160" t="s">
        <v>180</v>
      </c>
      <c r="F92" s="161" t="s">
        <v>2264</v>
      </c>
      <c r="I92" s="93"/>
      <c r="L92" s="32"/>
      <c r="M92" s="162"/>
      <c r="N92" s="51"/>
      <c r="O92" s="51"/>
      <c r="P92" s="51"/>
      <c r="Q92" s="51"/>
      <c r="R92" s="51"/>
      <c r="S92" s="51"/>
      <c r="T92" s="52"/>
      <c r="AT92" s="18" t="s">
        <v>180</v>
      </c>
      <c r="AU92" s="18" t="s">
        <v>74</v>
      </c>
    </row>
    <row r="93" spans="2:65" s="1" customFormat="1" ht="22.5" customHeight="1">
      <c r="B93" s="147"/>
      <c r="C93" s="148" t="s">
        <v>74</v>
      </c>
      <c r="D93" s="148" t="s">
        <v>173</v>
      </c>
      <c r="E93" s="149" t="s">
        <v>2265</v>
      </c>
      <c r="F93" s="150" t="s">
        <v>2266</v>
      </c>
      <c r="G93" s="151" t="s">
        <v>1757</v>
      </c>
      <c r="H93" s="152">
        <v>1</v>
      </c>
      <c r="I93" s="153"/>
      <c r="J93" s="154">
        <f>ROUND(I93*H93,2)</f>
        <v>0</v>
      </c>
      <c r="K93" s="150" t="s">
        <v>3</v>
      </c>
      <c r="L93" s="32"/>
      <c r="M93" s="155" t="s">
        <v>3</v>
      </c>
      <c r="N93" s="156" t="s">
        <v>45</v>
      </c>
      <c r="O93" s="51"/>
      <c r="P93" s="157">
        <f>O93*H93</f>
        <v>0</v>
      </c>
      <c r="Q93" s="157">
        <v>0</v>
      </c>
      <c r="R93" s="157">
        <f>Q93*H93</f>
        <v>0</v>
      </c>
      <c r="S93" s="157">
        <v>0</v>
      </c>
      <c r="T93" s="158">
        <f>S93*H93</f>
        <v>0</v>
      </c>
      <c r="AR93" s="18" t="s">
        <v>178</v>
      </c>
      <c r="AT93" s="18" t="s">
        <v>173</v>
      </c>
      <c r="AU93" s="18" t="s">
        <v>74</v>
      </c>
      <c r="AY93" s="18" t="s">
        <v>171</v>
      </c>
      <c r="BE93" s="159">
        <f>IF(N93="základní",J93,0)</f>
        <v>0</v>
      </c>
      <c r="BF93" s="159">
        <f>IF(N93="snížená",J93,0)</f>
        <v>0</v>
      </c>
      <c r="BG93" s="159">
        <f>IF(N93="zákl. přenesená",J93,0)</f>
        <v>0</v>
      </c>
      <c r="BH93" s="159">
        <f>IF(N93="sníž. přenesená",J93,0)</f>
        <v>0</v>
      </c>
      <c r="BI93" s="159">
        <f>IF(N93="nulová",J93,0)</f>
        <v>0</v>
      </c>
      <c r="BJ93" s="18" t="s">
        <v>82</v>
      </c>
      <c r="BK93" s="159">
        <f>ROUND(I93*H93,2)</f>
        <v>0</v>
      </c>
      <c r="BL93" s="18" t="s">
        <v>178</v>
      </c>
      <c r="BM93" s="18" t="s">
        <v>232</v>
      </c>
    </row>
    <row r="94" spans="2:47" s="1" customFormat="1" ht="19.5">
      <c r="B94" s="32"/>
      <c r="D94" s="160" t="s">
        <v>180</v>
      </c>
      <c r="F94" s="161" t="s">
        <v>2267</v>
      </c>
      <c r="I94" s="93"/>
      <c r="L94" s="32"/>
      <c r="M94" s="162"/>
      <c r="N94" s="51"/>
      <c r="O94" s="51"/>
      <c r="P94" s="51"/>
      <c r="Q94" s="51"/>
      <c r="R94" s="51"/>
      <c r="S94" s="51"/>
      <c r="T94" s="52"/>
      <c r="AT94" s="18" t="s">
        <v>180</v>
      </c>
      <c r="AU94" s="18" t="s">
        <v>74</v>
      </c>
    </row>
    <row r="95" spans="2:65" s="1" customFormat="1" ht="22.5" customHeight="1">
      <c r="B95" s="147"/>
      <c r="C95" s="148" t="s">
        <v>74</v>
      </c>
      <c r="D95" s="148" t="s">
        <v>173</v>
      </c>
      <c r="E95" s="149" t="s">
        <v>2268</v>
      </c>
      <c r="F95" s="150" t="s">
        <v>2269</v>
      </c>
      <c r="G95" s="151" t="s">
        <v>1757</v>
      </c>
      <c r="H95" s="152">
        <v>4</v>
      </c>
      <c r="I95" s="153"/>
      <c r="J95" s="154">
        <f>ROUND(I95*H95,2)</f>
        <v>0</v>
      </c>
      <c r="K95" s="150" t="s">
        <v>3</v>
      </c>
      <c r="L95" s="32"/>
      <c r="M95" s="155" t="s">
        <v>3</v>
      </c>
      <c r="N95" s="156" t="s">
        <v>45</v>
      </c>
      <c r="O95" s="51"/>
      <c r="P95" s="157">
        <f>O95*H95</f>
        <v>0</v>
      </c>
      <c r="Q95" s="157">
        <v>0</v>
      </c>
      <c r="R95" s="157">
        <f>Q95*H95</f>
        <v>0</v>
      </c>
      <c r="S95" s="157">
        <v>0</v>
      </c>
      <c r="T95" s="158">
        <f>S95*H95</f>
        <v>0</v>
      </c>
      <c r="AR95" s="18" t="s">
        <v>178</v>
      </c>
      <c r="AT95" s="18" t="s">
        <v>173</v>
      </c>
      <c r="AU95" s="18" t="s">
        <v>74</v>
      </c>
      <c r="AY95" s="18" t="s">
        <v>171</v>
      </c>
      <c r="BE95" s="159">
        <f>IF(N95="základní",J95,0)</f>
        <v>0</v>
      </c>
      <c r="BF95" s="159">
        <f>IF(N95="snížená",J95,0)</f>
        <v>0</v>
      </c>
      <c r="BG95" s="159">
        <f>IF(N95="zákl. přenesená",J95,0)</f>
        <v>0</v>
      </c>
      <c r="BH95" s="159">
        <f>IF(N95="sníž. přenesená",J95,0)</f>
        <v>0</v>
      </c>
      <c r="BI95" s="159">
        <f>IF(N95="nulová",J95,0)</f>
        <v>0</v>
      </c>
      <c r="BJ95" s="18" t="s">
        <v>82</v>
      </c>
      <c r="BK95" s="159">
        <f>ROUND(I95*H95,2)</f>
        <v>0</v>
      </c>
      <c r="BL95" s="18" t="s">
        <v>178</v>
      </c>
      <c r="BM95" s="18" t="s">
        <v>242</v>
      </c>
    </row>
    <row r="96" spans="2:47" s="1" customFormat="1" ht="19.5">
      <c r="B96" s="32"/>
      <c r="D96" s="160" t="s">
        <v>180</v>
      </c>
      <c r="F96" s="161" t="s">
        <v>2270</v>
      </c>
      <c r="I96" s="93"/>
      <c r="L96" s="32"/>
      <c r="M96" s="162"/>
      <c r="N96" s="51"/>
      <c r="O96" s="51"/>
      <c r="P96" s="51"/>
      <c r="Q96" s="51"/>
      <c r="R96" s="51"/>
      <c r="S96" s="51"/>
      <c r="T96" s="52"/>
      <c r="AT96" s="18" t="s">
        <v>180</v>
      </c>
      <c r="AU96" s="18" t="s">
        <v>74</v>
      </c>
    </row>
    <row r="97" spans="2:65" s="1" customFormat="1" ht="22.5" customHeight="1">
      <c r="B97" s="147"/>
      <c r="C97" s="148" t="s">
        <v>74</v>
      </c>
      <c r="D97" s="148" t="s">
        <v>173</v>
      </c>
      <c r="E97" s="149" t="s">
        <v>2271</v>
      </c>
      <c r="F97" s="150" t="s">
        <v>2272</v>
      </c>
      <c r="G97" s="151" t="s">
        <v>1757</v>
      </c>
      <c r="H97" s="152">
        <v>2</v>
      </c>
      <c r="I97" s="153"/>
      <c r="J97" s="154">
        <f>ROUND(I97*H97,2)</f>
        <v>0</v>
      </c>
      <c r="K97" s="150" t="s">
        <v>3</v>
      </c>
      <c r="L97" s="32"/>
      <c r="M97" s="155" t="s">
        <v>3</v>
      </c>
      <c r="N97" s="156" t="s">
        <v>45</v>
      </c>
      <c r="O97" s="51"/>
      <c r="P97" s="157">
        <f>O97*H97</f>
        <v>0</v>
      </c>
      <c r="Q97" s="157">
        <v>0</v>
      </c>
      <c r="R97" s="157">
        <f>Q97*H97</f>
        <v>0</v>
      </c>
      <c r="S97" s="157">
        <v>0</v>
      </c>
      <c r="T97" s="158">
        <f>S97*H97</f>
        <v>0</v>
      </c>
      <c r="AR97" s="18" t="s">
        <v>178</v>
      </c>
      <c r="AT97" s="18" t="s">
        <v>173</v>
      </c>
      <c r="AU97" s="18" t="s">
        <v>74</v>
      </c>
      <c r="AY97" s="18" t="s">
        <v>171</v>
      </c>
      <c r="BE97" s="159">
        <f>IF(N97="základní",J97,0)</f>
        <v>0</v>
      </c>
      <c r="BF97" s="159">
        <f>IF(N97="snížená",J97,0)</f>
        <v>0</v>
      </c>
      <c r="BG97" s="159">
        <f>IF(N97="zákl. přenesená",J97,0)</f>
        <v>0</v>
      </c>
      <c r="BH97" s="159">
        <f>IF(N97="sníž. přenesená",J97,0)</f>
        <v>0</v>
      </c>
      <c r="BI97" s="159">
        <f>IF(N97="nulová",J97,0)</f>
        <v>0</v>
      </c>
      <c r="BJ97" s="18" t="s">
        <v>82</v>
      </c>
      <c r="BK97" s="159">
        <f>ROUND(I97*H97,2)</f>
        <v>0</v>
      </c>
      <c r="BL97" s="18" t="s">
        <v>178</v>
      </c>
      <c r="BM97" s="18" t="s">
        <v>253</v>
      </c>
    </row>
    <row r="98" spans="2:47" s="1" customFormat="1" ht="19.5">
      <c r="B98" s="32"/>
      <c r="D98" s="160" t="s">
        <v>180</v>
      </c>
      <c r="F98" s="161" t="s">
        <v>2273</v>
      </c>
      <c r="I98" s="93"/>
      <c r="L98" s="32"/>
      <c r="M98" s="162"/>
      <c r="N98" s="51"/>
      <c r="O98" s="51"/>
      <c r="P98" s="51"/>
      <c r="Q98" s="51"/>
      <c r="R98" s="51"/>
      <c r="S98" s="51"/>
      <c r="T98" s="52"/>
      <c r="AT98" s="18" t="s">
        <v>180</v>
      </c>
      <c r="AU98" s="18" t="s">
        <v>74</v>
      </c>
    </row>
    <row r="99" spans="2:65" s="1" customFormat="1" ht="22.5" customHeight="1">
      <c r="B99" s="147"/>
      <c r="C99" s="148" t="s">
        <v>74</v>
      </c>
      <c r="D99" s="148" t="s">
        <v>173</v>
      </c>
      <c r="E99" s="149" t="s">
        <v>2274</v>
      </c>
      <c r="F99" s="150" t="s">
        <v>2275</v>
      </c>
      <c r="G99" s="151" t="s">
        <v>1757</v>
      </c>
      <c r="H99" s="152">
        <v>1</v>
      </c>
      <c r="I99" s="153"/>
      <c r="J99" s="154">
        <f>ROUND(I99*H99,2)</f>
        <v>0</v>
      </c>
      <c r="K99" s="150" t="s">
        <v>3</v>
      </c>
      <c r="L99" s="32"/>
      <c r="M99" s="155" t="s">
        <v>3</v>
      </c>
      <c r="N99" s="156" t="s">
        <v>45</v>
      </c>
      <c r="O99" s="51"/>
      <c r="P99" s="157">
        <f>O99*H99</f>
        <v>0</v>
      </c>
      <c r="Q99" s="157">
        <v>0</v>
      </c>
      <c r="R99" s="157">
        <f>Q99*H99</f>
        <v>0</v>
      </c>
      <c r="S99" s="157">
        <v>0</v>
      </c>
      <c r="T99" s="158">
        <f>S99*H99</f>
        <v>0</v>
      </c>
      <c r="AR99" s="18" t="s">
        <v>178</v>
      </c>
      <c r="AT99" s="18" t="s">
        <v>173</v>
      </c>
      <c r="AU99" s="18" t="s">
        <v>74</v>
      </c>
      <c r="AY99" s="18" t="s">
        <v>171</v>
      </c>
      <c r="BE99" s="159">
        <f>IF(N99="základní",J99,0)</f>
        <v>0</v>
      </c>
      <c r="BF99" s="159">
        <f>IF(N99="snížená",J99,0)</f>
        <v>0</v>
      </c>
      <c r="BG99" s="159">
        <f>IF(N99="zákl. přenesená",J99,0)</f>
        <v>0</v>
      </c>
      <c r="BH99" s="159">
        <f>IF(N99="sníž. přenesená",J99,0)</f>
        <v>0</v>
      </c>
      <c r="BI99" s="159">
        <f>IF(N99="nulová",J99,0)</f>
        <v>0</v>
      </c>
      <c r="BJ99" s="18" t="s">
        <v>82</v>
      </c>
      <c r="BK99" s="159">
        <f>ROUND(I99*H99,2)</f>
        <v>0</v>
      </c>
      <c r="BL99" s="18" t="s">
        <v>178</v>
      </c>
      <c r="BM99" s="18" t="s">
        <v>376</v>
      </c>
    </row>
    <row r="100" spans="2:47" s="1" customFormat="1" ht="19.5">
      <c r="B100" s="32"/>
      <c r="D100" s="160" t="s">
        <v>180</v>
      </c>
      <c r="F100" s="161" t="s">
        <v>2276</v>
      </c>
      <c r="I100" s="93"/>
      <c r="L100" s="32"/>
      <c r="M100" s="162"/>
      <c r="N100" s="51"/>
      <c r="O100" s="51"/>
      <c r="P100" s="51"/>
      <c r="Q100" s="51"/>
      <c r="R100" s="51"/>
      <c r="S100" s="51"/>
      <c r="T100" s="52"/>
      <c r="AT100" s="18" t="s">
        <v>180</v>
      </c>
      <c r="AU100" s="18" t="s">
        <v>74</v>
      </c>
    </row>
    <row r="101" spans="2:65" s="1" customFormat="1" ht="33.75" customHeight="1">
      <c r="B101" s="147"/>
      <c r="C101" s="148" t="s">
        <v>74</v>
      </c>
      <c r="D101" s="148" t="s">
        <v>173</v>
      </c>
      <c r="E101" s="149" t="s">
        <v>2277</v>
      </c>
      <c r="F101" s="150" t="s">
        <v>2278</v>
      </c>
      <c r="G101" s="151" t="s">
        <v>2075</v>
      </c>
      <c r="H101" s="152">
        <v>1</v>
      </c>
      <c r="I101" s="153"/>
      <c r="J101" s="154">
        <f>ROUND(I101*H101,2)</f>
        <v>0</v>
      </c>
      <c r="K101" s="150" t="s">
        <v>3</v>
      </c>
      <c r="L101" s="32"/>
      <c r="M101" s="155" t="s">
        <v>3</v>
      </c>
      <c r="N101" s="156" t="s">
        <v>45</v>
      </c>
      <c r="O101" s="51"/>
      <c r="P101" s="157">
        <f>O101*H101</f>
        <v>0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18" t="s">
        <v>178</v>
      </c>
      <c r="AT101" s="18" t="s">
        <v>173</v>
      </c>
      <c r="AU101" s="18" t="s">
        <v>74</v>
      </c>
      <c r="AY101" s="18" t="s">
        <v>171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18" t="s">
        <v>82</v>
      </c>
      <c r="BK101" s="159">
        <f>ROUND(I101*H101,2)</f>
        <v>0</v>
      </c>
      <c r="BL101" s="18" t="s">
        <v>178</v>
      </c>
      <c r="BM101" s="18" t="s">
        <v>386</v>
      </c>
    </row>
    <row r="102" spans="2:47" s="1" customFormat="1" ht="29.25">
      <c r="B102" s="32"/>
      <c r="D102" s="160" t="s">
        <v>180</v>
      </c>
      <c r="F102" s="161" t="s">
        <v>2279</v>
      </c>
      <c r="I102" s="93"/>
      <c r="L102" s="32"/>
      <c r="M102" s="162"/>
      <c r="N102" s="51"/>
      <c r="O102" s="51"/>
      <c r="P102" s="51"/>
      <c r="Q102" s="51"/>
      <c r="R102" s="51"/>
      <c r="S102" s="51"/>
      <c r="T102" s="52"/>
      <c r="AT102" s="18" t="s">
        <v>180</v>
      </c>
      <c r="AU102" s="18" t="s">
        <v>74</v>
      </c>
    </row>
    <row r="103" spans="2:65" s="1" customFormat="1" ht="16.5" customHeight="1">
      <c r="B103" s="147"/>
      <c r="C103" s="148" t="s">
        <v>74</v>
      </c>
      <c r="D103" s="148" t="s">
        <v>173</v>
      </c>
      <c r="E103" s="149" t="s">
        <v>2047</v>
      </c>
      <c r="F103" s="150" t="s">
        <v>2280</v>
      </c>
      <c r="G103" s="151" t="s">
        <v>2281</v>
      </c>
      <c r="H103" s="152">
        <v>145</v>
      </c>
      <c r="I103" s="153"/>
      <c r="J103" s="154">
        <f>ROUND(I103*H103,2)</f>
        <v>0</v>
      </c>
      <c r="K103" s="150" t="s">
        <v>3</v>
      </c>
      <c r="L103" s="32"/>
      <c r="M103" s="155" t="s">
        <v>3</v>
      </c>
      <c r="N103" s="156" t="s">
        <v>45</v>
      </c>
      <c r="O103" s="51"/>
      <c r="P103" s="157">
        <f>O103*H103</f>
        <v>0</v>
      </c>
      <c r="Q103" s="157">
        <v>0</v>
      </c>
      <c r="R103" s="157">
        <f>Q103*H103</f>
        <v>0</v>
      </c>
      <c r="S103" s="157">
        <v>0</v>
      </c>
      <c r="T103" s="158">
        <f>S103*H103</f>
        <v>0</v>
      </c>
      <c r="AR103" s="18" t="s">
        <v>178</v>
      </c>
      <c r="AT103" s="18" t="s">
        <v>173</v>
      </c>
      <c r="AU103" s="18" t="s">
        <v>74</v>
      </c>
      <c r="AY103" s="18" t="s">
        <v>171</v>
      </c>
      <c r="BE103" s="159">
        <f>IF(N103="základní",J103,0)</f>
        <v>0</v>
      </c>
      <c r="BF103" s="159">
        <f>IF(N103="snížená",J103,0)</f>
        <v>0</v>
      </c>
      <c r="BG103" s="159">
        <f>IF(N103="zákl. přenesená",J103,0)</f>
        <v>0</v>
      </c>
      <c r="BH103" s="159">
        <f>IF(N103="sníž. přenesená",J103,0)</f>
        <v>0</v>
      </c>
      <c r="BI103" s="159">
        <f>IF(N103="nulová",J103,0)</f>
        <v>0</v>
      </c>
      <c r="BJ103" s="18" t="s">
        <v>82</v>
      </c>
      <c r="BK103" s="159">
        <f>ROUND(I103*H103,2)</f>
        <v>0</v>
      </c>
      <c r="BL103" s="18" t="s">
        <v>178</v>
      </c>
      <c r="BM103" s="18" t="s">
        <v>407</v>
      </c>
    </row>
    <row r="104" spans="2:47" s="1" customFormat="1" ht="12">
      <c r="B104" s="32"/>
      <c r="D104" s="160" t="s">
        <v>180</v>
      </c>
      <c r="F104" s="161" t="s">
        <v>2280</v>
      </c>
      <c r="I104" s="93"/>
      <c r="L104" s="32"/>
      <c r="M104" s="162"/>
      <c r="N104" s="51"/>
      <c r="O104" s="51"/>
      <c r="P104" s="51"/>
      <c r="Q104" s="51"/>
      <c r="R104" s="51"/>
      <c r="S104" s="51"/>
      <c r="T104" s="52"/>
      <c r="AT104" s="18" t="s">
        <v>180</v>
      </c>
      <c r="AU104" s="18" t="s">
        <v>74</v>
      </c>
    </row>
    <row r="105" spans="2:65" s="1" customFormat="1" ht="16.5" customHeight="1">
      <c r="B105" s="147"/>
      <c r="C105" s="148" t="s">
        <v>74</v>
      </c>
      <c r="D105" s="148" t="s">
        <v>173</v>
      </c>
      <c r="E105" s="149" t="s">
        <v>2050</v>
      </c>
      <c r="F105" s="150" t="s">
        <v>2282</v>
      </c>
      <c r="G105" s="151" t="s">
        <v>2283</v>
      </c>
      <c r="H105" s="152">
        <v>1</v>
      </c>
      <c r="I105" s="153"/>
      <c r="J105" s="154">
        <f>ROUND(I105*H105,2)</f>
        <v>0</v>
      </c>
      <c r="K105" s="150" t="s">
        <v>3</v>
      </c>
      <c r="L105" s="32"/>
      <c r="M105" s="155" t="s">
        <v>3</v>
      </c>
      <c r="N105" s="156" t="s">
        <v>45</v>
      </c>
      <c r="O105" s="51"/>
      <c r="P105" s="157">
        <f>O105*H105</f>
        <v>0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18" t="s">
        <v>178</v>
      </c>
      <c r="AT105" s="18" t="s">
        <v>173</v>
      </c>
      <c r="AU105" s="18" t="s">
        <v>74</v>
      </c>
      <c r="AY105" s="18" t="s">
        <v>171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8" t="s">
        <v>82</v>
      </c>
      <c r="BK105" s="159">
        <f>ROUND(I105*H105,2)</f>
        <v>0</v>
      </c>
      <c r="BL105" s="18" t="s">
        <v>178</v>
      </c>
      <c r="BM105" s="18" t="s">
        <v>418</v>
      </c>
    </row>
    <row r="106" spans="2:47" s="1" customFormat="1" ht="12">
      <c r="B106" s="32"/>
      <c r="D106" s="160" t="s">
        <v>180</v>
      </c>
      <c r="F106" s="161" t="s">
        <v>2282</v>
      </c>
      <c r="I106" s="93"/>
      <c r="L106" s="32"/>
      <c r="M106" s="162"/>
      <c r="N106" s="51"/>
      <c r="O106" s="51"/>
      <c r="P106" s="51"/>
      <c r="Q106" s="51"/>
      <c r="R106" s="51"/>
      <c r="S106" s="51"/>
      <c r="T106" s="52"/>
      <c r="AT106" s="18" t="s">
        <v>180</v>
      </c>
      <c r="AU106" s="18" t="s">
        <v>74</v>
      </c>
    </row>
    <row r="107" spans="2:65" s="1" customFormat="1" ht="16.5" customHeight="1">
      <c r="B107" s="147"/>
      <c r="C107" s="148" t="s">
        <v>74</v>
      </c>
      <c r="D107" s="148" t="s">
        <v>173</v>
      </c>
      <c r="E107" s="149" t="s">
        <v>2052</v>
      </c>
      <c r="F107" s="150" t="s">
        <v>2284</v>
      </c>
      <c r="G107" s="151" t="s">
        <v>2283</v>
      </c>
      <c r="H107" s="152">
        <v>1</v>
      </c>
      <c r="I107" s="153"/>
      <c r="J107" s="154">
        <f>ROUND(I107*H107,2)</f>
        <v>0</v>
      </c>
      <c r="K107" s="150" t="s">
        <v>3</v>
      </c>
      <c r="L107" s="32"/>
      <c r="M107" s="155" t="s">
        <v>3</v>
      </c>
      <c r="N107" s="156" t="s">
        <v>45</v>
      </c>
      <c r="O107" s="51"/>
      <c r="P107" s="157">
        <f>O107*H107</f>
        <v>0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18" t="s">
        <v>178</v>
      </c>
      <c r="AT107" s="18" t="s">
        <v>173</v>
      </c>
      <c r="AU107" s="18" t="s">
        <v>74</v>
      </c>
      <c r="AY107" s="18" t="s">
        <v>171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18" t="s">
        <v>82</v>
      </c>
      <c r="BK107" s="159">
        <f>ROUND(I107*H107,2)</f>
        <v>0</v>
      </c>
      <c r="BL107" s="18" t="s">
        <v>178</v>
      </c>
      <c r="BM107" s="18" t="s">
        <v>429</v>
      </c>
    </row>
    <row r="108" spans="2:47" s="1" customFormat="1" ht="12">
      <c r="B108" s="32"/>
      <c r="D108" s="160" t="s">
        <v>180</v>
      </c>
      <c r="F108" s="161" t="s">
        <v>2284</v>
      </c>
      <c r="I108" s="93"/>
      <c r="L108" s="32"/>
      <c r="M108" s="162"/>
      <c r="N108" s="51"/>
      <c r="O108" s="51"/>
      <c r="P108" s="51"/>
      <c r="Q108" s="51"/>
      <c r="R108" s="51"/>
      <c r="S108" s="51"/>
      <c r="T108" s="52"/>
      <c r="AT108" s="18" t="s">
        <v>180</v>
      </c>
      <c r="AU108" s="18" t="s">
        <v>74</v>
      </c>
    </row>
    <row r="109" spans="2:65" s="1" customFormat="1" ht="16.5" customHeight="1">
      <c r="B109" s="147"/>
      <c r="C109" s="148" t="s">
        <v>74</v>
      </c>
      <c r="D109" s="148" t="s">
        <v>173</v>
      </c>
      <c r="E109" s="149" t="s">
        <v>2054</v>
      </c>
      <c r="F109" s="150" t="s">
        <v>2285</v>
      </c>
      <c r="G109" s="151" t="s">
        <v>2283</v>
      </c>
      <c r="H109" s="152">
        <v>2</v>
      </c>
      <c r="I109" s="153"/>
      <c r="J109" s="154">
        <f>ROUND(I109*H109,2)</f>
        <v>0</v>
      </c>
      <c r="K109" s="150" t="s">
        <v>3</v>
      </c>
      <c r="L109" s="32"/>
      <c r="M109" s="155" t="s">
        <v>3</v>
      </c>
      <c r="N109" s="156" t="s">
        <v>45</v>
      </c>
      <c r="O109" s="51"/>
      <c r="P109" s="157">
        <f>O109*H109</f>
        <v>0</v>
      </c>
      <c r="Q109" s="157">
        <v>0</v>
      </c>
      <c r="R109" s="157">
        <f>Q109*H109</f>
        <v>0</v>
      </c>
      <c r="S109" s="157">
        <v>0</v>
      </c>
      <c r="T109" s="158">
        <f>S109*H109</f>
        <v>0</v>
      </c>
      <c r="AR109" s="18" t="s">
        <v>178</v>
      </c>
      <c r="AT109" s="18" t="s">
        <v>173</v>
      </c>
      <c r="AU109" s="18" t="s">
        <v>74</v>
      </c>
      <c r="AY109" s="18" t="s">
        <v>171</v>
      </c>
      <c r="BE109" s="159">
        <f>IF(N109="základní",J109,0)</f>
        <v>0</v>
      </c>
      <c r="BF109" s="159">
        <f>IF(N109="snížená",J109,0)</f>
        <v>0</v>
      </c>
      <c r="BG109" s="159">
        <f>IF(N109="zákl. přenesená",J109,0)</f>
        <v>0</v>
      </c>
      <c r="BH109" s="159">
        <f>IF(N109="sníž. přenesená",J109,0)</f>
        <v>0</v>
      </c>
      <c r="BI109" s="159">
        <f>IF(N109="nulová",J109,0)</f>
        <v>0</v>
      </c>
      <c r="BJ109" s="18" t="s">
        <v>82</v>
      </c>
      <c r="BK109" s="159">
        <f>ROUND(I109*H109,2)</f>
        <v>0</v>
      </c>
      <c r="BL109" s="18" t="s">
        <v>178</v>
      </c>
      <c r="BM109" s="18" t="s">
        <v>440</v>
      </c>
    </row>
    <row r="110" spans="2:47" s="1" customFormat="1" ht="12">
      <c r="B110" s="32"/>
      <c r="D110" s="160" t="s">
        <v>180</v>
      </c>
      <c r="F110" s="161" t="s">
        <v>2285</v>
      </c>
      <c r="I110" s="93"/>
      <c r="L110" s="32"/>
      <c r="M110" s="162"/>
      <c r="N110" s="51"/>
      <c r="O110" s="51"/>
      <c r="P110" s="51"/>
      <c r="Q110" s="51"/>
      <c r="R110" s="51"/>
      <c r="S110" s="51"/>
      <c r="T110" s="52"/>
      <c r="AT110" s="18" t="s">
        <v>180</v>
      </c>
      <c r="AU110" s="18" t="s">
        <v>74</v>
      </c>
    </row>
    <row r="111" spans="2:65" s="1" customFormat="1" ht="22.5" customHeight="1">
      <c r="B111" s="147"/>
      <c r="C111" s="148" t="s">
        <v>74</v>
      </c>
      <c r="D111" s="148" t="s">
        <v>173</v>
      </c>
      <c r="E111" s="149" t="s">
        <v>2058</v>
      </c>
      <c r="F111" s="150" t="s">
        <v>2286</v>
      </c>
      <c r="G111" s="151" t="s">
        <v>2283</v>
      </c>
      <c r="H111" s="152">
        <v>1</v>
      </c>
      <c r="I111" s="153"/>
      <c r="J111" s="154">
        <f>ROUND(I111*H111,2)</f>
        <v>0</v>
      </c>
      <c r="K111" s="150" t="s">
        <v>3</v>
      </c>
      <c r="L111" s="32"/>
      <c r="M111" s="155" t="s">
        <v>3</v>
      </c>
      <c r="N111" s="156" t="s">
        <v>45</v>
      </c>
      <c r="O111" s="51"/>
      <c r="P111" s="157">
        <f>O111*H111</f>
        <v>0</v>
      </c>
      <c r="Q111" s="157">
        <v>0</v>
      </c>
      <c r="R111" s="157">
        <f>Q111*H111</f>
        <v>0</v>
      </c>
      <c r="S111" s="157">
        <v>0</v>
      </c>
      <c r="T111" s="158">
        <f>S111*H111</f>
        <v>0</v>
      </c>
      <c r="AR111" s="18" t="s">
        <v>178</v>
      </c>
      <c r="AT111" s="18" t="s">
        <v>173</v>
      </c>
      <c r="AU111" s="18" t="s">
        <v>74</v>
      </c>
      <c r="AY111" s="18" t="s">
        <v>171</v>
      </c>
      <c r="BE111" s="159">
        <f>IF(N111="základní",J111,0)</f>
        <v>0</v>
      </c>
      <c r="BF111" s="159">
        <f>IF(N111="snížená",J111,0)</f>
        <v>0</v>
      </c>
      <c r="BG111" s="159">
        <f>IF(N111="zákl. přenesená",J111,0)</f>
        <v>0</v>
      </c>
      <c r="BH111" s="159">
        <f>IF(N111="sníž. přenesená",J111,0)</f>
        <v>0</v>
      </c>
      <c r="BI111" s="159">
        <f>IF(N111="nulová",J111,0)</f>
        <v>0</v>
      </c>
      <c r="BJ111" s="18" t="s">
        <v>82</v>
      </c>
      <c r="BK111" s="159">
        <f>ROUND(I111*H111,2)</f>
        <v>0</v>
      </c>
      <c r="BL111" s="18" t="s">
        <v>178</v>
      </c>
      <c r="BM111" s="18" t="s">
        <v>469</v>
      </c>
    </row>
    <row r="112" spans="2:47" s="1" customFormat="1" ht="19.5">
      <c r="B112" s="32"/>
      <c r="D112" s="160" t="s">
        <v>180</v>
      </c>
      <c r="F112" s="161" t="s">
        <v>2287</v>
      </c>
      <c r="I112" s="93"/>
      <c r="L112" s="32"/>
      <c r="M112" s="162"/>
      <c r="N112" s="51"/>
      <c r="O112" s="51"/>
      <c r="P112" s="51"/>
      <c r="Q112" s="51"/>
      <c r="R112" s="51"/>
      <c r="S112" s="51"/>
      <c r="T112" s="52"/>
      <c r="AT112" s="18" t="s">
        <v>180</v>
      </c>
      <c r="AU112" s="18" t="s">
        <v>74</v>
      </c>
    </row>
    <row r="113" spans="2:65" s="1" customFormat="1" ht="16.5" customHeight="1">
      <c r="B113" s="147"/>
      <c r="C113" s="148" t="s">
        <v>74</v>
      </c>
      <c r="D113" s="148" t="s">
        <v>173</v>
      </c>
      <c r="E113" s="149" t="s">
        <v>2061</v>
      </c>
      <c r="F113" s="150" t="s">
        <v>2288</v>
      </c>
      <c r="G113" s="151" t="s">
        <v>1757</v>
      </c>
      <c r="H113" s="152">
        <v>1</v>
      </c>
      <c r="I113" s="153"/>
      <c r="J113" s="154">
        <f>ROUND(I113*H113,2)</f>
        <v>0</v>
      </c>
      <c r="K113" s="150" t="s">
        <v>3</v>
      </c>
      <c r="L113" s="32"/>
      <c r="M113" s="155" t="s">
        <v>3</v>
      </c>
      <c r="N113" s="156" t="s">
        <v>45</v>
      </c>
      <c r="O113" s="51"/>
      <c r="P113" s="157">
        <f>O113*H113</f>
        <v>0</v>
      </c>
      <c r="Q113" s="157">
        <v>0</v>
      </c>
      <c r="R113" s="157">
        <f>Q113*H113</f>
        <v>0</v>
      </c>
      <c r="S113" s="157">
        <v>0</v>
      </c>
      <c r="T113" s="158">
        <f>S113*H113</f>
        <v>0</v>
      </c>
      <c r="AR113" s="18" t="s">
        <v>178</v>
      </c>
      <c r="AT113" s="18" t="s">
        <v>173</v>
      </c>
      <c r="AU113" s="18" t="s">
        <v>74</v>
      </c>
      <c r="AY113" s="18" t="s">
        <v>171</v>
      </c>
      <c r="BE113" s="159">
        <f>IF(N113="základní",J113,0)</f>
        <v>0</v>
      </c>
      <c r="BF113" s="159">
        <f>IF(N113="snížená",J113,0)</f>
        <v>0</v>
      </c>
      <c r="BG113" s="159">
        <f>IF(N113="zákl. přenesená",J113,0)</f>
        <v>0</v>
      </c>
      <c r="BH113" s="159">
        <f>IF(N113="sníž. přenesená",J113,0)</f>
        <v>0</v>
      </c>
      <c r="BI113" s="159">
        <f>IF(N113="nulová",J113,0)</f>
        <v>0</v>
      </c>
      <c r="BJ113" s="18" t="s">
        <v>82</v>
      </c>
      <c r="BK113" s="159">
        <f>ROUND(I113*H113,2)</f>
        <v>0</v>
      </c>
      <c r="BL113" s="18" t="s">
        <v>178</v>
      </c>
      <c r="BM113" s="18" t="s">
        <v>481</v>
      </c>
    </row>
    <row r="114" spans="2:47" s="1" customFormat="1" ht="12">
      <c r="B114" s="32"/>
      <c r="D114" s="160" t="s">
        <v>180</v>
      </c>
      <c r="F114" s="161" t="s">
        <v>2288</v>
      </c>
      <c r="I114" s="93"/>
      <c r="L114" s="32"/>
      <c r="M114" s="162"/>
      <c r="N114" s="51"/>
      <c r="O114" s="51"/>
      <c r="P114" s="51"/>
      <c r="Q114" s="51"/>
      <c r="R114" s="51"/>
      <c r="S114" s="51"/>
      <c r="T114" s="52"/>
      <c r="AT114" s="18" t="s">
        <v>180</v>
      </c>
      <c r="AU114" s="18" t="s">
        <v>74</v>
      </c>
    </row>
    <row r="115" spans="2:65" s="1" customFormat="1" ht="22.5" customHeight="1">
      <c r="B115" s="147"/>
      <c r="C115" s="148" t="s">
        <v>74</v>
      </c>
      <c r="D115" s="148" t="s">
        <v>173</v>
      </c>
      <c r="E115" s="149" t="s">
        <v>2094</v>
      </c>
      <c r="F115" s="150" t="s">
        <v>2289</v>
      </c>
      <c r="G115" s="151" t="s">
        <v>1757</v>
      </c>
      <c r="H115" s="152">
        <v>1</v>
      </c>
      <c r="I115" s="153"/>
      <c r="J115" s="154">
        <f>ROUND(I115*H115,2)</f>
        <v>0</v>
      </c>
      <c r="K115" s="150" t="s">
        <v>3</v>
      </c>
      <c r="L115" s="32"/>
      <c r="M115" s="155" t="s">
        <v>3</v>
      </c>
      <c r="N115" s="156" t="s">
        <v>45</v>
      </c>
      <c r="O115" s="51"/>
      <c r="P115" s="157">
        <f>O115*H115</f>
        <v>0</v>
      </c>
      <c r="Q115" s="157">
        <v>0</v>
      </c>
      <c r="R115" s="157">
        <f>Q115*H115</f>
        <v>0</v>
      </c>
      <c r="S115" s="157">
        <v>0</v>
      </c>
      <c r="T115" s="158">
        <f>S115*H115</f>
        <v>0</v>
      </c>
      <c r="AR115" s="18" t="s">
        <v>178</v>
      </c>
      <c r="AT115" s="18" t="s">
        <v>173</v>
      </c>
      <c r="AU115" s="18" t="s">
        <v>74</v>
      </c>
      <c r="AY115" s="18" t="s">
        <v>171</v>
      </c>
      <c r="BE115" s="159">
        <f>IF(N115="základní",J115,0)</f>
        <v>0</v>
      </c>
      <c r="BF115" s="159">
        <f>IF(N115="snížená",J115,0)</f>
        <v>0</v>
      </c>
      <c r="BG115" s="159">
        <f>IF(N115="zákl. přenesená",J115,0)</f>
        <v>0</v>
      </c>
      <c r="BH115" s="159">
        <f>IF(N115="sníž. přenesená",J115,0)</f>
        <v>0</v>
      </c>
      <c r="BI115" s="159">
        <f>IF(N115="nulová",J115,0)</f>
        <v>0</v>
      </c>
      <c r="BJ115" s="18" t="s">
        <v>82</v>
      </c>
      <c r="BK115" s="159">
        <f>ROUND(I115*H115,2)</f>
        <v>0</v>
      </c>
      <c r="BL115" s="18" t="s">
        <v>178</v>
      </c>
      <c r="BM115" s="18" t="s">
        <v>495</v>
      </c>
    </row>
    <row r="116" spans="2:47" s="1" customFormat="1" ht="19.5">
      <c r="B116" s="32"/>
      <c r="D116" s="160" t="s">
        <v>180</v>
      </c>
      <c r="F116" s="161" t="s">
        <v>2290</v>
      </c>
      <c r="I116" s="93"/>
      <c r="L116" s="32"/>
      <c r="M116" s="162"/>
      <c r="N116" s="51"/>
      <c r="O116" s="51"/>
      <c r="P116" s="51"/>
      <c r="Q116" s="51"/>
      <c r="R116" s="51"/>
      <c r="S116" s="51"/>
      <c r="T116" s="52"/>
      <c r="AT116" s="18" t="s">
        <v>180</v>
      </c>
      <c r="AU116" s="18" t="s">
        <v>74</v>
      </c>
    </row>
    <row r="117" spans="2:65" s="1" customFormat="1" ht="22.5" customHeight="1">
      <c r="B117" s="147"/>
      <c r="C117" s="148" t="s">
        <v>74</v>
      </c>
      <c r="D117" s="148" t="s">
        <v>173</v>
      </c>
      <c r="E117" s="149" t="s">
        <v>2095</v>
      </c>
      <c r="F117" s="150" t="s">
        <v>2291</v>
      </c>
      <c r="G117" s="151" t="s">
        <v>1757</v>
      </c>
      <c r="H117" s="152">
        <v>1</v>
      </c>
      <c r="I117" s="153"/>
      <c r="J117" s="154">
        <f>ROUND(I117*H117,2)</f>
        <v>0</v>
      </c>
      <c r="K117" s="150" t="s">
        <v>3</v>
      </c>
      <c r="L117" s="32"/>
      <c r="M117" s="155" t="s">
        <v>3</v>
      </c>
      <c r="N117" s="156" t="s">
        <v>45</v>
      </c>
      <c r="O117" s="51"/>
      <c r="P117" s="157">
        <f>O117*H117</f>
        <v>0</v>
      </c>
      <c r="Q117" s="157">
        <v>0</v>
      </c>
      <c r="R117" s="157">
        <f>Q117*H117</f>
        <v>0</v>
      </c>
      <c r="S117" s="157">
        <v>0</v>
      </c>
      <c r="T117" s="158">
        <f>S117*H117</f>
        <v>0</v>
      </c>
      <c r="AR117" s="18" t="s">
        <v>178</v>
      </c>
      <c r="AT117" s="18" t="s">
        <v>173</v>
      </c>
      <c r="AU117" s="18" t="s">
        <v>74</v>
      </c>
      <c r="AY117" s="18" t="s">
        <v>171</v>
      </c>
      <c r="BE117" s="159">
        <f>IF(N117="základní",J117,0)</f>
        <v>0</v>
      </c>
      <c r="BF117" s="159">
        <f>IF(N117="snížená",J117,0)</f>
        <v>0</v>
      </c>
      <c r="BG117" s="159">
        <f>IF(N117="zákl. přenesená",J117,0)</f>
        <v>0</v>
      </c>
      <c r="BH117" s="159">
        <f>IF(N117="sníž. přenesená",J117,0)</f>
        <v>0</v>
      </c>
      <c r="BI117" s="159">
        <f>IF(N117="nulová",J117,0)</f>
        <v>0</v>
      </c>
      <c r="BJ117" s="18" t="s">
        <v>82</v>
      </c>
      <c r="BK117" s="159">
        <f>ROUND(I117*H117,2)</f>
        <v>0</v>
      </c>
      <c r="BL117" s="18" t="s">
        <v>178</v>
      </c>
      <c r="BM117" s="18" t="s">
        <v>506</v>
      </c>
    </row>
    <row r="118" spans="2:47" s="1" customFormat="1" ht="19.5">
      <c r="B118" s="32"/>
      <c r="D118" s="160" t="s">
        <v>180</v>
      </c>
      <c r="F118" s="161" t="s">
        <v>2291</v>
      </c>
      <c r="I118" s="93"/>
      <c r="L118" s="32"/>
      <c r="M118" s="162"/>
      <c r="N118" s="51"/>
      <c r="O118" s="51"/>
      <c r="P118" s="51"/>
      <c r="Q118" s="51"/>
      <c r="R118" s="51"/>
      <c r="S118" s="51"/>
      <c r="T118" s="52"/>
      <c r="AT118" s="18" t="s">
        <v>180</v>
      </c>
      <c r="AU118" s="18" t="s">
        <v>74</v>
      </c>
    </row>
    <row r="119" spans="2:65" s="1" customFormat="1" ht="16.5" customHeight="1">
      <c r="B119" s="147"/>
      <c r="C119" s="148" t="s">
        <v>74</v>
      </c>
      <c r="D119" s="148" t="s">
        <v>173</v>
      </c>
      <c r="E119" s="149" t="s">
        <v>2111</v>
      </c>
      <c r="F119" s="150" t="s">
        <v>2292</v>
      </c>
      <c r="G119" s="151" t="s">
        <v>2281</v>
      </c>
      <c r="H119" s="152">
        <v>30</v>
      </c>
      <c r="I119" s="153"/>
      <c r="J119" s="154">
        <f>ROUND(I119*H119,2)</f>
        <v>0</v>
      </c>
      <c r="K119" s="150" t="s">
        <v>3</v>
      </c>
      <c r="L119" s="32"/>
      <c r="M119" s="155" t="s">
        <v>3</v>
      </c>
      <c r="N119" s="156" t="s">
        <v>45</v>
      </c>
      <c r="O119" s="51"/>
      <c r="P119" s="157">
        <f>O119*H119</f>
        <v>0</v>
      </c>
      <c r="Q119" s="157">
        <v>0</v>
      </c>
      <c r="R119" s="157">
        <f>Q119*H119</f>
        <v>0</v>
      </c>
      <c r="S119" s="157">
        <v>0</v>
      </c>
      <c r="T119" s="158">
        <f>S119*H119</f>
        <v>0</v>
      </c>
      <c r="AR119" s="18" t="s">
        <v>178</v>
      </c>
      <c r="AT119" s="18" t="s">
        <v>173</v>
      </c>
      <c r="AU119" s="18" t="s">
        <v>74</v>
      </c>
      <c r="AY119" s="18" t="s">
        <v>171</v>
      </c>
      <c r="BE119" s="159">
        <f>IF(N119="základní",J119,0)</f>
        <v>0</v>
      </c>
      <c r="BF119" s="159">
        <f>IF(N119="snížená",J119,0)</f>
        <v>0</v>
      </c>
      <c r="BG119" s="159">
        <f>IF(N119="zákl. přenesená",J119,0)</f>
        <v>0</v>
      </c>
      <c r="BH119" s="159">
        <f>IF(N119="sníž. přenesená",J119,0)</f>
        <v>0</v>
      </c>
      <c r="BI119" s="159">
        <f>IF(N119="nulová",J119,0)</f>
        <v>0</v>
      </c>
      <c r="BJ119" s="18" t="s">
        <v>82</v>
      </c>
      <c r="BK119" s="159">
        <f>ROUND(I119*H119,2)</f>
        <v>0</v>
      </c>
      <c r="BL119" s="18" t="s">
        <v>178</v>
      </c>
      <c r="BM119" s="18" t="s">
        <v>570</v>
      </c>
    </row>
    <row r="120" spans="2:47" s="1" customFormat="1" ht="12">
      <c r="B120" s="32"/>
      <c r="D120" s="160" t="s">
        <v>180</v>
      </c>
      <c r="F120" s="161" t="s">
        <v>2292</v>
      </c>
      <c r="I120" s="93"/>
      <c r="L120" s="32"/>
      <c r="M120" s="162"/>
      <c r="N120" s="51"/>
      <c r="O120" s="51"/>
      <c r="P120" s="51"/>
      <c r="Q120" s="51"/>
      <c r="R120" s="51"/>
      <c r="S120" s="51"/>
      <c r="T120" s="52"/>
      <c r="AT120" s="18" t="s">
        <v>180</v>
      </c>
      <c r="AU120" s="18" t="s">
        <v>74</v>
      </c>
    </row>
    <row r="121" spans="2:65" s="1" customFormat="1" ht="16.5" customHeight="1">
      <c r="B121" s="147"/>
      <c r="C121" s="148" t="s">
        <v>74</v>
      </c>
      <c r="D121" s="148" t="s">
        <v>173</v>
      </c>
      <c r="E121" s="149" t="s">
        <v>2113</v>
      </c>
      <c r="F121" s="150" t="s">
        <v>2293</v>
      </c>
      <c r="G121" s="151" t="s">
        <v>176</v>
      </c>
      <c r="H121" s="152">
        <v>10</v>
      </c>
      <c r="I121" s="153"/>
      <c r="J121" s="154">
        <f>ROUND(I121*H121,2)</f>
        <v>0</v>
      </c>
      <c r="K121" s="150" t="s">
        <v>3</v>
      </c>
      <c r="L121" s="32"/>
      <c r="M121" s="155" t="s">
        <v>3</v>
      </c>
      <c r="N121" s="156" t="s">
        <v>45</v>
      </c>
      <c r="O121" s="51"/>
      <c r="P121" s="157">
        <f>O121*H121</f>
        <v>0</v>
      </c>
      <c r="Q121" s="157">
        <v>0</v>
      </c>
      <c r="R121" s="157">
        <f>Q121*H121</f>
        <v>0</v>
      </c>
      <c r="S121" s="157">
        <v>0</v>
      </c>
      <c r="T121" s="158">
        <f>S121*H121</f>
        <v>0</v>
      </c>
      <c r="AR121" s="18" t="s">
        <v>178</v>
      </c>
      <c r="AT121" s="18" t="s">
        <v>173</v>
      </c>
      <c r="AU121" s="18" t="s">
        <v>74</v>
      </c>
      <c r="AY121" s="18" t="s">
        <v>171</v>
      </c>
      <c r="BE121" s="159">
        <f>IF(N121="základní",J121,0)</f>
        <v>0</v>
      </c>
      <c r="BF121" s="159">
        <f>IF(N121="snížená",J121,0)</f>
        <v>0</v>
      </c>
      <c r="BG121" s="159">
        <f>IF(N121="zákl. přenesená",J121,0)</f>
        <v>0</v>
      </c>
      <c r="BH121" s="159">
        <f>IF(N121="sníž. přenesená",J121,0)</f>
        <v>0</v>
      </c>
      <c r="BI121" s="159">
        <f>IF(N121="nulová",J121,0)</f>
        <v>0</v>
      </c>
      <c r="BJ121" s="18" t="s">
        <v>82</v>
      </c>
      <c r="BK121" s="159">
        <f>ROUND(I121*H121,2)</f>
        <v>0</v>
      </c>
      <c r="BL121" s="18" t="s">
        <v>178</v>
      </c>
      <c r="BM121" s="18" t="s">
        <v>585</v>
      </c>
    </row>
    <row r="122" spans="2:47" s="1" customFormat="1" ht="12">
      <c r="B122" s="32"/>
      <c r="D122" s="160" t="s">
        <v>180</v>
      </c>
      <c r="F122" s="161" t="s">
        <v>2294</v>
      </c>
      <c r="I122" s="93"/>
      <c r="L122" s="32"/>
      <c r="M122" s="162"/>
      <c r="N122" s="51"/>
      <c r="O122" s="51"/>
      <c r="P122" s="51"/>
      <c r="Q122" s="51"/>
      <c r="R122" s="51"/>
      <c r="S122" s="51"/>
      <c r="T122" s="52"/>
      <c r="AT122" s="18" t="s">
        <v>180</v>
      </c>
      <c r="AU122" s="18" t="s">
        <v>74</v>
      </c>
    </row>
    <row r="123" spans="2:65" s="1" customFormat="1" ht="16.5" customHeight="1">
      <c r="B123" s="147"/>
      <c r="C123" s="148" t="s">
        <v>74</v>
      </c>
      <c r="D123" s="148" t="s">
        <v>173</v>
      </c>
      <c r="E123" s="149" t="s">
        <v>2295</v>
      </c>
      <c r="F123" s="150" t="s">
        <v>2296</v>
      </c>
      <c r="G123" s="151" t="s">
        <v>1757</v>
      </c>
      <c r="H123" s="152">
        <v>4</v>
      </c>
      <c r="I123" s="153"/>
      <c r="J123" s="154">
        <f>ROUND(I123*H123,2)</f>
        <v>0</v>
      </c>
      <c r="K123" s="150" t="s">
        <v>3</v>
      </c>
      <c r="L123" s="32"/>
      <c r="M123" s="155" t="s">
        <v>3</v>
      </c>
      <c r="N123" s="156" t="s">
        <v>45</v>
      </c>
      <c r="O123" s="51"/>
      <c r="P123" s="157">
        <f>O123*H123</f>
        <v>0</v>
      </c>
      <c r="Q123" s="157">
        <v>0</v>
      </c>
      <c r="R123" s="157">
        <f>Q123*H123</f>
        <v>0</v>
      </c>
      <c r="S123" s="157">
        <v>0</v>
      </c>
      <c r="T123" s="158">
        <f>S123*H123</f>
        <v>0</v>
      </c>
      <c r="AR123" s="18" t="s">
        <v>178</v>
      </c>
      <c r="AT123" s="18" t="s">
        <v>173</v>
      </c>
      <c r="AU123" s="18" t="s">
        <v>74</v>
      </c>
      <c r="AY123" s="18" t="s">
        <v>171</v>
      </c>
      <c r="BE123" s="159">
        <f>IF(N123="základní",J123,0)</f>
        <v>0</v>
      </c>
      <c r="BF123" s="159">
        <f>IF(N123="snížená",J123,0)</f>
        <v>0</v>
      </c>
      <c r="BG123" s="159">
        <f>IF(N123="zákl. přenesená",J123,0)</f>
        <v>0</v>
      </c>
      <c r="BH123" s="159">
        <f>IF(N123="sníž. přenesená",J123,0)</f>
        <v>0</v>
      </c>
      <c r="BI123" s="159">
        <f>IF(N123="nulová",J123,0)</f>
        <v>0</v>
      </c>
      <c r="BJ123" s="18" t="s">
        <v>82</v>
      </c>
      <c r="BK123" s="159">
        <f>ROUND(I123*H123,2)</f>
        <v>0</v>
      </c>
      <c r="BL123" s="18" t="s">
        <v>178</v>
      </c>
      <c r="BM123" s="18" t="s">
        <v>607</v>
      </c>
    </row>
    <row r="124" spans="2:47" s="1" customFormat="1" ht="12">
      <c r="B124" s="32"/>
      <c r="D124" s="160" t="s">
        <v>180</v>
      </c>
      <c r="F124" s="161" t="s">
        <v>2296</v>
      </c>
      <c r="I124" s="93"/>
      <c r="L124" s="32"/>
      <c r="M124" s="162"/>
      <c r="N124" s="51"/>
      <c r="O124" s="51"/>
      <c r="P124" s="51"/>
      <c r="Q124" s="51"/>
      <c r="R124" s="51"/>
      <c r="S124" s="51"/>
      <c r="T124" s="52"/>
      <c r="AT124" s="18" t="s">
        <v>180</v>
      </c>
      <c r="AU124" s="18" t="s">
        <v>74</v>
      </c>
    </row>
    <row r="125" spans="2:65" s="1" customFormat="1" ht="16.5" customHeight="1">
      <c r="B125" s="147"/>
      <c r="C125" s="148" t="s">
        <v>74</v>
      </c>
      <c r="D125" s="148" t="s">
        <v>173</v>
      </c>
      <c r="E125" s="149" t="s">
        <v>2297</v>
      </c>
      <c r="F125" s="150" t="s">
        <v>2298</v>
      </c>
      <c r="G125" s="151" t="s">
        <v>1757</v>
      </c>
      <c r="H125" s="152">
        <v>4</v>
      </c>
      <c r="I125" s="153"/>
      <c r="J125" s="154">
        <f>ROUND(I125*H125,2)</f>
        <v>0</v>
      </c>
      <c r="K125" s="150" t="s">
        <v>3</v>
      </c>
      <c r="L125" s="32"/>
      <c r="M125" s="155" t="s">
        <v>3</v>
      </c>
      <c r="N125" s="156" t="s">
        <v>45</v>
      </c>
      <c r="O125" s="51"/>
      <c r="P125" s="157">
        <f>O125*H125</f>
        <v>0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AR125" s="18" t="s">
        <v>178</v>
      </c>
      <c r="AT125" s="18" t="s">
        <v>173</v>
      </c>
      <c r="AU125" s="18" t="s">
        <v>74</v>
      </c>
      <c r="AY125" s="18" t="s">
        <v>171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18" t="s">
        <v>82</v>
      </c>
      <c r="BK125" s="159">
        <f>ROUND(I125*H125,2)</f>
        <v>0</v>
      </c>
      <c r="BL125" s="18" t="s">
        <v>178</v>
      </c>
      <c r="BM125" s="18" t="s">
        <v>651</v>
      </c>
    </row>
    <row r="126" spans="2:47" s="1" customFormat="1" ht="12">
      <c r="B126" s="32"/>
      <c r="D126" s="160" t="s">
        <v>180</v>
      </c>
      <c r="F126" s="161" t="s">
        <v>2298</v>
      </c>
      <c r="I126" s="93"/>
      <c r="L126" s="32"/>
      <c r="M126" s="162"/>
      <c r="N126" s="51"/>
      <c r="O126" s="51"/>
      <c r="P126" s="51"/>
      <c r="Q126" s="51"/>
      <c r="R126" s="51"/>
      <c r="S126" s="51"/>
      <c r="T126" s="52"/>
      <c r="AT126" s="18" t="s">
        <v>180</v>
      </c>
      <c r="AU126" s="18" t="s">
        <v>74</v>
      </c>
    </row>
    <row r="127" spans="2:65" s="1" customFormat="1" ht="16.5" customHeight="1">
      <c r="B127" s="147"/>
      <c r="C127" s="148" t="s">
        <v>74</v>
      </c>
      <c r="D127" s="148" t="s">
        <v>173</v>
      </c>
      <c r="E127" s="149" t="s">
        <v>2299</v>
      </c>
      <c r="F127" s="150" t="s">
        <v>2300</v>
      </c>
      <c r="G127" s="151" t="s">
        <v>1757</v>
      </c>
      <c r="H127" s="152">
        <v>1</v>
      </c>
      <c r="I127" s="153"/>
      <c r="J127" s="154">
        <f>ROUND(I127*H127,2)</f>
        <v>0</v>
      </c>
      <c r="K127" s="150" t="s">
        <v>3</v>
      </c>
      <c r="L127" s="32"/>
      <c r="M127" s="155" t="s">
        <v>3</v>
      </c>
      <c r="N127" s="156" t="s">
        <v>45</v>
      </c>
      <c r="O127" s="51"/>
      <c r="P127" s="157">
        <f>O127*H127</f>
        <v>0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AR127" s="18" t="s">
        <v>178</v>
      </c>
      <c r="AT127" s="18" t="s">
        <v>173</v>
      </c>
      <c r="AU127" s="18" t="s">
        <v>74</v>
      </c>
      <c r="AY127" s="18" t="s">
        <v>171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18" t="s">
        <v>82</v>
      </c>
      <c r="BK127" s="159">
        <f>ROUND(I127*H127,2)</f>
        <v>0</v>
      </c>
      <c r="BL127" s="18" t="s">
        <v>178</v>
      </c>
      <c r="BM127" s="18" t="s">
        <v>659</v>
      </c>
    </row>
    <row r="128" spans="2:47" s="1" customFormat="1" ht="12">
      <c r="B128" s="32"/>
      <c r="D128" s="160" t="s">
        <v>180</v>
      </c>
      <c r="F128" s="161" t="s">
        <v>2301</v>
      </c>
      <c r="I128" s="93"/>
      <c r="L128" s="32"/>
      <c r="M128" s="162"/>
      <c r="N128" s="51"/>
      <c r="O128" s="51"/>
      <c r="P128" s="51"/>
      <c r="Q128" s="51"/>
      <c r="R128" s="51"/>
      <c r="S128" s="51"/>
      <c r="T128" s="52"/>
      <c r="AT128" s="18" t="s">
        <v>180</v>
      </c>
      <c r="AU128" s="18" t="s">
        <v>74</v>
      </c>
    </row>
    <row r="129" spans="2:65" s="1" customFormat="1" ht="16.5" customHeight="1">
      <c r="B129" s="147"/>
      <c r="C129" s="148" t="s">
        <v>74</v>
      </c>
      <c r="D129" s="148" t="s">
        <v>173</v>
      </c>
      <c r="E129" s="149" t="s">
        <v>2302</v>
      </c>
      <c r="F129" s="150" t="s">
        <v>2303</v>
      </c>
      <c r="G129" s="151" t="s">
        <v>1757</v>
      </c>
      <c r="H129" s="152">
        <v>1</v>
      </c>
      <c r="I129" s="153"/>
      <c r="J129" s="154">
        <f>ROUND(I129*H129,2)</f>
        <v>0</v>
      </c>
      <c r="K129" s="150" t="s">
        <v>3</v>
      </c>
      <c r="L129" s="32"/>
      <c r="M129" s="155" t="s">
        <v>3</v>
      </c>
      <c r="N129" s="156" t="s">
        <v>45</v>
      </c>
      <c r="O129" s="51"/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AR129" s="18" t="s">
        <v>178</v>
      </c>
      <c r="AT129" s="18" t="s">
        <v>173</v>
      </c>
      <c r="AU129" s="18" t="s">
        <v>74</v>
      </c>
      <c r="AY129" s="18" t="s">
        <v>171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18" t="s">
        <v>82</v>
      </c>
      <c r="BK129" s="159">
        <f>ROUND(I129*H129,2)</f>
        <v>0</v>
      </c>
      <c r="BL129" s="18" t="s">
        <v>178</v>
      </c>
      <c r="BM129" s="18" t="s">
        <v>674</v>
      </c>
    </row>
    <row r="130" spans="2:47" s="1" customFormat="1" ht="12">
      <c r="B130" s="32"/>
      <c r="D130" s="160" t="s">
        <v>180</v>
      </c>
      <c r="F130" s="161" t="s">
        <v>2303</v>
      </c>
      <c r="I130" s="93"/>
      <c r="L130" s="32"/>
      <c r="M130" s="162"/>
      <c r="N130" s="51"/>
      <c r="O130" s="51"/>
      <c r="P130" s="51"/>
      <c r="Q130" s="51"/>
      <c r="R130" s="51"/>
      <c r="S130" s="51"/>
      <c r="T130" s="52"/>
      <c r="AT130" s="18" t="s">
        <v>180</v>
      </c>
      <c r="AU130" s="18" t="s">
        <v>74</v>
      </c>
    </row>
    <row r="131" spans="2:65" s="1" customFormat="1" ht="16.5" customHeight="1">
      <c r="B131" s="147"/>
      <c r="C131" s="148" t="s">
        <v>74</v>
      </c>
      <c r="D131" s="148" t="s">
        <v>173</v>
      </c>
      <c r="E131" s="149" t="s">
        <v>2304</v>
      </c>
      <c r="F131" s="150" t="s">
        <v>2305</v>
      </c>
      <c r="G131" s="151" t="s">
        <v>1757</v>
      </c>
      <c r="H131" s="152">
        <v>2</v>
      </c>
      <c r="I131" s="153"/>
      <c r="J131" s="154">
        <f>ROUND(I131*H131,2)</f>
        <v>0</v>
      </c>
      <c r="K131" s="150" t="s">
        <v>3</v>
      </c>
      <c r="L131" s="32"/>
      <c r="M131" s="155" t="s">
        <v>3</v>
      </c>
      <c r="N131" s="156" t="s">
        <v>45</v>
      </c>
      <c r="O131" s="51"/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AR131" s="18" t="s">
        <v>178</v>
      </c>
      <c r="AT131" s="18" t="s">
        <v>173</v>
      </c>
      <c r="AU131" s="18" t="s">
        <v>74</v>
      </c>
      <c r="AY131" s="18" t="s">
        <v>171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82</v>
      </c>
      <c r="BK131" s="159">
        <f>ROUND(I131*H131,2)</f>
        <v>0</v>
      </c>
      <c r="BL131" s="18" t="s">
        <v>178</v>
      </c>
      <c r="BM131" s="18" t="s">
        <v>703</v>
      </c>
    </row>
    <row r="132" spans="2:47" s="1" customFormat="1" ht="12">
      <c r="B132" s="32"/>
      <c r="D132" s="160" t="s">
        <v>180</v>
      </c>
      <c r="F132" s="161" t="s">
        <v>2305</v>
      </c>
      <c r="I132" s="93"/>
      <c r="L132" s="32"/>
      <c r="M132" s="162"/>
      <c r="N132" s="51"/>
      <c r="O132" s="51"/>
      <c r="P132" s="51"/>
      <c r="Q132" s="51"/>
      <c r="R132" s="51"/>
      <c r="S132" s="51"/>
      <c r="T132" s="52"/>
      <c r="AT132" s="18" t="s">
        <v>180</v>
      </c>
      <c r="AU132" s="18" t="s">
        <v>74</v>
      </c>
    </row>
    <row r="133" spans="2:65" s="1" customFormat="1" ht="16.5" customHeight="1">
      <c r="B133" s="147"/>
      <c r="C133" s="148" t="s">
        <v>74</v>
      </c>
      <c r="D133" s="148" t="s">
        <v>173</v>
      </c>
      <c r="E133" s="149" t="s">
        <v>2306</v>
      </c>
      <c r="F133" s="150" t="s">
        <v>2307</v>
      </c>
      <c r="G133" s="151" t="s">
        <v>1757</v>
      </c>
      <c r="H133" s="152">
        <v>1</v>
      </c>
      <c r="I133" s="153"/>
      <c r="J133" s="154">
        <f>ROUND(I133*H133,2)</f>
        <v>0</v>
      </c>
      <c r="K133" s="150" t="s">
        <v>3</v>
      </c>
      <c r="L133" s="32"/>
      <c r="M133" s="155" t="s">
        <v>3</v>
      </c>
      <c r="N133" s="156" t="s">
        <v>45</v>
      </c>
      <c r="O133" s="51"/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AR133" s="18" t="s">
        <v>178</v>
      </c>
      <c r="AT133" s="18" t="s">
        <v>173</v>
      </c>
      <c r="AU133" s="18" t="s">
        <v>74</v>
      </c>
      <c r="AY133" s="18" t="s">
        <v>171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82</v>
      </c>
      <c r="BK133" s="159">
        <f>ROUND(I133*H133,2)</f>
        <v>0</v>
      </c>
      <c r="BL133" s="18" t="s">
        <v>178</v>
      </c>
      <c r="BM133" s="18" t="s">
        <v>714</v>
      </c>
    </row>
    <row r="134" spans="2:47" s="1" customFormat="1" ht="12">
      <c r="B134" s="32"/>
      <c r="D134" s="160" t="s">
        <v>180</v>
      </c>
      <c r="F134" s="161" t="s">
        <v>2307</v>
      </c>
      <c r="I134" s="93"/>
      <c r="L134" s="32"/>
      <c r="M134" s="162"/>
      <c r="N134" s="51"/>
      <c r="O134" s="51"/>
      <c r="P134" s="51"/>
      <c r="Q134" s="51"/>
      <c r="R134" s="51"/>
      <c r="S134" s="51"/>
      <c r="T134" s="52"/>
      <c r="AT134" s="18" t="s">
        <v>180</v>
      </c>
      <c r="AU134" s="18" t="s">
        <v>74</v>
      </c>
    </row>
    <row r="135" spans="2:65" s="1" customFormat="1" ht="16.5" customHeight="1">
      <c r="B135" s="147"/>
      <c r="C135" s="148" t="s">
        <v>74</v>
      </c>
      <c r="D135" s="148" t="s">
        <v>173</v>
      </c>
      <c r="E135" s="149" t="s">
        <v>2308</v>
      </c>
      <c r="F135" s="150" t="s">
        <v>2309</v>
      </c>
      <c r="G135" s="151" t="s">
        <v>1757</v>
      </c>
      <c r="H135" s="152">
        <v>1</v>
      </c>
      <c r="I135" s="153"/>
      <c r="J135" s="154">
        <f>ROUND(I135*H135,2)</f>
        <v>0</v>
      </c>
      <c r="K135" s="150" t="s">
        <v>3</v>
      </c>
      <c r="L135" s="32"/>
      <c r="M135" s="155" t="s">
        <v>3</v>
      </c>
      <c r="N135" s="156" t="s">
        <v>45</v>
      </c>
      <c r="O135" s="51"/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18" t="s">
        <v>178</v>
      </c>
      <c r="AT135" s="18" t="s">
        <v>173</v>
      </c>
      <c r="AU135" s="18" t="s">
        <v>74</v>
      </c>
      <c r="AY135" s="18" t="s">
        <v>171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8" t="s">
        <v>82</v>
      </c>
      <c r="BK135" s="159">
        <f>ROUND(I135*H135,2)</f>
        <v>0</v>
      </c>
      <c r="BL135" s="18" t="s">
        <v>178</v>
      </c>
      <c r="BM135" s="18" t="s">
        <v>732</v>
      </c>
    </row>
    <row r="136" spans="2:47" s="1" customFormat="1" ht="12">
      <c r="B136" s="32"/>
      <c r="D136" s="160" t="s">
        <v>180</v>
      </c>
      <c r="F136" s="161" t="s">
        <v>2309</v>
      </c>
      <c r="I136" s="93"/>
      <c r="L136" s="32"/>
      <c r="M136" s="162"/>
      <c r="N136" s="51"/>
      <c r="O136" s="51"/>
      <c r="P136" s="51"/>
      <c r="Q136" s="51"/>
      <c r="R136" s="51"/>
      <c r="S136" s="51"/>
      <c r="T136" s="52"/>
      <c r="AT136" s="18" t="s">
        <v>180</v>
      </c>
      <c r="AU136" s="18" t="s">
        <v>74</v>
      </c>
    </row>
    <row r="137" spans="2:65" s="1" customFormat="1" ht="16.5" customHeight="1">
      <c r="B137" s="147"/>
      <c r="C137" s="148" t="s">
        <v>74</v>
      </c>
      <c r="D137" s="148" t="s">
        <v>173</v>
      </c>
      <c r="E137" s="149" t="s">
        <v>2310</v>
      </c>
      <c r="F137" s="150" t="s">
        <v>2311</v>
      </c>
      <c r="G137" s="151" t="s">
        <v>1757</v>
      </c>
      <c r="H137" s="152">
        <v>4</v>
      </c>
      <c r="I137" s="153"/>
      <c r="J137" s="154">
        <f>ROUND(I137*H137,2)</f>
        <v>0</v>
      </c>
      <c r="K137" s="150" t="s">
        <v>3</v>
      </c>
      <c r="L137" s="32"/>
      <c r="M137" s="155" t="s">
        <v>3</v>
      </c>
      <c r="N137" s="156" t="s">
        <v>45</v>
      </c>
      <c r="O137" s="51"/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AR137" s="18" t="s">
        <v>178</v>
      </c>
      <c r="AT137" s="18" t="s">
        <v>173</v>
      </c>
      <c r="AU137" s="18" t="s">
        <v>74</v>
      </c>
      <c r="AY137" s="18" t="s">
        <v>171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8" t="s">
        <v>82</v>
      </c>
      <c r="BK137" s="159">
        <f>ROUND(I137*H137,2)</f>
        <v>0</v>
      </c>
      <c r="BL137" s="18" t="s">
        <v>178</v>
      </c>
      <c r="BM137" s="18" t="s">
        <v>743</v>
      </c>
    </row>
    <row r="138" spans="2:47" s="1" customFormat="1" ht="12">
      <c r="B138" s="32"/>
      <c r="D138" s="160" t="s">
        <v>180</v>
      </c>
      <c r="F138" s="161" t="s">
        <v>2311</v>
      </c>
      <c r="I138" s="93"/>
      <c r="L138" s="32"/>
      <c r="M138" s="162"/>
      <c r="N138" s="51"/>
      <c r="O138" s="51"/>
      <c r="P138" s="51"/>
      <c r="Q138" s="51"/>
      <c r="R138" s="51"/>
      <c r="S138" s="51"/>
      <c r="T138" s="52"/>
      <c r="AT138" s="18" t="s">
        <v>180</v>
      </c>
      <c r="AU138" s="18" t="s">
        <v>74</v>
      </c>
    </row>
    <row r="139" spans="2:65" s="1" customFormat="1" ht="16.5" customHeight="1">
      <c r="B139" s="147"/>
      <c r="C139" s="148" t="s">
        <v>74</v>
      </c>
      <c r="D139" s="148" t="s">
        <v>173</v>
      </c>
      <c r="E139" s="149" t="s">
        <v>2312</v>
      </c>
      <c r="F139" s="150" t="s">
        <v>2313</v>
      </c>
      <c r="G139" s="151" t="s">
        <v>176</v>
      </c>
      <c r="H139" s="152">
        <v>40</v>
      </c>
      <c r="I139" s="153"/>
      <c r="J139" s="154">
        <f>ROUND(I139*H139,2)</f>
        <v>0</v>
      </c>
      <c r="K139" s="150" t="s">
        <v>3</v>
      </c>
      <c r="L139" s="32"/>
      <c r="M139" s="155" t="s">
        <v>3</v>
      </c>
      <c r="N139" s="156" t="s">
        <v>45</v>
      </c>
      <c r="O139" s="51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8" t="s">
        <v>178</v>
      </c>
      <c r="AT139" s="18" t="s">
        <v>173</v>
      </c>
      <c r="AU139" s="18" t="s">
        <v>74</v>
      </c>
      <c r="AY139" s="18" t="s">
        <v>171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18" t="s">
        <v>82</v>
      </c>
      <c r="BK139" s="159">
        <f>ROUND(I139*H139,2)</f>
        <v>0</v>
      </c>
      <c r="BL139" s="18" t="s">
        <v>178</v>
      </c>
      <c r="BM139" s="18" t="s">
        <v>755</v>
      </c>
    </row>
    <row r="140" spans="2:47" s="1" customFormat="1" ht="12">
      <c r="B140" s="32"/>
      <c r="D140" s="160" t="s">
        <v>180</v>
      </c>
      <c r="F140" s="161" t="s">
        <v>2313</v>
      </c>
      <c r="I140" s="93"/>
      <c r="L140" s="32"/>
      <c r="M140" s="162"/>
      <c r="N140" s="51"/>
      <c r="O140" s="51"/>
      <c r="P140" s="51"/>
      <c r="Q140" s="51"/>
      <c r="R140" s="51"/>
      <c r="S140" s="51"/>
      <c r="T140" s="52"/>
      <c r="AT140" s="18" t="s">
        <v>180</v>
      </c>
      <c r="AU140" s="18" t="s">
        <v>74</v>
      </c>
    </row>
    <row r="141" spans="2:65" s="1" customFormat="1" ht="22.5" customHeight="1">
      <c r="B141" s="147"/>
      <c r="C141" s="148" t="s">
        <v>74</v>
      </c>
      <c r="D141" s="148" t="s">
        <v>173</v>
      </c>
      <c r="E141" s="149" t="s">
        <v>2124</v>
      </c>
      <c r="F141" s="150" t="s">
        <v>2314</v>
      </c>
      <c r="G141" s="151" t="s">
        <v>1757</v>
      </c>
      <c r="H141" s="152">
        <v>10</v>
      </c>
      <c r="I141" s="153"/>
      <c r="J141" s="154">
        <f>ROUND(I141*H141,2)</f>
        <v>0</v>
      </c>
      <c r="K141" s="150" t="s">
        <v>3</v>
      </c>
      <c r="L141" s="32"/>
      <c r="M141" s="155" t="s">
        <v>3</v>
      </c>
      <c r="N141" s="156" t="s">
        <v>45</v>
      </c>
      <c r="O141" s="51"/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AR141" s="18" t="s">
        <v>178</v>
      </c>
      <c r="AT141" s="18" t="s">
        <v>173</v>
      </c>
      <c r="AU141" s="18" t="s">
        <v>74</v>
      </c>
      <c r="AY141" s="18" t="s">
        <v>171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18" t="s">
        <v>82</v>
      </c>
      <c r="BK141" s="159">
        <f>ROUND(I141*H141,2)</f>
        <v>0</v>
      </c>
      <c r="BL141" s="18" t="s">
        <v>178</v>
      </c>
      <c r="BM141" s="18" t="s">
        <v>775</v>
      </c>
    </row>
    <row r="142" spans="2:47" s="1" customFormat="1" ht="19.5">
      <c r="B142" s="32"/>
      <c r="D142" s="160" t="s">
        <v>180</v>
      </c>
      <c r="F142" s="161" t="s">
        <v>2314</v>
      </c>
      <c r="I142" s="93"/>
      <c r="L142" s="32"/>
      <c r="M142" s="162"/>
      <c r="N142" s="51"/>
      <c r="O142" s="51"/>
      <c r="P142" s="51"/>
      <c r="Q142" s="51"/>
      <c r="R142" s="51"/>
      <c r="S142" s="51"/>
      <c r="T142" s="52"/>
      <c r="AT142" s="18" t="s">
        <v>180</v>
      </c>
      <c r="AU142" s="18" t="s">
        <v>74</v>
      </c>
    </row>
    <row r="143" spans="2:65" s="1" customFormat="1" ht="16.5" customHeight="1">
      <c r="B143" s="147"/>
      <c r="C143" s="148" t="s">
        <v>74</v>
      </c>
      <c r="D143" s="148" t="s">
        <v>173</v>
      </c>
      <c r="E143" s="149" t="s">
        <v>2315</v>
      </c>
      <c r="F143" s="150" t="s">
        <v>2316</v>
      </c>
      <c r="G143" s="151" t="s">
        <v>1757</v>
      </c>
      <c r="H143" s="152">
        <v>7</v>
      </c>
      <c r="I143" s="153"/>
      <c r="J143" s="154">
        <f>ROUND(I143*H143,2)</f>
        <v>0</v>
      </c>
      <c r="K143" s="150" t="s">
        <v>3</v>
      </c>
      <c r="L143" s="32"/>
      <c r="M143" s="155" t="s">
        <v>3</v>
      </c>
      <c r="N143" s="156" t="s">
        <v>45</v>
      </c>
      <c r="O143" s="51"/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AR143" s="18" t="s">
        <v>178</v>
      </c>
      <c r="AT143" s="18" t="s">
        <v>173</v>
      </c>
      <c r="AU143" s="18" t="s">
        <v>74</v>
      </c>
      <c r="AY143" s="18" t="s">
        <v>171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18" t="s">
        <v>82</v>
      </c>
      <c r="BK143" s="159">
        <f>ROUND(I143*H143,2)</f>
        <v>0</v>
      </c>
      <c r="BL143" s="18" t="s">
        <v>178</v>
      </c>
      <c r="BM143" s="18" t="s">
        <v>792</v>
      </c>
    </row>
    <row r="144" spans="2:47" s="1" customFormat="1" ht="12">
      <c r="B144" s="32"/>
      <c r="D144" s="160" t="s">
        <v>180</v>
      </c>
      <c r="F144" s="161" t="s">
        <v>2316</v>
      </c>
      <c r="I144" s="93"/>
      <c r="L144" s="32"/>
      <c r="M144" s="162"/>
      <c r="N144" s="51"/>
      <c r="O144" s="51"/>
      <c r="P144" s="51"/>
      <c r="Q144" s="51"/>
      <c r="R144" s="51"/>
      <c r="S144" s="51"/>
      <c r="T144" s="52"/>
      <c r="AT144" s="18" t="s">
        <v>180</v>
      </c>
      <c r="AU144" s="18" t="s">
        <v>74</v>
      </c>
    </row>
    <row r="145" spans="2:65" s="1" customFormat="1" ht="22.5" customHeight="1">
      <c r="B145" s="147"/>
      <c r="C145" s="148" t="s">
        <v>74</v>
      </c>
      <c r="D145" s="148" t="s">
        <v>173</v>
      </c>
      <c r="E145" s="149" t="s">
        <v>2127</v>
      </c>
      <c r="F145" s="150" t="s">
        <v>2317</v>
      </c>
      <c r="G145" s="151" t="s">
        <v>1757</v>
      </c>
      <c r="H145" s="152">
        <v>2</v>
      </c>
      <c r="I145" s="153"/>
      <c r="J145" s="154">
        <f>ROUND(I145*H145,2)</f>
        <v>0</v>
      </c>
      <c r="K145" s="150" t="s">
        <v>3</v>
      </c>
      <c r="L145" s="32"/>
      <c r="M145" s="155" t="s">
        <v>3</v>
      </c>
      <c r="N145" s="156" t="s">
        <v>45</v>
      </c>
      <c r="O145" s="51"/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8" t="s">
        <v>178</v>
      </c>
      <c r="AT145" s="18" t="s">
        <v>173</v>
      </c>
      <c r="AU145" s="18" t="s">
        <v>74</v>
      </c>
      <c r="AY145" s="18" t="s">
        <v>171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8" t="s">
        <v>82</v>
      </c>
      <c r="BK145" s="159">
        <f>ROUND(I145*H145,2)</f>
        <v>0</v>
      </c>
      <c r="BL145" s="18" t="s">
        <v>178</v>
      </c>
      <c r="BM145" s="18" t="s">
        <v>802</v>
      </c>
    </row>
    <row r="146" spans="2:47" s="1" customFormat="1" ht="19.5">
      <c r="B146" s="32"/>
      <c r="D146" s="160" t="s">
        <v>180</v>
      </c>
      <c r="F146" s="161" t="s">
        <v>2317</v>
      </c>
      <c r="I146" s="93"/>
      <c r="L146" s="32"/>
      <c r="M146" s="162"/>
      <c r="N146" s="51"/>
      <c r="O146" s="51"/>
      <c r="P146" s="51"/>
      <c r="Q146" s="51"/>
      <c r="R146" s="51"/>
      <c r="S146" s="51"/>
      <c r="T146" s="52"/>
      <c r="AT146" s="18" t="s">
        <v>180</v>
      </c>
      <c r="AU146" s="18" t="s">
        <v>74</v>
      </c>
    </row>
    <row r="147" spans="2:65" s="1" customFormat="1" ht="22.5" customHeight="1">
      <c r="B147" s="147"/>
      <c r="C147" s="148" t="s">
        <v>74</v>
      </c>
      <c r="D147" s="148" t="s">
        <v>173</v>
      </c>
      <c r="E147" s="149" t="s">
        <v>2129</v>
      </c>
      <c r="F147" s="150" t="s">
        <v>2318</v>
      </c>
      <c r="G147" s="151" t="s">
        <v>1757</v>
      </c>
      <c r="H147" s="152">
        <v>1</v>
      </c>
      <c r="I147" s="153"/>
      <c r="J147" s="154">
        <f>ROUND(I147*H147,2)</f>
        <v>0</v>
      </c>
      <c r="K147" s="150" t="s">
        <v>3</v>
      </c>
      <c r="L147" s="32"/>
      <c r="M147" s="155" t="s">
        <v>3</v>
      </c>
      <c r="N147" s="156" t="s">
        <v>45</v>
      </c>
      <c r="O147" s="51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AR147" s="18" t="s">
        <v>178</v>
      </c>
      <c r="AT147" s="18" t="s">
        <v>173</v>
      </c>
      <c r="AU147" s="18" t="s">
        <v>74</v>
      </c>
      <c r="AY147" s="18" t="s">
        <v>171</v>
      </c>
      <c r="BE147" s="159">
        <f>IF(N147="základní",J147,0)</f>
        <v>0</v>
      </c>
      <c r="BF147" s="159">
        <f>IF(N147="snížená",J147,0)</f>
        <v>0</v>
      </c>
      <c r="BG147" s="159">
        <f>IF(N147="zákl. přenesená",J147,0)</f>
        <v>0</v>
      </c>
      <c r="BH147" s="159">
        <f>IF(N147="sníž. přenesená",J147,0)</f>
        <v>0</v>
      </c>
      <c r="BI147" s="159">
        <f>IF(N147="nulová",J147,0)</f>
        <v>0</v>
      </c>
      <c r="BJ147" s="18" t="s">
        <v>82</v>
      </c>
      <c r="BK147" s="159">
        <f>ROUND(I147*H147,2)</f>
        <v>0</v>
      </c>
      <c r="BL147" s="18" t="s">
        <v>178</v>
      </c>
      <c r="BM147" s="18" t="s">
        <v>812</v>
      </c>
    </row>
    <row r="148" spans="2:47" s="1" customFormat="1" ht="19.5">
      <c r="B148" s="32"/>
      <c r="D148" s="160" t="s">
        <v>180</v>
      </c>
      <c r="F148" s="161" t="s">
        <v>2318</v>
      </c>
      <c r="I148" s="93"/>
      <c r="L148" s="32"/>
      <c r="M148" s="162"/>
      <c r="N148" s="51"/>
      <c r="O148" s="51"/>
      <c r="P148" s="51"/>
      <c r="Q148" s="51"/>
      <c r="R148" s="51"/>
      <c r="S148" s="51"/>
      <c r="T148" s="52"/>
      <c r="AT148" s="18" t="s">
        <v>180</v>
      </c>
      <c r="AU148" s="18" t="s">
        <v>74</v>
      </c>
    </row>
    <row r="149" spans="2:65" s="1" customFormat="1" ht="22.5" customHeight="1">
      <c r="B149" s="147"/>
      <c r="C149" s="148" t="s">
        <v>74</v>
      </c>
      <c r="D149" s="148" t="s">
        <v>173</v>
      </c>
      <c r="E149" s="149" t="s">
        <v>2132</v>
      </c>
      <c r="F149" s="150" t="s">
        <v>2319</v>
      </c>
      <c r="G149" s="151" t="s">
        <v>1757</v>
      </c>
      <c r="H149" s="152">
        <v>2</v>
      </c>
      <c r="I149" s="153"/>
      <c r="J149" s="154">
        <f>ROUND(I149*H149,2)</f>
        <v>0</v>
      </c>
      <c r="K149" s="150" t="s">
        <v>3</v>
      </c>
      <c r="L149" s="32"/>
      <c r="M149" s="155" t="s">
        <v>3</v>
      </c>
      <c r="N149" s="156" t="s">
        <v>45</v>
      </c>
      <c r="O149" s="51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8" t="s">
        <v>178</v>
      </c>
      <c r="AT149" s="18" t="s">
        <v>173</v>
      </c>
      <c r="AU149" s="18" t="s">
        <v>74</v>
      </c>
      <c r="AY149" s="18" t="s">
        <v>171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8" t="s">
        <v>82</v>
      </c>
      <c r="BK149" s="159">
        <f>ROUND(I149*H149,2)</f>
        <v>0</v>
      </c>
      <c r="BL149" s="18" t="s">
        <v>178</v>
      </c>
      <c r="BM149" s="18" t="s">
        <v>822</v>
      </c>
    </row>
    <row r="150" spans="2:47" s="1" customFormat="1" ht="12">
      <c r="B150" s="32"/>
      <c r="D150" s="160" t="s">
        <v>180</v>
      </c>
      <c r="F150" s="161" t="s">
        <v>2320</v>
      </c>
      <c r="I150" s="93"/>
      <c r="L150" s="32"/>
      <c r="M150" s="162"/>
      <c r="N150" s="51"/>
      <c r="O150" s="51"/>
      <c r="P150" s="51"/>
      <c r="Q150" s="51"/>
      <c r="R150" s="51"/>
      <c r="S150" s="51"/>
      <c r="T150" s="52"/>
      <c r="AT150" s="18" t="s">
        <v>180</v>
      </c>
      <c r="AU150" s="18" t="s">
        <v>74</v>
      </c>
    </row>
    <row r="151" spans="2:65" s="1" customFormat="1" ht="16.5" customHeight="1">
      <c r="B151" s="147"/>
      <c r="C151" s="148" t="s">
        <v>74</v>
      </c>
      <c r="D151" s="148" t="s">
        <v>173</v>
      </c>
      <c r="E151" s="149" t="s">
        <v>2142</v>
      </c>
      <c r="F151" s="150" t="s">
        <v>2321</v>
      </c>
      <c r="G151" s="151" t="s">
        <v>2281</v>
      </c>
      <c r="H151" s="152">
        <v>40</v>
      </c>
      <c r="I151" s="153"/>
      <c r="J151" s="154">
        <f>ROUND(I151*H151,2)</f>
        <v>0</v>
      </c>
      <c r="K151" s="150" t="s">
        <v>3</v>
      </c>
      <c r="L151" s="32"/>
      <c r="M151" s="155" t="s">
        <v>3</v>
      </c>
      <c r="N151" s="156" t="s">
        <v>45</v>
      </c>
      <c r="O151" s="51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8" t="s">
        <v>178</v>
      </c>
      <c r="AT151" s="18" t="s">
        <v>173</v>
      </c>
      <c r="AU151" s="18" t="s">
        <v>74</v>
      </c>
      <c r="AY151" s="18" t="s">
        <v>171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82</v>
      </c>
      <c r="BK151" s="159">
        <f>ROUND(I151*H151,2)</f>
        <v>0</v>
      </c>
      <c r="BL151" s="18" t="s">
        <v>178</v>
      </c>
      <c r="BM151" s="18" t="s">
        <v>838</v>
      </c>
    </row>
    <row r="152" spans="2:47" s="1" customFormat="1" ht="12">
      <c r="B152" s="32"/>
      <c r="D152" s="160" t="s">
        <v>180</v>
      </c>
      <c r="F152" s="161" t="s">
        <v>2321</v>
      </c>
      <c r="I152" s="93"/>
      <c r="L152" s="32"/>
      <c r="M152" s="162"/>
      <c r="N152" s="51"/>
      <c r="O152" s="51"/>
      <c r="P152" s="51"/>
      <c r="Q152" s="51"/>
      <c r="R152" s="51"/>
      <c r="S152" s="51"/>
      <c r="T152" s="52"/>
      <c r="AT152" s="18" t="s">
        <v>180</v>
      </c>
      <c r="AU152" s="18" t="s">
        <v>74</v>
      </c>
    </row>
    <row r="153" spans="2:65" s="1" customFormat="1" ht="16.5" customHeight="1">
      <c r="B153" s="147"/>
      <c r="C153" s="148" t="s">
        <v>74</v>
      </c>
      <c r="D153" s="148" t="s">
        <v>173</v>
      </c>
      <c r="E153" s="149" t="s">
        <v>2144</v>
      </c>
      <c r="F153" s="150" t="s">
        <v>2322</v>
      </c>
      <c r="G153" s="151" t="s">
        <v>2281</v>
      </c>
      <c r="H153" s="152">
        <v>20</v>
      </c>
      <c r="I153" s="153"/>
      <c r="J153" s="154">
        <f>ROUND(I153*H153,2)</f>
        <v>0</v>
      </c>
      <c r="K153" s="150" t="s">
        <v>3</v>
      </c>
      <c r="L153" s="32"/>
      <c r="M153" s="155" t="s">
        <v>3</v>
      </c>
      <c r="N153" s="156" t="s">
        <v>45</v>
      </c>
      <c r="O153" s="51"/>
      <c r="P153" s="157">
        <f>O153*H153</f>
        <v>0</v>
      </c>
      <c r="Q153" s="157">
        <v>0</v>
      </c>
      <c r="R153" s="157">
        <f>Q153*H153</f>
        <v>0</v>
      </c>
      <c r="S153" s="157">
        <v>0</v>
      </c>
      <c r="T153" s="158">
        <f>S153*H153</f>
        <v>0</v>
      </c>
      <c r="AR153" s="18" t="s">
        <v>178</v>
      </c>
      <c r="AT153" s="18" t="s">
        <v>173</v>
      </c>
      <c r="AU153" s="18" t="s">
        <v>74</v>
      </c>
      <c r="AY153" s="18" t="s">
        <v>171</v>
      </c>
      <c r="BE153" s="159">
        <f>IF(N153="základní",J153,0)</f>
        <v>0</v>
      </c>
      <c r="BF153" s="159">
        <f>IF(N153="snížená",J153,0)</f>
        <v>0</v>
      </c>
      <c r="BG153" s="159">
        <f>IF(N153="zákl. přenesená",J153,0)</f>
        <v>0</v>
      </c>
      <c r="BH153" s="159">
        <f>IF(N153="sníž. přenesená",J153,0)</f>
        <v>0</v>
      </c>
      <c r="BI153" s="159">
        <f>IF(N153="nulová",J153,0)</f>
        <v>0</v>
      </c>
      <c r="BJ153" s="18" t="s">
        <v>82</v>
      </c>
      <c r="BK153" s="159">
        <f>ROUND(I153*H153,2)</f>
        <v>0</v>
      </c>
      <c r="BL153" s="18" t="s">
        <v>178</v>
      </c>
      <c r="BM153" s="18" t="s">
        <v>853</v>
      </c>
    </row>
    <row r="154" spans="2:47" s="1" customFormat="1" ht="12">
      <c r="B154" s="32"/>
      <c r="D154" s="160" t="s">
        <v>180</v>
      </c>
      <c r="F154" s="161" t="s">
        <v>2323</v>
      </c>
      <c r="I154" s="93"/>
      <c r="L154" s="32"/>
      <c r="M154" s="162"/>
      <c r="N154" s="51"/>
      <c r="O154" s="51"/>
      <c r="P154" s="51"/>
      <c r="Q154" s="51"/>
      <c r="R154" s="51"/>
      <c r="S154" s="51"/>
      <c r="T154" s="52"/>
      <c r="AT154" s="18" t="s">
        <v>180</v>
      </c>
      <c r="AU154" s="18" t="s">
        <v>74</v>
      </c>
    </row>
    <row r="155" spans="2:65" s="1" customFormat="1" ht="16.5" customHeight="1">
      <c r="B155" s="147"/>
      <c r="C155" s="148" t="s">
        <v>74</v>
      </c>
      <c r="D155" s="148" t="s">
        <v>173</v>
      </c>
      <c r="E155" s="149" t="s">
        <v>2181</v>
      </c>
      <c r="F155" s="150" t="s">
        <v>2324</v>
      </c>
      <c r="G155" s="151" t="s">
        <v>1757</v>
      </c>
      <c r="H155" s="152">
        <v>7</v>
      </c>
      <c r="I155" s="153"/>
      <c r="J155" s="154">
        <f>ROUND(I155*H155,2)</f>
        <v>0</v>
      </c>
      <c r="K155" s="150" t="s">
        <v>3</v>
      </c>
      <c r="L155" s="32"/>
      <c r="M155" s="155" t="s">
        <v>3</v>
      </c>
      <c r="N155" s="156" t="s">
        <v>45</v>
      </c>
      <c r="O155" s="51"/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AR155" s="18" t="s">
        <v>178</v>
      </c>
      <c r="AT155" s="18" t="s">
        <v>173</v>
      </c>
      <c r="AU155" s="18" t="s">
        <v>74</v>
      </c>
      <c r="AY155" s="18" t="s">
        <v>171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18" t="s">
        <v>82</v>
      </c>
      <c r="BK155" s="159">
        <f>ROUND(I155*H155,2)</f>
        <v>0</v>
      </c>
      <c r="BL155" s="18" t="s">
        <v>178</v>
      </c>
      <c r="BM155" s="18" t="s">
        <v>867</v>
      </c>
    </row>
    <row r="156" spans="2:47" s="1" customFormat="1" ht="12">
      <c r="B156" s="32"/>
      <c r="D156" s="160" t="s">
        <v>180</v>
      </c>
      <c r="F156" s="161" t="s">
        <v>2324</v>
      </c>
      <c r="I156" s="93"/>
      <c r="L156" s="32"/>
      <c r="M156" s="162"/>
      <c r="N156" s="51"/>
      <c r="O156" s="51"/>
      <c r="P156" s="51"/>
      <c r="Q156" s="51"/>
      <c r="R156" s="51"/>
      <c r="S156" s="51"/>
      <c r="T156" s="52"/>
      <c r="AT156" s="18" t="s">
        <v>180</v>
      </c>
      <c r="AU156" s="18" t="s">
        <v>74</v>
      </c>
    </row>
    <row r="157" spans="2:65" s="1" customFormat="1" ht="16.5" customHeight="1">
      <c r="B157" s="147"/>
      <c r="C157" s="148" t="s">
        <v>74</v>
      </c>
      <c r="D157" s="148" t="s">
        <v>173</v>
      </c>
      <c r="E157" s="149" t="s">
        <v>2183</v>
      </c>
      <c r="F157" s="150" t="s">
        <v>2325</v>
      </c>
      <c r="G157" s="151" t="s">
        <v>1757</v>
      </c>
      <c r="H157" s="152">
        <v>2</v>
      </c>
      <c r="I157" s="153"/>
      <c r="J157" s="154">
        <f>ROUND(I157*H157,2)</f>
        <v>0</v>
      </c>
      <c r="K157" s="150" t="s">
        <v>3</v>
      </c>
      <c r="L157" s="32"/>
      <c r="M157" s="155" t="s">
        <v>3</v>
      </c>
      <c r="N157" s="156" t="s">
        <v>45</v>
      </c>
      <c r="O157" s="51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8" t="s">
        <v>178</v>
      </c>
      <c r="AT157" s="18" t="s">
        <v>173</v>
      </c>
      <c r="AU157" s="18" t="s">
        <v>74</v>
      </c>
      <c r="AY157" s="18" t="s">
        <v>171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8" t="s">
        <v>82</v>
      </c>
      <c r="BK157" s="159">
        <f>ROUND(I157*H157,2)</f>
        <v>0</v>
      </c>
      <c r="BL157" s="18" t="s">
        <v>178</v>
      </c>
      <c r="BM157" s="18" t="s">
        <v>877</v>
      </c>
    </row>
    <row r="158" spans="2:47" s="1" customFormat="1" ht="12">
      <c r="B158" s="32"/>
      <c r="D158" s="160" t="s">
        <v>180</v>
      </c>
      <c r="F158" s="161" t="s">
        <v>2325</v>
      </c>
      <c r="I158" s="93"/>
      <c r="L158" s="32"/>
      <c r="M158" s="162"/>
      <c r="N158" s="51"/>
      <c r="O158" s="51"/>
      <c r="P158" s="51"/>
      <c r="Q158" s="51"/>
      <c r="R158" s="51"/>
      <c r="S158" s="51"/>
      <c r="T158" s="52"/>
      <c r="AT158" s="18" t="s">
        <v>180</v>
      </c>
      <c r="AU158" s="18" t="s">
        <v>74</v>
      </c>
    </row>
    <row r="159" spans="2:65" s="1" customFormat="1" ht="16.5" customHeight="1">
      <c r="B159" s="147"/>
      <c r="C159" s="148" t="s">
        <v>74</v>
      </c>
      <c r="D159" s="148" t="s">
        <v>173</v>
      </c>
      <c r="E159" s="149" t="s">
        <v>2185</v>
      </c>
      <c r="F159" s="150" t="s">
        <v>2326</v>
      </c>
      <c r="G159" s="151" t="s">
        <v>1757</v>
      </c>
      <c r="H159" s="152">
        <v>3</v>
      </c>
      <c r="I159" s="153"/>
      <c r="J159" s="154">
        <f>ROUND(I159*H159,2)</f>
        <v>0</v>
      </c>
      <c r="K159" s="150" t="s">
        <v>3</v>
      </c>
      <c r="L159" s="32"/>
      <c r="M159" s="155" t="s">
        <v>3</v>
      </c>
      <c r="N159" s="156" t="s">
        <v>45</v>
      </c>
      <c r="O159" s="51"/>
      <c r="P159" s="157">
        <f>O159*H159</f>
        <v>0</v>
      </c>
      <c r="Q159" s="157">
        <v>0</v>
      </c>
      <c r="R159" s="157">
        <f>Q159*H159</f>
        <v>0</v>
      </c>
      <c r="S159" s="157">
        <v>0</v>
      </c>
      <c r="T159" s="158">
        <f>S159*H159</f>
        <v>0</v>
      </c>
      <c r="AR159" s="18" t="s">
        <v>178</v>
      </c>
      <c r="AT159" s="18" t="s">
        <v>173</v>
      </c>
      <c r="AU159" s="18" t="s">
        <v>74</v>
      </c>
      <c r="AY159" s="18" t="s">
        <v>171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18" t="s">
        <v>82</v>
      </c>
      <c r="BK159" s="159">
        <f>ROUND(I159*H159,2)</f>
        <v>0</v>
      </c>
      <c r="BL159" s="18" t="s">
        <v>178</v>
      </c>
      <c r="BM159" s="18" t="s">
        <v>895</v>
      </c>
    </row>
    <row r="160" spans="2:47" s="1" customFormat="1" ht="12">
      <c r="B160" s="32"/>
      <c r="D160" s="160" t="s">
        <v>180</v>
      </c>
      <c r="F160" s="161" t="s">
        <v>2326</v>
      </c>
      <c r="I160" s="93"/>
      <c r="L160" s="32"/>
      <c r="M160" s="162"/>
      <c r="N160" s="51"/>
      <c r="O160" s="51"/>
      <c r="P160" s="51"/>
      <c r="Q160" s="51"/>
      <c r="R160" s="51"/>
      <c r="S160" s="51"/>
      <c r="T160" s="52"/>
      <c r="AT160" s="18" t="s">
        <v>180</v>
      </c>
      <c r="AU160" s="18" t="s">
        <v>74</v>
      </c>
    </row>
    <row r="161" spans="2:65" s="1" customFormat="1" ht="16.5" customHeight="1">
      <c r="B161" s="147"/>
      <c r="C161" s="148" t="s">
        <v>74</v>
      </c>
      <c r="D161" s="148" t="s">
        <v>173</v>
      </c>
      <c r="E161" s="149" t="s">
        <v>2187</v>
      </c>
      <c r="F161" s="150" t="s">
        <v>2327</v>
      </c>
      <c r="G161" s="151" t="s">
        <v>1757</v>
      </c>
      <c r="H161" s="152">
        <v>2</v>
      </c>
      <c r="I161" s="153"/>
      <c r="J161" s="154">
        <f>ROUND(I161*H161,2)</f>
        <v>0</v>
      </c>
      <c r="K161" s="150" t="s">
        <v>3</v>
      </c>
      <c r="L161" s="32"/>
      <c r="M161" s="155" t="s">
        <v>3</v>
      </c>
      <c r="N161" s="156" t="s">
        <v>45</v>
      </c>
      <c r="O161" s="51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8" t="s">
        <v>178</v>
      </c>
      <c r="AT161" s="18" t="s">
        <v>173</v>
      </c>
      <c r="AU161" s="18" t="s">
        <v>74</v>
      </c>
      <c r="AY161" s="18" t="s">
        <v>171</v>
      </c>
      <c r="BE161" s="159">
        <f>IF(N161="základní",J161,0)</f>
        <v>0</v>
      </c>
      <c r="BF161" s="159">
        <f>IF(N161="snížená",J161,0)</f>
        <v>0</v>
      </c>
      <c r="BG161" s="159">
        <f>IF(N161="zákl. přenesená",J161,0)</f>
        <v>0</v>
      </c>
      <c r="BH161" s="159">
        <f>IF(N161="sníž. přenesená",J161,0)</f>
        <v>0</v>
      </c>
      <c r="BI161" s="159">
        <f>IF(N161="nulová",J161,0)</f>
        <v>0</v>
      </c>
      <c r="BJ161" s="18" t="s">
        <v>82</v>
      </c>
      <c r="BK161" s="159">
        <f>ROUND(I161*H161,2)</f>
        <v>0</v>
      </c>
      <c r="BL161" s="18" t="s">
        <v>178</v>
      </c>
      <c r="BM161" s="18" t="s">
        <v>406</v>
      </c>
    </row>
    <row r="162" spans="2:47" s="1" customFormat="1" ht="12">
      <c r="B162" s="32"/>
      <c r="D162" s="160" t="s">
        <v>180</v>
      </c>
      <c r="F162" s="161" t="s">
        <v>2327</v>
      </c>
      <c r="I162" s="93"/>
      <c r="L162" s="32"/>
      <c r="M162" s="162"/>
      <c r="N162" s="51"/>
      <c r="O162" s="51"/>
      <c r="P162" s="51"/>
      <c r="Q162" s="51"/>
      <c r="R162" s="51"/>
      <c r="S162" s="51"/>
      <c r="T162" s="52"/>
      <c r="AT162" s="18" t="s">
        <v>180</v>
      </c>
      <c r="AU162" s="18" t="s">
        <v>74</v>
      </c>
    </row>
    <row r="163" spans="2:65" s="1" customFormat="1" ht="16.5" customHeight="1">
      <c r="B163" s="147"/>
      <c r="C163" s="148" t="s">
        <v>74</v>
      </c>
      <c r="D163" s="148" t="s">
        <v>173</v>
      </c>
      <c r="E163" s="149" t="s">
        <v>2189</v>
      </c>
      <c r="F163" s="150" t="s">
        <v>2328</v>
      </c>
      <c r="G163" s="151" t="s">
        <v>1757</v>
      </c>
      <c r="H163" s="152">
        <v>1</v>
      </c>
      <c r="I163" s="153"/>
      <c r="J163" s="154">
        <f>ROUND(I163*H163,2)</f>
        <v>0</v>
      </c>
      <c r="K163" s="150" t="s">
        <v>3</v>
      </c>
      <c r="L163" s="32"/>
      <c r="M163" s="155" t="s">
        <v>3</v>
      </c>
      <c r="N163" s="156" t="s">
        <v>45</v>
      </c>
      <c r="O163" s="51"/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AR163" s="18" t="s">
        <v>178</v>
      </c>
      <c r="AT163" s="18" t="s">
        <v>173</v>
      </c>
      <c r="AU163" s="18" t="s">
        <v>74</v>
      </c>
      <c r="AY163" s="18" t="s">
        <v>171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82</v>
      </c>
      <c r="BK163" s="159">
        <f>ROUND(I163*H163,2)</f>
        <v>0</v>
      </c>
      <c r="BL163" s="18" t="s">
        <v>178</v>
      </c>
      <c r="BM163" s="18" t="s">
        <v>920</v>
      </c>
    </row>
    <row r="164" spans="2:47" s="1" customFormat="1" ht="12">
      <c r="B164" s="32"/>
      <c r="D164" s="160" t="s">
        <v>180</v>
      </c>
      <c r="F164" s="161" t="s">
        <v>2328</v>
      </c>
      <c r="I164" s="93"/>
      <c r="L164" s="32"/>
      <c r="M164" s="162"/>
      <c r="N164" s="51"/>
      <c r="O164" s="51"/>
      <c r="P164" s="51"/>
      <c r="Q164" s="51"/>
      <c r="R164" s="51"/>
      <c r="S164" s="51"/>
      <c r="T164" s="52"/>
      <c r="AT164" s="18" t="s">
        <v>180</v>
      </c>
      <c r="AU164" s="18" t="s">
        <v>74</v>
      </c>
    </row>
    <row r="165" spans="2:65" s="1" customFormat="1" ht="16.5" customHeight="1">
      <c r="B165" s="147"/>
      <c r="C165" s="148" t="s">
        <v>74</v>
      </c>
      <c r="D165" s="148" t="s">
        <v>173</v>
      </c>
      <c r="E165" s="149" t="s">
        <v>2329</v>
      </c>
      <c r="F165" s="150" t="s">
        <v>2330</v>
      </c>
      <c r="G165" s="151" t="s">
        <v>1757</v>
      </c>
      <c r="H165" s="152">
        <v>12</v>
      </c>
      <c r="I165" s="153"/>
      <c r="J165" s="154">
        <f>ROUND(I165*H165,2)</f>
        <v>0</v>
      </c>
      <c r="K165" s="150" t="s">
        <v>3</v>
      </c>
      <c r="L165" s="32"/>
      <c r="M165" s="155" t="s">
        <v>3</v>
      </c>
      <c r="N165" s="156" t="s">
        <v>45</v>
      </c>
      <c r="O165" s="51"/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AR165" s="18" t="s">
        <v>178</v>
      </c>
      <c r="AT165" s="18" t="s">
        <v>173</v>
      </c>
      <c r="AU165" s="18" t="s">
        <v>74</v>
      </c>
      <c r="AY165" s="18" t="s">
        <v>171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8" t="s">
        <v>82</v>
      </c>
      <c r="BK165" s="159">
        <f>ROUND(I165*H165,2)</f>
        <v>0</v>
      </c>
      <c r="BL165" s="18" t="s">
        <v>178</v>
      </c>
      <c r="BM165" s="18" t="s">
        <v>937</v>
      </c>
    </row>
    <row r="166" spans="2:47" s="1" customFormat="1" ht="12">
      <c r="B166" s="32"/>
      <c r="D166" s="160" t="s">
        <v>180</v>
      </c>
      <c r="F166" s="161" t="s">
        <v>2330</v>
      </c>
      <c r="I166" s="93"/>
      <c r="L166" s="32"/>
      <c r="M166" s="162"/>
      <c r="N166" s="51"/>
      <c r="O166" s="51"/>
      <c r="P166" s="51"/>
      <c r="Q166" s="51"/>
      <c r="R166" s="51"/>
      <c r="S166" s="51"/>
      <c r="T166" s="52"/>
      <c r="AT166" s="18" t="s">
        <v>180</v>
      </c>
      <c r="AU166" s="18" t="s">
        <v>74</v>
      </c>
    </row>
    <row r="167" spans="2:65" s="1" customFormat="1" ht="16.5" customHeight="1">
      <c r="B167" s="147"/>
      <c r="C167" s="148" t="s">
        <v>74</v>
      </c>
      <c r="D167" s="148" t="s">
        <v>173</v>
      </c>
      <c r="E167" s="149" t="s">
        <v>2331</v>
      </c>
      <c r="F167" s="150" t="s">
        <v>2332</v>
      </c>
      <c r="G167" s="151" t="s">
        <v>1757</v>
      </c>
      <c r="H167" s="152">
        <v>20</v>
      </c>
      <c r="I167" s="153"/>
      <c r="J167" s="154">
        <f>ROUND(I167*H167,2)</f>
        <v>0</v>
      </c>
      <c r="K167" s="150" t="s">
        <v>3</v>
      </c>
      <c r="L167" s="32"/>
      <c r="M167" s="155" t="s">
        <v>3</v>
      </c>
      <c r="N167" s="156" t="s">
        <v>45</v>
      </c>
      <c r="O167" s="51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AR167" s="18" t="s">
        <v>178</v>
      </c>
      <c r="AT167" s="18" t="s">
        <v>173</v>
      </c>
      <c r="AU167" s="18" t="s">
        <v>74</v>
      </c>
      <c r="AY167" s="18" t="s">
        <v>171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18" t="s">
        <v>82</v>
      </c>
      <c r="BK167" s="159">
        <f>ROUND(I167*H167,2)</f>
        <v>0</v>
      </c>
      <c r="BL167" s="18" t="s">
        <v>178</v>
      </c>
      <c r="BM167" s="18" t="s">
        <v>951</v>
      </c>
    </row>
    <row r="168" spans="2:47" s="1" customFormat="1" ht="12">
      <c r="B168" s="32"/>
      <c r="D168" s="160" t="s">
        <v>180</v>
      </c>
      <c r="F168" s="161" t="s">
        <v>2332</v>
      </c>
      <c r="I168" s="93"/>
      <c r="L168" s="32"/>
      <c r="M168" s="162"/>
      <c r="N168" s="51"/>
      <c r="O168" s="51"/>
      <c r="P168" s="51"/>
      <c r="Q168" s="51"/>
      <c r="R168" s="51"/>
      <c r="S168" s="51"/>
      <c r="T168" s="52"/>
      <c r="AT168" s="18" t="s">
        <v>180</v>
      </c>
      <c r="AU168" s="18" t="s">
        <v>74</v>
      </c>
    </row>
    <row r="169" spans="2:65" s="1" customFormat="1" ht="16.5" customHeight="1">
      <c r="B169" s="147"/>
      <c r="C169" s="148" t="s">
        <v>74</v>
      </c>
      <c r="D169" s="148" t="s">
        <v>173</v>
      </c>
      <c r="E169" s="149" t="s">
        <v>2333</v>
      </c>
      <c r="F169" s="150" t="s">
        <v>2334</v>
      </c>
      <c r="G169" s="151" t="s">
        <v>2283</v>
      </c>
      <c r="H169" s="152">
        <v>7</v>
      </c>
      <c r="I169" s="153"/>
      <c r="J169" s="154">
        <f>ROUND(I169*H169,2)</f>
        <v>0</v>
      </c>
      <c r="K169" s="150" t="s">
        <v>3</v>
      </c>
      <c r="L169" s="32"/>
      <c r="M169" s="155" t="s">
        <v>3</v>
      </c>
      <c r="N169" s="156" t="s">
        <v>45</v>
      </c>
      <c r="O169" s="51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18" t="s">
        <v>178</v>
      </c>
      <c r="AT169" s="18" t="s">
        <v>173</v>
      </c>
      <c r="AU169" s="18" t="s">
        <v>74</v>
      </c>
      <c r="AY169" s="18" t="s">
        <v>171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18" t="s">
        <v>82</v>
      </c>
      <c r="BK169" s="159">
        <f>ROUND(I169*H169,2)</f>
        <v>0</v>
      </c>
      <c r="BL169" s="18" t="s">
        <v>178</v>
      </c>
      <c r="BM169" s="18" t="s">
        <v>963</v>
      </c>
    </row>
    <row r="170" spans="2:47" s="1" customFormat="1" ht="12">
      <c r="B170" s="32"/>
      <c r="D170" s="160" t="s">
        <v>180</v>
      </c>
      <c r="F170" s="161" t="s">
        <v>2334</v>
      </c>
      <c r="I170" s="93"/>
      <c r="L170" s="32"/>
      <c r="M170" s="162"/>
      <c r="N170" s="51"/>
      <c r="O170" s="51"/>
      <c r="P170" s="51"/>
      <c r="Q170" s="51"/>
      <c r="R170" s="51"/>
      <c r="S170" s="51"/>
      <c r="T170" s="52"/>
      <c r="AT170" s="18" t="s">
        <v>180</v>
      </c>
      <c r="AU170" s="18" t="s">
        <v>74</v>
      </c>
    </row>
    <row r="171" spans="2:65" s="1" customFormat="1" ht="16.5" customHeight="1">
      <c r="B171" s="147"/>
      <c r="C171" s="148" t="s">
        <v>74</v>
      </c>
      <c r="D171" s="148" t="s">
        <v>173</v>
      </c>
      <c r="E171" s="149" t="s">
        <v>2335</v>
      </c>
      <c r="F171" s="150" t="s">
        <v>2336</v>
      </c>
      <c r="G171" s="151" t="s">
        <v>1757</v>
      </c>
      <c r="H171" s="152">
        <v>2</v>
      </c>
      <c r="I171" s="153"/>
      <c r="J171" s="154">
        <f>ROUND(I171*H171,2)</f>
        <v>0</v>
      </c>
      <c r="K171" s="150" t="s">
        <v>3</v>
      </c>
      <c r="L171" s="32"/>
      <c r="M171" s="155" t="s">
        <v>3</v>
      </c>
      <c r="N171" s="156" t="s">
        <v>45</v>
      </c>
      <c r="O171" s="51"/>
      <c r="P171" s="157">
        <f>O171*H171</f>
        <v>0</v>
      </c>
      <c r="Q171" s="157">
        <v>0</v>
      </c>
      <c r="R171" s="157">
        <f>Q171*H171</f>
        <v>0</v>
      </c>
      <c r="S171" s="157">
        <v>0</v>
      </c>
      <c r="T171" s="158">
        <f>S171*H171</f>
        <v>0</v>
      </c>
      <c r="AR171" s="18" t="s">
        <v>178</v>
      </c>
      <c r="AT171" s="18" t="s">
        <v>173</v>
      </c>
      <c r="AU171" s="18" t="s">
        <v>74</v>
      </c>
      <c r="AY171" s="18" t="s">
        <v>171</v>
      </c>
      <c r="BE171" s="159">
        <f>IF(N171="základní",J171,0)</f>
        <v>0</v>
      </c>
      <c r="BF171" s="159">
        <f>IF(N171="snížená",J171,0)</f>
        <v>0</v>
      </c>
      <c r="BG171" s="159">
        <f>IF(N171="zákl. přenesená",J171,0)</f>
        <v>0</v>
      </c>
      <c r="BH171" s="159">
        <f>IF(N171="sníž. přenesená",J171,0)</f>
        <v>0</v>
      </c>
      <c r="BI171" s="159">
        <f>IF(N171="nulová",J171,0)</f>
        <v>0</v>
      </c>
      <c r="BJ171" s="18" t="s">
        <v>82</v>
      </c>
      <c r="BK171" s="159">
        <f>ROUND(I171*H171,2)</f>
        <v>0</v>
      </c>
      <c r="BL171" s="18" t="s">
        <v>178</v>
      </c>
      <c r="BM171" s="18" t="s">
        <v>975</v>
      </c>
    </row>
    <row r="172" spans="2:47" s="1" customFormat="1" ht="12">
      <c r="B172" s="32"/>
      <c r="D172" s="160" t="s">
        <v>180</v>
      </c>
      <c r="F172" s="161" t="s">
        <v>2336</v>
      </c>
      <c r="I172" s="93"/>
      <c r="L172" s="32"/>
      <c r="M172" s="162"/>
      <c r="N172" s="51"/>
      <c r="O172" s="51"/>
      <c r="P172" s="51"/>
      <c r="Q172" s="51"/>
      <c r="R172" s="51"/>
      <c r="S172" s="51"/>
      <c r="T172" s="52"/>
      <c r="AT172" s="18" t="s">
        <v>180</v>
      </c>
      <c r="AU172" s="18" t="s">
        <v>74</v>
      </c>
    </row>
    <row r="173" spans="2:65" s="1" customFormat="1" ht="16.5" customHeight="1">
      <c r="B173" s="147"/>
      <c r="C173" s="148" t="s">
        <v>74</v>
      </c>
      <c r="D173" s="148" t="s">
        <v>173</v>
      </c>
      <c r="E173" s="149" t="s">
        <v>2237</v>
      </c>
      <c r="F173" s="150" t="s">
        <v>2337</v>
      </c>
      <c r="G173" s="151" t="s">
        <v>966</v>
      </c>
      <c r="H173" s="152">
        <v>495</v>
      </c>
      <c r="I173" s="153"/>
      <c r="J173" s="154">
        <f>ROUND(I173*H173,2)</f>
        <v>0</v>
      </c>
      <c r="K173" s="150" t="s">
        <v>3</v>
      </c>
      <c r="L173" s="32"/>
      <c r="M173" s="155" t="s">
        <v>3</v>
      </c>
      <c r="N173" s="156" t="s">
        <v>45</v>
      </c>
      <c r="O173" s="51"/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AR173" s="18" t="s">
        <v>178</v>
      </c>
      <c r="AT173" s="18" t="s">
        <v>173</v>
      </c>
      <c r="AU173" s="18" t="s">
        <v>74</v>
      </c>
      <c r="AY173" s="18" t="s">
        <v>171</v>
      </c>
      <c r="BE173" s="159">
        <f>IF(N173="základní",J173,0)</f>
        <v>0</v>
      </c>
      <c r="BF173" s="159">
        <f>IF(N173="snížená",J173,0)</f>
        <v>0</v>
      </c>
      <c r="BG173" s="159">
        <f>IF(N173="zákl. přenesená",J173,0)</f>
        <v>0</v>
      </c>
      <c r="BH173" s="159">
        <f>IF(N173="sníž. přenesená",J173,0)</f>
        <v>0</v>
      </c>
      <c r="BI173" s="159">
        <f>IF(N173="nulová",J173,0)</f>
        <v>0</v>
      </c>
      <c r="BJ173" s="18" t="s">
        <v>82</v>
      </c>
      <c r="BK173" s="159">
        <f>ROUND(I173*H173,2)</f>
        <v>0</v>
      </c>
      <c r="BL173" s="18" t="s">
        <v>178</v>
      </c>
      <c r="BM173" s="18" t="s">
        <v>988</v>
      </c>
    </row>
    <row r="174" spans="2:47" s="1" customFormat="1" ht="12">
      <c r="B174" s="32"/>
      <c r="D174" s="160" t="s">
        <v>180</v>
      </c>
      <c r="F174" s="161" t="s">
        <v>2337</v>
      </c>
      <c r="I174" s="93"/>
      <c r="L174" s="32"/>
      <c r="M174" s="162"/>
      <c r="N174" s="51"/>
      <c r="O174" s="51"/>
      <c r="P174" s="51"/>
      <c r="Q174" s="51"/>
      <c r="R174" s="51"/>
      <c r="S174" s="51"/>
      <c r="T174" s="52"/>
      <c r="AT174" s="18" t="s">
        <v>180</v>
      </c>
      <c r="AU174" s="18" t="s">
        <v>74</v>
      </c>
    </row>
    <row r="175" spans="2:63" s="11" customFormat="1" ht="25.9" customHeight="1">
      <c r="B175" s="134"/>
      <c r="D175" s="135" t="s">
        <v>73</v>
      </c>
      <c r="E175" s="136" t="s">
        <v>2035</v>
      </c>
      <c r="F175" s="136" t="s">
        <v>2338</v>
      </c>
      <c r="I175" s="137"/>
      <c r="J175" s="138">
        <f>BK175</f>
        <v>0</v>
      </c>
      <c r="L175" s="134"/>
      <c r="M175" s="139"/>
      <c r="N175" s="140"/>
      <c r="O175" s="140"/>
      <c r="P175" s="141">
        <f>SUM(P176:P187)</f>
        <v>0</v>
      </c>
      <c r="Q175" s="140"/>
      <c r="R175" s="141">
        <f>SUM(R176:R187)</f>
        <v>0</v>
      </c>
      <c r="S175" s="140"/>
      <c r="T175" s="142">
        <f>SUM(T176:T187)</f>
        <v>0</v>
      </c>
      <c r="AR175" s="135" t="s">
        <v>82</v>
      </c>
      <c r="AT175" s="143" t="s">
        <v>73</v>
      </c>
      <c r="AU175" s="143" t="s">
        <v>74</v>
      </c>
      <c r="AY175" s="135" t="s">
        <v>171</v>
      </c>
      <c r="BK175" s="144">
        <f>SUM(BK176:BK187)</f>
        <v>0</v>
      </c>
    </row>
    <row r="176" spans="2:65" s="1" customFormat="1" ht="16.5" customHeight="1">
      <c r="B176" s="147"/>
      <c r="C176" s="148" t="s">
        <v>74</v>
      </c>
      <c r="D176" s="148" t="s">
        <v>173</v>
      </c>
      <c r="E176" s="149" t="s">
        <v>2339</v>
      </c>
      <c r="F176" s="150" t="s">
        <v>2340</v>
      </c>
      <c r="G176" s="151" t="s">
        <v>2075</v>
      </c>
      <c r="H176" s="152">
        <v>1</v>
      </c>
      <c r="I176" s="153"/>
      <c r="J176" s="154">
        <f>ROUND(I176*H176,2)</f>
        <v>0</v>
      </c>
      <c r="K176" s="150" t="s">
        <v>3</v>
      </c>
      <c r="L176" s="32"/>
      <c r="M176" s="155" t="s">
        <v>3</v>
      </c>
      <c r="N176" s="156" t="s">
        <v>45</v>
      </c>
      <c r="O176" s="51"/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AR176" s="18" t="s">
        <v>178</v>
      </c>
      <c r="AT176" s="18" t="s">
        <v>173</v>
      </c>
      <c r="AU176" s="18" t="s">
        <v>82</v>
      </c>
      <c r="AY176" s="18" t="s">
        <v>171</v>
      </c>
      <c r="BE176" s="159">
        <f>IF(N176="základní",J176,0)</f>
        <v>0</v>
      </c>
      <c r="BF176" s="159">
        <f>IF(N176="snížená",J176,0)</f>
        <v>0</v>
      </c>
      <c r="BG176" s="159">
        <f>IF(N176="zákl. přenesená",J176,0)</f>
        <v>0</v>
      </c>
      <c r="BH176" s="159">
        <f>IF(N176="sníž. přenesená",J176,0)</f>
        <v>0</v>
      </c>
      <c r="BI176" s="159">
        <f>IF(N176="nulová",J176,0)</f>
        <v>0</v>
      </c>
      <c r="BJ176" s="18" t="s">
        <v>82</v>
      </c>
      <c r="BK176" s="159">
        <f>ROUND(I176*H176,2)</f>
        <v>0</v>
      </c>
      <c r="BL176" s="18" t="s">
        <v>178</v>
      </c>
      <c r="BM176" s="18" t="s">
        <v>996</v>
      </c>
    </row>
    <row r="177" spans="2:47" s="1" customFormat="1" ht="12">
      <c r="B177" s="32"/>
      <c r="D177" s="160" t="s">
        <v>180</v>
      </c>
      <c r="F177" s="161" t="s">
        <v>2340</v>
      </c>
      <c r="I177" s="93"/>
      <c r="L177" s="32"/>
      <c r="M177" s="162"/>
      <c r="N177" s="51"/>
      <c r="O177" s="51"/>
      <c r="P177" s="51"/>
      <c r="Q177" s="51"/>
      <c r="R177" s="51"/>
      <c r="S177" s="51"/>
      <c r="T177" s="52"/>
      <c r="AT177" s="18" t="s">
        <v>180</v>
      </c>
      <c r="AU177" s="18" t="s">
        <v>82</v>
      </c>
    </row>
    <row r="178" spans="2:65" s="1" customFormat="1" ht="16.5" customHeight="1">
      <c r="B178" s="147"/>
      <c r="C178" s="148" t="s">
        <v>74</v>
      </c>
      <c r="D178" s="148" t="s">
        <v>173</v>
      </c>
      <c r="E178" s="149" t="s">
        <v>2341</v>
      </c>
      <c r="F178" s="150" t="s">
        <v>2342</v>
      </c>
      <c r="G178" s="151" t="s">
        <v>2075</v>
      </c>
      <c r="H178" s="152">
        <v>1</v>
      </c>
      <c r="I178" s="153"/>
      <c r="J178" s="154">
        <f>ROUND(I178*H178,2)</f>
        <v>0</v>
      </c>
      <c r="K178" s="150" t="s">
        <v>3</v>
      </c>
      <c r="L178" s="32"/>
      <c r="M178" s="155" t="s">
        <v>3</v>
      </c>
      <c r="N178" s="156" t="s">
        <v>45</v>
      </c>
      <c r="O178" s="51"/>
      <c r="P178" s="157">
        <f>O178*H178</f>
        <v>0</v>
      </c>
      <c r="Q178" s="157">
        <v>0</v>
      </c>
      <c r="R178" s="157">
        <f>Q178*H178</f>
        <v>0</v>
      </c>
      <c r="S178" s="157">
        <v>0</v>
      </c>
      <c r="T178" s="158">
        <f>S178*H178</f>
        <v>0</v>
      </c>
      <c r="AR178" s="18" t="s">
        <v>178</v>
      </c>
      <c r="AT178" s="18" t="s">
        <v>173</v>
      </c>
      <c r="AU178" s="18" t="s">
        <v>82</v>
      </c>
      <c r="AY178" s="18" t="s">
        <v>171</v>
      </c>
      <c r="BE178" s="159">
        <f>IF(N178="základní",J178,0)</f>
        <v>0</v>
      </c>
      <c r="BF178" s="159">
        <f>IF(N178="snížená",J178,0)</f>
        <v>0</v>
      </c>
      <c r="BG178" s="159">
        <f>IF(N178="zákl. přenesená",J178,0)</f>
        <v>0</v>
      </c>
      <c r="BH178" s="159">
        <f>IF(N178="sníž. přenesená",J178,0)</f>
        <v>0</v>
      </c>
      <c r="BI178" s="159">
        <f>IF(N178="nulová",J178,0)</f>
        <v>0</v>
      </c>
      <c r="BJ178" s="18" t="s">
        <v>82</v>
      </c>
      <c r="BK178" s="159">
        <f>ROUND(I178*H178,2)</f>
        <v>0</v>
      </c>
      <c r="BL178" s="18" t="s">
        <v>178</v>
      </c>
      <c r="BM178" s="18" t="s">
        <v>1006</v>
      </c>
    </row>
    <row r="179" spans="2:47" s="1" customFormat="1" ht="12">
      <c r="B179" s="32"/>
      <c r="D179" s="160" t="s">
        <v>180</v>
      </c>
      <c r="F179" s="161" t="s">
        <v>2342</v>
      </c>
      <c r="I179" s="93"/>
      <c r="L179" s="32"/>
      <c r="M179" s="162"/>
      <c r="N179" s="51"/>
      <c r="O179" s="51"/>
      <c r="P179" s="51"/>
      <c r="Q179" s="51"/>
      <c r="R179" s="51"/>
      <c r="S179" s="51"/>
      <c r="T179" s="52"/>
      <c r="AT179" s="18" t="s">
        <v>180</v>
      </c>
      <c r="AU179" s="18" t="s">
        <v>82</v>
      </c>
    </row>
    <row r="180" spans="2:65" s="1" customFormat="1" ht="16.5" customHeight="1">
      <c r="B180" s="147"/>
      <c r="C180" s="148" t="s">
        <v>74</v>
      </c>
      <c r="D180" s="148" t="s">
        <v>173</v>
      </c>
      <c r="E180" s="149" t="s">
        <v>2343</v>
      </c>
      <c r="F180" s="150" t="s">
        <v>2344</v>
      </c>
      <c r="G180" s="151" t="s">
        <v>2075</v>
      </c>
      <c r="H180" s="152">
        <v>1</v>
      </c>
      <c r="I180" s="153"/>
      <c r="J180" s="154">
        <f>ROUND(I180*H180,2)</f>
        <v>0</v>
      </c>
      <c r="K180" s="150" t="s">
        <v>3</v>
      </c>
      <c r="L180" s="32"/>
      <c r="M180" s="155" t="s">
        <v>3</v>
      </c>
      <c r="N180" s="156" t="s">
        <v>45</v>
      </c>
      <c r="O180" s="51"/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AR180" s="18" t="s">
        <v>178</v>
      </c>
      <c r="AT180" s="18" t="s">
        <v>173</v>
      </c>
      <c r="AU180" s="18" t="s">
        <v>82</v>
      </c>
      <c r="AY180" s="18" t="s">
        <v>171</v>
      </c>
      <c r="BE180" s="159">
        <f>IF(N180="základní",J180,0)</f>
        <v>0</v>
      </c>
      <c r="BF180" s="159">
        <f>IF(N180="snížená",J180,0)</f>
        <v>0</v>
      </c>
      <c r="BG180" s="159">
        <f>IF(N180="zákl. přenesená",J180,0)</f>
        <v>0</v>
      </c>
      <c r="BH180" s="159">
        <f>IF(N180="sníž. přenesená",J180,0)</f>
        <v>0</v>
      </c>
      <c r="BI180" s="159">
        <f>IF(N180="nulová",J180,0)</f>
        <v>0</v>
      </c>
      <c r="BJ180" s="18" t="s">
        <v>82</v>
      </c>
      <c r="BK180" s="159">
        <f>ROUND(I180*H180,2)</f>
        <v>0</v>
      </c>
      <c r="BL180" s="18" t="s">
        <v>178</v>
      </c>
      <c r="BM180" s="18" t="s">
        <v>1018</v>
      </c>
    </row>
    <row r="181" spans="2:47" s="1" customFormat="1" ht="12">
      <c r="B181" s="32"/>
      <c r="D181" s="160" t="s">
        <v>180</v>
      </c>
      <c r="F181" s="161" t="s">
        <v>2344</v>
      </c>
      <c r="I181" s="93"/>
      <c r="L181" s="32"/>
      <c r="M181" s="162"/>
      <c r="N181" s="51"/>
      <c r="O181" s="51"/>
      <c r="P181" s="51"/>
      <c r="Q181" s="51"/>
      <c r="R181" s="51"/>
      <c r="S181" s="51"/>
      <c r="T181" s="52"/>
      <c r="AT181" s="18" t="s">
        <v>180</v>
      </c>
      <c r="AU181" s="18" t="s">
        <v>82</v>
      </c>
    </row>
    <row r="182" spans="2:65" s="1" customFormat="1" ht="16.5" customHeight="1">
      <c r="B182" s="147"/>
      <c r="C182" s="148" t="s">
        <v>74</v>
      </c>
      <c r="D182" s="148" t="s">
        <v>173</v>
      </c>
      <c r="E182" s="149" t="s">
        <v>2345</v>
      </c>
      <c r="F182" s="150" t="s">
        <v>2346</v>
      </c>
      <c r="G182" s="151" t="s">
        <v>2075</v>
      </c>
      <c r="H182" s="152">
        <v>1</v>
      </c>
      <c r="I182" s="153"/>
      <c r="J182" s="154">
        <f>ROUND(I182*H182,2)</f>
        <v>0</v>
      </c>
      <c r="K182" s="150" t="s">
        <v>3</v>
      </c>
      <c r="L182" s="32"/>
      <c r="M182" s="155" t="s">
        <v>3</v>
      </c>
      <c r="N182" s="156" t="s">
        <v>45</v>
      </c>
      <c r="O182" s="51"/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AR182" s="18" t="s">
        <v>178</v>
      </c>
      <c r="AT182" s="18" t="s">
        <v>173</v>
      </c>
      <c r="AU182" s="18" t="s">
        <v>82</v>
      </c>
      <c r="AY182" s="18" t="s">
        <v>171</v>
      </c>
      <c r="BE182" s="159">
        <f>IF(N182="základní",J182,0)</f>
        <v>0</v>
      </c>
      <c r="BF182" s="159">
        <f>IF(N182="snížená",J182,0)</f>
        <v>0</v>
      </c>
      <c r="BG182" s="159">
        <f>IF(N182="zákl. přenesená",J182,0)</f>
        <v>0</v>
      </c>
      <c r="BH182" s="159">
        <f>IF(N182="sníž. přenesená",J182,0)</f>
        <v>0</v>
      </c>
      <c r="BI182" s="159">
        <f>IF(N182="nulová",J182,0)</f>
        <v>0</v>
      </c>
      <c r="BJ182" s="18" t="s">
        <v>82</v>
      </c>
      <c r="BK182" s="159">
        <f>ROUND(I182*H182,2)</f>
        <v>0</v>
      </c>
      <c r="BL182" s="18" t="s">
        <v>178</v>
      </c>
      <c r="BM182" s="18" t="s">
        <v>1028</v>
      </c>
    </row>
    <row r="183" spans="2:47" s="1" customFormat="1" ht="12">
      <c r="B183" s="32"/>
      <c r="D183" s="160" t="s">
        <v>180</v>
      </c>
      <c r="F183" s="161" t="s">
        <v>2346</v>
      </c>
      <c r="I183" s="93"/>
      <c r="L183" s="32"/>
      <c r="M183" s="162"/>
      <c r="N183" s="51"/>
      <c r="O183" s="51"/>
      <c r="P183" s="51"/>
      <c r="Q183" s="51"/>
      <c r="R183" s="51"/>
      <c r="S183" s="51"/>
      <c r="T183" s="52"/>
      <c r="AT183" s="18" t="s">
        <v>180</v>
      </c>
      <c r="AU183" s="18" t="s">
        <v>82</v>
      </c>
    </row>
    <row r="184" spans="2:65" s="1" customFormat="1" ht="16.5" customHeight="1">
      <c r="B184" s="147"/>
      <c r="C184" s="148" t="s">
        <v>74</v>
      </c>
      <c r="D184" s="148" t="s">
        <v>173</v>
      </c>
      <c r="E184" s="149" t="s">
        <v>2347</v>
      </c>
      <c r="F184" s="150" t="s">
        <v>2348</v>
      </c>
      <c r="G184" s="151" t="s">
        <v>2075</v>
      </c>
      <c r="H184" s="152">
        <v>1</v>
      </c>
      <c r="I184" s="153"/>
      <c r="J184" s="154">
        <f>ROUND(I184*H184,2)</f>
        <v>0</v>
      </c>
      <c r="K184" s="150" t="s">
        <v>3</v>
      </c>
      <c r="L184" s="32"/>
      <c r="M184" s="155" t="s">
        <v>3</v>
      </c>
      <c r="N184" s="156" t="s">
        <v>45</v>
      </c>
      <c r="O184" s="51"/>
      <c r="P184" s="157">
        <f>O184*H184</f>
        <v>0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AR184" s="18" t="s">
        <v>178</v>
      </c>
      <c r="AT184" s="18" t="s">
        <v>173</v>
      </c>
      <c r="AU184" s="18" t="s">
        <v>82</v>
      </c>
      <c r="AY184" s="18" t="s">
        <v>171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18" t="s">
        <v>82</v>
      </c>
      <c r="BK184" s="159">
        <f>ROUND(I184*H184,2)</f>
        <v>0</v>
      </c>
      <c r="BL184" s="18" t="s">
        <v>178</v>
      </c>
      <c r="BM184" s="18" t="s">
        <v>1040</v>
      </c>
    </row>
    <row r="185" spans="2:47" s="1" customFormat="1" ht="12">
      <c r="B185" s="32"/>
      <c r="D185" s="160" t="s">
        <v>180</v>
      </c>
      <c r="F185" s="161" t="s">
        <v>2349</v>
      </c>
      <c r="I185" s="93"/>
      <c r="L185" s="32"/>
      <c r="M185" s="162"/>
      <c r="N185" s="51"/>
      <c r="O185" s="51"/>
      <c r="P185" s="51"/>
      <c r="Q185" s="51"/>
      <c r="R185" s="51"/>
      <c r="S185" s="51"/>
      <c r="T185" s="52"/>
      <c r="AT185" s="18" t="s">
        <v>180</v>
      </c>
      <c r="AU185" s="18" t="s">
        <v>82</v>
      </c>
    </row>
    <row r="186" spans="2:65" s="1" customFormat="1" ht="16.5" customHeight="1">
      <c r="B186" s="147"/>
      <c r="C186" s="148" t="s">
        <v>74</v>
      </c>
      <c r="D186" s="148" t="s">
        <v>173</v>
      </c>
      <c r="E186" s="149" t="s">
        <v>2350</v>
      </c>
      <c r="F186" s="150" t="s">
        <v>2351</v>
      </c>
      <c r="G186" s="151" t="s">
        <v>2075</v>
      </c>
      <c r="H186" s="152">
        <v>1</v>
      </c>
      <c r="I186" s="153"/>
      <c r="J186" s="154">
        <f>ROUND(I186*H186,2)</f>
        <v>0</v>
      </c>
      <c r="K186" s="150" t="s">
        <v>3</v>
      </c>
      <c r="L186" s="32"/>
      <c r="M186" s="155" t="s">
        <v>3</v>
      </c>
      <c r="N186" s="156" t="s">
        <v>45</v>
      </c>
      <c r="O186" s="51"/>
      <c r="P186" s="157">
        <f>O186*H186</f>
        <v>0</v>
      </c>
      <c r="Q186" s="157">
        <v>0</v>
      </c>
      <c r="R186" s="157">
        <f>Q186*H186</f>
        <v>0</v>
      </c>
      <c r="S186" s="157">
        <v>0</v>
      </c>
      <c r="T186" s="158">
        <f>S186*H186</f>
        <v>0</v>
      </c>
      <c r="AR186" s="18" t="s">
        <v>178</v>
      </c>
      <c r="AT186" s="18" t="s">
        <v>173</v>
      </c>
      <c r="AU186" s="18" t="s">
        <v>82</v>
      </c>
      <c r="AY186" s="18" t="s">
        <v>171</v>
      </c>
      <c r="BE186" s="159">
        <f>IF(N186="základní",J186,0)</f>
        <v>0</v>
      </c>
      <c r="BF186" s="159">
        <f>IF(N186="snížená",J186,0)</f>
        <v>0</v>
      </c>
      <c r="BG186" s="159">
        <f>IF(N186="zákl. přenesená",J186,0)</f>
        <v>0</v>
      </c>
      <c r="BH186" s="159">
        <f>IF(N186="sníž. přenesená",J186,0)</f>
        <v>0</v>
      </c>
      <c r="BI186" s="159">
        <f>IF(N186="nulová",J186,0)</f>
        <v>0</v>
      </c>
      <c r="BJ186" s="18" t="s">
        <v>82</v>
      </c>
      <c r="BK186" s="159">
        <f>ROUND(I186*H186,2)</f>
        <v>0</v>
      </c>
      <c r="BL186" s="18" t="s">
        <v>178</v>
      </c>
      <c r="BM186" s="18" t="s">
        <v>1055</v>
      </c>
    </row>
    <row r="187" spans="2:47" s="1" customFormat="1" ht="12">
      <c r="B187" s="32"/>
      <c r="D187" s="160" t="s">
        <v>180</v>
      </c>
      <c r="F187" s="161" t="s">
        <v>2351</v>
      </c>
      <c r="I187" s="93"/>
      <c r="L187" s="32"/>
      <c r="M187" s="186"/>
      <c r="N187" s="187"/>
      <c r="O187" s="187"/>
      <c r="P187" s="187"/>
      <c r="Q187" s="187"/>
      <c r="R187" s="187"/>
      <c r="S187" s="187"/>
      <c r="T187" s="188"/>
      <c r="AT187" s="18" t="s">
        <v>180</v>
      </c>
      <c r="AU187" s="18" t="s">
        <v>82</v>
      </c>
    </row>
    <row r="188" spans="2:12" s="1" customFormat="1" ht="6.95" customHeight="1">
      <c r="B188" s="41"/>
      <c r="C188" s="42"/>
      <c r="D188" s="42"/>
      <c r="E188" s="42"/>
      <c r="F188" s="42"/>
      <c r="G188" s="42"/>
      <c r="H188" s="42"/>
      <c r="I188" s="109"/>
      <c r="J188" s="42"/>
      <c r="K188" s="42"/>
      <c r="L188" s="32"/>
    </row>
  </sheetData>
  <autoFilter ref="C85:K187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4"/>
  <sheetViews>
    <sheetView showGridLines="0" workbookViewId="0" topLeftCell="A184">
      <selection activeCell="F197" sqref="F19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100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258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2352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ROUND(J96,2)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ROUND((SUM(BE96:BE213)),2)</f>
        <v>0</v>
      </c>
      <c r="I35" s="101">
        <v>0.21</v>
      </c>
      <c r="J35" s="100">
        <f>ROUND(((SUM(BE96:BE213))*I35),2)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ROUND((SUM(BF96:BF213)),2)</f>
        <v>0</v>
      </c>
      <c r="I36" s="101">
        <v>0.15</v>
      </c>
      <c r="J36" s="100">
        <f>ROUND(((SUM(BF96:BF213))*I36),2)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ROUND((SUM(BG96:BG213)),2)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ROUND((SUM(BH96:BH213)),2)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ROUND((SUM(BI96:BI213)),2)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258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04 - Ústřední vytápění - hala - kanceláře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J96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2353</v>
      </c>
      <c r="E64" s="117"/>
      <c r="F64" s="117"/>
      <c r="G64" s="117"/>
      <c r="H64" s="117"/>
      <c r="I64" s="118"/>
      <c r="J64" s="119">
        <f>J97</f>
        <v>0</v>
      </c>
      <c r="L64" s="115"/>
    </row>
    <row r="65" spans="2:12" s="8" customFormat="1" ht="24.95" customHeight="1">
      <c r="B65" s="115"/>
      <c r="D65" s="116" t="s">
        <v>2354</v>
      </c>
      <c r="E65" s="117"/>
      <c r="F65" s="117"/>
      <c r="G65" s="117"/>
      <c r="H65" s="117"/>
      <c r="I65" s="118"/>
      <c r="J65" s="119">
        <f>J107</f>
        <v>0</v>
      </c>
      <c r="L65" s="115"/>
    </row>
    <row r="66" spans="2:12" s="8" customFormat="1" ht="24.95" customHeight="1">
      <c r="B66" s="115"/>
      <c r="D66" s="116" t="s">
        <v>2355</v>
      </c>
      <c r="E66" s="117"/>
      <c r="F66" s="117"/>
      <c r="G66" s="117"/>
      <c r="H66" s="117"/>
      <c r="I66" s="118"/>
      <c r="J66" s="119">
        <f>J126</f>
        <v>0</v>
      </c>
      <c r="L66" s="115"/>
    </row>
    <row r="67" spans="2:12" s="9" customFormat="1" ht="19.9" customHeight="1">
      <c r="B67" s="120"/>
      <c r="D67" s="121" t="s">
        <v>2356</v>
      </c>
      <c r="E67" s="122"/>
      <c r="F67" s="122"/>
      <c r="G67" s="122"/>
      <c r="H67" s="122"/>
      <c r="I67" s="123"/>
      <c r="J67" s="124">
        <f>J127</f>
        <v>0</v>
      </c>
      <c r="L67" s="120"/>
    </row>
    <row r="68" spans="2:12" s="8" customFormat="1" ht="24.95" customHeight="1">
      <c r="B68" s="115"/>
      <c r="D68" s="116" t="s">
        <v>2357</v>
      </c>
      <c r="E68" s="117"/>
      <c r="F68" s="117"/>
      <c r="G68" s="117"/>
      <c r="H68" s="117"/>
      <c r="I68" s="118"/>
      <c r="J68" s="119">
        <f>J166</f>
        <v>0</v>
      </c>
      <c r="L68" s="115"/>
    </row>
    <row r="69" spans="2:12" s="9" customFormat="1" ht="19.9" customHeight="1">
      <c r="B69" s="120"/>
      <c r="D69" s="121" t="s">
        <v>2358</v>
      </c>
      <c r="E69" s="122"/>
      <c r="F69" s="122"/>
      <c r="G69" s="122"/>
      <c r="H69" s="122"/>
      <c r="I69" s="123"/>
      <c r="J69" s="124">
        <f>J167</f>
        <v>0</v>
      </c>
      <c r="L69" s="120"/>
    </row>
    <row r="70" spans="2:12" s="8" customFormat="1" ht="24.95" customHeight="1">
      <c r="B70" s="115"/>
      <c r="D70" s="116" t="s">
        <v>2359</v>
      </c>
      <c r="E70" s="117"/>
      <c r="F70" s="117"/>
      <c r="G70" s="117"/>
      <c r="H70" s="117"/>
      <c r="I70" s="118"/>
      <c r="J70" s="119">
        <f>J176</f>
        <v>0</v>
      </c>
      <c r="L70" s="115"/>
    </row>
    <row r="71" spans="2:12" s="8" customFormat="1" ht="24.95" customHeight="1">
      <c r="B71" s="115"/>
      <c r="D71" s="116" t="s">
        <v>2360</v>
      </c>
      <c r="E71" s="117"/>
      <c r="F71" s="117"/>
      <c r="G71" s="117"/>
      <c r="H71" s="117"/>
      <c r="I71" s="118"/>
      <c r="J71" s="119">
        <f>J188</f>
        <v>0</v>
      </c>
      <c r="L71" s="115"/>
    </row>
    <row r="72" spans="2:12" s="8" customFormat="1" ht="24.95" customHeight="1">
      <c r="B72" s="115"/>
      <c r="D72" s="116" t="s">
        <v>2361</v>
      </c>
      <c r="E72" s="117"/>
      <c r="F72" s="117"/>
      <c r="G72" s="117"/>
      <c r="H72" s="117"/>
      <c r="I72" s="118"/>
      <c r="J72" s="119">
        <f>J199</f>
        <v>0</v>
      </c>
      <c r="L72" s="115"/>
    </row>
    <row r="73" spans="2:12" s="8" customFormat="1" ht="24.95" customHeight="1">
      <c r="B73" s="115"/>
      <c r="D73" s="116" t="s">
        <v>2362</v>
      </c>
      <c r="E73" s="117"/>
      <c r="F73" s="117"/>
      <c r="G73" s="117"/>
      <c r="H73" s="117"/>
      <c r="I73" s="118"/>
      <c r="J73" s="119">
        <f>J202</f>
        <v>0</v>
      </c>
      <c r="L73" s="115"/>
    </row>
    <row r="74" spans="2:12" s="8" customFormat="1" ht="24.95" customHeight="1">
      <c r="B74" s="115"/>
      <c r="D74" s="116" t="s">
        <v>2363</v>
      </c>
      <c r="E74" s="117"/>
      <c r="F74" s="117"/>
      <c r="G74" s="117"/>
      <c r="H74" s="117"/>
      <c r="I74" s="118"/>
      <c r="J74" s="119">
        <f>J205</f>
        <v>0</v>
      </c>
      <c r="L74" s="115"/>
    </row>
    <row r="75" spans="2:12" s="1" customFormat="1" ht="21.75" customHeight="1">
      <c r="B75" s="32"/>
      <c r="I75" s="93"/>
      <c r="L75" s="32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109"/>
      <c r="J76" s="42"/>
      <c r="K76" s="42"/>
      <c r="L76" s="32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110"/>
      <c r="J80" s="44"/>
      <c r="K80" s="44"/>
      <c r="L80" s="32"/>
    </row>
    <row r="81" spans="2:12" s="1" customFormat="1" ht="24.95" customHeight="1">
      <c r="B81" s="32"/>
      <c r="C81" s="22" t="s">
        <v>156</v>
      </c>
      <c r="I81" s="93"/>
      <c r="L81" s="32"/>
    </row>
    <row r="82" spans="2:12" s="1" customFormat="1" ht="6.95" customHeight="1">
      <c r="B82" s="32"/>
      <c r="I82" s="93"/>
      <c r="L82" s="32"/>
    </row>
    <row r="83" spans="2:12" s="1" customFormat="1" ht="12" customHeight="1">
      <c r="B83" s="32"/>
      <c r="C83" s="27" t="s">
        <v>17</v>
      </c>
      <c r="I83" s="93"/>
      <c r="L83" s="32"/>
    </row>
    <row r="84" spans="2:12" s="1" customFormat="1" ht="16.5" customHeight="1">
      <c r="B84" s="32"/>
      <c r="E84" s="334" t="str">
        <f>E7</f>
        <v>Rozšíření výrobních kapacit společnosti ZELENKA s.r.o.</v>
      </c>
      <c r="F84" s="335"/>
      <c r="G84" s="335"/>
      <c r="H84" s="335"/>
      <c r="I84" s="93"/>
      <c r="L84" s="32"/>
    </row>
    <row r="85" spans="2:12" ht="12" customHeight="1">
      <c r="B85" s="21"/>
      <c r="C85" s="27" t="s">
        <v>144</v>
      </c>
      <c r="L85" s="21"/>
    </row>
    <row r="86" spans="2:12" s="1" customFormat="1" ht="16.5" customHeight="1">
      <c r="B86" s="32"/>
      <c r="E86" s="334" t="s">
        <v>258</v>
      </c>
      <c r="F86" s="317"/>
      <c r="G86" s="317"/>
      <c r="H86" s="317"/>
      <c r="I86" s="93"/>
      <c r="L86" s="32"/>
    </row>
    <row r="87" spans="2:12" s="1" customFormat="1" ht="12" customHeight="1">
      <c r="B87" s="32"/>
      <c r="C87" s="27" t="s">
        <v>259</v>
      </c>
      <c r="I87" s="93"/>
      <c r="L87" s="32"/>
    </row>
    <row r="88" spans="2:12" s="1" customFormat="1" ht="16.5" customHeight="1">
      <c r="B88" s="32"/>
      <c r="E88" s="318" t="str">
        <f>E11</f>
        <v>04 - Ústřední vytápění - hala - kanceláře</v>
      </c>
      <c r="F88" s="317"/>
      <c r="G88" s="317"/>
      <c r="H88" s="317"/>
      <c r="I88" s="93"/>
      <c r="L88" s="32"/>
    </row>
    <row r="89" spans="2:12" s="1" customFormat="1" ht="6.95" customHeight="1">
      <c r="B89" s="32"/>
      <c r="I89" s="93"/>
      <c r="L89" s="32"/>
    </row>
    <row r="90" spans="2:12" s="1" customFormat="1" ht="12" customHeight="1">
      <c r="B90" s="32"/>
      <c r="C90" s="27" t="s">
        <v>21</v>
      </c>
      <c r="F90" s="18" t="str">
        <f>F14</f>
        <v>Židlochovice, Topolová 910, PSČ 667 01</v>
      </c>
      <c r="I90" s="94" t="s">
        <v>23</v>
      </c>
      <c r="J90" s="48" t="str">
        <f>IF(J14="","",J14)</f>
        <v>9. 1. 2019</v>
      </c>
      <c r="L90" s="32"/>
    </row>
    <row r="91" spans="2:12" s="1" customFormat="1" ht="6.95" customHeight="1">
      <c r="B91" s="32"/>
      <c r="I91" s="93"/>
      <c r="L91" s="32"/>
    </row>
    <row r="92" spans="2:12" s="1" customFormat="1" ht="24.95" customHeight="1">
      <c r="B92" s="32"/>
      <c r="C92" s="27" t="s">
        <v>25</v>
      </c>
      <c r="F92" s="18" t="str">
        <f>E17</f>
        <v>A77 architektonický ateliér Brno, s.r.o.</v>
      </c>
      <c r="I92" s="94" t="s">
        <v>33</v>
      </c>
      <c r="J92" s="30" t="str">
        <f>E23</f>
        <v>A77 architektonický ateliér Brno, s.r.o.</v>
      </c>
      <c r="L92" s="32"/>
    </row>
    <row r="93" spans="2:12" s="1" customFormat="1" ht="13.7" customHeight="1">
      <c r="B93" s="32"/>
      <c r="C93" s="27" t="s">
        <v>31</v>
      </c>
      <c r="F93" s="18" t="str">
        <f>IF(E20="","",E20)</f>
        <v>Vyplň údaj</v>
      </c>
      <c r="I93" s="94" t="s">
        <v>35</v>
      </c>
      <c r="J93" s="30" t="str">
        <f>E26</f>
        <v>HAVO Consult s.r.o.</v>
      </c>
      <c r="L93" s="32"/>
    </row>
    <row r="94" spans="2:12" s="1" customFormat="1" ht="10.35" customHeight="1">
      <c r="B94" s="32"/>
      <c r="I94" s="93"/>
      <c r="L94" s="32"/>
    </row>
    <row r="95" spans="2:20" s="10" customFormat="1" ht="29.25" customHeight="1">
      <c r="B95" s="125"/>
      <c r="C95" s="126" t="s">
        <v>157</v>
      </c>
      <c r="D95" s="127" t="s">
        <v>59</v>
      </c>
      <c r="E95" s="127" t="s">
        <v>55</v>
      </c>
      <c r="F95" s="127" t="s">
        <v>56</v>
      </c>
      <c r="G95" s="127" t="s">
        <v>158</v>
      </c>
      <c r="H95" s="127" t="s">
        <v>159</v>
      </c>
      <c r="I95" s="128" t="s">
        <v>160</v>
      </c>
      <c r="J95" s="127" t="s">
        <v>148</v>
      </c>
      <c r="K95" s="129" t="s">
        <v>161</v>
      </c>
      <c r="L95" s="125"/>
      <c r="M95" s="55" t="s">
        <v>3</v>
      </c>
      <c r="N95" s="56" t="s">
        <v>44</v>
      </c>
      <c r="O95" s="56" t="s">
        <v>162</v>
      </c>
      <c r="P95" s="56" t="s">
        <v>163</v>
      </c>
      <c r="Q95" s="56" t="s">
        <v>164</v>
      </c>
      <c r="R95" s="56" t="s">
        <v>165</v>
      </c>
      <c r="S95" s="56" t="s">
        <v>166</v>
      </c>
      <c r="T95" s="57" t="s">
        <v>167</v>
      </c>
    </row>
    <row r="96" spans="2:63" s="1" customFormat="1" ht="22.9" customHeight="1">
      <c r="B96" s="32"/>
      <c r="C96" s="60" t="s">
        <v>168</v>
      </c>
      <c r="I96" s="93"/>
      <c r="J96" s="130">
        <f>BK96</f>
        <v>0</v>
      </c>
      <c r="L96" s="32"/>
      <c r="M96" s="58"/>
      <c r="N96" s="49"/>
      <c r="O96" s="49"/>
      <c r="P96" s="131">
        <f>P97+P107+P126+P166+P176+P188+P199+P202+P205</f>
        <v>0</v>
      </c>
      <c r="Q96" s="49"/>
      <c r="R96" s="131">
        <f>R97+R107+R126+R166+R176+R188+R199+R202+R205</f>
        <v>0</v>
      </c>
      <c r="S96" s="49"/>
      <c r="T96" s="132">
        <f>T97+T107+T126+T166+T176+T188+T199+T202+T205</f>
        <v>0</v>
      </c>
      <c r="AT96" s="18" t="s">
        <v>73</v>
      </c>
      <c r="AU96" s="18" t="s">
        <v>149</v>
      </c>
      <c r="BK96" s="133">
        <f>BK97+BK107+BK126+BK166+BK176+BK188+BK199+BK202+BK205</f>
        <v>0</v>
      </c>
    </row>
    <row r="97" spans="2:63" s="11" customFormat="1" ht="25.9" customHeight="1">
      <c r="B97" s="134"/>
      <c r="D97" s="135" t="s">
        <v>73</v>
      </c>
      <c r="E97" s="136" t="s">
        <v>2035</v>
      </c>
      <c r="F97" s="136" t="s">
        <v>2364</v>
      </c>
      <c r="I97" s="137"/>
      <c r="J97" s="138">
        <f>BK97</f>
        <v>0</v>
      </c>
      <c r="L97" s="134"/>
      <c r="M97" s="139"/>
      <c r="N97" s="140"/>
      <c r="O97" s="140"/>
      <c r="P97" s="141">
        <f>SUM(P98:P106)</f>
        <v>0</v>
      </c>
      <c r="Q97" s="140"/>
      <c r="R97" s="141">
        <f>SUM(R98:R106)</f>
        <v>0</v>
      </c>
      <c r="S97" s="140"/>
      <c r="T97" s="142">
        <f>SUM(T98:T106)</f>
        <v>0</v>
      </c>
      <c r="AR97" s="135" t="s">
        <v>82</v>
      </c>
      <c r="AT97" s="143" t="s">
        <v>73</v>
      </c>
      <c r="AU97" s="143" t="s">
        <v>74</v>
      </c>
      <c r="AY97" s="135" t="s">
        <v>171</v>
      </c>
      <c r="BK97" s="144">
        <f>SUM(BK98:BK106)</f>
        <v>0</v>
      </c>
    </row>
    <row r="98" spans="2:65" s="1" customFormat="1" ht="22.5" customHeight="1">
      <c r="B98" s="147"/>
      <c r="C98" s="148" t="s">
        <v>74</v>
      </c>
      <c r="D98" s="148" t="s">
        <v>173</v>
      </c>
      <c r="E98" s="149" t="s">
        <v>2365</v>
      </c>
      <c r="F98" s="150" t="s">
        <v>4358</v>
      </c>
      <c r="G98" s="151" t="s">
        <v>1025</v>
      </c>
      <c r="H98" s="152">
        <v>1</v>
      </c>
      <c r="I98" s="153"/>
      <c r="J98" s="154">
        <f>ROUND(I98*H98,2)</f>
        <v>0</v>
      </c>
      <c r="K98" s="150" t="s">
        <v>3</v>
      </c>
      <c r="L98" s="32"/>
      <c r="M98" s="155" t="s">
        <v>3</v>
      </c>
      <c r="N98" s="156" t="s">
        <v>45</v>
      </c>
      <c r="O98" s="51"/>
      <c r="P98" s="157">
        <f>O98*H98</f>
        <v>0</v>
      </c>
      <c r="Q98" s="157">
        <v>0</v>
      </c>
      <c r="R98" s="157">
        <f>Q98*H98</f>
        <v>0</v>
      </c>
      <c r="S98" s="157">
        <v>0</v>
      </c>
      <c r="T98" s="158">
        <f>S98*H98</f>
        <v>0</v>
      </c>
      <c r="AR98" s="18" t="s">
        <v>178</v>
      </c>
      <c r="AT98" s="18" t="s">
        <v>173</v>
      </c>
      <c r="AU98" s="18" t="s">
        <v>82</v>
      </c>
      <c r="AY98" s="18" t="s">
        <v>171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18" t="s">
        <v>82</v>
      </c>
      <c r="BK98" s="159">
        <f>ROUND(I98*H98,2)</f>
        <v>0</v>
      </c>
      <c r="BL98" s="18" t="s">
        <v>178</v>
      </c>
      <c r="BM98" s="18" t="s">
        <v>84</v>
      </c>
    </row>
    <row r="99" spans="2:47" s="1" customFormat="1" ht="12">
      <c r="B99" s="32"/>
      <c r="D99" s="160" t="s">
        <v>180</v>
      </c>
      <c r="F99" s="161" t="s">
        <v>4359</v>
      </c>
      <c r="I99" s="93"/>
      <c r="L99" s="32"/>
      <c r="M99" s="162"/>
      <c r="N99" s="51"/>
      <c r="O99" s="51"/>
      <c r="P99" s="51"/>
      <c r="Q99" s="51"/>
      <c r="R99" s="51"/>
      <c r="S99" s="51"/>
      <c r="T99" s="52"/>
      <c r="AT99" s="18" t="s">
        <v>180</v>
      </c>
      <c r="AU99" s="18" t="s">
        <v>82</v>
      </c>
    </row>
    <row r="100" spans="2:65" s="1" customFormat="1" ht="16.5" customHeight="1">
      <c r="B100" s="147"/>
      <c r="C100" s="148" t="s">
        <v>74</v>
      </c>
      <c r="D100" s="148" t="s">
        <v>173</v>
      </c>
      <c r="E100" s="149" t="s">
        <v>2366</v>
      </c>
      <c r="F100" s="150" t="s">
        <v>2367</v>
      </c>
      <c r="G100" s="151" t="s">
        <v>1025</v>
      </c>
      <c r="H100" s="152">
        <v>1</v>
      </c>
      <c r="I100" s="153"/>
      <c r="J100" s="154">
        <f>ROUND(I100*H100,2)</f>
        <v>0</v>
      </c>
      <c r="K100" s="150" t="s">
        <v>3</v>
      </c>
      <c r="L100" s="32"/>
      <c r="M100" s="155" t="s">
        <v>3</v>
      </c>
      <c r="N100" s="156" t="s">
        <v>45</v>
      </c>
      <c r="O100" s="51"/>
      <c r="P100" s="157">
        <f>O100*H100</f>
        <v>0</v>
      </c>
      <c r="Q100" s="157">
        <v>0</v>
      </c>
      <c r="R100" s="157">
        <f>Q100*H100</f>
        <v>0</v>
      </c>
      <c r="S100" s="157">
        <v>0</v>
      </c>
      <c r="T100" s="158">
        <f>S100*H100</f>
        <v>0</v>
      </c>
      <c r="AR100" s="18" t="s">
        <v>178</v>
      </c>
      <c r="AT100" s="18" t="s">
        <v>173</v>
      </c>
      <c r="AU100" s="18" t="s">
        <v>82</v>
      </c>
      <c r="AY100" s="18" t="s">
        <v>171</v>
      </c>
      <c r="BE100" s="159">
        <f>IF(N100="základní",J100,0)</f>
        <v>0</v>
      </c>
      <c r="BF100" s="159">
        <f>IF(N100="snížená",J100,0)</f>
        <v>0</v>
      </c>
      <c r="BG100" s="159">
        <f>IF(N100="zákl. přenesená",J100,0)</f>
        <v>0</v>
      </c>
      <c r="BH100" s="159">
        <f>IF(N100="sníž. přenesená",J100,0)</f>
        <v>0</v>
      </c>
      <c r="BI100" s="159">
        <f>IF(N100="nulová",J100,0)</f>
        <v>0</v>
      </c>
      <c r="BJ100" s="18" t="s">
        <v>82</v>
      </c>
      <c r="BK100" s="159">
        <f>ROUND(I100*H100,2)</f>
        <v>0</v>
      </c>
      <c r="BL100" s="18" t="s">
        <v>178</v>
      </c>
      <c r="BM100" s="18" t="s">
        <v>178</v>
      </c>
    </row>
    <row r="101" spans="2:47" s="1" customFormat="1" ht="12">
      <c r="B101" s="32"/>
      <c r="D101" s="160" t="s">
        <v>180</v>
      </c>
      <c r="F101" s="161" t="s">
        <v>2367</v>
      </c>
      <c r="I101" s="93"/>
      <c r="L101" s="32"/>
      <c r="M101" s="162"/>
      <c r="N101" s="51"/>
      <c r="O101" s="51"/>
      <c r="P101" s="51"/>
      <c r="Q101" s="51"/>
      <c r="R101" s="51"/>
      <c r="S101" s="51"/>
      <c r="T101" s="52"/>
      <c r="AT101" s="18" t="s">
        <v>180</v>
      </c>
      <c r="AU101" s="18" t="s">
        <v>82</v>
      </c>
    </row>
    <row r="102" spans="2:65" s="1" customFormat="1" ht="16.5" customHeight="1">
      <c r="B102" s="147"/>
      <c r="C102" s="148" t="s">
        <v>74</v>
      </c>
      <c r="D102" s="148" t="s">
        <v>173</v>
      </c>
      <c r="E102" s="149" t="s">
        <v>2368</v>
      </c>
      <c r="F102" s="150" t="s">
        <v>2369</v>
      </c>
      <c r="G102" s="151" t="s">
        <v>1025</v>
      </c>
      <c r="H102" s="152">
        <v>1</v>
      </c>
      <c r="I102" s="153"/>
      <c r="J102" s="154">
        <f>ROUND(I102*H102,2)</f>
        <v>0</v>
      </c>
      <c r="K102" s="150" t="s">
        <v>3</v>
      </c>
      <c r="L102" s="32"/>
      <c r="M102" s="155" t="s">
        <v>3</v>
      </c>
      <c r="N102" s="156" t="s">
        <v>45</v>
      </c>
      <c r="O102" s="51"/>
      <c r="P102" s="157">
        <f>O102*H102</f>
        <v>0</v>
      </c>
      <c r="Q102" s="157">
        <v>0</v>
      </c>
      <c r="R102" s="157">
        <f>Q102*H102</f>
        <v>0</v>
      </c>
      <c r="S102" s="157">
        <v>0</v>
      </c>
      <c r="T102" s="158">
        <f>S102*H102</f>
        <v>0</v>
      </c>
      <c r="AR102" s="18" t="s">
        <v>178</v>
      </c>
      <c r="AT102" s="18" t="s">
        <v>173</v>
      </c>
      <c r="AU102" s="18" t="s">
        <v>82</v>
      </c>
      <c r="AY102" s="18" t="s">
        <v>171</v>
      </c>
      <c r="BE102" s="159">
        <f>IF(N102="základní",J102,0)</f>
        <v>0</v>
      </c>
      <c r="BF102" s="159">
        <f>IF(N102="snížená",J102,0)</f>
        <v>0</v>
      </c>
      <c r="BG102" s="159">
        <f>IF(N102="zákl. přenesená",J102,0)</f>
        <v>0</v>
      </c>
      <c r="BH102" s="159">
        <f>IF(N102="sníž. přenesená",J102,0)</f>
        <v>0</v>
      </c>
      <c r="BI102" s="159">
        <f>IF(N102="nulová",J102,0)</f>
        <v>0</v>
      </c>
      <c r="BJ102" s="18" t="s">
        <v>82</v>
      </c>
      <c r="BK102" s="159">
        <f>ROUND(I102*H102,2)</f>
        <v>0</v>
      </c>
      <c r="BL102" s="18" t="s">
        <v>178</v>
      </c>
      <c r="BM102" s="18" t="s">
        <v>190</v>
      </c>
    </row>
    <row r="103" spans="2:47" s="1" customFormat="1" ht="12">
      <c r="B103" s="32"/>
      <c r="D103" s="160" t="s">
        <v>180</v>
      </c>
      <c r="F103" s="161" t="s">
        <v>2369</v>
      </c>
      <c r="I103" s="93"/>
      <c r="L103" s="32"/>
      <c r="M103" s="162"/>
      <c r="N103" s="51"/>
      <c r="O103" s="51"/>
      <c r="P103" s="51"/>
      <c r="Q103" s="51"/>
      <c r="R103" s="51"/>
      <c r="S103" s="51"/>
      <c r="T103" s="52"/>
      <c r="AT103" s="18" t="s">
        <v>180</v>
      </c>
      <c r="AU103" s="18" t="s">
        <v>82</v>
      </c>
    </row>
    <row r="104" spans="2:47" s="1" customFormat="1" ht="19.5">
      <c r="B104" s="32"/>
      <c r="D104" s="160" t="s">
        <v>649</v>
      </c>
      <c r="F104" s="207" t="s">
        <v>2370</v>
      </c>
      <c r="I104" s="93"/>
      <c r="L104" s="32"/>
      <c r="M104" s="162"/>
      <c r="N104" s="51"/>
      <c r="O104" s="51"/>
      <c r="P104" s="51"/>
      <c r="Q104" s="51"/>
      <c r="R104" s="51"/>
      <c r="S104" s="51"/>
      <c r="T104" s="52"/>
      <c r="AT104" s="18" t="s">
        <v>649</v>
      </c>
      <c r="AU104" s="18" t="s">
        <v>82</v>
      </c>
    </row>
    <row r="105" spans="2:65" s="1" customFormat="1" ht="22.5" customHeight="1">
      <c r="B105" s="147"/>
      <c r="C105" s="148" t="s">
        <v>74</v>
      </c>
      <c r="D105" s="148" t="s">
        <v>173</v>
      </c>
      <c r="E105" s="149" t="s">
        <v>2371</v>
      </c>
      <c r="F105" s="150" t="s">
        <v>2372</v>
      </c>
      <c r="G105" s="151" t="s">
        <v>1025</v>
      </c>
      <c r="H105" s="152">
        <v>1</v>
      </c>
      <c r="I105" s="153"/>
      <c r="J105" s="154">
        <f>ROUND(I105*H105,2)</f>
        <v>0</v>
      </c>
      <c r="K105" s="150" t="s">
        <v>3</v>
      </c>
      <c r="L105" s="32"/>
      <c r="M105" s="155" t="s">
        <v>3</v>
      </c>
      <c r="N105" s="156" t="s">
        <v>45</v>
      </c>
      <c r="O105" s="51"/>
      <c r="P105" s="157">
        <f>O105*H105</f>
        <v>0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18" t="s">
        <v>178</v>
      </c>
      <c r="AT105" s="18" t="s">
        <v>173</v>
      </c>
      <c r="AU105" s="18" t="s">
        <v>82</v>
      </c>
      <c r="AY105" s="18" t="s">
        <v>171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8" t="s">
        <v>82</v>
      </c>
      <c r="BK105" s="159">
        <f>ROUND(I105*H105,2)</f>
        <v>0</v>
      </c>
      <c r="BL105" s="18" t="s">
        <v>178</v>
      </c>
      <c r="BM105" s="18" t="s">
        <v>232</v>
      </c>
    </row>
    <row r="106" spans="2:47" s="1" customFormat="1" ht="19.5">
      <c r="B106" s="32"/>
      <c r="D106" s="160" t="s">
        <v>180</v>
      </c>
      <c r="F106" s="161" t="s">
        <v>2373</v>
      </c>
      <c r="I106" s="93"/>
      <c r="L106" s="32"/>
      <c r="M106" s="162"/>
      <c r="N106" s="51"/>
      <c r="O106" s="51"/>
      <c r="P106" s="51"/>
      <c r="Q106" s="51"/>
      <c r="R106" s="51"/>
      <c r="S106" s="51"/>
      <c r="T106" s="52"/>
      <c r="AT106" s="18" t="s">
        <v>180</v>
      </c>
      <c r="AU106" s="18" t="s">
        <v>82</v>
      </c>
    </row>
    <row r="107" spans="2:63" s="11" customFormat="1" ht="25.9" customHeight="1">
      <c r="B107" s="134"/>
      <c r="D107" s="135" t="s">
        <v>73</v>
      </c>
      <c r="E107" s="136" t="s">
        <v>2092</v>
      </c>
      <c r="F107" s="136" t="s">
        <v>2374</v>
      </c>
      <c r="I107" s="137"/>
      <c r="J107" s="138">
        <f>BK107</f>
        <v>0</v>
      </c>
      <c r="L107" s="134"/>
      <c r="M107" s="139"/>
      <c r="N107" s="140"/>
      <c r="O107" s="140"/>
      <c r="P107" s="141">
        <f>SUM(P108:P125)</f>
        <v>0</v>
      </c>
      <c r="Q107" s="140"/>
      <c r="R107" s="141">
        <f>SUM(R108:R125)</f>
        <v>0</v>
      </c>
      <c r="S107" s="140"/>
      <c r="T107" s="142">
        <f>SUM(T108:T125)</f>
        <v>0</v>
      </c>
      <c r="AR107" s="135" t="s">
        <v>82</v>
      </c>
      <c r="AT107" s="143" t="s">
        <v>73</v>
      </c>
      <c r="AU107" s="143" t="s">
        <v>74</v>
      </c>
      <c r="AY107" s="135" t="s">
        <v>171</v>
      </c>
      <c r="BK107" s="144">
        <f>SUM(BK108:BK125)</f>
        <v>0</v>
      </c>
    </row>
    <row r="108" spans="2:65" s="1" customFormat="1" ht="16.5" customHeight="1">
      <c r="B108" s="147"/>
      <c r="C108" s="148" t="s">
        <v>74</v>
      </c>
      <c r="D108" s="148" t="s">
        <v>173</v>
      </c>
      <c r="E108" s="149" t="s">
        <v>2375</v>
      </c>
      <c r="F108" s="150" t="s">
        <v>2376</v>
      </c>
      <c r="G108" s="151" t="s">
        <v>1025</v>
      </c>
      <c r="H108" s="152">
        <v>1</v>
      </c>
      <c r="I108" s="153"/>
      <c r="J108" s="154">
        <f>ROUND(I108*H108,2)</f>
        <v>0</v>
      </c>
      <c r="K108" s="150" t="s">
        <v>3</v>
      </c>
      <c r="L108" s="32"/>
      <c r="M108" s="155" t="s">
        <v>3</v>
      </c>
      <c r="N108" s="156" t="s">
        <v>45</v>
      </c>
      <c r="O108" s="51"/>
      <c r="P108" s="157">
        <f>O108*H108</f>
        <v>0</v>
      </c>
      <c r="Q108" s="157">
        <v>0</v>
      </c>
      <c r="R108" s="157">
        <f>Q108*H108</f>
        <v>0</v>
      </c>
      <c r="S108" s="157">
        <v>0</v>
      </c>
      <c r="T108" s="158">
        <f>S108*H108</f>
        <v>0</v>
      </c>
      <c r="AR108" s="18" t="s">
        <v>178</v>
      </c>
      <c r="AT108" s="18" t="s">
        <v>173</v>
      </c>
      <c r="AU108" s="18" t="s">
        <v>82</v>
      </c>
      <c r="AY108" s="18" t="s">
        <v>171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18" t="s">
        <v>82</v>
      </c>
      <c r="BK108" s="159">
        <f>ROUND(I108*H108,2)</f>
        <v>0</v>
      </c>
      <c r="BL108" s="18" t="s">
        <v>178</v>
      </c>
      <c r="BM108" s="18" t="s">
        <v>242</v>
      </c>
    </row>
    <row r="109" spans="2:47" s="1" customFormat="1" ht="12">
      <c r="B109" s="32"/>
      <c r="D109" s="160" t="s">
        <v>180</v>
      </c>
      <c r="F109" s="161" t="s">
        <v>2376</v>
      </c>
      <c r="I109" s="93"/>
      <c r="L109" s="32"/>
      <c r="M109" s="162"/>
      <c r="N109" s="51"/>
      <c r="O109" s="51"/>
      <c r="P109" s="51"/>
      <c r="Q109" s="51"/>
      <c r="R109" s="51"/>
      <c r="S109" s="51"/>
      <c r="T109" s="52"/>
      <c r="AT109" s="18" t="s">
        <v>180</v>
      </c>
      <c r="AU109" s="18" t="s">
        <v>82</v>
      </c>
    </row>
    <row r="110" spans="2:65" s="1" customFormat="1" ht="16.5" customHeight="1">
      <c r="B110" s="147"/>
      <c r="C110" s="148" t="s">
        <v>74</v>
      </c>
      <c r="D110" s="148" t="s">
        <v>173</v>
      </c>
      <c r="E110" s="149" t="s">
        <v>2377</v>
      </c>
      <c r="F110" s="150" t="s">
        <v>2378</v>
      </c>
      <c r="G110" s="151" t="s">
        <v>1025</v>
      </c>
      <c r="H110" s="152">
        <v>1</v>
      </c>
      <c r="I110" s="153"/>
      <c r="J110" s="154">
        <f>ROUND(I110*H110,2)</f>
        <v>0</v>
      </c>
      <c r="K110" s="150" t="s">
        <v>3</v>
      </c>
      <c r="L110" s="32"/>
      <c r="M110" s="155" t="s">
        <v>3</v>
      </c>
      <c r="N110" s="156" t="s">
        <v>45</v>
      </c>
      <c r="O110" s="51"/>
      <c r="P110" s="157">
        <f>O110*H110</f>
        <v>0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18" t="s">
        <v>178</v>
      </c>
      <c r="AT110" s="18" t="s">
        <v>173</v>
      </c>
      <c r="AU110" s="18" t="s">
        <v>82</v>
      </c>
      <c r="AY110" s="18" t="s">
        <v>171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18" t="s">
        <v>82</v>
      </c>
      <c r="BK110" s="159">
        <f>ROUND(I110*H110,2)</f>
        <v>0</v>
      </c>
      <c r="BL110" s="18" t="s">
        <v>178</v>
      </c>
      <c r="BM110" s="18" t="s">
        <v>253</v>
      </c>
    </row>
    <row r="111" spans="2:47" s="1" customFormat="1" ht="12">
      <c r="B111" s="32"/>
      <c r="D111" s="160" t="s">
        <v>180</v>
      </c>
      <c r="F111" s="161" t="s">
        <v>2378</v>
      </c>
      <c r="I111" s="93"/>
      <c r="L111" s="32"/>
      <c r="M111" s="162"/>
      <c r="N111" s="51"/>
      <c r="O111" s="51"/>
      <c r="P111" s="51"/>
      <c r="Q111" s="51"/>
      <c r="R111" s="51"/>
      <c r="S111" s="51"/>
      <c r="T111" s="52"/>
      <c r="AT111" s="18" t="s">
        <v>180</v>
      </c>
      <c r="AU111" s="18" t="s">
        <v>82</v>
      </c>
    </row>
    <row r="112" spans="2:65" s="1" customFormat="1" ht="16.5" customHeight="1">
      <c r="B112" s="147"/>
      <c r="C112" s="148" t="s">
        <v>74</v>
      </c>
      <c r="D112" s="148" t="s">
        <v>173</v>
      </c>
      <c r="E112" s="149" t="s">
        <v>2379</v>
      </c>
      <c r="F112" s="150" t="s">
        <v>2380</v>
      </c>
      <c r="G112" s="151" t="s">
        <v>1025</v>
      </c>
      <c r="H112" s="152">
        <v>1</v>
      </c>
      <c r="I112" s="153"/>
      <c r="J112" s="154">
        <f>ROUND(I112*H112,2)</f>
        <v>0</v>
      </c>
      <c r="K112" s="150" t="s">
        <v>3</v>
      </c>
      <c r="L112" s="32"/>
      <c r="M112" s="155" t="s">
        <v>3</v>
      </c>
      <c r="N112" s="156" t="s">
        <v>45</v>
      </c>
      <c r="O112" s="51"/>
      <c r="P112" s="157">
        <f>O112*H112</f>
        <v>0</v>
      </c>
      <c r="Q112" s="157">
        <v>0</v>
      </c>
      <c r="R112" s="157">
        <f>Q112*H112</f>
        <v>0</v>
      </c>
      <c r="S112" s="157">
        <v>0</v>
      </c>
      <c r="T112" s="158">
        <f>S112*H112</f>
        <v>0</v>
      </c>
      <c r="AR112" s="18" t="s">
        <v>178</v>
      </c>
      <c r="AT112" s="18" t="s">
        <v>173</v>
      </c>
      <c r="AU112" s="18" t="s">
        <v>82</v>
      </c>
      <c r="AY112" s="18" t="s">
        <v>171</v>
      </c>
      <c r="BE112" s="159">
        <f>IF(N112="základní",J112,0)</f>
        <v>0</v>
      </c>
      <c r="BF112" s="159">
        <f>IF(N112="snížená",J112,0)</f>
        <v>0</v>
      </c>
      <c r="BG112" s="159">
        <f>IF(N112="zákl. přenesená",J112,0)</f>
        <v>0</v>
      </c>
      <c r="BH112" s="159">
        <f>IF(N112="sníž. přenesená",J112,0)</f>
        <v>0</v>
      </c>
      <c r="BI112" s="159">
        <f>IF(N112="nulová",J112,0)</f>
        <v>0</v>
      </c>
      <c r="BJ112" s="18" t="s">
        <v>82</v>
      </c>
      <c r="BK112" s="159">
        <f>ROUND(I112*H112,2)</f>
        <v>0</v>
      </c>
      <c r="BL112" s="18" t="s">
        <v>178</v>
      </c>
      <c r="BM112" s="18" t="s">
        <v>376</v>
      </c>
    </row>
    <row r="113" spans="2:47" s="1" customFormat="1" ht="12">
      <c r="B113" s="32"/>
      <c r="D113" s="160" t="s">
        <v>180</v>
      </c>
      <c r="F113" s="161" t="s">
        <v>2380</v>
      </c>
      <c r="I113" s="93"/>
      <c r="L113" s="32"/>
      <c r="M113" s="162"/>
      <c r="N113" s="51"/>
      <c r="O113" s="51"/>
      <c r="P113" s="51"/>
      <c r="Q113" s="51"/>
      <c r="R113" s="51"/>
      <c r="S113" s="51"/>
      <c r="T113" s="52"/>
      <c r="AT113" s="18" t="s">
        <v>180</v>
      </c>
      <c r="AU113" s="18" t="s">
        <v>82</v>
      </c>
    </row>
    <row r="114" spans="2:65" s="1" customFormat="1" ht="16.5" customHeight="1">
      <c r="B114" s="147"/>
      <c r="C114" s="148" t="s">
        <v>74</v>
      </c>
      <c r="D114" s="148" t="s">
        <v>173</v>
      </c>
      <c r="E114" s="149" t="s">
        <v>2381</v>
      </c>
      <c r="F114" s="150" t="s">
        <v>2382</v>
      </c>
      <c r="G114" s="151" t="s">
        <v>1025</v>
      </c>
      <c r="H114" s="152">
        <v>1</v>
      </c>
      <c r="I114" s="153"/>
      <c r="J114" s="154">
        <f>ROUND(I114*H114,2)</f>
        <v>0</v>
      </c>
      <c r="K114" s="150" t="s">
        <v>3</v>
      </c>
      <c r="L114" s="32"/>
      <c r="M114" s="155" t="s">
        <v>3</v>
      </c>
      <c r="N114" s="156" t="s">
        <v>45</v>
      </c>
      <c r="O114" s="51"/>
      <c r="P114" s="157">
        <f>O114*H114</f>
        <v>0</v>
      </c>
      <c r="Q114" s="157">
        <v>0</v>
      </c>
      <c r="R114" s="157">
        <f>Q114*H114</f>
        <v>0</v>
      </c>
      <c r="S114" s="157">
        <v>0</v>
      </c>
      <c r="T114" s="158">
        <f>S114*H114</f>
        <v>0</v>
      </c>
      <c r="AR114" s="18" t="s">
        <v>178</v>
      </c>
      <c r="AT114" s="18" t="s">
        <v>173</v>
      </c>
      <c r="AU114" s="18" t="s">
        <v>82</v>
      </c>
      <c r="AY114" s="18" t="s">
        <v>171</v>
      </c>
      <c r="BE114" s="159">
        <f>IF(N114="základní",J114,0)</f>
        <v>0</v>
      </c>
      <c r="BF114" s="159">
        <f>IF(N114="snížená",J114,0)</f>
        <v>0</v>
      </c>
      <c r="BG114" s="159">
        <f>IF(N114="zákl. přenesená",J114,0)</f>
        <v>0</v>
      </c>
      <c r="BH114" s="159">
        <f>IF(N114="sníž. přenesená",J114,0)</f>
        <v>0</v>
      </c>
      <c r="BI114" s="159">
        <f>IF(N114="nulová",J114,0)</f>
        <v>0</v>
      </c>
      <c r="BJ114" s="18" t="s">
        <v>82</v>
      </c>
      <c r="BK114" s="159">
        <f>ROUND(I114*H114,2)</f>
        <v>0</v>
      </c>
      <c r="BL114" s="18" t="s">
        <v>178</v>
      </c>
      <c r="BM114" s="18" t="s">
        <v>386</v>
      </c>
    </row>
    <row r="115" spans="2:47" s="1" customFormat="1" ht="12">
      <c r="B115" s="32"/>
      <c r="D115" s="160" t="s">
        <v>180</v>
      </c>
      <c r="F115" s="161" t="s">
        <v>2382</v>
      </c>
      <c r="I115" s="93"/>
      <c r="L115" s="32"/>
      <c r="M115" s="162"/>
      <c r="N115" s="51"/>
      <c r="O115" s="51"/>
      <c r="P115" s="51"/>
      <c r="Q115" s="51"/>
      <c r="R115" s="51"/>
      <c r="S115" s="51"/>
      <c r="T115" s="52"/>
      <c r="AT115" s="18" t="s">
        <v>180</v>
      </c>
      <c r="AU115" s="18" t="s">
        <v>82</v>
      </c>
    </row>
    <row r="116" spans="2:65" s="1" customFormat="1" ht="16.5" customHeight="1">
      <c r="B116" s="147"/>
      <c r="C116" s="148" t="s">
        <v>74</v>
      </c>
      <c r="D116" s="148" t="s">
        <v>173</v>
      </c>
      <c r="E116" s="149" t="s">
        <v>2383</v>
      </c>
      <c r="F116" s="150" t="s">
        <v>2384</v>
      </c>
      <c r="G116" s="151" t="s">
        <v>1025</v>
      </c>
      <c r="H116" s="152">
        <v>1</v>
      </c>
      <c r="I116" s="153"/>
      <c r="J116" s="154">
        <f>ROUND(I116*H116,2)</f>
        <v>0</v>
      </c>
      <c r="K116" s="150" t="s">
        <v>3</v>
      </c>
      <c r="L116" s="32"/>
      <c r="M116" s="155" t="s">
        <v>3</v>
      </c>
      <c r="N116" s="156" t="s">
        <v>45</v>
      </c>
      <c r="O116" s="51"/>
      <c r="P116" s="157">
        <f>O116*H116</f>
        <v>0</v>
      </c>
      <c r="Q116" s="157">
        <v>0</v>
      </c>
      <c r="R116" s="157">
        <f>Q116*H116</f>
        <v>0</v>
      </c>
      <c r="S116" s="157">
        <v>0</v>
      </c>
      <c r="T116" s="158">
        <f>S116*H116</f>
        <v>0</v>
      </c>
      <c r="AR116" s="18" t="s">
        <v>178</v>
      </c>
      <c r="AT116" s="18" t="s">
        <v>173</v>
      </c>
      <c r="AU116" s="18" t="s">
        <v>82</v>
      </c>
      <c r="AY116" s="18" t="s">
        <v>171</v>
      </c>
      <c r="BE116" s="159">
        <f>IF(N116="základní",J116,0)</f>
        <v>0</v>
      </c>
      <c r="BF116" s="159">
        <f>IF(N116="snížená",J116,0)</f>
        <v>0</v>
      </c>
      <c r="BG116" s="159">
        <f>IF(N116="zákl. přenesená",J116,0)</f>
        <v>0</v>
      </c>
      <c r="BH116" s="159">
        <f>IF(N116="sníž. přenesená",J116,0)</f>
        <v>0</v>
      </c>
      <c r="BI116" s="159">
        <f>IF(N116="nulová",J116,0)</f>
        <v>0</v>
      </c>
      <c r="BJ116" s="18" t="s">
        <v>82</v>
      </c>
      <c r="BK116" s="159">
        <f>ROUND(I116*H116,2)</f>
        <v>0</v>
      </c>
      <c r="BL116" s="18" t="s">
        <v>178</v>
      </c>
      <c r="BM116" s="18" t="s">
        <v>407</v>
      </c>
    </row>
    <row r="117" spans="2:47" s="1" customFormat="1" ht="12">
      <c r="B117" s="32"/>
      <c r="D117" s="160" t="s">
        <v>180</v>
      </c>
      <c r="F117" s="161" t="s">
        <v>2384</v>
      </c>
      <c r="I117" s="93"/>
      <c r="L117" s="32"/>
      <c r="M117" s="162"/>
      <c r="N117" s="51"/>
      <c r="O117" s="51"/>
      <c r="P117" s="51"/>
      <c r="Q117" s="51"/>
      <c r="R117" s="51"/>
      <c r="S117" s="51"/>
      <c r="T117" s="52"/>
      <c r="AT117" s="18" t="s">
        <v>180</v>
      </c>
      <c r="AU117" s="18" t="s">
        <v>82</v>
      </c>
    </row>
    <row r="118" spans="2:65" s="1" customFormat="1" ht="16.5" customHeight="1">
      <c r="B118" s="147"/>
      <c r="C118" s="148" t="s">
        <v>74</v>
      </c>
      <c r="D118" s="148" t="s">
        <v>173</v>
      </c>
      <c r="E118" s="149" t="s">
        <v>2385</v>
      </c>
      <c r="F118" s="150" t="s">
        <v>2386</v>
      </c>
      <c r="G118" s="151" t="s">
        <v>1025</v>
      </c>
      <c r="H118" s="152">
        <v>1</v>
      </c>
      <c r="I118" s="153"/>
      <c r="J118" s="154">
        <f>ROUND(I118*H118,2)</f>
        <v>0</v>
      </c>
      <c r="K118" s="150" t="s">
        <v>3</v>
      </c>
      <c r="L118" s="32"/>
      <c r="M118" s="155" t="s">
        <v>3</v>
      </c>
      <c r="N118" s="156" t="s">
        <v>45</v>
      </c>
      <c r="O118" s="51"/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AR118" s="18" t="s">
        <v>178</v>
      </c>
      <c r="AT118" s="18" t="s">
        <v>173</v>
      </c>
      <c r="AU118" s="18" t="s">
        <v>82</v>
      </c>
      <c r="AY118" s="18" t="s">
        <v>171</v>
      </c>
      <c r="BE118" s="159">
        <f>IF(N118="základní",J118,0)</f>
        <v>0</v>
      </c>
      <c r="BF118" s="159">
        <f>IF(N118="snížená",J118,0)</f>
        <v>0</v>
      </c>
      <c r="BG118" s="159">
        <f>IF(N118="zákl. přenesená",J118,0)</f>
        <v>0</v>
      </c>
      <c r="BH118" s="159">
        <f>IF(N118="sníž. přenesená",J118,0)</f>
        <v>0</v>
      </c>
      <c r="BI118" s="159">
        <f>IF(N118="nulová",J118,0)</f>
        <v>0</v>
      </c>
      <c r="BJ118" s="18" t="s">
        <v>82</v>
      </c>
      <c r="BK118" s="159">
        <f>ROUND(I118*H118,2)</f>
        <v>0</v>
      </c>
      <c r="BL118" s="18" t="s">
        <v>178</v>
      </c>
      <c r="BM118" s="18" t="s">
        <v>418</v>
      </c>
    </row>
    <row r="119" spans="2:47" s="1" customFormat="1" ht="12">
      <c r="B119" s="32"/>
      <c r="D119" s="160" t="s">
        <v>180</v>
      </c>
      <c r="F119" s="161" t="s">
        <v>2386</v>
      </c>
      <c r="I119" s="93"/>
      <c r="L119" s="32"/>
      <c r="M119" s="162"/>
      <c r="N119" s="51"/>
      <c r="O119" s="51"/>
      <c r="P119" s="51"/>
      <c r="Q119" s="51"/>
      <c r="R119" s="51"/>
      <c r="S119" s="51"/>
      <c r="T119" s="52"/>
      <c r="AT119" s="18" t="s">
        <v>180</v>
      </c>
      <c r="AU119" s="18" t="s">
        <v>82</v>
      </c>
    </row>
    <row r="120" spans="2:65" s="1" customFormat="1" ht="16.5" customHeight="1">
      <c r="B120" s="147"/>
      <c r="C120" s="148" t="s">
        <v>74</v>
      </c>
      <c r="D120" s="148" t="s">
        <v>173</v>
      </c>
      <c r="E120" s="149" t="s">
        <v>2387</v>
      </c>
      <c r="F120" s="150" t="s">
        <v>4360</v>
      </c>
      <c r="G120" s="151" t="s">
        <v>1757</v>
      </c>
      <c r="H120" s="152">
        <v>1</v>
      </c>
      <c r="I120" s="153"/>
      <c r="J120" s="154">
        <f>ROUND(I120*H120,2)</f>
        <v>0</v>
      </c>
      <c r="K120" s="150" t="s">
        <v>3</v>
      </c>
      <c r="L120" s="32"/>
      <c r="M120" s="155" t="s">
        <v>3</v>
      </c>
      <c r="N120" s="156" t="s">
        <v>45</v>
      </c>
      <c r="O120" s="51"/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18" t="s">
        <v>178</v>
      </c>
      <c r="AT120" s="18" t="s">
        <v>173</v>
      </c>
      <c r="AU120" s="18" t="s">
        <v>82</v>
      </c>
      <c r="AY120" s="18" t="s">
        <v>171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8" t="s">
        <v>82</v>
      </c>
      <c r="BK120" s="159">
        <f>ROUND(I120*H120,2)</f>
        <v>0</v>
      </c>
      <c r="BL120" s="18" t="s">
        <v>178</v>
      </c>
      <c r="BM120" s="18" t="s">
        <v>429</v>
      </c>
    </row>
    <row r="121" spans="2:47" s="1" customFormat="1" ht="12">
      <c r="B121" s="32"/>
      <c r="D121" s="160" t="s">
        <v>180</v>
      </c>
      <c r="F121" s="161" t="s">
        <v>4361</v>
      </c>
      <c r="I121" s="93"/>
      <c r="L121" s="32"/>
      <c r="M121" s="162"/>
      <c r="N121" s="51"/>
      <c r="O121" s="51"/>
      <c r="P121" s="51"/>
      <c r="Q121" s="51"/>
      <c r="R121" s="51"/>
      <c r="S121" s="51"/>
      <c r="T121" s="52"/>
      <c r="AT121" s="18" t="s">
        <v>180</v>
      </c>
      <c r="AU121" s="18" t="s">
        <v>82</v>
      </c>
    </row>
    <row r="122" spans="2:65" s="1" customFormat="1" ht="16.5" customHeight="1">
      <c r="B122" s="147"/>
      <c r="C122" s="148" t="s">
        <v>74</v>
      </c>
      <c r="D122" s="148" t="s">
        <v>173</v>
      </c>
      <c r="E122" s="149" t="s">
        <v>2388</v>
      </c>
      <c r="F122" s="150" t="s">
        <v>4362</v>
      </c>
      <c r="G122" s="151" t="s">
        <v>1757</v>
      </c>
      <c r="H122" s="152">
        <v>1</v>
      </c>
      <c r="I122" s="153"/>
      <c r="J122" s="154">
        <f>ROUND(I122*H122,2)</f>
        <v>0</v>
      </c>
      <c r="K122" s="150" t="s">
        <v>3</v>
      </c>
      <c r="L122" s="32"/>
      <c r="M122" s="155" t="s">
        <v>3</v>
      </c>
      <c r="N122" s="156" t="s">
        <v>45</v>
      </c>
      <c r="O122" s="51"/>
      <c r="P122" s="157">
        <f>O122*H122</f>
        <v>0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18" t="s">
        <v>178</v>
      </c>
      <c r="AT122" s="18" t="s">
        <v>173</v>
      </c>
      <c r="AU122" s="18" t="s">
        <v>82</v>
      </c>
      <c r="AY122" s="18" t="s">
        <v>171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18" t="s">
        <v>82</v>
      </c>
      <c r="BK122" s="159">
        <f>ROUND(I122*H122,2)</f>
        <v>0</v>
      </c>
      <c r="BL122" s="18" t="s">
        <v>178</v>
      </c>
      <c r="BM122" s="18" t="s">
        <v>440</v>
      </c>
    </row>
    <row r="123" spans="2:47" s="1" customFormat="1" ht="12">
      <c r="B123" s="32"/>
      <c r="D123" s="160" t="s">
        <v>180</v>
      </c>
      <c r="F123" s="161" t="s">
        <v>4363</v>
      </c>
      <c r="I123" s="93"/>
      <c r="L123" s="32"/>
      <c r="M123" s="162"/>
      <c r="N123" s="51"/>
      <c r="O123" s="51"/>
      <c r="P123" s="51"/>
      <c r="Q123" s="51"/>
      <c r="R123" s="51"/>
      <c r="S123" s="51"/>
      <c r="T123" s="52"/>
      <c r="AT123" s="18" t="s">
        <v>180</v>
      </c>
      <c r="AU123" s="18" t="s">
        <v>82</v>
      </c>
    </row>
    <row r="124" spans="2:65" s="1" customFormat="1" ht="16.5" customHeight="1">
      <c r="B124" s="147"/>
      <c r="C124" s="148" t="s">
        <v>74</v>
      </c>
      <c r="D124" s="148" t="s">
        <v>173</v>
      </c>
      <c r="E124" s="149" t="s">
        <v>2389</v>
      </c>
      <c r="F124" s="150" t="s">
        <v>2390</v>
      </c>
      <c r="G124" s="151" t="s">
        <v>1757</v>
      </c>
      <c r="H124" s="152">
        <v>4</v>
      </c>
      <c r="I124" s="153"/>
      <c r="J124" s="154">
        <f>ROUND(I124*H124,2)</f>
        <v>0</v>
      </c>
      <c r="K124" s="150" t="s">
        <v>3</v>
      </c>
      <c r="L124" s="32"/>
      <c r="M124" s="155" t="s">
        <v>3</v>
      </c>
      <c r="N124" s="156" t="s">
        <v>45</v>
      </c>
      <c r="O124" s="51"/>
      <c r="P124" s="157">
        <f>O124*H124</f>
        <v>0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AR124" s="18" t="s">
        <v>178</v>
      </c>
      <c r="AT124" s="18" t="s">
        <v>173</v>
      </c>
      <c r="AU124" s="18" t="s">
        <v>82</v>
      </c>
      <c r="AY124" s="18" t="s">
        <v>171</v>
      </c>
      <c r="BE124" s="159">
        <f>IF(N124="základní",J124,0)</f>
        <v>0</v>
      </c>
      <c r="BF124" s="159">
        <f>IF(N124="snížená",J124,0)</f>
        <v>0</v>
      </c>
      <c r="BG124" s="159">
        <f>IF(N124="zákl. přenesená",J124,0)</f>
        <v>0</v>
      </c>
      <c r="BH124" s="159">
        <f>IF(N124="sníž. přenesená",J124,0)</f>
        <v>0</v>
      </c>
      <c r="BI124" s="159">
        <f>IF(N124="nulová",J124,0)</f>
        <v>0</v>
      </c>
      <c r="BJ124" s="18" t="s">
        <v>82</v>
      </c>
      <c r="BK124" s="159">
        <f>ROUND(I124*H124,2)</f>
        <v>0</v>
      </c>
      <c r="BL124" s="18" t="s">
        <v>178</v>
      </c>
      <c r="BM124" s="18" t="s">
        <v>469</v>
      </c>
    </row>
    <row r="125" spans="2:47" s="1" customFormat="1" ht="12">
      <c r="B125" s="32"/>
      <c r="D125" s="160" t="s">
        <v>180</v>
      </c>
      <c r="F125" s="161" t="s">
        <v>2390</v>
      </c>
      <c r="I125" s="93"/>
      <c r="L125" s="32"/>
      <c r="M125" s="162"/>
      <c r="N125" s="51"/>
      <c r="O125" s="51"/>
      <c r="P125" s="51"/>
      <c r="Q125" s="51"/>
      <c r="R125" s="51"/>
      <c r="S125" s="51"/>
      <c r="T125" s="52"/>
      <c r="AT125" s="18" t="s">
        <v>180</v>
      </c>
      <c r="AU125" s="18" t="s">
        <v>82</v>
      </c>
    </row>
    <row r="126" spans="2:63" s="11" customFormat="1" ht="25.9" customHeight="1">
      <c r="B126" s="134"/>
      <c r="D126" s="135" t="s">
        <v>73</v>
      </c>
      <c r="E126" s="136" t="s">
        <v>2122</v>
      </c>
      <c r="F126" s="136" t="s">
        <v>2391</v>
      </c>
      <c r="I126" s="137"/>
      <c r="J126" s="138">
        <f>BK126</f>
        <v>0</v>
      </c>
      <c r="L126" s="134"/>
      <c r="M126" s="139"/>
      <c r="N126" s="140"/>
      <c r="O126" s="140"/>
      <c r="P126" s="141">
        <f>P127</f>
        <v>0</v>
      </c>
      <c r="Q126" s="140"/>
      <c r="R126" s="141">
        <f>R127</f>
        <v>0</v>
      </c>
      <c r="S126" s="140"/>
      <c r="T126" s="142">
        <f>T127</f>
        <v>0</v>
      </c>
      <c r="AR126" s="135" t="s">
        <v>82</v>
      </c>
      <c r="AT126" s="143" t="s">
        <v>73</v>
      </c>
      <c r="AU126" s="143" t="s">
        <v>74</v>
      </c>
      <c r="AY126" s="135" t="s">
        <v>171</v>
      </c>
      <c r="BK126" s="144">
        <f>BK127</f>
        <v>0</v>
      </c>
    </row>
    <row r="127" spans="2:63" s="11" customFormat="1" ht="22.9" customHeight="1">
      <c r="B127" s="134"/>
      <c r="D127" s="135" t="s">
        <v>73</v>
      </c>
      <c r="E127" s="145" t="s">
        <v>2212</v>
      </c>
      <c r="F127" s="145" t="s">
        <v>2392</v>
      </c>
      <c r="I127" s="137"/>
      <c r="J127" s="146">
        <f>BK127</f>
        <v>0</v>
      </c>
      <c r="L127" s="134"/>
      <c r="M127" s="139"/>
      <c r="N127" s="140"/>
      <c r="O127" s="140"/>
      <c r="P127" s="141">
        <f>SUM(P128:P165)</f>
        <v>0</v>
      </c>
      <c r="Q127" s="140"/>
      <c r="R127" s="141">
        <f>SUM(R128:R165)</f>
        <v>0</v>
      </c>
      <c r="S127" s="140"/>
      <c r="T127" s="142">
        <f>SUM(T128:T165)</f>
        <v>0</v>
      </c>
      <c r="AR127" s="135" t="s">
        <v>82</v>
      </c>
      <c r="AT127" s="143" t="s">
        <v>73</v>
      </c>
      <c r="AU127" s="143" t="s">
        <v>82</v>
      </c>
      <c r="AY127" s="135" t="s">
        <v>171</v>
      </c>
      <c r="BK127" s="144">
        <f>SUM(BK128:BK165)</f>
        <v>0</v>
      </c>
    </row>
    <row r="128" spans="2:65" s="1" customFormat="1" ht="16.5" customHeight="1">
      <c r="B128" s="147"/>
      <c r="C128" s="148" t="s">
        <v>74</v>
      </c>
      <c r="D128" s="148" t="s">
        <v>173</v>
      </c>
      <c r="E128" s="149" t="s">
        <v>2393</v>
      </c>
      <c r="F128" s="150" t="s">
        <v>2394</v>
      </c>
      <c r="G128" s="151" t="s">
        <v>1757</v>
      </c>
      <c r="H128" s="152">
        <v>4</v>
      </c>
      <c r="I128" s="153"/>
      <c r="J128" s="154">
        <f>ROUND(I128*H128,2)</f>
        <v>0</v>
      </c>
      <c r="K128" s="150" t="s">
        <v>3</v>
      </c>
      <c r="L128" s="32"/>
      <c r="M128" s="155" t="s">
        <v>3</v>
      </c>
      <c r="N128" s="156" t="s">
        <v>45</v>
      </c>
      <c r="O128" s="51"/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18" t="s">
        <v>178</v>
      </c>
      <c r="AT128" s="18" t="s">
        <v>173</v>
      </c>
      <c r="AU128" s="18" t="s">
        <v>84</v>
      </c>
      <c r="AY128" s="18" t="s">
        <v>171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8" t="s">
        <v>82</v>
      </c>
      <c r="BK128" s="159">
        <f>ROUND(I128*H128,2)</f>
        <v>0</v>
      </c>
      <c r="BL128" s="18" t="s">
        <v>178</v>
      </c>
      <c r="BM128" s="18" t="s">
        <v>481</v>
      </c>
    </row>
    <row r="129" spans="2:47" s="1" customFormat="1" ht="12">
      <c r="B129" s="32"/>
      <c r="D129" s="160" t="s">
        <v>180</v>
      </c>
      <c r="F129" s="161" t="s">
        <v>2394</v>
      </c>
      <c r="I129" s="93"/>
      <c r="L129" s="32"/>
      <c r="M129" s="162"/>
      <c r="N129" s="51"/>
      <c r="O129" s="51"/>
      <c r="P129" s="51"/>
      <c r="Q129" s="51"/>
      <c r="R129" s="51"/>
      <c r="S129" s="51"/>
      <c r="T129" s="52"/>
      <c r="AT129" s="18" t="s">
        <v>180</v>
      </c>
      <c r="AU129" s="18" t="s">
        <v>84</v>
      </c>
    </row>
    <row r="130" spans="2:65" s="1" customFormat="1" ht="16.5" customHeight="1">
      <c r="B130" s="147"/>
      <c r="C130" s="148" t="s">
        <v>74</v>
      </c>
      <c r="D130" s="148" t="s">
        <v>173</v>
      </c>
      <c r="E130" s="149" t="s">
        <v>2395</v>
      </c>
      <c r="F130" s="150" t="s">
        <v>2396</v>
      </c>
      <c r="G130" s="151" t="s">
        <v>1757</v>
      </c>
      <c r="H130" s="152">
        <v>10</v>
      </c>
      <c r="I130" s="153"/>
      <c r="J130" s="154">
        <f>ROUND(I130*H130,2)</f>
        <v>0</v>
      </c>
      <c r="K130" s="150" t="s">
        <v>3</v>
      </c>
      <c r="L130" s="32"/>
      <c r="M130" s="155" t="s">
        <v>3</v>
      </c>
      <c r="N130" s="156" t="s">
        <v>45</v>
      </c>
      <c r="O130" s="51"/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18" t="s">
        <v>178</v>
      </c>
      <c r="AT130" s="18" t="s">
        <v>173</v>
      </c>
      <c r="AU130" s="18" t="s">
        <v>84</v>
      </c>
      <c r="AY130" s="18" t="s">
        <v>171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18" t="s">
        <v>82</v>
      </c>
      <c r="BK130" s="159">
        <f>ROUND(I130*H130,2)</f>
        <v>0</v>
      </c>
      <c r="BL130" s="18" t="s">
        <v>178</v>
      </c>
      <c r="BM130" s="18" t="s">
        <v>495</v>
      </c>
    </row>
    <row r="131" spans="2:47" s="1" customFormat="1" ht="12">
      <c r="B131" s="32"/>
      <c r="D131" s="160" t="s">
        <v>180</v>
      </c>
      <c r="F131" s="161" t="s">
        <v>2396</v>
      </c>
      <c r="I131" s="93"/>
      <c r="L131" s="32"/>
      <c r="M131" s="162"/>
      <c r="N131" s="51"/>
      <c r="O131" s="51"/>
      <c r="P131" s="51"/>
      <c r="Q131" s="51"/>
      <c r="R131" s="51"/>
      <c r="S131" s="51"/>
      <c r="T131" s="52"/>
      <c r="AT131" s="18" t="s">
        <v>180</v>
      </c>
      <c r="AU131" s="18" t="s">
        <v>84</v>
      </c>
    </row>
    <row r="132" spans="2:65" s="1" customFormat="1" ht="16.5" customHeight="1">
      <c r="B132" s="147"/>
      <c r="C132" s="148" t="s">
        <v>74</v>
      </c>
      <c r="D132" s="148" t="s">
        <v>173</v>
      </c>
      <c r="E132" s="149" t="s">
        <v>2397</v>
      </c>
      <c r="F132" s="150" t="s">
        <v>2398</v>
      </c>
      <c r="G132" s="151" t="s">
        <v>1757</v>
      </c>
      <c r="H132" s="152">
        <v>1</v>
      </c>
      <c r="I132" s="153"/>
      <c r="J132" s="154">
        <f>ROUND(I132*H132,2)</f>
        <v>0</v>
      </c>
      <c r="K132" s="150" t="s">
        <v>3</v>
      </c>
      <c r="L132" s="32"/>
      <c r="M132" s="155" t="s">
        <v>3</v>
      </c>
      <c r="N132" s="156" t="s">
        <v>45</v>
      </c>
      <c r="O132" s="51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18" t="s">
        <v>178</v>
      </c>
      <c r="AT132" s="18" t="s">
        <v>173</v>
      </c>
      <c r="AU132" s="18" t="s">
        <v>84</v>
      </c>
      <c r="AY132" s="18" t="s">
        <v>171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82</v>
      </c>
      <c r="BK132" s="159">
        <f>ROUND(I132*H132,2)</f>
        <v>0</v>
      </c>
      <c r="BL132" s="18" t="s">
        <v>178</v>
      </c>
      <c r="BM132" s="18" t="s">
        <v>506</v>
      </c>
    </row>
    <row r="133" spans="2:47" s="1" customFormat="1" ht="12">
      <c r="B133" s="32"/>
      <c r="D133" s="160" t="s">
        <v>180</v>
      </c>
      <c r="F133" s="161" t="s">
        <v>2398</v>
      </c>
      <c r="I133" s="93"/>
      <c r="L133" s="32"/>
      <c r="M133" s="162"/>
      <c r="N133" s="51"/>
      <c r="O133" s="51"/>
      <c r="P133" s="51"/>
      <c r="Q133" s="51"/>
      <c r="R133" s="51"/>
      <c r="S133" s="51"/>
      <c r="T133" s="52"/>
      <c r="AT133" s="18" t="s">
        <v>180</v>
      </c>
      <c r="AU133" s="18" t="s">
        <v>84</v>
      </c>
    </row>
    <row r="134" spans="2:65" s="1" customFormat="1" ht="16.5" customHeight="1">
      <c r="B134" s="147"/>
      <c r="C134" s="148" t="s">
        <v>74</v>
      </c>
      <c r="D134" s="148" t="s">
        <v>173</v>
      </c>
      <c r="E134" s="149" t="s">
        <v>2399</v>
      </c>
      <c r="F134" s="150" t="s">
        <v>2400</v>
      </c>
      <c r="G134" s="151" t="s">
        <v>1757</v>
      </c>
      <c r="H134" s="152">
        <v>2</v>
      </c>
      <c r="I134" s="153"/>
      <c r="J134" s="154">
        <f>ROUND(I134*H134,2)</f>
        <v>0</v>
      </c>
      <c r="K134" s="150" t="s">
        <v>3</v>
      </c>
      <c r="L134" s="32"/>
      <c r="M134" s="155" t="s">
        <v>3</v>
      </c>
      <c r="N134" s="156" t="s">
        <v>45</v>
      </c>
      <c r="O134" s="51"/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18" t="s">
        <v>178</v>
      </c>
      <c r="AT134" s="18" t="s">
        <v>173</v>
      </c>
      <c r="AU134" s="18" t="s">
        <v>84</v>
      </c>
      <c r="AY134" s="18" t="s">
        <v>171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8" t="s">
        <v>82</v>
      </c>
      <c r="BK134" s="159">
        <f>ROUND(I134*H134,2)</f>
        <v>0</v>
      </c>
      <c r="BL134" s="18" t="s">
        <v>178</v>
      </c>
      <c r="BM134" s="18" t="s">
        <v>570</v>
      </c>
    </row>
    <row r="135" spans="2:47" s="1" customFormat="1" ht="12">
      <c r="B135" s="32"/>
      <c r="D135" s="160" t="s">
        <v>180</v>
      </c>
      <c r="F135" s="161" t="s">
        <v>2400</v>
      </c>
      <c r="I135" s="93"/>
      <c r="L135" s="32"/>
      <c r="M135" s="162"/>
      <c r="N135" s="51"/>
      <c r="O135" s="51"/>
      <c r="P135" s="51"/>
      <c r="Q135" s="51"/>
      <c r="R135" s="51"/>
      <c r="S135" s="51"/>
      <c r="T135" s="52"/>
      <c r="AT135" s="18" t="s">
        <v>180</v>
      </c>
      <c r="AU135" s="18" t="s">
        <v>84</v>
      </c>
    </row>
    <row r="136" spans="2:65" s="1" customFormat="1" ht="16.5" customHeight="1">
      <c r="B136" s="147"/>
      <c r="C136" s="148" t="s">
        <v>74</v>
      </c>
      <c r="D136" s="148" t="s">
        <v>173</v>
      </c>
      <c r="E136" s="149" t="s">
        <v>2401</v>
      </c>
      <c r="F136" s="150" t="s">
        <v>2402</v>
      </c>
      <c r="G136" s="151" t="s">
        <v>1757</v>
      </c>
      <c r="H136" s="152">
        <v>1</v>
      </c>
      <c r="I136" s="153"/>
      <c r="J136" s="154">
        <f>ROUND(I136*H136,2)</f>
        <v>0</v>
      </c>
      <c r="K136" s="150" t="s">
        <v>3</v>
      </c>
      <c r="L136" s="32"/>
      <c r="M136" s="155" t="s">
        <v>3</v>
      </c>
      <c r="N136" s="156" t="s">
        <v>45</v>
      </c>
      <c r="O136" s="51"/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8" t="s">
        <v>178</v>
      </c>
      <c r="AT136" s="18" t="s">
        <v>173</v>
      </c>
      <c r="AU136" s="18" t="s">
        <v>84</v>
      </c>
      <c r="AY136" s="18" t="s">
        <v>171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82</v>
      </c>
      <c r="BK136" s="159">
        <f>ROUND(I136*H136,2)</f>
        <v>0</v>
      </c>
      <c r="BL136" s="18" t="s">
        <v>178</v>
      </c>
      <c r="BM136" s="18" t="s">
        <v>585</v>
      </c>
    </row>
    <row r="137" spans="2:47" s="1" customFormat="1" ht="12">
      <c r="B137" s="32"/>
      <c r="D137" s="160" t="s">
        <v>180</v>
      </c>
      <c r="F137" s="161" t="s">
        <v>2402</v>
      </c>
      <c r="I137" s="93"/>
      <c r="L137" s="32"/>
      <c r="M137" s="162"/>
      <c r="N137" s="51"/>
      <c r="O137" s="51"/>
      <c r="P137" s="51"/>
      <c r="Q137" s="51"/>
      <c r="R137" s="51"/>
      <c r="S137" s="51"/>
      <c r="T137" s="52"/>
      <c r="AT137" s="18" t="s">
        <v>180</v>
      </c>
      <c r="AU137" s="18" t="s">
        <v>84</v>
      </c>
    </row>
    <row r="138" spans="2:65" s="1" customFormat="1" ht="16.5" customHeight="1">
      <c r="B138" s="147"/>
      <c r="C138" s="148" t="s">
        <v>74</v>
      </c>
      <c r="D138" s="148" t="s">
        <v>173</v>
      </c>
      <c r="E138" s="149" t="s">
        <v>2403</v>
      </c>
      <c r="F138" s="150" t="s">
        <v>2404</v>
      </c>
      <c r="G138" s="151" t="s">
        <v>1757</v>
      </c>
      <c r="H138" s="152">
        <v>1</v>
      </c>
      <c r="I138" s="153"/>
      <c r="J138" s="154">
        <f>ROUND(I138*H138,2)</f>
        <v>0</v>
      </c>
      <c r="K138" s="150" t="s">
        <v>3</v>
      </c>
      <c r="L138" s="32"/>
      <c r="M138" s="155" t="s">
        <v>3</v>
      </c>
      <c r="N138" s="156" t="s">
        <v>45</v>
      </c>
      <c r="O138" s="51"/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AR138" s="18" t="s">
        <v>178</v>
      </c>
      <c r="AT138" s="18" t="s">
        <v>173</v>
      </c>
      <c r="AU138" s="18" t="s">
        <v>84</v>
      </c>
      <c r="AY138" s="18" t="s">
        <v>171</v>
      </c>
      <c r="BE138" s="159">
        <f>IF(N138="základní",J138,0)</f>
        <v>0</v>
      </c>
      <c r="BF138" s="159">
        <f>IF(N138="snížená",J138,0)</f>
        <v>0</v>
      </c>
      <c r="BG138" s="159">
        <f>IF(N138="zákl. přenesená",J138,0)</f>
        <v>0</v>
      </c>
      <c r="BH138" s="159">
        <f>IF(N138="sníž. přenesená",J138,0)</f>
        <v>0</v>
      </c>
      <c r="BI138" s="159">
        <f>IF(N138="nulová",J138,0)</f>
        <v>0</v>
      </c>
      <c r="BJ138" s="18" t="s">
        <v>82</v>
      </c>
      <c r="BK138" s="159">
        <f>ROUND(I138*H138,2)</f>
        <v>0</v>
      </c>
      <c r="BL138" s="18" t="s">
        <v>178</v>
      </c>
      <c r="BM138" s="18" t="s">
        <v>607</v>
      </c>
    </row>
    <row r="139" spans="2:47" s="1" customFormat="1" ht="12">
      <c r="B139" s="32"/>
      <c r="D139" s="160" t="s">
        <v>180</v>
      </c>
      <c r="F139" s="161" t="s">
        <v>2404</v>
      </c>
      <c r="I139" s="93"/>
      <c r="L139" s="32"/>
      <c r="M139" s="162"/>
      <c r="N139" s="51"/>
      <c r="O139" s="51"/>
      <c r="P139" s="51"/>
      <c r="Q139" s="51"/>
      <c r="R139" s="51"/>
      <c r="S139" s="51"/>
      <c r="T139" s="52"/>
      <c r="AT139" s="18" t="s">
        <v>180</v>
      </c>
      <c r="AU139" s="18" t="s">
        <v>84</v>
      </c>
    </row>
    <row r="140" spans="2:65" s="1" customFormat="1" ht="16.5" customHeight="1">
      <c r="B140" s="147"/>
      <c r="C140" s="148" t="s">
        <v>74</v>
      </c>
      <c r="D140" s="148" t="s">
        <v>173</v>
      </c>
      <c r="E140" s="149" t="s">
        <v>2405</v>
      </c>
      <c r="F140" s="150" t="s">
        <v>4364</v>
      </c>
      <c r="G140" s="151" t="s">
        <v>1757</v>
      </c>
      <c r="H140" s="152">
        <v>1</v>
      </c>
      <c r="I140" s="153"/>
      <c r="J140" s="154">
        <f>ROUND(I140*H140,2)</f>
        <v>0</v>
      </c>
      <c r="K140" s="150" t="s">
        <v>3</v>
      </c>
      <c r="L140" s="32"/>
      <c r="M140" s="155" t="s">
        <v>3</v>
      </c>
      <c r="N140" s="156" t="s">
        <v>45</v>
      </c>
      <c r="O140" s="51"/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AR140" s="18" t="s">
        <v>178</v>
      </c>
      <c r="AT140" s="18" t="s">
        <v>173</v>
      </c>
      <c r="AU140" s="18" t="s">
        <v>84</v>
      </c>
      <c r="AY140" s="18" t="s">
        <v>171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8" t="s">
        <v>82</v>
      </c>
      <c r="BK140" s="159">
        <f>ROUND(I140*H140,2)</f>
        <v>0</v>
      </c>
      <c r="BL140" s="18" t="s">
        <v>178</v>
      </c>
      <c r="BM140" s="18" t="s">
        <v>651</v>
      </c>
    </row>
    <row r="141" spans="2:47" s="1" customFormat="1" ht="12">
      <c r="B141" s="32"/>
      <c r="D141" s="160" t="s">
        <v>180</v>
      </c>
      <c r="F141" s="161" t="s">
        <v>4364</v>
      </c>
      <c r="I141" s="93"/>
      <c r="L141" s="32"/>
      <c r="M141" s="162"/>
      <c r="N141" s="51"/>
      <c r="O141" s="51"/>
      <c r="P141" s="51"/>
      <c r="Q141" s="51"/>
      <c r="R141" s="51"/>
      <c r="S141" s="51"/>
      <c r="T141" s="52"/>
      <c r="AT141" s="18" t="s">
        <v>180</v>
      </c>
      <c r="AU141" s="18" t="s">
        <v>84</v>
      </c>
    </row>
    <row r="142" spans="2:65" s="1" customFormat="1" ht="16.5" customHeight="1">
      <c r="B142" s="147"/>
      <c r="C142" s="148" t="s">
        <v>74</v>
      </c>
      <c r="D142" s="148" t="s">
        <v>173</v>
      </c>
      <c r="E142" s="149" t="s">
        <v>2406</v>
      </c>
      <c r="F142" s="150" t="s">
        <v>2407</v>
      </c>
      <c r="G142" s="151" t="s">
        <v>1757</v>
      </c>
      <c r="H142" s="152">
        <v>6</v>
      </c>
      <c r="I142" s="153"/>
      <c r="J142" s="154">
        <f>ROUND(I142*H142,2)</f>
        <v>0</v>
      </c>
      <c r="K142" s="150" t="s">
        <v>3</v>
      </c>
      <c r="L142" s="32"/>
      <c r="M142" s="155" t="s">
        <v>3</v>
      </c>
      <c r="N142" s="156" t="s">
        <v>45</v>
      </c>
      <c r="O142" s="51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18" t="s">
        <v>178</v>
      </c>
      <c r="AT142" s="18" t="s">
        <v>173</v>
      </c>
      <c r="AU142" s="18" t="s">
        <v>84</v>
      </c>
      <c r="AY142" s="18" t="s">
        <v>171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8" t="s">
        <v>82</v>
      </c>
      <c r="BK142" s="159">
        <f>ROUND(I142*H142,2)</f>
        <v>0</v>
      </c>
      <c r="BL142" s="18" t="s">
        <v>178</v>
      </c>
      <c r="BM142" s="18" t="s">
        <v>659</v>
      </c>
    </row>
    <row r="143" spans="2:47" s="1" customFormat="1" ht="12">
      <c r="B143" s="32"/>
      <c r="D143" s="160" t="s">
        <v>180</v>
      </c>
      <c r="F143" s="161" t="s">
        <v>2407</v>
      </c>
      <c r="I143" s="93"/>
      <c r="L143" s="32"/>
      <c r="M143" s="162"/>
      <c r="N143" s="51"/>
      <c r="O143" s="51"/>
      <c r="P143" s="51"/>
      <c r="Q143" s="51"/>
      <c r="R143" s="51"/>
      <c r="S143" s="51"/>
      <c r="T143" s="52"/>
      <c r="AT143" s="18" t="s">
        <v>180</v>
      </c>
      <c r="AU143" s="18" t="s">
        <v>84</v>
      </c>
    </row>
    <row r="144" spans="2:65" s="1" customFormat="1" ht="16.5" customHeight="1">
      <c r="B144" s="147"/>
      <c r="C144" s="148" t="s">
        <v>74</v>
      </c>
      <c r="D144" s="148" t="s">
        <v>173</v>
      </c>
      <c r="E144" s="149" t="s">
        <v>2408</v>
      </c>
      <c r="F144" s="150" t="s">
        <v>2409</v>
      </c>
      <c r="G144" s="151" t="s">
        <v>1757</v>
      </c>
      <c r="H144" s="152">
        <v>13</v>
      </c>
      <c r="I144" s="153"/>
      <c r="J144" s="154">
        <f>ROUND(I144*H144,2)</f>
        <v>0</v>
      </c>
      <c r="K144" s="150" t="s">
        <v>3</v>
      </c>
      <c r="L144" s="32"/>
      <c r="M144" s="155" t="s">
        <v>3</v>
      </c>
      <c r="N144" s="156" t="s">
        <v>45</v>
      </c>
      <c r="O144" s="51"/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AR144" s="18" t="s">
        <v>178</v>
      </c>
      <c r="AT144" s="18" t="s">
        <v>173</v>
      </c>
      <c r="AU144" s="18" t="s">
        <v>84</v>
      </c>
      <c r="AY144" s="18" t="s">
        <v>171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8" t="s">
        <v>82</v>
      </c>
      <c r="BK144" s="159">
        <f>ROUND(I144*H144,2)</f>
        <v>0</v>
      </c>
      <c r="BL144" s="18" t="s">
        <v>178</v>
      </c>
      <c r="BM144" s="18" t="s">
        <v>674</v>
      </c>
    </row>
    <row r="145" spans="2:47" s="1" customFormat="1" ht="12">
      <c r="B145" s="32"/>
      <c r="D145" s="160" t="s">
        <v>180</v>
      </c>
      <c r="F145" s="161" t="s">
        <v>2409</v>
      </c>
      <c r="I145" s="93"/>
      <c r="L145" s="32"/>
      <c r="M145" s="162"/>
      <c r="N145" s="51"/>
      <c r="O145" s="51"/>
      <c r="P145" s="51"/>
      <c r="Q145" s="51"/>
      <c r="R145" s="51"/>
      <c r="S145" s="51"/>
      <c r="T145" s="52"/>
      <c r="AT145" s="18" t="s">
        <v>180</v>
      </c>
      <c r="AU145" s="18" t="s">
        <v>84</v>
      </c>
    </row>
    <row r="146" spans="2:65" s="1" customFormat="1" ht="16.5" customHeight="1">
      <c r="B146" s="147"/>
      <c r="C146" s="148" t="s">
        <v>74</v>
      </c>
      <c r="D146" s="148" t="s">
        <v>173</v>
      </c>
      <c r="E146" s="149" t="s">
        <v>2410</v>
      </c>
      <c r="F146" s="150" t="s">
        <v>2411</v>
      </c>
      <c r="G146" s="151" t="s">
        <v>1757</v>
      </c>
      <c r="H146" s="152">
        <v>4</v>
      </c>
      <c r="I146" s="153"/>
      <c r="J146" s="154">
        <f>ROUND(I146*H146,2)</f>
        <v>0</v>
      </c>
      <c r="K146" s="150" t="s">
        <v>3</v>
      </c>
      <c r="L146" s="32"/>
      <c r="M146" s="155" t="s">
        <v>3</v>
      </c>
      <c r="N146" s="156" t="s">
        <v>45</v>
      </c>
      <c r="O146" s="51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AR146" s="18" t="s">
        <v>178</v>
      </c>
      <c r="AT146" s="18" t="s">
        <v>173</v>
      </c>
      <c r="AU146" s="18" t="s">
        <v>84</v>
      </c>
      <c r="AY146" s="18" t="s">
        <v>171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18" t="s">
        <v>82</v>
      </c>
      <c r="BK146" s="159">
        <f>ROUND(I146*H146,2)</f>
        <v>0</v>
      </c>
      <c r="BL146" s="18" t="s">
        <v>178</v>
      </c>
      <c r="BM146" s="18" t="s">
        <v>703</v>
      </c>
    </row>
    <row r="147" spans="2:47" s="1" customFormat="1" ht="12">
      <c r="B147" s="32"/>
      <c r="D147" s="160" t="s">
        <v>180</v>
      </c>
      <c r="F147" s="161" t="s">
        <v>2411</v>
      </c>
      <c r="I147" s="93"/>
      <c r="L147" s="32"/>
      <c r="M147" s="162"/>
      <c r="N147" s="51"/>
      <c r="O147" s="51"/>
      <c r="P147" s="51"/>
      <c r="Q147" s="51"/>
      <c r="R147" s="51"/>
      <c r="S147" s="51"/>
      <c r="T147" s="52"/>
      <c r="AT147" s="18" t="s">
        <v>180</v>
      </c>
      <c r="AU147" s="18" t="s">
        <v>84</v>
      </c>
    </row>
    <row r="148" spans="2:65" s="1" customFormat="1" ht="16.5" customHeight="1">
      <c r="B148" s="147"/>
      <c r="C148" s="148" t="s">
        <v>74</v>
      </c>
      <c r="D148" s="148" t="s">
        <v>173</v>
      </c>
      <c r="E148" s="149" t="s">
        <v>2412</v>
      </c>
      <c r="F148" s="150" t="s">
        <v>2413</v>
      </c>
      <c r="G148" s="151" t="s">
        <v>1757</v>
      </c>
      <c r="H148" s="152">
        <v>4</v>
      </c>
      <c r="I148" s="153"/>
      <c r="J148" s="154">
        <f>ROUND(I148*H148,2)</f>
        <v>0</v>
      </c>
      <c r="K148" s="150" t="s">
        <v>3</v>
      </c>
      <c r="L148" s="32"/>
      <c r="M148" s="155" t="s">
        <v>3</v>
      </c>
      <c r="N148" s="156" t="s">
        <v>45</v>
      </c>
      <c r="O148" s="51"/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AR148" s="18" t="s">
        <v>178</v>
      </c>
      <c r="AT148" s="18" t="s">
        <v>173</v>
      </c>
      <c r="AU148" s="18" t="s">
        <v>84</v>
      </c>
      <c r="AY148" s="18" t="s">
        <v>171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18" t="s">
        <v>82</v>
      </c>
      <c r="BK148" s="159">
        <f>ROUND(I148*H148,2)</f>
        <v>0</v>
      </c>
      <c r="BL148" s="18" t="s">
        <v>178</v>
      </c>
      <c r="BM148" s="18" t="s">
        <v>714</v>
      </c>
    </row>
    <row r="149" spans="2:47" s="1" customFormat="1" ht="12">
      <c r="B149" s="32"/>
      <c r="D149" s="160" t="s">
        <v>180</v>
      </c>
      <c r="F149" s="161" t="s">
        <v>2413</v>
      </c>
      <c r="I149" s="93"/>
      <c r="L149" s="32"/>
      <c r="M149" s="162"/>
      <c r="N149" s="51"/>
      <c r="O149" s="51"/>
      <c r="P149" s="51"/>
      <c r="Q149" s="51"/>
      <c r="R149" s="51"/>
      <c r="S149" s="51"/>
      <c r="T149" s="52"/>
      <c r="AT149" s="18" t="s">
        <v>180</v>
      </c>
      <c r="AU149" s="18" t="s">
        <v>84</v>
      </c>
    </row>
    <row r="150" spans="2:65" s="1" customFormat="1" ht="16.5" customHeight="1">
      <c r="B150" s="147"/>
      <c r="C150" s="148" t="s">
        <v>74</v>
      </c>
      <c r="D150" s="148" t="s">
        <v>173</v>
      </c>
      <c r="E150" s="149" t="s">
        <v>2414</v>
      </c>
      <c r="F150" s="150" t="s">
        <v>4365</v>
      </c>
      <c r="G150" s="151" t="s">
        <v>1757</v>
      </c>
      <c r="H150" s="152">
        <v>1</v>
      </c>
      <c r="I150" s="153"/>
      <c r="J150" s="154">
        <f>ROUND(I150*H150,2)</f>
        <v>0</v>
      </c>
      <c r="K150" s="150" t="s">
        <v>3</v>
      </c>
      <c r="L150" s="32"/>
      <c r="M150" s="155" t="s">
        <v>3</v>
      </c>
      <c r="N150" s="156" t="s">
        <v>45</v>
      </c>
      <c r="O150" s="51"/>
      <c r="P150" s="157">
        <f>O150*H150</f>
        <v>0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AR150" s="18" t="s">
        <v>178</v>
      </c>
      <c r="AT150" s="18" t="s">
        <v>173</v>
      </c>
      <c r="AU150" s="18" t="s">
        <v>84</v>
      </c>
      <c r="AY150" s="18" t="s">
        <v>171</v>
      </c>
      <c r="BE150" s="159">
        <f>IF(N150="základní",J150,0)</f>
        <v>0</v>
      </c>
      <c r="BF150" s="159">
        <f>IF(N150="snížená",J150,0)</f>
        <v>0</v>
      </c>
      <c r="BG150" s="159">
        <f>IF(N150="zákl. přenesená",J150,0)</f>
        <v>0</v>
      </c>
      <c r="BH150" s="159">
        <f>IF(N150="sníž. přenesená",J150,0)</f>
        <v>0</v>
      </c>
      <c r="BI150" s="159">
        <f>IF(N150="nulová",J150,0)</f>
        <v>0</v>
      </c>
      <c r="BJ150" s="18" t="s">
        <v>82</v>
      </c>
      <c r="BK150" s="159">
        <f>ROUND(I150*H150,2)</f>
        <v>0</v>
      </c>
      <c r="BL150" s="18" t="s">
        <v>178</v>
      </c>
      <c r="BM150" s="18" t="s">
        <v>732</v>
      </c>
    </row>
    <row r="151" spans="2:47" s="1" customFormat="1" ht="12">
      <c r="B151" s="32"/>
      <c r="D151" s="160" t="s">
        <v>180</v>
      </c>
      <c r="F151" s="161" t="s">
        <v>4366</v>
      </c>
      <c r="I151" s="93"/>
      <c r="L151" s="32"/>
      <c r="M151" s="162"/>
      <c r="N151" s="51"/>
      <c r="O151" s="51"/>
      <c r="P151" s="51"/>
      <c r="Q151" s="51"/>
      <c r="R151" s="51"/>
      <c r="S151" s="51"/>
      <c r="T151" s="52"/>
      <c r="AT151" s="18" t="s">
        <v>180</v>
      </c>
      <c r="AU151" s="18" t="s">
        <v>84</v>
      </c>
    </row>
    <row r="152" spans="2:65" s="1" customFormat="1" ht="16.5" customHeight="1">
      <c r="B152" s="147"/>
      <c r="C152" s="148" t="s">
        <v>74</v>
      </c>
      <c r="D152" s="148" t="s">
        <v>173</v>
      </c>
      <c r="E152" s="149" t="s">
        <v>2415</v>
      </c>
      <c r="F152" s="150" t="s">
        <v>2416</v>
      </c>
      <c r="G152" s="151" t="s">
        <v>1757</v>
      </c>
      <c r="H152" s="152">
        <v>2</v>
      </c>
      <c r="I152" s="153"/>
      <c r="J152" s="154">
        <f>ROUND(I152*H152,2)</f>
        <v>0</v>
      </c>
      <c r="K152" s="150" t="s">
        <v>3</v>
      </c>
      <c r="L152" s="32"/>
      <c r="M152" s="155" t="s">
        <v>3</v>
      </c>
      <c r="N152" s="156" t="s">
        <v>45</v>
      </c>
      <c r="O152" s="51"/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AR152" s="18" t="s">
        <v>178</v>
      </c>
      <c r="AT152" s="18" t="s">
        <v>173</v>
      </c>
      <c r="AU152" s="18" t="s">
        <v>84</v>
      </c>
      <c r="AY152" s="18" t="s">
        <v>171</v>
      </c>
      <c r="BE152" s="159">
        <f>IF(N152="základní",J152,0)</f>
        <v>0</v>
      </c>
      <c r="BF152" s="159">
        <f>IF(N152="snížená",J152,0)</f>
        <v>0</v>
      </c>
      <c r="BG152" s="159">
        <f>IF(N152="zákl. přenesená",J152,0)</f>
        <v>0</v>
      </c>
      <c r="BH152" s="159">
        <f>IF(N152="sníž. přenesená",J152,0)</f>
        <v>0</v>
      </c>
      <c r="BI152" s="159">
        <f>IF(N152="nulová",J152,0)</f>
        <v>0</v>
      </c>
      <c r="BJ152" s="18" t="s">
        <v>82</v>
      </c>
      <c r="BK152" s="159">
        <f>ROUND(I152*H152,2)</f>
        <v>0</v>
      </c>
      <c r="BL152" s="18" t="s">
        <v>178</v>
      </c>
      <c r="BM152" s="18" t="s">
        <v>743</v>
      </c>
    </row>
    <row r="153" spans="2:47" s="1" customFormat="1" ht="12">
      <c r="B153" s="32"/>
      <c r="D153" s="160" t="s">
        <v>180</v>
      </c>
      <c r="F153" s="161" t="s">
        <v>2416</v>
      </c>
      <c r="I153" s="93"/>
      <c r="L153" s="32"/>
      <c r="M153" s="162"/>
      <c r="N153" s="51"/>
      <c r="O153" s="51"/>
      <c r="P153" s="51"/>
      <c r="Q153" s="51"/>
      <c r="R153" s="51"/>
      <c r="S153" s="51"/>
      <c r="T153" s="52"/>
      <c r="AT153" s="18" t="s">
        <v>180</v>
      </c>
      <c r="AU153" s="18" t="s">
        <v>84</v>
      </c>
    </row>
    <row r="154" spans="2:65" s="1" customFormat="1" ht="16.5" customHeight="1">
      <c r="B154" s="147"/>
      <c r="C154" s="148" t="s">
        <v>74</v>
      </c>
      <c r="D154" s="148" t="s">
        <v>173</v>
      </c>
      <c r="E154" s="149" t="s">
        <v>2417</v>
      </c>
      <c r="F154" s="150" t="s">
        <v>2418</v>
      </c>
      <c r="G154" s="151" t="s">
        <v>1757</v>
      </c>
      <c r="H154" s="152">
        <v>2</v>
      </c>
      <c r="I154" s="153"/>
      <c r="J154" s="154">
        <f>ROUND(I154*H154,2)</f>
        <v>0</v>
      </c>
      <c r="K154" s="150" t="s">
        <v>3</v>
      </c>
      <c r="L154" s="32"/>
      <c r="M154" s="155" t="s">
        <v>3</v>
      </c>
      <c r="N154" s="156" t="s">
        <v>45</v>
      </c>
      <c r="O154" s="51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AR154" s="18" t="s">
        <v>178</v>
      </c>
      <c r="AT154" s="18" t="s">
        <v>173</v>
      </c>
      <c r="AU154" s="18" t="s">
        <v>84</v>
      </c>
      <c r="AY154" s="18" t="s">
        <v>171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82</v>
      </c>
      <c r="BK154" s="159">
        <f>ROUND(I154*H154,2)</f>
        <v>0</v>
      </c>
      <c r="BL154" s="18" t="s">
        <v>178</v>
      </c>
      <c r="BM154" s="18" t="s">
        <v>755</v>
      </c>
    </row>
    <row r="155" spans="2:47" s="1" customFormat="1" ht="12">
      <c r="B155" s="32"/>
      <c r="D155" s="160" t="s">
        <v>180</v>
      </c>
      <c r="F155" s="161" t="s">
        <v>2418</v>
      </c>
      <c r="I155" s="93"/>
      <c r="L155" s="32"/>
      <c r="M155" s="162"/>
      <c r="N155" s="51"/>
      <c r="O155" s="51"/>
      <c r="P155" s="51"/>
      <c r="Q155" s="51"/>
      <c r="R155" s="51"/>
      <c r="S155" s="51"/>
      <c r="T155" s="52"/>
      <c r="AT155" s="18" t="s">
        <v>180</v>
      </c>
      <c r="AU155" s="18" t="s">
        <v>84</v>
      </c>
    </row>
    <row r="156" spans="2:65" s="1" customFormat="1" ht="16.5" customHeight="1">
      <c r="B156" s="147"/>
      <c r="C156" s="148" t="s">
        <v>74</v>
      </c>
      <c r="D156" s="148" t="s">
        <v>173</v>
      </c>
      <c r="E156" s="149" t="s">
        <v>2419</v>
      </c>
      <c r="F156" s="150" t="s">
        <v>4368</v>
      </c>
      <c r="G156" s="151" t="s">
        <v>1757</v>
      </c>
      <c r="H156" s="152">
        <v>17</v>
      </c>
      <c r="I156" s="153"/>
      <c r="J156" s="154">
        <f>ROUND(I156*H156,2)</f>
        <v>0</v>
      </c>
      <c r="K156" s="150" t="s">
        <v>3</v>
      </c>
      <c r="L156" s="32"/>
      <c r="M156" s="155" t="s">
        <v>3</v>
      </c>
      <c r="N156" s="156" t="s">
        <v>45</v>
      </c>
      <c r="O156" s="51"/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AR156" s="18" t="s">
        <v>178</v>
      </c>
      <c r="AT156" s="18" t="s">
        <v>173</v>
      </c>
      <c r="AU156" s="18" t="s">
        <v>84</v>
      </c>
      <c r="AY156" s="18" t="s">
        <v>171</v>
      </c>
      <c r="BE156" s="159">
        <f>IF(N156="základní",J156,0)</f>
        <v>0</v>
      </c>
      <c r="BF156" s="159">
        <f>IF(N156="snížená",J156,0)</f>
        <v>0</v>
      </c>
      <c r="BG156" s="159">
        <f>IF(N156="zákl. přenesená",J156,0)</f>
        <v>0</v>
      </c>
      <c r="BH156" s="159">
        <f>IF(N156="sníž. přenesená",J156,0)</f>
        <v>0</v>
      </c>
      <c r="BI156" s="159">
        <f>IF(N156="nulová",J156,0)</f>
        <v>0</v>
      </c>
      <c r="BJ156" s="18" t="s">
        <v>82</v>
      </c>
      <c r="BK156" s="159">
        <f>ROUND(I156*H156,2)</f>
        <v>0</v>
      </c>
      <c r="BL156" s="18" t="s">
        <v>178</v>
      </c>
      <c r="BM156" s="18" t="s">
        <v>775</v>
      </c>
    </row>
    <row r="157" spans="2:47" s="1" customFormat="1" ht="12">
      <c r="B157" s="32"/>
      <c r="D157" s="160" t="s">
        <v>180</v>
      </c>
      <c r="F157" s="161" t="s">
        <v>4368</v>
      </c>
      <c r="I157" s="93"/>
      <c r="L157" s="32"/>
      <c r="M157" s="162"/>
      <c r="N157" s="51"/>
      <c r="O157" s="51"/>
      <c r="P157" s="51"/>
      <c r="Q157" s="51"/>
      <c r="R157" s="51"/>
      <c r="S157" s="51"/>
      <c r="T157" s="52"/>
      <c r="AT157" s="18" t="s">
        <v>180</v>
      </c>
      <c r="AU157" s="18" t="s">
        <v>84</v>
      </c>
    </row>
    <row r="158" spans="2:65" s="1" customFormat="1" ht="16.5" customHeight="1">
      <c r="B158" s="147"/>
      <c r="C158" s="148" t="s">
        <v>74</v>
      </c>
      <c r="D158" s="148" t="s">
        <v>173</v>
      </c>
      <c r="E158" s="149" t="s">
        <v>2420</v>
      </c>
      <c r="F158" s="150" t="s">
        <v>4367</v>
      </c>
      <c r="G158" s="151" t="s">
        <v>1757</v>
      </c>
      <c r="H158" s="152">
        <v>6</v>
      </c>
      <c r="I158" s="153"/>
      <c r="J158" s="154">
        <f>ROUND(I158*H158,2)</f>
        <v>0</v>
      </c>
      <c r="K158" s="150" t="s">
        <v>3</v>
      </c>
      <c r="L158" s="32"/>
      <c r="M158" s="155" t="s">
        <v>3</v>
      </c>
      <c r="N158" s="156" t="s">
        <v>45</v>
      </c>
      <c r="O158" s="51"/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AR158" s="18" t="s">
        <v>178</v>
      </c>
      <c r="AT158" s="18" t="s">
        <v>173</v>
      </c>
      <c r="AU158" s="18" t="s">
        <v>84</v>
      </c>
      <c r="AY158" s="18" t="s">
        <v>171</v>
      </c>
      <c r="BE158" s="159">
        <f>IF(N158="základní",J158,0)</f>
        <v>0</v>
      </c>
      <c r="BF158" s="159">
        <f>IF(N158="snížená",J158,0)</f>
        <v>0</v>
      </c>
      <c r="BG158" s="159">
        <f>IF(N158="zákl. přenesená",J158,0)</f>
        <v>0</v>
      </c>
      <c r="BH158" s="159">
        <f>IF(N158="sníž. přenesená",J158,0)</f>
        <v>0</v>
      </c>
      <c r="BI158" s="159">
        <f>IF(N158="nulová",J158,0)</f>
        <v>0</v>
      </c>
      <c r="BJ158" s="18" t="s">
        <v>82</v>
      </c>
      <c r="BK158" s="159">
        <f>ROUND(I158*H158,2)</f>
        <v>0</v>
      </c>
      <c r="BL158" s="18" t="s">
        <v>178</v>
      </c>
      <c r="BM158" s="18" t="s">
        <v>792</v>
      </c>
    </row>
    <row r="159" spans="2:47" s="1" customFormat="1" ht="12">
      <c r="B159" s="32"/>
      <c r="D159" s="160" t="s">
        <v>180</v>
      </c>
      <c r="F159" s="161" t="s">
        <v>4367</v>
      </c>
      <c r="I159" s="93"/>
      <c r="L159" s="32"/>
      <c r="M159" s="162"/>
      <c r="N159" s="51"/>
      <c r="O159" s="51"/>
      <c r="P159" s="51"/>
      <c r="Q159" s="51"/>
      <c r="R159" s="51"/>
      <c r="S159" s="51"/>
      <c r="T159" s="52"/>
      <c r="AT159" s="18" t="s">
        <v>180</v>
      </c>
      <c r="AU159" s="18" t="s">
        <v>84</v>
      </c>
    </row>
    <row r="160" spans="2:65" s="1" customFormat="1" ht="16.5" customHeight="1">
      <c r="B160" s="147"/>
      <c r="C160" s="148" t="s">
        <v>74</v>
      </c>
      <c r="D160" s="148" t="s">
        <v>173</v>
      </c>
      <c r="E160" s="149" t="s">
        <v>2421</v>
      </c>
      <c r="F160" s="150" t="s">
        <v>4369</v>
      </c>
      <c r="G160" s="151" t="s">
        <v>1757</v>
      </c>
      <c r="H160" s="152">
        <v>7</v>
      </c>
      <c r="I160" s="153"/>
      <c r="J160" s="154">
        <f>ROUND(I160*H160,2)</f>
        <v>0</v>
      </c>
      <c r="K160" s="150" t="s">
        <v>3</v>
      </c>
      <c r="L160" s="32"/>
      <c r="M160" s="155" t="s">
        <v>3</v>
      </c>
      <c r="N160" s="156" t="s">
        <v>45</v>
      </c>
      <c r="O160" s="51"/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AR160" s="18" t="s">
        <v>178</v>
      </c>
      <c r="AT160" s="18" t="s">
        <v>173</v>
      </c>
      <c r="AU160" s="18" t="s">
        <v>84</v>
      </c>
      <c r="AY160" s="18" t="s">
        <v>171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8" t="s">
        <v>82</v>
      </c>
      <c r="BK160" s="159">
        <f>ROUND(I160*H160,2)</f>
        <v>0</v>
      </c>
      <c r="BL160" s="18" t="s">
        <v>178</v>
      </c>
      <c r="BM160" s="18" t="s">
        <v>802</v>
      </c>
    </row>
    <row r="161" spans="2:47" s="1" customFormat="1" ht="12">
      <c r="B161" s="32"/>
      <c r="D161" s="160" t="s">
        <v>180</v>
      </c>
      <c r="F161" s="161" t="s">
        <v>4370</v>
      </c>
      <c r="I161" s="93"/>
      <c r="L161" s="32"/>
      <c r="M161" s="162"/>
      <c r="N161" s="51"/>
      <c r="O161" s="51"/>
      <c r="P161" s="51"/>
      <c r="Q161" s="51"/>
      <c r="R161" s="51"/>
      <c r="S161" s="51"/>
      <c r="T161" s="52"/>
      <c r="AT161" s="18" t="s">
        <v>180</v>
      </c>
      <c r="AU161" s="18" t="s">
        <v>84</v>
      </c>
    </row>
    <row r="162" spans="2:65" s="1" customFormat="1" ht="16.5" customHeight="1">
      <c r="B162" s="147"/>
      <c r="C162" s="148" t="s">
        <v>74</v>
      </c>
      <c r="D162" s="148" t="s">
        <v>173</v>
      </c>
      <c r="E162" s="149" t="s">
        <v>2422</v>
      </c>
      <c r="F162" s="150" t="s">
        <v>4371</v>
      </c>
      <c r="G162" s="151" t="s">
        <v>1757</v>
      </c>
      <c r="H162" s="152">
        <v>10</v>
      </c>
      <c r="I162" s="153"/>
      <c r="J162" s="154">
        <f>ROUND(I162*H162,2)</f>
        <v>0</v>
      </c>
      <c r="K162" s="150" t="s">
        <v>3</v>
      </c>
      <c r="L162" s="32"/>
      <c r="M162" s="155" t="s">
        <v>3</v>
      </c>
      <c r="N162" s="156" t="s">
        <v>45</v>
      </c>
      <c r="O162" s="51"/>
      <c r="P162" s="157">
        <f>O162*H162</f>
        <v>0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AR162" s="18" t="s">
        <v>178</v>
      </c>
      <c r="AT162" s="18" t="s">
        <v>173</v>
      </c>
      <c r="AU162" s="18" t="s">
        <v>84</v>
      </c>
      <c r="AY162" s="18" t="s">
        <v>171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18" t="s">
        <v>82</v>
      </c>
      <c r="BK162" s="159">
        <f>ROUND(I162*H162,2)</f>
        <v>0</v>
      </c>
      <c r="BL162" s="18" t="s">
        <v>178</v>
      </c>
      <c r="BM162" s="18" t="s">
        <v>812</v>
      </c>
    </row>
    <row r="163" spans="2:47" s="1" customFormat="1" ht="12">
      <c r="B163" s="32"/>
      <c r="D163" s="160" t="s">
        <v>180</v>
      </c>
      <c r="F163" s="161" t="s">
        <v>4371</v>
      </c>
      <c r="I163" s="93"/>
      <c r="L163" s="32"/>
      <c r="M163" s="162"/>
      <c r="N163" s="51"/>
      <c r="O163" s="51"/>
      <c r="P163" s="51"/>
      <c r="Q163" s="51"/>
      <c r="R163" s="51"/>
      <c r="S163" s="51"/>
      <c r="T163" s="52"/>
      <c r="AT163" s="18" t="s">
        <v>180</v>
      </c>
      <c r="AU163" s="18" t="s">
        <v>84</v>
      </c>
    </row>
    <row r="164" spans="2:65" s="1" customFormat="1" ht="16.5" customHeight="1">
      <c r="B164" s="147"/>
      <c r="C164" s="148" t="s">
        <v>74</v>
      </c>
      <c r="D164" s="148" t="s">
        <v>173</v>
      </c>
      <c r="E164" s="149" t="s">
        <v>2423</v>
      </c>
      <c r="F164" s="150" t="s">
        <v>4372</v>
      </c>
      <c r="G164" s="151" t="s">
        <v>1757</v>
      </c>
      <c r="H164" s="152">
        <v>6</v>
      </c>
      <c r="I164" s="153"/>
      <c r="J164" s="154">
        <f>ROUND(I164*H164,2)</f>
        <v>0</v>
      </c>
      <c r="K164" s="150" t="s">
        <v>3</v>
      </c>
      <c r="L164" s="32"/>
      <c r="M164" s="155" t="s">
        <v>3</v>
      </c>
      <c r="N164" s="156" t="s">
        <v>45</v>
      </c>
      <c r="O164" s="51"/>
      <c r="P164" s="157">
        <f>O164*H164</f>
        <v>0</v>
      </c>
      <c r="Q164" s="157">
        <v>0</v>
      </c>
      <c r="R164" s="157">
        <f>Q164*H164</f>
        <v>0</v>
      </c>
      <c r="S164" s="157">
        <v>0</v>
      </c>
      <c r="T164" s="158">
        <f>S164*H164</f>
        <v>0</v>
      </c>
      <c r="AR164" s="18" t="s">
        <v>178</v>
      </c>
      <c r="AT164" s="18" t="s">
        <v>173</v>
      </c>
      <c r="AU164" s="18" t="s">
        <v>84</v>
      </c>
      <c r="AY164" s="18" t="s">
        <v>171</v>
      </c>
      <c r="BE164" s="159">
        <f>IF(N164="základní",J164,0)</f>
        <v>0</v>
      </c>
      <c r="BF164" s="159">
        <f>IF(N164="snížená",J164,0)</f>
        <v>0</v>
      </c>
      <c r="BG164" s="159">
        <f>IF(N164="zákl. přenesená",J164,0)</f>
        <v>0</v>
      </c>
      <c r="BH164" s="159">
        <f>IF(N164="sníž. přenesená",J164,0)</f>
        <v>0</v>
      </c>
      <c r="BI164" s="159">
        <f>IF(N164="nulová",J164,0)</f>
        <v>0</v>
      </c>
      <c r="BJ164" s="18" t="s">
        <v>82</v>
      </c>
      <c r="BK164" s="159">
        <f>ROUND(I164*H164,2)</f>
        <v>0</v>
      </c>
      <c r="BL164" s="18" t="s">
        <v>178</v>
      </c>
      <c r="BM164" s="18" t="s">
        <v>822</v>
      </c>
    </row>
    <row r="165" spans="2:47" s="1" customFormat="1" ht="12">
      <c r="B165" s="32"/>
      <c r="D165" s="160" t="s">
        <v>180</v>
      </c>
      <c r="F165" s="161" t="s">
        <v>4373</v>
      </c>
      <c r="I165" s="93"/>
      <c r="L165" s="32"/>
      <c r="M165" s="162"/>
      <c r="N165" s="51"/>
      <c r="O165" s="51"/>
      <c r="P165" s="51"/>
      <c r="Q165" s="51"/>
      <c r="R165" s="51"/>
      <c r="S165" s="51"/>
      <c r="T165" s="52"/>
      <c r="AT165" s="18" t="s">
        <v>180</v>
      </c>
      <c r="AU165" s="18" t="s">
        <v>84</v>
      </c>
    </row>
    <row r="166" spans="2:63" s="11" customFormat="1" ht="25.9" customHeight="1">
      <c r="B166" s="134"/>
      <c r="D166" s="135" t="s">
        <v>73</v>
      </c>
      <c r="E166" s="136" t="s">
        <v>2235</v>
      </c>
      <c r="F166" s="136" t="s">
        <v>2424</v>
      </c>
      <c r="I166" s="137"/>
      <c r="J166" s="138">
        <f>BK166</f>
        <v>0</v>
      </c>
      <c r="L166" s="134"/>
      <c r="M166" s="139"/>
      <c r="N166" s="140"/>
      <c r="O166" s="140"/>
      <c r="P166" s="141">
        <f>P167</f>
        <v>0</v>
      </c>
      <c r="Q166" s="140"/>
      <c r="R166" s="141">
        <f>R167</f>
        <v>0</v>
      </c>
      <c r="S166" s="140"/>
      <c r="T166" s="142">
        <f>T167</f>
        <v>0</v>
      </c>
      <c r="AR166" s="135" t="s">
        <v>82</v>
      </c>
      <c r="AT166" s="143" t="s">
        <v>73</v>
      </c>
      <c r="AU166" s="143" t="s">
        <v>74</v>
      </c>
      <c r="AY166" s="135" t="s">
        <v>171</v>
      </c>
      <c r="BK166" s="144">
        <f>BK167</f>
        <v>0</v>
      </c>
    </row>
    <row r="167" spans="2:63" s="11" customFormat="1" ht="22.9" customHeight="1">
      <c r="B167" s="134"/>
      <c r="D167" s="135" t="s">
        <v>73</v>
      </c>
      <c r="E167" s="145" t="s">
        <v>2425</v>
      </c>
      <c r="F167" s="145" t="s">
        <v>2426</v>
      </c>
      <c r="I167" s="137"/>
      <c r="J167" s="146">
        <f>BK167</f>
        <v>0</v>
      </c>
      <c r="L167" s="134"/>
      <c r="M167" s="139"/>
      <c r="N167" s="140"/>
      <c r="O167" s="140"/>
      <c r="P167" s="141">
        <f>SUM(P168:P175)</f>
        <v>0</v>
      </c>
      <c r="Q167" s="140"/>
      <c r="R167" s="141">
        <f>SUM(R168:R175)</f>
        <v>0</v>
      </c>
      <c r="S167" s="140"/>
      <c r="T167" s="142">
        <f>SUM(T168:T175)</f>
        <v>0</v>
      </c>
      <c r="AR167" s="135" t="s">
        <v>82</v>
      </c>
      <c r="AT167" s="143" t="s">
        <v>73</v>
      </c>
      <c r="AU167" s="143" t="s">
        <v>82</v>
      </c>
      <c r="AY167" s="135" t="s">
        <v>171</v>
      </c>
      <c r="BK167" s="144">
        <f>SUM(BK168:BK175)</f>
        <v>0</v>
      </c>
    </row>
    <row r="168" spans="2:65" s="1" customFormat="1" ht="16.5" customHeight="1">
      <c r="B168" s="147"/>
      <c r="C168" s="148" t="s">
        <v>74</v>
      </c>
      <c r="D168" s="148" t="s">
        <v>173</v>
      </c>
      <c r="E168" s="149" t="s">
        <v>2427</v>
      </c>
      <c r="F168" s="150" t="s">
        <v>2428</v>
      </c>
      <c r="G168" s="151" t="s">
        <v>187</v>
      </c>
      <c r="H168" s="152">
        <v>130</v>
      </c>
      <c r="I168" s="153"/>
      <c r="J168" s="154">
        <f>ROUND(I168*H168,2)</f>
        <v>0</v>
      </c>
      <c r="K168" s="150" t="s">
        <v>3</v>
      </c>
      <c r="L168" s="32"/>
      <c r="M168" s="155" t="s">
        <v>3</v>
      </c>
      <c r="N168" s="156" t="s">
        <v>45</v>
      </c>
      <c r="O168" s="51"/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AR168" s="18" t="s">
        <v>178</v>
      </c>
      <c r="AT168" s="18" t="s">
        <v>173</v>
      </c>
      <c r="AU168" s="18" t="s">
        <v>84</v>
      </c>
      <c r="AY168" s="18" t="s">
        <v>171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8" t="s">
        <v>82</v>
      </c>
      <c r="BK168" s="159">
        <f>ROUND(I168*H168,2)</f>
        <v>0</v>
      </c>
      <c r="BL168" s="18" t="s">
        <v>178</v>
      </c>
      <c r="BM168" s="18" t="s">
        <v>838</v>
      </c>
    </row>
    <row r="169" spans="2:47" s="1" customFormat="1" ht="12">
      <c r="B169" s="32"/>
      <c r="D169" s="160" t="s">
        <v>180</v>
      </c>
      <c r="F169" s="161" t="s">
        <v>2428</v>
      </c>
      <c r="I169" s="93"/>
      <c r="L169" s="32"/>
      <c r="M169" s="162"/>
      <c r="N169" s="51"/>
      <c r="O169" s="51"/>
      <c r="P169" s="51"/>
      <c r="Q169" s="51"/>
      <c r="R169" s="51"/>
      <c r="S169" s="51"/>
      <c r="T169" s="52"/>
      <c r="AT169" s="18" t="s">
        <v>180</v>
      </c>
      <c r="AU169" s="18" t="s">
        <v>84</v>
      </c>
    </row>
    <row r="170" spans="2:65" s="1" customFormat="1" ht="16.5" customHeight="1">
      <c r="B170" s="147"/>
      <c r="C170" s="148" t="s">
        <v>74</v>
      </c>
      <c r="D170" s="148" t="s">
        <v>173</v>
      </c>
      <c r="E170" s="149" t="s">
        <v>2429</v>
      </c>
      <c r="F170" s="150" t="s">
        <v>2430</v>
      </c>
      <c r="G170" s="151" t="s">
        <v>187</v>
      </c>
      <c r="H170" s="152">
        <v>128</v>
      </c>
      <c r="I170" s="153"/>
      <c r="J170" s="154">
        <f>ROUND(I170*H170,2)</f>
        <v>0</v>
      </c>
      <c r="K170" s="150" t="s">
        <v>3</v>
      </c>
      <c r="L170" s="32"/>
      <c r="M170" s="155" t="s">
        <v>3</v>
      </c>
      <c r="N170" s="156" t="s">
        <v>45</v>
      </c>
      <c r="O170" s="51"/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AR170" s="18" t="s">
        <v>178</v>
      </c>
      <c r="AT170" s="18" t="s">
        <v>173</v>
      </c>
      <c r="AU170" s="18" t="s">
        <v>84</v>
      </c>
      <c r="AY170" s="18" t="s">
        <v>171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18" t="s">
        <v>82</v>
      </c>
      <c r="BK170" s="159">
        <f>ROUND(I170*H170,2)</f>
        <v>0</v>
      </c>
      <c r="BL170" s="18" t="s">
        <v>178</v>
      </c>
      <c r="BM170" s="18" t="s">
        <v>853</v>
      </c>
    </row>
    <row r="171" spans="2:47" s="1" customFormat="1" ht="12">
      <c r="B171" s="32"/>
      <c r="D171" s="160" t="s">
        <v>180</v>
      </c>
      <c r="F171" s="161" t="s">
        <v>2430</v>
      </c>
      <c r="I171" s="93"/>
      <c r="L171" s="32"/>
      <c r="M171" s="162"/>
      <c r="N171" s="51"/>
      <c r="O171" s="51"/>
      <c r="P171" s="51"/>
      <c r="Q171" s="51"/>
      <c r="R171" s="51"/>
      <c r="S171" s="51"/>
      <c r="T171" s="52"/>
      <c r="AT171" s="18" t="s">
        <v>180</v>
      </c>
      <c r="AU171" s="18" t="s">
        <v>84</v>
      </c>
    </row>
    <row r="172" spans="2:65" s="1" customFormat="1" ht="16.5" customHeight="1">
      <c r="B172" s="147"/>
      <c r="C172" s="148" t="s">
        <v>74</v>
      </c>
      <c r="D172" s="148" t="s">
        <v>173</v>
      </c>
      <c r="E172" s="149" t="s">
        <v>2431</v>
      </c>
      <c r="F172" s="150" t="s">
        <v>2432</v>
      </c>
      <c r="G172" s="151" t="s">
        <v>187</v>
      </c>
      <c r="H172" s="152">
        <v>24</v>
      </c>
      <c r="I172" s="153"/>
      <c r="J172" s="154">
        <f>ROUND(I172*H172,2)</f>
        <v>0</v>
      </c>
      <c r="K172" s="150" t="s">
        <v>3</v>
      </c>
      <c r="L172" s="32"/>
      <c r="M172" s="155" t="s">
        <v>3</v>
      </c>
      <c r="N172" s="156" t="s">
        <v>45</v>
      </c>
      <c r="O172" s="51"/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18" t="s">
        <v>178</v>
      </c>
      <c r="AT172" s="18" t="s">
        <v>173</v>
      </c>
      <c r="AU172" s="18" t="s">
        <v>84</v>
      </c>
      <c r="AY172" s="18" t="s">
        <v>171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18" t="s">
        <v>82</v>
      </c>
      <c r="BK172" s="159">
        <f>ROUND(I172*H172,2)</f>
        <v>0</v>
      </c>
      <c r="BL172" s="18" t="s">
        <v>178</v>
      </c>
      <c r="BM172" s="18" t="s">
        <v>867</v>
      </c>
    </row>
    <row r="173" spans="2:47" s="1" customFormat="1" ht="12">
      <c r="B173" s="32"/>
      <c r="D173" s="160" t="s">
        <v>180</v>
      </c>
      <c r="F173" s="161" t="s">
        <v>2432</v>
      </c>
      <c r="I173" s="93"/>
      <c r="L173" s="32"/>
      <c r="M173" s="162"/>
      <c r="N173" s="51"/>
      <c r="O173" s="51"/>
      <c r="P173" s="51"/>
      <c r="Q173" s="51"/>
      <c r="R173" s="51"/>
      <c r="S173" s="51"/>
      <c r="T173" s="52"/>
      <c r="AT173" s="18" t="s">
        <v>180</v>
      </c>
      <c r="AU173" s="18" t="s">
        <v>84</v>
      </c>
    </row>
    <row r="174" spans="2:65" s="1" customFormat="1" ht="16.5" customHeight="1">
      <c r="B174" s="147"/>
      <c r="C174" s="148" t="s">
        <v>74</v>
      </c>
      <c r="D174" s="148" t="s">
        <v>173</v>
      </c>
      <c r="E174" s="149" t="s">
        <v>2433</v>
      </c>
      <c r="F174" s="150" t="s">
        <v>2434</v>
      </c>
      <c r="G174" s="151" t="s">
        <v>1025</v>
      </c>
      <c r="H174" s="152">
        <v>1</v>
      </c>
      <c r="I174" s="153"/>
      <c r="J174" s="154">
        <f>ROUND(I174*H174,2)</f>
        <v>0</v>
      </c>
      <c r="K174" s="150" t="s">
        <v>3</v>
      </c>
      <c r="L174" s="32"/>
      <c r="M174" s="155" t="s">
        <v>3</v>
      </c>
      <c r="N174" s="156" t="s">
        <v>45</v>
      </c>
      <c r="O174" s="51"/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AR174" s="18" t="s">
        <v>178</v>
      </c>
      <c r="AT174" s="18" t="s">
        <v>173</v>
      </c>
      <c r="AU174" s="18" t="s">
        <v>84</v>
      </c>
      <c r="AY174" s="18" t="s">
        <v>171</v>
      </c>
      <c r="BE174" s="159">
        <f>IF(N174="základní",J174,0)</f>
        <v>0</v>
      </c>
      <c r="BF174" s="159">
        <f>IF(N174="snížená",J174,0)</f>
        <v>0</v>
      </c>
      <c r="BG174" s="159">
        <f>IF(N174="zákl. přenesená",J174,0)</f>
        <v>0</v>
      </c>
      <c r="BH174" s="159">
        <f>IF(N174="sníž. přenesená",J174,0)</f>
        <v>0</v>
      </c>
      <c r="BI174" s="159">
        <f>IF(N174="nulová",J174,0)</f>
        <v>0</v>
      </c>
      <c r="BJ174" s="18" t="s">
        <v>82</v>
      </c>
      <c r="BK174" s="159">
        <f>ROUND(I174*H174,2)</f>
        <v>0</v>
      </c>
      <c r="BL174" s="18" t="s">
        <v>178</v>
      </c>
      <c r="BM174" s="18" t="s">
        <v>877</v>
      </c>
    </row>
    <row r="175" spans="2:47" s="1" customFormat="1" ht="12">
      <c r="B175" s="32"/>
      <c r="D175" s="160" t="s">
        <v>180</v>
      </c>
      <c r="F175" s="161" t="s">
        <v>2434</v>
      </c>
      <c r="I175" s="93"/>
      <c r="L175" s="32"/>
      <c r="M175" s="162"/>
      <c r="N175" s="51"/>
      <c r="O175" s="51"/>
      <c r="P175" s="51"/>
      <c r="Q175" s="51"/>
      <c r="R175" s="51"/>
      <c r="S175" s="51"/>
      <c r="T175" s="52"/>
      <c r="AT175" s="18" t="s">
        <v>180</v>
      </c>
      <c r="AU175" s="18" t="s">
        <v>84</v>
      </c>
    </row>
    <row r="176" spans="2:63" s="11" customFormat="1" ht="25.9" customHeight="1">
      <c r="B176" s="134"/>
      <c r="D176" s="135" t="s">
        <v>73</v>
      </c>
      <c r="E176" s="136" t="s">
        <v>2435</v>
      </c>
      <c r="F176" s="136" t="s">
        <v>2436</v>
      </c>
      <c r="I176" s="137"/>
      <c r="J176" s="138">
        <f>BK176</f>
        <v>0</v>
      </c>
      <c r="L176" s="134"/>
      <c r="M176" s="139"/>
      <c r="N176" s="140"/>
      <c r="O176" s="140"/>
      <c r="P176" s="141">
        <f>SUM(P177:P187)</f>
        <v>0</v>
      </c>
      <c r="Q176" s="140"/>
      <c r="R176" s="141">
        <f>SUM(R177:R187)</f>
        <v>0</v>
      </c>
      <c r="S176" s="140"/>
      <c r="T176" s="142">
        <f>SUM(T177:T187)</f>
        <v>0</v>
      </c>
      <c r="AR176" s="135" t="s">
        <v>82</v>
      </c>
      <c r="AT176" s="143" t="s">
        <v>73</v>
      </c>
      <c r="AU176" s="143" t="s">
        <v>74</v>
      </c>
      <c r="AY176" s="135" t="s">
        <v>171</v>
      </c>
      <c r="BK176" s="144">
        <f>SUM(BK177:BK187)</f>
        <v>0</v>
      </c>
    </row>
    <row r="177" spans="2:65" s="1" customFormat="1" ht="16.5" customHeight="1">
      <c r="B177" s="147"/>
      <c r="C177" s="148" t="s">
        <v>74</v>
      </c>
      <c r="D177" s="148" t="s">
        <v>173</v>
      </c>
      <c r="E177" s="149" t="s">
        <v>2437</v>
      </c>
      <c r="F177" s="150" t="s">
        <v>2438</v>
      </c>
      <c r="G177" s="151" t="s">
        <v>1025</v>
      </c>
      <c r="H177" s="152">
        <v>5</v>
      </c>
      <c r="I177" s="153"/>
      <c r="J177" s="154">
        <f>ROUND(I177*H177,2)</f>
        <v>0</v>
      </c>
      <c r="K177" s="150" t="s">
        <v>3</v>
      </c>
      <c r="L177" s="32"/>
      <c r="M177" s="155" t="s">
        <v>3</v>
      </c>
      <c r="N177" s="156" t="s">
        <v>45</v>
      </c>
      <c r="O177" s="51"/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AR177" s="18" t="s">
        <v>178</v>
      </c>
      <c r="AT177" s="18" t="s">
        <v>173</v>
      </c>
      <c r="AU177" s="18" t="s">
        <v>82</v>
      </c>
      <c r="AY177" s="18" t="s">
        <v>171</v>
      </c>
      <c r="BE177" s="159">
        <f>IF(N177="základní",J177,0)</f>
        <v>0</v>
      </c>
      <c r="BF177" s="159">
        <f>IF(N177="snížená",J177,0)</f>
        <v>0</v>
      </c>
      <c r="BG177" s="159">
        <f>IF(N177="zákl. přenesená",J177,0)</f>
        <v>0</v>
      </c>
      <c r="BH177" s="159">
        <f>IF(N177="sníž. přenesená",J177,0)</f>
        <v>0</v>
      </c>
      <c r="BI177" s="159">
        <f>IF(N177="nulová",J177,0)</f>
        <v>0</v>
      </c>
      <c r="BJ177" s="18" t="s">
        <v>82</v>
      </c>
      <c r="BK177" s="159">
        <f>ROUND(I177*H177,2)</f>
        <v>0</v>
      </c>
      <c r="BL177" s="18" t="s">
        <v>178</v>
      </c>
      <c r="BM177" s="18" t="s">
        <v>895</v>
      </c>
    </row>
    <row r="178" spans="2:47" s="1" customFormat="1" ht="12">
      <c r="B178" s="32"/>
      <c r="D178" s="160" t="s">
        <v>180</v>
      </c>
      <c r="F178" s="161" t="s">
        <v>2438</v>
      </c>
      <c r="I178" s="93"/>
      <c r="L178" s="32"/>
      <c r="M178" s="162"/>
      <c r="N178" s="51"/>
      <c r="O178" s="51"/>
      <c r="P178" s="51"/>
      <c r="Q178" s="51"/>
      <c r="R178" s="51"/>
      <c r="S178" s="51"/>
      <c r="T178" s="52"/>
      <c r="AT178" s="18" t="s">
        <v>180</v>
      </c>
      <c r="AU178" s="18" t="s">
        <v>82</v>
      </c>
    </row>
    <row r="179" spans="2:65" s="1" customFormat="1" ht="16.5" customHeight="1">
      <c r="B179" s="147"/>
      <c r="C179" s="148" t="s">
        <v>74</v>
      </c>
      <c r="D179" s="148" t="s">
        <v>173</v>
      </c>
      <c r="E179" s="149" t="s">
        <v>2439</v>
      </c>
      <c r="F179" s="150" t="s">
        <v>2440</v>
      </c>
      <c r="G179" s="151" t="s">
        <v>1025</v>
      </c>
      <c r="H179" s="152">
        <v>7</v>
      </c>
      <c r="I179" s="153"/>
      <c r="J179" s="154">
        <f>ROUND(I179*H179,2)</f>
        <v>0</v>
      </c>
      <c r="K179" s="150" t="s">
        <v>3</v>
      </c>
      <c r="L179" s="32"/>
      <c r="M179" s="155" t="s">
        <v>3</v>
      </c>
      <c r="N179" s="156" t="s">
        <v>45</v>
      </c>
      <c r="O179" s="51"/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AR179" s="18" t="s">
        <v>178</v>
      </c>
      <c r="AT179" s="18" t="s">
        <v>173</v>
      </c>
      <c r="AU179" s="18" t="s">
        <v>82</v>
      </c>
      <c r="AY179" s="18" t="s">
        <v>171</v>
      </c>
      <c r="BE179" s="159">
        <f>IF(N179="základní",J179,0)</f>
        <v>0</v>
      </c>
      <c r="BF179" s="159">
        <f>IF(N179="snížená",J179,0)</f>
        <v>0</v>
      </c>
      <c r="BG179" s="159">
        <f>IF(N179="zákl. přenesená",J179,0)</f>
        <v>0</v>
      </c>
      <c r="BH179" s="159">
        <f>IF(N179="sníž. přenesená",J179,0)</f>
        <v>0</v>
      </c>
      <c r="BI179" s="159">
        <f>IF(N179="nulová",J179,0)</f>
        <v>0</v>
      </c>
      <c r="BJ179" s="18" t="s">
        <v>82</v>
      </c>
      <c r="BK179" s="159">
        <f>ROUND(I179*H179,2)</f>
        <v>0</v>
      </c>
      <c r="BL179" s="18" t="s">
        <v>178</v>
      </c>
      <c r="BM179" s="18" t="s">
        <v>406</v>
      </c>
    </row>
    <row r="180" spans="2:47" s="1" customFormat="1" ht="12">
      <c r="B180" s="32"/>
      <c r="D180" s="160" t="s">
        <v>180</v>
      </c>
      <c r="F180" s="161" t="s">
        <v>2440</v>
      </c>
      <c r="I180" s="93"/>
      <c r="L180" s="32"/>
      <c r="M180" s="162"/>
      <c r="N180" s="51"/>
      <c r="O180" s="51"/>
      <c r="P180" s="51"/>
      <c r="Q180" s="51"/>
      <c r="R180" s="51"/>
      <c r="S180" s="51"/>
      <c r="T180" s="52"/>
      <c r="AT180" s="18" t="s">
        <v>180</v>
      </c>
      <c r="AU180" s="18" t="s">
        <v>82</v>
      </c>
    </row>
    <row r="181" spans="2:65" s="1" customFormat="1" ht="16.5" customHeight="1">
      <c r="B181" s="147"/>
      <c r="C181" s="148" t="s">
        <v>74</v>
      </c>
      <c r="D181" s="148" t="s">
        <v>173</v>
      </c>
      <c r="E181" s="149" t="s">
        <v>2441</v>
      </c>
      <c r="F181" s="150" t="s">
        <v>2442</v>
      </c>
      <c r="G181" s="151" t="s">
        <v>1025</v>
      </c>
      <c r="H181" s="152">
        <v>4</v>
      </c>
      <c r="I181" s="153"/>
      <c r="J181" s="154">
        <f>ROUND(I181*H181,2)</f>
        <v>0</v>
      </c>
      <c r="K181" s="150" t="s">
        <v>3</v>
      </c>
      <c r="L181" s="32"/>
      <c r="M181" s="155" t="s">
        <v>3</v>
      </c>
      <c r="N181" s="156" t="s">
        <v>45</v>
      </c>
      <c r="O181" s="51"/>
      <c r="P181" s="157">
        <f>O181*H181</f>
        <v>0</v>
      </c>
      <c r="Q181" s="157">
        <v>0</v>
      </c>
      <c r="R181" s="157">
        <f>Q181*H181</f>
        <v>0</v>
      </c>
      <c r="S181" s="157">
        <v>0</v>
      </c>
      <c r="T181" s="158">
        <f>S181*H181</f>
        <v>0</v>
      </c>
      <c r="AR181" s="18" t="s">
        <v>178</v>
      </c>
      <c r="AT181" s="18" t="s">
        <v>173</v>
      </c>
      <c r="AU181" s="18" t="s">
        <v>82</v>
      </c>
      <c r="AY181" s="18" t="s">
        <v>171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8" t="s">
        <v>82</v>
      </c>
      <c r="BK181" s="159">
        <f>ROUND(I181*H181,2)</f>
        <v>0</v>
      </c>
      <c r="BL181" s="18" t="s">
        <v>178</v>
      </c>
      <c r="BM181" s="18" t="s">
        <v>920</v>
      </c>
    </row>
    <row r="182" spans="2:47" s="1" customFormat="1" ht="12">
      <c r="B182" s="32"/>
      <c r="D182" s="160" t="s">
        <v>180</v>
      </c>
      <c r="F182" s="161" t="s">
        <v>2442</v>
      </c>
      <c r="I182" s="93"/>
      <c r="L182" s="32"/>
      <c r="M182" s="162"/>
      <c r="N182" s="51"/>
      <c r="O182" s="51"/>
      <c r="P182" s="51"/>
      <c r="Q182" s="51"/>
      <c r="R182" s="51"/>
      <c r="S182" s="51"/>
      <c r="T182" s="52"/>
      <c r="AT182" s="18" t="s">
        <v>180</v>
      </c>
      <c r="AU182" s="18" t="s">
        <v>82</v>
      </c>
    </row>
    <row r="183" spans="2:65" s="1" customFormat="1" ht="16.5" customHeight="1">
      <c r="B183" s="147"/>
      <c r="C183" s="148" t="s">
        <v>74</v>
      </c>
      <c r="D183" s="148" t="s">
        <v>173</v>
      </c>
      <c r="E183" s="149" t="s">
        <v>2443</v>
      </c>
      <c r="F183" s="150" t="s">
        <v>2444</v>
      </c>
      <c r="G183" s="151" t="s">
        <v>1025</v>
      </c>
      <c r="H183" s="152">
        <v>1</v>
      </c>
      <c r="I183" s="153"/>
      <c r="J183" s="154">
        <f>ROUND(I183*H183,2)</f>
        <v>0</v>
      </c>
      <c r="K183" s="150" t="s">
        <v>3</v>
      </c>
      <c r="L183" s="32"/>
      <c r="M183" s="155" t="s">
        <v>3</v>
      </c>
      <c r="N183" s="156" t="s">
        <v>45</v>
      </c>
      <c r="O183" s="51"/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AR183" s="18" t="s">
        <v>178</v>
      </c>
      <c r="AT183" s="18" t="s">
        <v>173</v>
      </c>
      <c r="AU183" s="18" t="s">
        <v>82</v>
      </c>
      <c r="AY183" s="18" t="s">
        <v>171</v>
      </c>
      <c r="BE183" s="159">
        <f>IF(N183="základní",J183,0)</f>
        <v>0</v>
      </c>
      <c r="BF183" s="159">
        <f>IF(N183="snížená",J183,0)</f>
        <v>0</v>
      </c>
      <c r="BG183" s="159">
        <f>IF(N183="zákl. přenesená",J183,0)</f>
        <v>0</v>
      </c>
      <c r="BH183" s="159">
        <f>IF(N183="sníž. přenesená",J183,0)</f>
        <v>0</v>
      </c>
      <c r="BI183" s="159">
        <f>IF(N183="nulová",J183,0)</f>
        <v>0</v>
      </c>
      <c r="BJ183" s="18" t="s">
        <v>82</v>
      </c>
      <c r="BK183" s="159">
        <f>ROUND(I183*H183,2)</f>
        <v>0</v>
      </c>
      <c r="BL183" s="18" t="s">
        <v>178</v>
      </c>
      <c r="BM183" s="18" t="s">
        <v>937</v>
      </c>
    </row>
    <row r="184" spans="2:47" s="1" customFormat="1" ht="12">
      <c r="B184" s="32"/>
      <c r="D184" s="160" t="s">
        <v>180</v>
      </c>
      <c r="F184" s="161" t="s">
        <v>2444</v>
      </c>
      <c r="I184" s="93"/>
      <c r="L184" s="32"/>
      <c r="M184" s="162"/>
      <c r="N184" s="51"/>
      <c r="O184" s="51"/>
      <c r="P184" s="51"/>
      <c r="Q184" s="51"/>
      <c r="R184" s="51"/>
      <c r="S184" s="51"/>
      <c r="T184" s="52"/>
      <c r="AT184" s="18" t="s">
        <v>180</v>
      </c>
      <c r="AU184" s="18" t="s">
        <v>82</v>
      </c>
    </row>
    <row r="185" spans="2:47" s="1" customFormat="1" ht="19.5">
      <c r="B185" s="32"/>
      <c r="D185" s="160" t="s">
        <v>649</v>
      </c>
      <c r="F185" s="207" t="s">
        <v>2445</v>
      </c>
      <c r="I185" s="93"/>
      <c r="L185" s="32"/>
      <c r="M185" s="162"/>
      <c r="N185" s="51"/>
      <c r="O185" s="51"/>
      <c r="P185" s="51"/>
      <c r="Q185" s="51"/>
      <c r="R185" s="51"/>
      <c r="S185" s="51"/>
      <c r="T185" s="52"/>
      <c r="AT185" s="18" t="s">
        <v>649</v>
      </c>
      <c r="AU185" s="18" t="s">
        <v>82</v>
      </c>
    </row>
    <row r="186" spans="2:65" s="1" customFormat="1" ht="16.5" customHeight="1">
      <c r="B186" s="147"/>
      <c r="C186" s="148" t="s">
        <v>74</v>
      </c>
      <c r="D186" s="148" t="s">
        <v>173</v>
      </c>
      <c r="E186" s="149" t="s">
        <v>2446</v>
      </c>
      <c r="F186" s="150" t="s">
        <v>2447</v>
      </c>
      <c r="G186" s="151" t="s">
        <v>1025</v>
      </c>
      <c r="H186" s="152">
        <v>6</v>
      </c>
      <c r="I186" s="153"/>
      <c r="J186" s="154">
        <f>ROUND(I186*H186,2)</f>
        <v>0</v>
      </c>
      <c r="K186" s="150" t="s">
        <v>3</v>
      </c>
      <c r="L186" s="32"/>
      <c r="M186" s="155" t="s">
        <v>3</v>
      </c>
      <c r="N186" s="156" t="s">
        <v>45</v>
      </c>
      <c r="O186" s="51"/>
      <c r="P186" s="157">
        <f>O186*H186</f>
        <v>0</v>
      </c>
      <c r="Q186" s="157">
        <v>0</v>
      </c>
      <c r="R186" s="157">
        <f>Q186*H186</f>
        <v>0</v>
      </c>
      <c r="S186" s="157">
        <v>0</v>
      </c>
      <c r="T186" s="158">
        <f>S186*H186</f>
        <v>0</v>
      </c>
      <c r="AR186" s="18" t="s">
        <v>178</v>
      </c>
      <c r="AT186" s="18" t="s">
        <v>173</v>
      </c>
      <c r="AU186" s="18" t="s">
        <v>82</v>
      </c>
      <c r="AY186" s="18" t="s">
        <v>171</v>
      </c>
      <c r="BE186" s="159">
        <f>IF(N186="základní",J186,0)</f>
        <v>0</v>
      </c>
      <c r="BF186" s="159">
        <f>IF(N186="snížená",J186,0)</f>
        <v>0</v>
      </c>
      <c r="BG186" s="159">
        <f>IF(N186="zákl. přenesená",J186,0)</f>
        <v>0</v>
      </c>
      <c r="BH186" s="159">
        <f>IF(N186="sníž. přenesená",J186,0)</f>
        <v>0</v>
      </c>
      <c r="BI186" s="159">
        <f>IF(N186="nulová",J186,0)</f>
        <v>0</v>
      </c>
      <c r="BJ186" s="18" t="s">
        <v>82</v>
      </c>
      <c r="BK186" s="159">
        <f>ROUND(I186*H186,2)</f>
        <v>0</v>
      </c>
      <c r="BL186" s="18" t="s">
        <v>178</v>
      </c>
      <c r="BM186" s="18" t="s">
        <v>951</v>
      </c>
    </row>
    <row r="187" spans="2:47" s="1" customFormat="1" ht="12">
      <c r="B187" s="32"/>
      <c r="D187" s="160" t="s">
        <v>180</v>
      </c>
      <c r="F187" s="161" t="s">
        <v>2447</v>
      </c>
      <c r="I187" s="93"/>
      <c r="L187" s="32"/>
      <c r="M187" s="162"/>
      <c r="N187" s="51"/>
      <c r="O187" s="51"/>
      <c r="P187" s="51"/>
      <c r="Q187" s="51"/>
      <c r="R187" s="51"/>
      <c r="S187" s="51"/>
      <c r="T187" s="52"/>
      <c r="AT187" s="18" t="s">
        <v>180</v>
      </c>
      <c r="AU187" s="18" t="s">
        <v>82</v>
      </c>
    </row>
    <row r="188" spans="2:63" s="11" customFormat="1" ht="25.9" customHeight="1">
      <c r="B188" s="134"/>
      <c r="D188" s="135" t="s">
        <v>73</v>
      </c>
      <c r="E188" s="136" t="s">
        <v>2448</v>
      </c>
      <c r="F188" s="136" t="s">
        <v>2449</v>
      </c>
      <c r="I188" s="137"/>
      <c r="J188" s="138">
        <f>BK188</f>
        <v>0</v>
      </c>
      <c r="L188" s="134"/>
      <c r="M188" s="139"/>
      <c r="N188" s="140"/>
      <c r="O188" s="140"/>
      <c r="P188" s="141">
        <f>SUM(P189:P198)</f>
        <v>0</v>
      </c>
      <c r="Q188" s="140"/>
      <c r="R188" s="141">
        <f>SUM(R189:R198)</f>
        <v>0</v>
      </c>
      <c r="S188" s="140"/>
      <c r="T188" s="142">
        <f>SUM(T189:T198)</f>
        <v>0</v>
      </c>
      <c r="AR188" s="135" t="s">
        <v>82</v>
      </c>
      <c r="AT188" s="143" t="s">
        <v>73</v>
      </c>
      <c r="AU188" s="143" t="s">
        <v>74</v>
      </c>
      <c r="AY188" s="135" t="s">
        <v>171</v>
      </c>
      <c r="BK188" s="144">
        <f>SUM(BK189:BK198)</f>
        <v>0</v>
      </c>
    </row>
    <row r="189" spans="2:65" s="1" customFormat="1" ht="16.5" customHeight="1">
      <c r="B189" s="147"/>
      <c r="C189" s="148" t="s">
        <v>74</v>
      </c>
      <c r="D189" s="148" t="s">
        <v>173</v>
      </c>
      <c r="E189" s="149" t="s">
        <v>2450</v>
      </c>
      <c r="F189" s="150" t="s">
        <v>2451</v>
      </c>
      <c r="G189" s="151" t="s">
        <v>187</v>
      </c>
      <c r="H189" s="152">
        <v>130</v>
      </c>
      <c r="I189" s="153"/>
      <c r="J189" s="154">
        <f>ROUND(I189*H189,2)</f>
        <v>0</v>
      </c>
      <c r="K189" s="150" t="s">
        <v>3</v>
      </c>
      <c r="L189" s="32"/>
      <c r="M189" s="155" t="s">
        <v>3</v>
      </c>
      <c r="N189" s="156" t="s">
        <v>45</v>
      </c>
      <c r="O189" s="51"/>
      <c r="P189" s="157">
        <f>O189*H189</f>
        <v>0</v>
      </c>
      <c r="Q189" s="157">
        <v>0</v>
      </c>
      <c r="R189" s="157">
        <f>Q189*H189</f>
        <v>0</v>
      </c>
      <c r="S189" s="157">
        <v>0</v>
      </c>
      <c r="T189" s="158">
        <f>S189*H189</f>
        <v>0</v>
      </c>
      <c r="AR189" s="18" t="s">
        <v>178</v>
      </c>
      <c r="AT189" s="18" t="s">
        <v>173</v>
      </c>
      <c r="AU189" s="18" t="s">
        <v>82</v>
      </c>
      <c r="AY189" s="18" t="s">
        <v>171</v>
      </c>
      <c r="BE189" s="159">
        <f>IF(N189="základní",J189,0)</f>
        <v>0</v>
      </c>
      <c r="BF189" s="159">
        <f>IF(N189="snížená",J189,0)</f>
        <v>0</v>
      </c>
      <c r="BG189" s="159">
        <f>IF(N189="zákl. přenesená",J189,0)</f>
        <v>0</v>
      </c>
      <c r="BH189" s="159">
        <f>IF(N189="sníž. přenesená",J189,0)</f>
        <v>0</v>
      </c>
      <c r="BI189" s="159">
        <f>IF(N189="nulová",J189,0)</f>
        <v>0</v>
      </c>
      <c r="BJ189" s="18" t="s">
        <v>82</v>
      </c>
      <c r="BK189" s="159">
        <f>ROUND(I189*H189,2)</f>
        <v>0</v>
      </c>
      <c r="BL189" s="18" t="s">
        <v>178</v>
      </c>
      <c r="BM189" s="18" t="s">
        <v>963</v>
      </c>
    </row>
    <row r="190" spans="2:47" s="1" customFormat="1" ht="12">
      <c r="B190" s="32"/>
      <c r="D190" s="160" t="s">
        <v>180</v>
      </c>
      <c r="F190" s="161" t="s">
        <v>2451</v>
      </c>
      <c r="I190" s="93"/>
      <c r="L190" s="32"/>
      <c r="M190" s="162"/>
      <c r="N190" s="51"/>
      <c r="O190" s="51"/>
      <c r="P190" s="51"/>
      <c r="Q190" s="51"/>
      <c r="R190" s="51"/>
      <c r="S190" s="51"/>
      <c r="T190" s="52"/>
      <c r="AT190" s="18" t="s">
        <v>180</v>
      </c>
      <c r="AU190" s="18" t="s">
        <v>82</v>
      </c>
    </row>
    <row r="191" spans="2:65" s="1" customFormat="1" ht="16.5" customHeight="1">
      <c r="B191" s="147"/>
      <c r="C191" s="148" t="s">
        <v>74</v>
      </c>
      <c r="D191" s="148" t="s">
        <v>173</v>
      </c>
      <c r="E191" s="149" t="s">
        <v>2452</v>
      </c>
      <c r="F191" s="150" t="s">
        <v>2453</v>
      </c>
      <c r="G191" s="151" t="s">
        <v>187</v>
      </c>
      <c r="H191" s="152">
        <v>128</v>
      </c>
      <c r="I191" s="153"/>
      <c r="J191" s="154">
        <f>ROUND(I191*H191,2)</f>
        <v>0</v>
      </c>
      <c r="K191" s="150" t="s">
        <v>3</v>
      </c>
      <c r="L191" s="32"/>
      <c r="M191" s="155" t="s">
        <v>3</v>
      </c>
      <c r="N191" s="156" t="s">
        <v>45</v>
      </c>
      <c r="O191" s="51"/>
      <c r="P191" s="157">
        <f>O191*H191</f>
        <v>0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AR191" s="18" t="s">
        <v>178</v>
      </c>
      <c r="AT191" s="18" t="s">
        <v>173</v>
      </c>
      <c r="AU191" s="18" t="s">
        <v>82</v>
      </c>
      <c r="AY191" s="18" t="s">
        <v>171</v>
      </c>
      <c r="BE191" s="159">
        <f>IF(N191="základní",J191,0)</f>
        <v>0</v>
      </c>
      <c r="BF191" s="159">
        <f>IF(N191="snížená",J191,0)</f>
        <v>0</v>
      </c>
      <c r="BG191" s="159">
        <f>IF(N191="zákl. přenesená",J191,0)</f>
        <v>0</v>
      </c>
      <c r="BH191" s="159">
        <f>IF(N191="sníž. přenesená",J191,0)</f>
        <v>0</v>
      </c>
      <c r="BI191" s="159">
        <f>IF(N191="nulová",J191,0)</f>
        <v>0</v>
      </c>
      <c r="BJ191" s="18" t="s">
        <v>82</v>
      </c>
      <c r="BK191" s="159">
        <f>ROUND(I191*H191,2)</f>
        <v>0</v>
      </c>
      <c r="BL191" s="18" t="s">
        <v>178</v>
      </c>
      <c r="BM191" s="18" t="s">
        <v>975</v>
      </c>
    </row>
    <row r="192" spans="2:47" s="1" customFormat="1" ht="12">
      <c r="B192" s="32"/>
      <c r="D192" s="160" t="s">
        <v>180</v>
      </c>
      <c r="F192" s="161" t="s">
        <v>2453</v>
      </c>
      <c r="I192" s="93"/>
      <c r="L192" s="32"/>
      <c r="M192" s="162"/>
      <c r="N192" s="51"/>
      <c r="O192" s="51"/>
      <c r="P192" s="51"/>
      <c r="Q192" s="51"/>
      <c r="R192" s="51"/>
      <c r="S192" s="51"/>
      <c r="T192" s="52"/>
      <c r="AT192" s="18" t="s">
        <v>180</v>
      </c>
      <c r="AU192" s="18" t="s">
        <v>82</v>
      </c>
    </row>
    <row r="193" spans="2:65" s="1" customFormat="1" ht="16.5" customHeight="1">
      <c r="B193" s="147"/>
      <c r="C193" s="148" t="s">
        <v>74</v>
      </c>
      <c r="D193" s="148" t="s">
        <v>173</v>
      </c>
      <c r="E193" s="149" t="s">
        <v>2454</v>
      </c>
      <c r="F193" s="150" t="s">
        <v>2455</v>
      </c>
      <c r="G193" s="151" t="s">
        <v>187</v>
      </c>
      <c r="H193" s="152">
        <v>24</v>
      </c>
      <c r="I193" s="153"/>
      <c r="J193" s="154">
        <f>ROUND(I193*H193,2)</f>
        <v>0</v>
      </c>
      <c r="K193" s="150" t="s">
        <v>3</v>
      </c>
      <c r="L193" s="32"/>
      <c r="M193" s="155" t="s">
        <v>3</v>
      </c>
      <c r="N193" s="156" t="s">
        <v>45</v>
      </c>
      <c r="O193" s="51"/>
      <c r="P193" s="157">
        <f>O193*H193</f>
        <v>0</v>
      </c>
      <c r="Q193" s="157">
        <v>0</v>
      </c>
      <c r="R193" s="157">
        <f>Q193*H193</f>
        <v>0</v>
      </c>
      <c r="S193" s="157">
        <v>0</v>
      </c>
      <c r="T193" s="158">
        <f>S193*H193</f>
        <v>0</v>
      </c>
      <c r="AR193" s="18" t="s">
        <v>178</v>
      </c>
      <c r="AT193" s="18" t="s">
        <v>173</v>
      </c>
      <c r="AU193" s="18" t="s">
        <v>82</v>
      </c>
      <c r="AY193" s="18" t="s">
        <v>171</v>
      </c>
      <c r="BE193" s="159">
        <f>IF(N193="základní",J193,0)</f>
        <v>0</v>
      </c>
      <c r="BF193" s="159">
        <f>IF(N193="snížená",J193,0)</f>
        <v>0</v>
      </c>
      <c r="BG193" s="159">
        <f>IF(N193="zákl. přenesená",J193,0)</f>
        <v>0</v>
      </c>
      <c r="BH193" s="159">
        <f>IF(N193="sníž. přenesená",J193,0)</f>
        <v>0</v>
      </c>
      <c r="BI193" s="159">
        <f>IF(N193="nulová",J193,0)</f>
        <v>0</v>
      </c>
      <c r="BJ193" s="18" t="s">
        <v>82</v>
      </c>
      <c r="BK193" s="159">
        <f>ROUND(I193*H193,2)</f>
        <v>0</v>
      </c>
      <c r="BL193" s="18" t="s">
        <v>178</v>
      </c>
      <c r="BM193" s="18" t="s">
        <v>988</v>
      </c>
    </row>
    <row r="194" spans="2:47" s="1" customFormat="1" ht="12">
      <c r="B194" s="32"/>
      <c r="D194" s="160" t="s">
        <v>180</v>
      </c>
      <c r="F194" s="161" t="s">
        <v>2455</v>
      </c>
      <c r="I194" s="93"/>
      <c r="L194" s="32"/>
      <c r="M194" s="162"/>
      <c r="N194" s="51"/>
      <c r="O194" s="51"/>
      <c r="P194" s="51"/>
      <c r="Q194" s="51"/>
      <c r="R194" s="51"/>
      <c r="S194" s="51"/>
      <c r="T194" s="52"/>
      <c r="AT194" s="18" t="s">
        <v>180</v>
      </c>
      <c r="AU194" s="18" t="s">
        <v>82</v>
      </c>
    </row>
    <row r="195" spans="2:65" s="1" customFormat="1" ht="16.5" customHeight="1">
      <c r="B195" s="147"/>
      <c r="C195" s="148" t="s">
        <v>74</v>
      </c>
      <c r="D195" s="148" t="s">
        <v>173</v>
      </c>
      <c r="E195" s="149" t="s">
        <v>2456</v>
      </c>
      <c r="F195" s="150" t="s">
        <v>4374</v>
      </c>
      <c r="G195" s="151" t="s">
        <v>187</v>
      </c>
      <c r="H195" s="152">
        <v>32</v>
      </c>
      <c r="I195" s="153"/>
      <c r="J195" s="154">
        <f>ROUND(I195*H195,2)</f>
        <v>0</v>
      </c>
      <c r="K195" s="150" t="s">
        <v>3</v>
      </c>
      <c r="L195" s="32"/>
      <c r="M195" s="155" t="s">
        <v>3</v>
      </c>
      <c r="N195" s="156" t="s">
        <v>45</v>
      </c>
      <c r="O195" s="51"/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AR195" s="18" t="s">
        <v>178</v>
      </c>
      <c r="AT195" s="18" t="s">
        <v>173</v>
      </c>
      <c r="AU195" s="18" t="s">
        <v>82</v>
      </c>
      <c r="AY195" s="18" t="s">
        <v>171</v>
      </c>
      <c r="BE195" s="159">
        <f>IF(N195="základní",J195,0)</f>
        <v>0</v>
      </c>
      <c r="BF195" s="159">
        <f>IF(N195="snížená",J195,0)</f>
        <v>0</v>
      </c>
      <c r="BG195" s="159">
        <f>IF(N195="zákl. přenesená",J195,0)</f>
        <v>0</v>
      </c>
      <c r="BH195" s="159">
        <f>IF(N195="sníž. přenesená",J195,0)</f>
        <v>0</v>
      </c>
      <c r="BI195" s="159">
        <f>IF(N195="nulová",J195,0)</f>
        <v>0</v>
      </c>
      <c r="BJ195" s="18" t="s">
        <v>82</v>
      </c>
      <c r="BK195" s="159">
        <f>ROUND(I195*H195,2)</f>
        <v>0</v>
      </c>
      <c r="BL195" s="18" t="s">
        <v>178</v>
      </c>
      <c r="BM195" s="18" t="s">
        <v>996</v>
      </c>
    </row>
    <row r="196" spans="2:47" s="1" customFormat="1" ht="12">
      <c r="B196" s="32"/>
      <c r="D196" s="160" t="s">
        <v>180</v>
      </c>
      <c r="F196" s="161" t="s">
        <v>4375</v>
      </c>
      <c r="I196" s="93"/>
      <c r="L196" s="32"/>
      <c r="M196" s="162"/>
      <c r="N196" s="51"/>
      <c r="O196" s="51"/>
      <c r="P196" s="51"/>
      <c r="Q196" s="51"/>
      <c r="R196" s="51"/>
      <c r="S196" s="51"/>
      <c r="T196" s="52"/>
      <c r="AT196" s="18" t="s">
        <v>180</v>
      </c>
      <c r="AU196" s="18" t="s">
        <v>82</v>
      </c>
    </row>
    <row r="197" spans="2:65" s="1" customFormat="1" ht="16.5" customHeight="1">
      <c r="B197" s="147"/>
      <c r="C197" s="148" t="s">
        <v>74</v>
      </c>
      <c r="D197" s="148" t="s">
        <v>173</v>
      </c>
      <c r="E197" s="149" t="s">
        <v>2457</v>
      </c>
      <c r="F197" s="150" t="s">
        <v>2434</v>
      </c>
      <c r="G197" s="151" t="s">
        <v>1025</v>
      </c>
      <c r="H197" s="152">
        <v>1</v>
      </c>
      <c r="I197" s="153"/>
      <c r="J197" s="154">
        <f>ROUND(I197*H197,2)</f>
        <v>0</v>
      </c>
      <c r="K197" s="150" t="s">
        <v>3</v>
      </c>
      <c r="L197" s="32"/>
      <c r="M197" s="155" t="s">
        <v>3</v>
      </c>
      <c r="N197" s="156" t="s">
        <v>45</v>
      </c>
      <c r="O197" s="51"/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AR197" s="18" t="s">
        <v>178</v>
      </c>
      <c r="AT197" s="18" t="s">
        <v>173</v>
      </c>
      <c r="AU197" s="18" t="s">
        <v>82</v>
      </c>
      <c r="AY197" s="18" t="s">
        <v>171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18" t="s">
        <v>82</v>
      </c>
      <c r="BK197" s="159">
        <f>ROUND(I197*H197,2)</f>
        <v>0</v>
      </c>
      <c r="BL197" s="18" t="s">
        <v>178</v>
      </c>
      <c r="BM197" s="18" t="s">
        <v>1006</v>
      </c>
    </row>
    <row r="198" spans="2:47" s="1" customFormat="1" ht="12">
      <c r="B198" s="32"/>
      <c r="D198" s="160" t="s">
        <v>180</v>
      </c>
      <c r="F198" s="161" t="s">
        <v>2434</v>
      </c>
      <c r="I198" s="93"/>
      <c r="L198" s="32"/>
      <c r="M198" s="162"/>
      <c r="N198" s="51"/>
      <c r="O198" s="51"/>
      <c r="P198" s="51"/>
      <c r="Q198" s="51"/>
      <c r="R198" s="51"/>
      <c r="S198" s="51"/>
      <c r="T198" s="52"/>
      <c r="AT198" s="18" t="s">
        <v>180</v>
      </c>
      <c r="AU198" s="18" t="s">
        <v>82</v>
      </c>
    </row>
    <row r="199" spans="2:63" s="11" customFormat="1" ht="25.9" customHeight="1">
      <c r="B199" s="134"/>
      <c r="D199" s="135" t="s">
        <v>73</v>
      </c>
      <c r="E199" s="136" t="s">
        <v>2458</v>
      </c>
      <c r="F199" s="136" t="s">
        <v>2459</v>
      </c>
      <c r="I199" s="137"/>
      <c r="J199" s="138">
        <f>BK199</f>
        <v>0</v>
      </c>
      <c r="L199" s="134"/>
      <c r="M199" s="139"/>
      <c r="N199" s="140"/>
      <c r="O199" s="140"/>
      <c r="P199" s="141">
        <f>SUM(P200:P201)</f>
        <v>0</v>
      </c>
      <c r="Q199" s="140"/>
      <c r="R199" s="141">
        <f>SUM(R200:R201)</f>
        <v>0</v>
      </c>
      <c r="S199" s="140"/>
      <c r="T199" s="142">
        <f>SUM(T200:T201)</f>
        <v>0</v>
      </c>
      <c r="AR199" s="135" t="s">
        <v>82</v>
      </c>
      <c r="AT199" s="143" t="s">
        <v>73</v>
      </c>
      <c r="AU199" s="143" t="s">
        <v>74</v>
      </c>
      <c r="AY199" s="135" t="s">
        <v>171</v>
      </c>
      <c r="BK199" s="144">
        <f>SUM(BK200:BK201)</f>
        <v>0</v>
      </c>
    </row>
    <row r="200" spans="2:65" s="1" customFormat="1" ht="16.5" customHeight="1">
      <c r="B200" s="147"/>
      <c r="C200" s="148" t="s">
        <v>74</v>
      </c>
      <c r="D200" s="148" t="s">
        <v>173</v>
      </c>
      <c r="E200" s="149" t="s">
        <v>2460</v>
      </c>
      <c r="F200" s="150" t="s">
        <v>2461</v>
      </c>
      <c r="G200" s="151" t="s">
        <v>1025</v>
      </c>
      <c r="H200" s="152">
        <v>1</v>
      </c>
      <c r="I200" s="153"/>
      <c r="J200" s="154">
        <f>ROUND(I200*H200,2)</f>
        <v>0</v>
      </c>
      <c r="K200" s="150" t="s">
        <v>3</v>
      </c>
      <c r="L200" s="32"/>
      <c r="M200" s="155" t="s">
        <v>3</v>
      </c>
      <c r="N200" s="156" t="s">
        <v>45</v>
      </c>
      <c r="O200" s="51"/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18" t="s">
        <v>178</v>
      </c>
      <c r="AT200" s="18" t="s">
        <v>173</v>
      </c>
      <c r="AU200" s="18" t="s">
        <v>82</v>
      </c>
      <c r="AY200" s="18" t="s">
        <v>171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18" t="s">
        <v>82</v>
      </c>
      <c r="BK200" s="159">
        <f>ROUND(I200*H200,2)</f>
        <v>0</v>
      </c>
      <c r="BL200" s="18" t="s">
        <v>178</v>
      </c>
      <c r="BM200" s="18" t="s">
        <v>1018</v>
      </c>
    </row>
    <row r="201" spans="2:47" s="1" customFormat="1" ht="12">
      <c r="B201" s="32"/>
      <c r="D201" s="160" t="s">
        <v>180</v>
      </c>
      <c r="F201" s="161" t="s">
        <v>2462</v>
      </c>
      <c r="I201" s="93"/>
      <c r="L201" s="32"/>
      <c r="M201" s="162"/>
      <c r="N201" s="51"/>
      <c r="O201" s="51"/>
      <c r="P201" s="51"/>
      <c r="Q201" s="51"/>
      <c r="R201" s="51"/>
      <c r="S201" s="51"/>
      <c r="T201" s="52"/>
      <c r="AT201" s="18" t="s">
        <v>180</v>
      </c>
      <c r="AU201" s="18" t="s">
        <v>82</v>
      </c>
    </row>
    <row r="202" spans="2:63" s="11" customFormat="1" ht="25.9" customHeight="1">
      <c r="B202" s="134"/>
      <c r="D202" s="135" t="s">
        <v>73</v>
      </c>
      <c r="E202" s="136" t="s">
        <v>2463</v>
      </c>
      <c r="F202" s="136" t="s">
        <v>2464</v>
      </c>
      <c r="I202" s="137"/>
      <c r="J202" s="138">
        <f>BK202</f>
        <v>0</v>
      </c>
      <c r="L202" s="134"/>
      <c r="M202" s="139"/>
      <c r="N202" s="140"/>
      <c r="O202" s="140"/>
      <c r="P202" s="141">
        <f>SUM(P203:P204)</f>
        <v>0</v>
      </c>
      <c r="Q202" s="140"/>
      <c r="R202" s="141">
        <f>SUM(R203:R204)</f>
        <v>0</v>
      </c>
      <c r="S202" s="140"/>
      <c r="T202" s="142">
        <f>SUM(T203:T204)</f>
        <v>0</v>
      </c>
      <c r="AR202" s="135" t="s">
        <v>82</v>
      </c>
      <c r="AT202" s="143" t="s">
        <v>73</v>
      </c>
      <c r="AU202" s="143" t="s">
        <v>74</v>
      </c>
      <c r="AY202" s="135" t="s">
        <v>171</v>
      </c>
      <c r="BK202" s="144">
        <f>SUM(BK203:BK204)</f>
        <v>0</v>
      </c>
    </row>
    <row r="203" spans="2:65" s="1" customFormat="1" ht="16.5" customHeight="1">
      <c r="B203" s="147"/>
      <c r="C203" s="148" t="s">
        <v>74</v>
      </c>
      <c r="D203" s="148" t="s">
        <v>173</v>
      </c>
      <c r="E203" s="149" t="s">
        <v>2465</v>
      </c>
      <c r="F203" s="150" t="s">
        <v>2466</v>
      </c>
      <c r="G203" s="151" t="s">
        <v>1025</v>
      </c>
      <c r="H203" s="152">
        <v>1</v>
      </c>
      <c r="I203" s="153"/>
      <c r="J203" s="154">
        <f>ROUND(I203*H203,2)</f>
        <v>0</v>
      </c>
      <c r="K203" s="150" t="s">
        <v>3</v>
      </c>
      <c r="L203" s="32"/>
      <c r="M203" s="155" t="s">
        <v>3</v>
      </c>
      <c r="N203" s="156" t="s">
        <v>45</v>
      </c>
      <c r="O203" s="51"/>
      <c r="P203" s="157">
        <f>O203*H203</f>
        <v>0</v>
      </c>
      <c r="Q203" s="157">
        <v>0</v>
      </c>
      <c r="R203" s="157">
        <f>Q203*H203</f>
        <v>0</v>
      </c>
      <c r="S203" s="157">
        <v>0</v>
      </c>
      <c r="T203" s="158">
        <f>S203*H203</f>
        <v>0</v>
      </c>
      <c r="AR203" s="18" t="s">
        <v>178</v>
      </c>
      <c r="AT203" s="18" t="s">
        <v>173</v>
      </c>
      <c r="AU203" s="18" t="s">
        <v>82</v>
      </c>
      <c r="AY203" s="18" t="s">
        <v>171</v>
      </c>
      <c r="BE203" s="159">
        <f>IF(N203="základní",J203,0)</f>
        <v>0</v>
      </c>
      <c r="BF203" s="159">
        <f>IF(N203="snížená",J203,0)</f>
        <v>0</v>
      </c>
      <c r="BG203" s="159">
        <f>IF(N203="zákl. přenesená",J203,0)</f>
        <v>0</v>
      </c>
      <c r="BH203" s="159">
        <f>IF(N203="sníž. přenesená",J203,0)</f>
        <v>0</v>
      </c>
      <c r="BI203" s="159">
        <f>IF(N203="nulová",J203,0)</f>
        <v>0</v>
      </c>
      <c r="BJ203" s="18" t="s">
        <v>82</v>
      </c>
      <c r="BK203" s="159">
        <f>ROUND(I203*H203,2)</f>
        <v>0</v>
      </c>
      <c r="BL203" s="18" t="s">
        <v>178</v>
      </c>
      <c r="BM203" s="18" t="s">
        <v>1028</v>
      </c>
    </row>
    <row r="204" spans="2:47" s="1" customFormat="1" ht="12">
      <c r="B204" s="32"/>
      <c r="D204" s="160" t="s">
        <v>180</v>
      </c>
      <c r="F204" s="161" t="s">
        <v>2466</v>
      </c>
      <c r="I204" s="93"/>
      <c r="L204" s="32"/>
      <c r="M204" s="162"/>
      <c r="N204" s="51"/>
      <c r="O204" s="51"/>
      <c r="P204" s="51"/>
      <c r="Q204" s="51"/>
      <c r="R204" s="51"/>
      <c r="S204" s="51"/>
      <c r="T204" s="52"/>
      <c r="AT204" s="18" t="s">
        <v>180</v>
      </c>
      <c r="AU204" s="18" t="s">
        <v>82</v>
      </c>
    </row>
    <row r="205" spans="2:63" s="11" customFormat="1" ht="25.9" customHeight="1">
      <c r="B205" s="134"/>
      <c r="D205" s="135" t="s">
        <v>73</v>
      </c>
      <c r="E205" s="136" t="s">
        <v>2467</v>
      </c>
      <c r="F205" s="136" t="s">
        <v>2468</v>
      </c>
      <c r="I205" s="137"/>
      <c r="J205" s="138">
        <f>BK205</f>
        <v>0</v>
      </c>
      <c r="L205" s="134"/>
      <c r="M205" s="139"/>
      <c r="N205" s="140"/>
      <c r="O205" s="140"/>
      <c r="P205" s="141">
        <f>SUM(P206:P213)</f>
        <v>0</v>
      </c>
      <c r="Q205" s="140"/>
      <c r="R205" s="141">
        <f>SUM(R206:R213)</f>
        <v>0</v>
      </c>
      <c r="S205" s="140"/>
      <c r="T205" s="142">
        <f>SUM(T206:T213)</f>
        <v>0</v>
      </c>
      <c r="AR205" s="135" t="s">
        <v>82</v>
      </c>
      <c r="AT205" s="143" t="s">
        <v>73</v>
      </c>
      <c r="AU205" s="143" t="s">
        <v>74</v>
      </c>
      <c r="AY205" s="135" t="s">
        <v>171</v>
      </c>
      <c r="BK205" s="144">
        <f>SUM(BK206:BK213)</f>
        <v>0</v>
      </c>
    </row>
    <row r="206" spans="2:65" s="1" customFormat="1" ht="16.5" customHeight="1">
      <c r="B206" s="147"/>
      <c r="C206" s="148" t="s">
        <v>74</v>
      </c>
      <c r="D206" s="148" t="s">
        <v>173</v>
      </c>
      <c r="E206" s="149" t="s">
        <v>2469</v>
      </c>
      <c r="F206" s="150" t="s">
        <v>2470</v>
      </c>
      <c r="G206" s="151" t="s">
        <v>2471</v>
      </c>
      <c r="H206" s="152">
        <v>24</v>
      </c>
      <c r="I206" s="153"/>
      <c r="J206" s="154">
        <f>ROUND(I206*H206,2)</f>
        <v>0</v>
      </c>
      <c r="K206" s="150" t="s">
        <v>3</v>
      </c>
      <c r="L206" s="32"/>
      <c r="M206" s="155" t="s">
        <v>3</v>
      </c>
      <c r="N206" s="156" t="s">
        <v>45</v>
      </c>
      <c r="O206" s="51"/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AR206" s="18" t="s">
        <v>178</v>
      </c>
      <c r="AT206" s="18" t="s">
        <v>173</v>
      </c>
      <c r="AU206" s="18" t="s">
        <v>82</v>
      </c>
      <c r="AY206" s="18" t="s">
        <v>171</v>
      </c>
      <c r="BE206" s="159">
        <f>IF(N206="základní",J206,0)</f>
        <v>0</v>
      </c>
      <c r="BF206" s="159">
        <f>IF(N206="snížená",J206,0)</f>
        <v>0</v>
      </c>
      <c r="BG206" s="159">
        <f>IF(N206="zákl. přenesená",J206,0)</f>
        <v>0</v>
      </c>
      <c r="BH206" s="159">
        <f>IF(N206="sníž. přenesená",J206,0)</f>
        <v>0</v>
      </c>
      <c r="BI206" s="159">
        <f>IF(N206="nulová",J206,0)</f>
        <v>0</v>
      </c>
      <c r="BJ206" s="18" t="s">
        <v>82</v>
      </c>
      <c r="BK206" s="159">
        <f>ROUND(I206*H206,2)</f>
        <v>0</v>
      </c>
      <c r="BL206" s="18" t="s">
        <v>178</v>
      </c>
      <c r="BM206" s="18" t="s">
        <v>1040</v>
      </c>
    </row>
    <row r="207" spans="2:47" s="1" customFormat="1" ht="12">
      <c r="B207" s="32"/>
      <c r="D207" s="160" t="s">
        <v>180</v>
      </c>
      <c r="F207" s="161" t="s">
        <v>2470</v>
      </c>
      <c r="I207" s="93"/>
      <c r="L207" s="32"/>
      <c r="M207" s="162"/>
      <c r="N207" s="51"/>
      <c r="O207" s="51"/>
      <c r="P207" s="51"/>
      <c r="Q207" s="51"/>
      <c r="R207" s="51"/>
      <c r="S207" s="51"/>
      <c r="T207" s="52"/>
      <c r="AT207" s="18" t="s">
        <v>180</v>
      </c>
      <c r="AU207" s="18" t="s">
        <v>82</v>
      </c>
    </row>
    <row r="208" spans="2:65" s="1" customFormat="1" ht="16.5" customHeight="1">
      <c r="B208" s="147"/>
      <c r="C208" s="148" t="s">
        <v>74</v>
      </c>
      <c r="D208" s="148" t="s">
        <v>173</v>
      </c>
      <c r="E208" s="149" t="s">
        <v>2472</v>
      </c>
      <c r="F208" s="150" t="s">
        <v>2473</v>
      </c>
      <c r="G208" s="151" t="s">
        <v>1025</v>
      </c>
      <c r="H208" s="152">
        <v>1</v>
      </c>
      <c r="I208" s="153"/>
      <c r="J208" s="154">
        <f>ROUND(I208*H208,2)</f>
        <v>0</v>
      </c>
      <c r="K208" s="150" t="s">
        <v>3</v>
      </c>
      <c r="L208" s="32"/>
      <c r="M208" s="155" t="s">
        <v>3</v>
      </c>
      <c r="N208" s="156" t="s">
        <v>45</v>
      </c>
      <c r="O208" s="51"/>
      <c r="P208" s="157">
        <f>O208*H208</f>
        <v>0</v>
      </c>
      <c r="Q208" s="157">
        <v>0</v>
      </c>
      <c r="R208" s="157">
        <f>Q208*H208</f>
        <v>0</v>
      </c>
      <c r="S208" s="157">
        <v>0</v>
      </c>
      <c r="T208" s="158">
        <f>S208*H208</f>
        <v>0</v>
      </c>
      <c r="AR208" s="18" t="s">
        <v>178</v>
      </c>
      <c r="AT208" s="18" t="s">
        <v>173</v>
      </c>
      <c r="AU208" s="18" t="s">
        <v>82</v>
      </c>
      <c r="AY208" s="18" t="s">
        <v>171</v>
      </c>
      <c r="BE208" s="159">
        <f>IF(N208="základní",J208,0)</f>
        <v>0</v>
      </c>
      <c r="BF208" s="159">
        <f>IF(N208="snížená",J208,0)</f>
        <v>0</v>
      </c>
      <c r="BG208" s="159">
        <f>IF(N208="zákl. přenesená",J208,0)</f>
        <v>0</v>
      </c>
      <c r="BH208" s="159">
        <f>IF(N208="sníž. přenesená",J208,0)</f>
        <v>0</v>
      </c>
      <c r="BI208" s="159">
        <f>IF(N208="nulová",J208,0)</f>
        <v>0</v>
      </c>
      <c r="BJ208" s="18" t="s">
        <v>82</v>
      </c>
      <c r="BK208" s="159">
        <f>ROUND(I208*H208,2)</f>
        <v>0</v>
      </c>
      <c r="BL208" s="18" t="s">
        <v>178</v>
      </c>
      <c r="BM208" s="18" t="s">
        <v>1055</v>
      </c>
    </row>
    <row r="209" spans="2:47" s="1" customFormat="1" ht="12">
      <c r="B209" s="32"/>
      <c r="D209" s="160" t="s">
        <v>180</v>
      </c>
      <c r="F209" s="161" t="s">
        <v>2473</v>
      </c>
      <c r="I209" s="93"/>
      <c r="L209" s="32"/>
      <c r="M209" s="162"/>
      <c r="N209" s="51"/>
      <c r="O209" s="51"/>
      <c r="P209" s="51"/>
      <c r="Q209" s="51"/>
      <c r="R209" s="51"/>
      <c r="S209" s="51"/>
      <c r="T209" s="52"/>
      <c r="AT209" s="18" t="s">
        <v>180</v>
      </c>
      <c r="AU209" s="18" t="s">
        <v>82</v>
      </c>
    </row>
    <row r="210" spans="2:65" s="1" customFormat="1" ht="16.5" customHeight="1">
      <c r="B210" s="147"/>
      <c r="C210" s="148" t="s">
        <v>74</v>
      </c>
      <c r="D210" s="148" t="s">
        <v>173</v>
      </c>
      <c r="E210" s="149" t="s">
        <v>2474</v>
      </c>
      <c r="F210" s="150" t="s">
        <v>2475</v>
      </c>
      <c r="G210" s="151" t="s">
        <v>1025</v>
      </c>
      <c r="H210" s="152">
        <v>1</v>
      </c>
      <c r="I210" s="153"/>
      <c r="J210" s="154">
        <f>ROUND(I210*H210,2)</f>
        <v>0</v>
      </c>
      <c r="K210" s="150" t="s">
        <v>3</v>
      </c>
      <c r="L210" s="32"/>
      <c r="M210" s="155" t="s">
        <v>3</v>
      </c>
      <c r="N210" s="156" t="s">
        <v>45</v>
      </c>
      <c r="O210" s="51"/>
      <c r="P210" s="157">
        <f>O210*H210</f>
        <v>0</v>
      </c>
      <c r="Q210" s="157">
        <v>0</v>
      </c>
      <c r="R210" s="157">
        <f>Q210*H210</f>
        <v>0</v>
      </c>
      <c r="S210" s="157">
        <v>0</v>
      </c>
      <c r="T210" s="158">
        <f>S210*H210</f>
        <v>0</v>
      </c>
      <c r="AR210" s="18" t="s">
        <v>178</v>
      </c>
      <c r="AT210" s="18" t="s">
        <v>173</v>
      </c>
      <c r="AU210" s="18" t="s">
        <v>82</v>
      </c>
      <c r="AY210" s="18" t="s">
        <v>171</v>
      </c>
      <c r="BE210" s="159">
        <f>IF(N210="základní",J210,0)</f>
        <v>0</v>
      </c>
      <c r="BF210" s="159">
        <f>IF(N210="snížená",J210,0)</f>
        <v>0</v>
      </c>
      <c r="BG210" s="159">
        <f>IF(N210="zákl. přenesená",J210,0)</f>
        <v>0</v>
      </c>
      <c r="BH210" s="159">
        <f>IF(N210="sníž. přenesená",J210,0)</f>
        <v>0</v>
      </c>
      <c r="BI210" s="159">
        <f>IF(N210="nulová",J210,0)</f>
        <v>0</v>
      </c>
      <c r="BJ210" s="18" t="s">
        <v>82</v>
      </c>
      <c r="BK210" s="159">
        <f>ROUND(I210*H210,2)</f>
        <v>0</v>
      </c>
      <c r="BL210" s="18" t="s">
        <v>178</v>
      </c>
      <c r="BM210" s="18" t="s">
        <v>1065</v>
      </c>
    </row>
    <row r="211" spans="2:47" s="1" customFormat="1" ht="12">
      <c r="B211" s="32"/>
      <c r="D211" s="160" t="s">
        <v>180</v>
      </c>
      <c r="F211" s="161" t="s">
        <v>2475</v>
      </c>
      <c r="I211" s="93"/>
      <c r="L211" s="32"/>
      <c r="M211" s="162"/>
      <c r="N211" s="51"/>
      <c r="O211" s="51"/>
      <c r="P211" s="51"/>
      <c r="Q211" s="51"/>
      <c r="R211" s="51"/>
      <c r="S211" s="51"/>
      <c r="T211" s="52"/>
      <c r="AT211" s="18" t="s">
        <v>180</v>
      </c>
      <c r="AU211" s="18" t="s">
        <v>82</v>
      </c>
    </row>
    <row r="212" spans="2:65" s="1" customFormat="1" ht="16.5" customHeight="1">
      <c r="B212" s="147"/>
      <c r="C212" s="148" t="s">
        <v>74</v>
      </c>
      <c r="D212" s="148" t="s">
        <v>173</v>
      </c>
      <c r="E212" s="149" t="s">
        <v>2476</v>
      </c>
      <c r="F212" s="150" t="s">
        <v>2477</v>
      </c>
      <c r="G212" s="151" t="s">
        <v>1025</v>
      </c>
      <c r="H212" s="152">
        <v>1</v>
      </c>
      <c r="I212" s="153"/>
      <c r="J212" s="154">
        <f>ROUND(I212*H212,2)</f>
        <v>0</v>
      </c>
      <c r="K212" s="150" t="s">
        <v>3</v>
      </c>
      <c r="L212" s="32"/>
      <c r="M212" s="155" t="s">
        <v>3</v>
      </c>
      <c r="N212" s="156" t="s">
        <v>45</v>
      </c>
      <c r="O212" s="51"/>
      <c r="P212" s="157">
        <f>O212*H212</f>
        <v>0</v>
      </c>
      <c r="Q212" s="157">
        <v>0</v>
      </c>
      <c r="R212" s="157">
        <f>Q212*H212</f>
        <v>0</v>
      </c>
      <c r="S212" s="157">
        <v>0</v>
      </c>
      <c r="T212" s="158">
        <f>S212*H212</f>
        <v>0</v>
      </c>
      <c r="AR212" s="18" t="s">
        <v>178</v>
      </c>
      <c r="AT212" s="18" t="s">
        <v>173</v>
      </c>
      <c r="AU212" s="18" t="s">
        <v>82</v>
      </c>
      <c r="AY212" s="18" t="s">
        <v>171</v>
      </c>
      <c r="BE212" s="159">
        <f>IF(N212="základní",J212,0)</f>
        <v>0</v>
      </c>
      <c r="BF212" s="159">
        <f>IF(N212="snížená",J212,0)</f>
        <v>0</v>
      </c>
      <c r="BG212" s="159">
        <f>IF(N212="zákl. přenesená",J212,0)</f>
        <v>0</v>
      </c>
      <c r="BH212" s="159">
        <f>IF(N212="sníž. přenesená",J212,0)</f>
        <v>0</v>
      </c>
      <c r="BI212" s="159">
        <f>IF(N212="nulová",J212,0)</f>
        <v>0</v>
      </c>
      <c r="BJ212" s="18" t="s">
        <v>82</v>
      </c>
      <c r="BK212" s="159">
        <f>ROUND(I212*H212,2)</f>
        <v>0</v>
      </c>
      <c r="BL212" s="18" t="s">
        <v>178</v>
      </c>
      <c r="BM212" s="18" t="s">
        <v>1077</v>
      </c>
    </row>
    <row r="213" spans="2:47" s="1" customFormat="1" ht="12">
      <c r="B213" s="32"/>
      <c r="D213" s="160" t="s">
        <v>180</v>
      </c>
      <c r="F213" s="161" t="s">
        <v>2477</v>
      </c>
      <c r="I213" s="93"/>
      <c r="L213" s="32"/>
      <c r="M213" s="186"/>
      <c r="N213" s="187"/>
      <c r="O213" s="187"/>
      <c r="P213" s="187"/>
      <c r="Q213" s="187"/>
      <c r="R213" s="187"/>
      <c r="S213" s="187"/>
      <c r="T213" s="188"/>
      <c r="AT213" s="18" t="s">
        <v>180</v>
      </c>
      <c r="AU213" s="18" t="s">
        <v>82</v>
      </c>
    </row>
    <row r="214" spans="2:12" s="1" customFormat="1" ht="6.95" customHeight="1">
      <c r="B214" s="41"/>
      <c r="C214" s="42"/>
      <c r="D214" s="42"/>
      <c r="E214" s="42"/>
      <c r="F214" s="42"/>
      <c r="G214" s="42"/>
      <c r="H214" s="42"/>
      <c r="I214" s="109"/>
      <c r="J214" s="42"/>
      <c r="K214" s="42"/>
      <c r="L214" s="32"/>
    </row>
  </sheetData>
  <autoFilter ref="C95:K213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24"/>
  <sheetViews>
    <sheetView showGridLines="0" workbookViewId="0" topLeftCell="A289">
      <selection activeCell="D76" sqref="D7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108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>
      <c r="B8" s="21"/>
      <c r="D8" s="27" t="s">
        <v>144</v>
      </c>
      <c r="L8" s="21"/>
    </row>
    <row r="9" spans="2:12" ht="16.5" customHeight="1">
      <c r="B9" s="21"/>
      <c r="E9" s="334" t="s">
        <v>2478</v>
      </c>
      <c r="F9" s="311"/>
      <c r="G9" s="311"/>
      <c r="H9" s="311"/>
      <c r="L9" s="21"/>
    </row>
    <row r="10" spans="2:12" ht="12" customHeight="1">
      <c r="B10" s="21"/>
      <c r="D10" s="27" t="s">
        <v>259</v>
      </c>
      <c r="L10" s="21"/>
    </row>
    <row r="11" spans="2:12" s="1" customFormat="1" ht="16.5" customHeight="1">
      <c r="B11" s="32"/>
      <c r="E11" s="335" t="s">
        <v>2479</v>
      </c>
      <c r="F11" s="317"/>
      <c r="G11" s="317"/>
      <c r="H11" s="317"/>
      <c r="I11" s="93"/>
      <c r="L11" s="32"/>
    </row>
    <row r="12" spans="2:12" s="1" customFormat="1" ht="12" customHeight="1">
      <c r="B12" s="32"/>
      <c r="D12" s="27" t="s">
        <v>2480</v>
      </c>
      <c r="I12" s="93"/>
      <c r="L12" s="32"/>
    </row>
    <row r="13" spans="2:12" s="1" customFormat="1" ht="36.95" customHeight="1">
      <c r="B13" s="32"/>
      <c r="E13" s="318" t="s">
        <v>2481</v>
      </c>
      <c r="F13" s="317"/>
      <c r="G13" s="317"/>
      <c r="H13" s="317"/>
      <c r="I13" s="93"/>
      <c r="L13" s="32"/>
    </row>
    <row r="14" spans="2:12" s="1" customFormat="1" ht="12">
      <c r="B14" s="32"/>
      <c r="I14" s="93"/>
      <c r="L14" s="32"/>
    </row>
    <row r="15" spans="2:12" s="1" customFormat="1" ht="12" customHeight="1">
      <c r="B15" s="32"/>
      <c r="D15" s="27" t="s">
        <v>19</v>
      </c>
      <c r="F15" s="18" t="s">
        <v>3</v>
      </c>
      <c r="I15" s="94" t="s">
        <v>20</v>
      </c>
      <c r="J15" s="18" t="s">
        <v>3</v>
      </c>
      <c r="L15" s="32"/>
    </row>
    <row r="16" spans="2:12" s="1" customFormat="1" ht="12" customHeight="1">
      <c r="B16" s="32"/>
      <c r="D16" s="27" t="s">
        <v>21</v>
      </c>
      <c r="F16" s="18" t="s">
        <v>22</v>
      </c>
      <c r="I16" s="94" t="s">
        <v>23</v>
      </c>
      <c r="J16" s="48" t="str">
        <f>'Rekapitulace stavby'!AN8</f>
        <v>9. 1. 2019</v>
      </c>
      <c r="L16" s="32"/>
    </row>
    <row r="17" spans="2:12" s="1" customFormat="1" ht="10.9" customHeight="1">
      <c r="B17" s="32"/>
      <c r="I17" s="93"/>
      <c r="L17" s="32"/>
    </row>
    <row r="18" spans="2:12" s="1" customFormat="1" ht="12" customHeight="1">
      <c r="B18" s="32"/>
      <c r="D18" s="27" t="s">
        <v>25</v>
      </c>
      <c r="I18" s="94" t="s">
        <v>26</v>
      </c>
      <c r="J18" s="18" t="s">
        <v>27</v>
      </c>
      <c r="L18" s="32"/>
    </row>
    <row r="19" spans="2:12" s="1" customFormat="1" ht="18" customHeight="1">
      <c r="B19" s="32"/>
      <c r="E19" s="18" t="s">
        <v>28</v>
      </c>
      <c r="I19" s="94" t="s">
        <v>29</v>
      </c>
      <c r="J19" s="18" t="s">
        <v>30</v>
      </c>
      <c r="L19" s="32"/>
    </row>
    <row r="20" spans="2:12" s="1" customFormat="1" ht="6.95" customHeight="1">
      <c r="B20" s="32"/>
      <c r="I20" s="93"/>
      <c r="L20" s="32"/>
    </row>
    <row r="21" spans="2:12" s="1" customFormat="1" ht="12" customHeight="1">
      <c r="B21" s="32"/>
      <c r="D21" s="27" t="s">
        <v>31</v>
      </c>
      <c r="I21" s="94" t="s">
        <v>26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336" t="str">
        <f>'Rekapitulace stavby'!E14</f>
        <v>Vyplň údaj</v>
      </c>
      <c r="F22" s="321"/>
      <c r="G22" s="321"/>
      <c r="H22" s="321"/>
      <c r="I22" s="94" t="s">
        <v>29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I23" s="93"/>
      <c r="L23" s="32"/>
    </row>
    <row r="24" spans="2:12" s="1" customFormat="1" ht="12" customHeight="1">
      <c r="B24" s="32"/>
      <c r="D24" s="27" t="s">
        <v>33</v>
      </c>
      <c r="I24" s="94" t="s">
        <v>26</v>
      </c>
      <c r="J24" s="18" t="s">
        <v>27</v>
      </c>
      <c r="L24" s="32"/>
    </row>
    <row r="25" spans="2:12" s="1" customFormat="1" ht="18" customHeight="1">
      <c r="B25" s="32"/>
      <c r="E25" s="18" t="s">
        <v>28</v>
      </c>
      <c r="I25" s="94" t="s">
        <v>29</v>
      </c>
      <c r="J25" s="18" t="s">
        <v>30</v>
      </c>
      <c r="L25" s="32"/>
    </row>
    <row r="26" spans="2:12" s="1" customFormat="1" ht="6.95" customHeight="1">
      <c r="B26" s="32"/>
      <c r="I26" s="93"/>
      <c r="L26" s="32"/>
    </row>
    <row r="27" spans="2:12" s="1" customFormat="1" ht="12" customHeight="1">
      <c r="B27" s="32"/>
      <c r="D27" s="27" t="s">
        <v>35</v>
      </c>
      <c r="I27" s="94" t="s">
        <v>26</v>
      </c>
      <c r="J27" s="18" t="s">
        <v>36</v>
      </c>
      <c r="L27" s="32"/>
    </row>
    <row r="28" spans="2:12" s="1" customFormat="1" ht="18" customHeight="1">
      <c r="B28" s="32"/>
      <c r="E28" s="18" t="s">
        <v>37</v>
      </c>
      <c r="I28" s="94" t="s">
        <v>29</v>
      </c>
      <c r="J28" s="18" t="s">
        <v>3</v>
      </c>
      <c r="L28" s="32"/>
    </row>
    <row r="29" spans="2:12" s="1" customFormat="1" ht="6.95" customHeight="1">
      <c r="B29" s="32"/>
      <c r="I29" s="93"/>
      <c r="L29" s="32"/>
    </row>
    <row r="30" spans="2:12" s="1" customFormat="1" ht="12" customHeight="1">
      <c r="B30" s="32"/>
      <c r="D30" s="27" t="s">
        <v>38</v>
      </c>
      <c r="I30" s="93"/>
      <c r="L30" s="32"/>
    </row>
    <row r="31" spans="2:12" s="7" customFormat="1" ht="45" customHeight="1">
      <c r="B31" s="95"/>
      <c r="E31" s="325" t="s">
        <v>39</v>
      </c>
      <c r="F31" s="325"/>
      <c r="G31" s="325"/>
      <c r="H31" s="325"/>
      <c r="I31" s="96"/>
      <c r="L31" s="95"/>
    </row>
    <row r="32" spans="2:12" s="1" customFormat="1" ht="6.95" customHeight="1">
      <c r="B32" s="32"/>
      <c r="I32" s="93"/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25.35" customHeight="1">
      <c r="B34" s="32"/>
      <c r="D34" s="98" t="s">
        <v>40</v>
      </c>
      <c r="I34" s="93"/>
      <c r="J34" s="62">
        <f>ROUND(J104,2)</f>
        <v>0</v>
      </c>
      <c r="L34" s="32"/>
    </row>
    <row r="35" spans="2:12" s="1" customFormat="1" ht="6.95" customHeight="1">
      <c r="B35" s="32"/>
      <c r="D35" s="49"/>
      <c r="E35" s="49"/>
      <c r="F35" s="49"/>
      <c r="G35" s="49"/>
      <c r="H35" s="49"/>
      <c r="I35" s="97"/>
      <c r="J35" s="49"/>
      <c r="K35" s="49"/>
      <c r="L35" s="32"/>
    </row>
    <row r="36" spans="2:12" s="1" customFormat="1" ht="14.45" customHeight="1">
      <c r="B36" s="32"/>
      <c r="F36" s="35" t="s">
        <v>42</v>
      </c>
      <c r="I36" s="99" t="s">
        <v>41</v>
      </c>
      <c r="J36" s="35" t="s">
        <v>43</v>
      </c>
      <c r="L36" s="32"/>
    </row>
    <row r="37" spans="2:12" s="1" customFormat="1" ht="14.45" customHeight="1">
      <c r="B37" s="32"/>
      <c r="D37" s="27" t="s">
        <v>44</v>
      </c>
      <c r="E37" s="27" t="s">
        <v>45</v>
      </c>
      <c r="F37" s="100">
        <f>ROUND((SUM(BE104:BE423)),2)</f>
        <v>0</v>
      </c>
      <c r="I37" s="101">
        <v>0.21</v>
      </c>
      <c r="J37" s="100">
        <f>ROUND(((SUM(BE104:BE423))*I37),2)</f>
        <v>0</v>
      </c>
      <c r="L37" s="32"/>
    </row>
    <row r="38" spans="2:12" s="1" customFormat="1" ht="14.45" customHeight="1">
      <c r="B38" s="32"/>
      <c r="E38" s="27" t="s">
        <v>46</v>
      </c>
      <c r="F38" s="100">
        <f>ROUND((SUM(BF104:BF423)),2)</f>
        <v>0</v>
      </c>
      <c r="I38" s="101">
        <v>0.15</v>
      </c>
      <c r="J38" s="100">
        <f>ROUND(((SUM(BF104:BF423))*I38),2)</f>
        <v>0</v>
      </c>
      <c r="L38" s="32"/>
    </row>
    <row r="39" spans="2:12" s="1" customFormat="1" ht="14.45" customHeight="1" hidden="1">
      <c r="B39" s="32"/>
      <c r="E39" s="27" t="s">
        <v>47</v>
      </c>
      <c r="F39" s="100">
        <f>ROUND((SUM(BG104:BG423)),2)</f>
        <v>0</v>
      </c>
      <c r="I39" s="101">
        <v>0.21</v>
      </c>
      <c r="J39" s="100">
        <f>0</f>
        <v>0</v>
      </c>
      <c r="L39" s="32"/>
    </row>
    <row r="40" spans="2:12" s="1" customFormat="1" ht="14.45" customHeight="1" hidden="1">
      <c r="B40" s="32"/>
      <c r="E40" s="27" t="s">
        <v>48</v>
      </c>
      <c r="F40" s="100">
        <f>ROUND((SUM(BH104:BH423)),2)</f>
        <v>0</v>
      </c>
      <c r="I40" s="101">
        <v>0.15</v>
      </c>
      <c r="J40" s="100">
        <f>0</f>
        <v>0</v>
      </c>
      <c r="L40" s="32"/>
    </row>
    <row r="41" spans="2:12" s="1" customFormat="1" ht="14.45" customHeight="1" hidden="1">
      <c r="B41" s="32"/>
      <c r="E41" s="27" t="s">
        <v>49</v>
      </c>
      <c r="F41" s="100">
        <f>ROUND((SUM(BI104:BI423)),2)</f>
        <v>0</v>
      </c>
      <c r="I41" s="101">
        <v>0</v>
      </c>
      <c r="J41" s="100">
        <f>0</f>
        <v>0</v>
      </c>
      <c r="L41" s="32"/>
    </row>
    <row r="42" spans="2:12" s="1" customFormat="1" ht="6.95" customHeight="1">
      <c r="B42" s="32"/>
      <c r="I42" s="93"/>
      <c r="L42" s="32"/>
    </row>
    <row r="43" spans="2:12" s="1" customFormat="1" ht="25.35" customHeight="1">
      <c r="B43" s="32"/>
      <c r="C43" s="102"/>
      <c r="D43" s="103" t="s">
        <v>50</v>
      </c>
      <c r="E43" s="53"/>
      <c r="F43" s="53"/>
      <c r="G43" s="104" t="s">
        <v>51</v>
      </c>
      <c r="H43" s="105" t="s">
        <v>52</v>
      </c>
      <c r="I43" s="106"/>
      <c r="J43" s="107">
        <f>SUM(J34:J41)</f>
        <v>0</v>
      </c>
      <c r="K43" s="108"/>
      <c r="L43" s="32"/>
    </row>
    <row r="44" spans="2:12" s="1" customFormat="1" ht="14.45" customHeight="1">
      <c r="B44" s="41"/>
      <c r="C44" s="42"/>
      <c r="D44" s="42"/>
      <c r="E44" s="42"/>
      <c r="F44" s="42"/>
      <c r="G44" s="42"/>
      <c r="H44" s="42"/>
      <c r="I44" s="109"/>
      <c r="J44" s="42"/>
      <c r="K44" s="42"/>
      <c r="L44" s="32"/>
    </row>
    <row r="48" spans="2:12" s="1" customFormat="1" ht="6.95" customHeight="1">
      <c r="B48" s="43"/>
      <c r="C48" s="44"/>
      <c r="D48" s="44"/>
      <c r="E48" s="44"/>
      <c r="F48" s="44"/>
      <c r="G48" s="44"/>
      <c r="H48" s="44"/>
      <c r="I48" s="110"/>
      <c r="J48" s="44"/>
      <c r="K48" s="44"/>
      <c r="L48" s="32"/>
    </row>
    <row r="49" spans="2:12" s="1" customFormat="1" ht="24.95" customHeight="1">
      <c r="B49" s="32"/>
      <c r="C49" s="22" t="s">
        <v>146</v>
      </c>
      <c r="I49" s="93"/>
      <c r="L49" s="32"/>
    </row>
    <row r="50" spans="2:12" s="1" customFormat="1" ht="6.95" customHeight="1">
      <c r="B50" s="32"/>
      <c r="I50" s="93"/>
      <c r="L50" s="32"/>
    </row>
    <row r="51" spans="2:12" s="1" customFormat="1" ht="12" customHeight="1">
      <c r="B51" s="32"/>
      <c r="C51" s="27" t="s">
        <v>17</v>
      </c>
      <c r="I51" s="93"/>
      <c r="L51" s="32"/>
    </row>
    <row r="52" spans="2:12" s="1" customFormat="1" ht="16.5" customHeight="1">
      <c r="B52" s="32"/>
      <c r="E52" s="334" t="str">
        <f>E7</f>
        <v>Rozšíření výrobních kapacit společnosti ZELENKA s.r.o.</v>
      </c>
      <c r="F52" s="335"/>
      <c r="G52" s="335"/>
      <c r="H52" s="335"/>
      <c r="I52" s="93"/>
      <c r="L52" s="32"/>
    </row>
    <row r="53" spans="2:12" ht="12" customHeight="1">
      <c r="B53" s="21"/>
      <c r="C53" s="27" t="s">
        <v>144</v>
      </c>
      <c r="L53" s="21"/>
    </row>
    <row r="54" spans="2:12" ht="16.5" customHeight="1">
      <c r="B54" s="21"/>
      <c r="E54" s="334" t="s">
        <v>2478</v>
      </c>
      <c r="F54" s="311"/>
      <c r="G54" s="311"/>
      <c r="H54" s="311"/>
      <c r="L54" s="21"/>
    </row>
    <row r="55" spans="2:12" ht="12" customHeight="1">
      <c r="B55" s="21"/>
      <c r="C55" s="27" t="s">
        <v>259</v>
      </c>
      <c r="L55" s="21"/>
    </row>
    <row r="56" spans="2:12" s="1" customFormat="1" ht="16.5" customHeight="1">
      <c r="B56" s="32"/>
      <c r="E56" s="335" t="s">
        <v>2479</v>
      </c>
      <c r="F56" s="317"/>
      <c r="G56" s="317"/>
      <c r="H56" s="317"/>
      <c r="I56" s="93"/>
      <c r="L56" s="32"/>
    </row>
    <row r="57" spans="2:12" s="1" customFormat="1" ht="12" customHeight="1">
      <c r="B57" s="32"/>
      <c r="C57" s="27" t="s">
        <v>2480</v>
      </c>
      <c r="I57" s="93"/>
      <c r="L57" s="32"/>
    </row>
    <row r="58" spans="2:12" s="1" customFormat="1" ht="16.5" customHeight="1">
      <c r="B58" s="32"/>
      <c r="E58" s="318" t="str">
        <f>E13</f>
        <v>01 - Hrubá stavba</v>
      </c>
      <c r="F58" s="317"/>
      <c r="G58" s="317"/>
      <c r="H58" s="317"/>
      <c r="I58" s="93"/>
      <c r="L58" s="32"/>
    </row>
    <row r="59" spans="2:12" s="1" customFormat="1" ht="6.95" customHeight="1">
      <c r="B59" s="32"/>
      <c r="I59" s="93"/>
      <c r="L59" s="32"/>
    </row>
    <row r="60" spans="2:12" s="1" customFormat="1" ht="12" customHeight="1">
      <c r="B60" s="32"/>
      <c r="C60" s="27" t="s">
        <v>21</v>
      </c>
      <c r="F60" s="18" t="str">
        <f>F16</f>
        <v>Židlochovice, Topolová 910, PSČ 667 01</v>
      </c>
      <c r="I60" s="94" t="s">
        <v>23</v>
      </c>
      <c r="J60" s="48" t="str">
        <f>IF(J16="","",J16)</f>
        <v>9. 1. 2019</v>
      </c>
      <c r="L60" s="32"/>
    </row>
    <row r="61" spans="2:12" s="1" customFormat="1" ht="6.95" customHeight="1">
      <c r="B61" s="32"/>
      <c r="I61" s="93"/>
      <c r="L61" s="32"/>
    </row>
    <row r="62" spans="2:12" s="1" customFormat="1" ht="24.95" customHeight="1">
      <c r="B62" s="32"/>
      <c r="C62" s="27" t="s">
        <v>25</v>
      </c>
      <c r="F62" s="18" t="str">
        <f>E19</f>
        <v>A77 architektonický ateliér Brno, s.r.o.</v>
      </c>
      <c r="I62" s="94" t="s">
        <v>33</v>
      </c>
      <c r="J62" s="30" t="str">
        <f>E25</f>
        <v>A77 architektonický ateliér Brno, s.r.o.</v>
      </c>
      <c r="L62" s="32"/>
    </row>
    <row r="63" spans="2:12" s="1" customFormat="1" ht="13.7" customHeight="1">
      <c r="B63" s="32"/>
      <c r="C63" s="27" t="s">
        <v>31</v>
      </c>
      <c r="F63" s="18" t="str">
        <f>IF(E22="","",E22)</f>
        <v>Vyplň údaj</v>
      </c>
      <c r="I63" s="94" t="s">
        <v>35</v>
      </c>
      <c r="J63" s="30" t="str">
        <f>E28</f>
        <v>HAVO Consult s.r.o.</v>
      </c>
      <c r="L63" s="32"/>
    </row>
    <row r="64" spans="2:12" s="1" customFormat="1" ht="10.35" customHeight="1">
      <c r="B64" s="32"/>
      <c r="I64" s="93"/>
      <c r="L64" s="32"/>
    </row>
    <row r="65" spans="2:12" s="1" customFormat="1" ht="29.25" customHeight="1">
      <c r="B65" s="32"/>
      <c r="C65" s="111" t="s">
        <v>147</v>
      </c>
      <c r="D65" s="102"/>
      <c r="E65" s="102"/>
      <c r="F65" s="102"/>
      <c r="G65" s="102"/>
      <c r="H65" s="102"/>
      <c r="I65" s="112"/>
      <c r="J65" s="113" t="s">
        <v>148</v>
      </c>
      <c r="K65" s="102"/>
      <c r="L65" s="32"/>
    </row>
    <row r="66" spans="2:12" s="1" customFormat="1" ht="10.35" customHeight="1">
      <c r="B66" s="32"/>
      <c r="I66" s="93"/>
      <c r="L66" s="32"/>
    </row>
    <row r="67" spans="2:47" s="1" customFormat="1" ht="22.9" customHeight="1">
      <c r="B67" s="32"/>
      <c r="C67" s="114" t="s">
        <v>72</v>
      </c>
      <c r="I67" s="93"/>
      <c r="J67" s="62">
        <f>J104</f>
        <v>0</v>
      </c>
      <c r="L67" s="32"/>
      <c r="AU67" s="18" t="s">
        <v>149</v>
      </c>
    </row>
    <row r="68" spans="2:12" s="8" customFormat="1" ht="24.95" customHeight="1">
      <c r="B68" s="115"/>
      <c r="D68" s="116" t="s">
        <v>150</v>
      </c>
      <c r="E68" s="117"/>
      <c r="F68" s="117"/>
      <c r="G68" s="117"/>
      <c r="H68" s="117"/>
      <c r="I68" s="118"/>
      <c r="J68" s="119">
        <f>J105</f>
        <v>0</v>
      </c>
      <c r="L68" s="115"/>
    </row>
    <row r="69" spans="2:12" s="9" customFormat="1" ht="19.9" customHeight="1">
      <c r="B69" s="120"/>
      <c r="D69" s="121" t="s">
        <v>151</v>
      </c>
      <c r="E69" s="122"/>
      <c r="F69" s="122"/>
      <c r="G69" s="122"/>
      <c r="H69" s="122"/>
      <c r="I69" s="123"/>
      <c r="J69" s="124">
        <f>J106</f>
        <v>0</v>
      </c>
      <c r="L69" s="120"/>
    </row>
    <row r="70" spans="2:12" s="9" customFormat="1" ht="19.9" customHeight="1">
      <c r="B70" s="120"/>
      <c r="D70" s="121" t="s">
        <v>261</v>
      </c>
      <c r="E70" s="122"/>
      <c r="F70" s="122"/>
      <c r="G70" s="122"/>
      <c r="H70" s="122"/>
      <c r="I70" s="123"/>
      <c r="J70" s="124">
        <f>J154</f>
        <v>0</v>
      </c>
      <c r="L70" s="120"/>
    </row>
    <row r="71" spans="2:12" s="9" customFormat="1" ht="19.9" customHeight="1">
      <c r="B71" s="120"/>
      <c r="D71" s="121" t="s">
        <v>152</v>
      </c>
      <c r="E71" s="122"/>
      <c r="F71" s="122"/>
      <c r="G71" s="122"/>
      <c r="H71" s="122"/>
      <c r="I71" s="123"/>
      <c r="J71" s="124">
        <f>J193</f>
        <v>0</v>
      </c>
      <c r="L71" s="120"/>
    </row>
    <row r="72" spans="2:12" s="9" customFormat="1" ht="19.9" customHeight="1">
      <c r="B72" s="120"/>
      <c r="D72" s="121" t="s">
        <v>262</v>
      </c>
      <c r="E72" s="122"/>
      <c r="F72" s="122"/>
      <c r="G72" s="122"/>
      <c r="H72" s="122"/>
      <c r="I72" s="123"/>
      <c r="J72" s="124">
        <f>J249</f>
        <v>0</v>
      </c>
      <c r="L72" s="120"/>
    </row>
    <row r="73" spans="2:12" s="9" customFormat="1" ht="19.9" customHeight="1">
      <c r="B73" s="120"/>
      <c r="D73" s="121" t="s">
        <v>154</v>
      </c>
      <c r="E73" s="122"/>
      <c r="F73" s="122"/>
      <c r="G73" s="122"/>
      <c r="H73" s="122"/>
      <c r="I73" s="123"/>
      <c r="J73" s="124">
        <f>J278</f>
        <v>0</v>
      </c>
      <c r="L73" s="120"/>
    </row>
    <row r="74" spans="2:12" s="9" customFormat="1" ht="19.9" customHeight="1">
      <c r="B74" s="120"/>
      <c r="D74" s="121" t="s">
        <v>263</v>
      </c>
      <c r="E74" s="122"/>
      <c r="F74" s="122"/>
      <c r="G74" s="122"/>
      <c r="H74" s="122"/>
      <c r="I74" s="123"/>
      <c r="J74" s="124">
        <f>J300</f>
        <v>0</v>
      </c>
      <c r="L74" s="120"/>
    </row>
    <row r="75" spans="2:12" s="8" customFormat="1" ht="24.95" customHeight="1">
      <c r="B75" s="115"/>
      <c r="D75" s="116" t="s">
        <v>264</v>
      </c>
      <c r="E75" s="117"/>
      <c r="F75" s="117"/>
      <c r="G75" s="117"/>
      <c r="H75" s="117"/>
      <c r="I75" s="118"/>
      <c r="J75" s="119">
        <f>J303</f>
        <v>0</v>
      </c>
      <c r="L75" s="115"/>
    </row>
    <row r="76" spans="2:12" s="9" customFormat="1" ht="19.9" customHeight="1">
      <c r="B76" s="120"/>
      <c r="D76" s="121" t="s">
        <v>265</v>
      </c>
      <c r="E76" s="122"/>
      <c r="F76" s="122"/>
      <c r="G76" s="122"/>
      <c r="H76" s="122"/>
      <c r="I76" s="123"/>
      <c r="J76" s="124">
        <f>J304</f>
        <v>0</v>
      </c>
      <c r="L76" s="120"/>
    </row>
    <row r="77" spans="2:12" s="9" customFormat="1" ht="19.9" customHeight="1">
      <c r="B77" s="120"/>
      <c r="D77" s="121" t="s">
        <v>2482</v>
      </c>
      <c r="E77" s="122"/>
      <c r="F77" s="122"/>
      <c r="G77" s="122"/>
      <c r="H77" s="122"/>
      <c r="I77" s="123"/>
      <c r="J77" s="124">
        <f>J342</f>
        <v>0</v>
      </c>
      <c r="L77" s="120"/>
    </row>
    <row r="78" spans="2:12" s="9" customFormat="1" ht="19.9" customHeight="1">
      <c r="B78" s="120"/>
      <c r="D78" s="121" t="s">
        <v>266</v>
      </c>
      <c r="E78" s="122"/>
      <c r="F78" s="122"/>
      <c r="G78" s="122"/>
      <c r="H78" s="122"/>
      <c r="I78" s="123"/>
      <c r="J78" s="124">
        <f>J373</f>
        <v>0</v>
      </c>
      <c r="L78" s="120"/>
    </row>
    <row r="79" spans="2:12" s="9" customFormat="1" ht="19.9" customHeight="1">
      <c r="B79" s="120"/>
      <c r="D79" s="121" t="s">
        <v>2483</v>
      </c>
      <c r="E79" s="122"/>
      <c r="F79" s="122"/>
      <c r="G79" s="122"/>
      <c r="H79" s="122"/>
      <c r="I79" s="123"/>
      <c r="J79" s="124">
        <f>J388</f>
        <v>0</v>
      </c>
      <c r="L79" s="120"/>
    </row>
    <row r="80" spans="2:12" s="9" customFormat="1" ht="19.9" customHeight="1">
      <c r="B80" s="120"/>
      <c r="D80" s="121" t="s">
        <v>270</v>
      </c>
      <c r="E80" s="122"/>
      <c r="F80" s="122"/>
      <c r="G80" s="122"/>
      <c r="H80" s="122"/>
      <c r="I80" s="123"/>
      <c r="J80" s="124">
        <f>J403</f>
        <v>0</v>
      </c>
      <c r="L80" s="120"/>
    </row>
    <row r="81" spans="2:12" s="1" customFormat="1" ht="21.75" customHeight="1">
      <c r="B81" s="32"/>
      <c r="I81" s="93"/>
      <c r="L81" s="32"/>
    </row>
    <row r="82" spans="2:12" s="1" customFormat="1" ht="6.95" customHeight="1">
      <c r="B82" s="41"/>
      <c r="C82" s="42"/>
      <c r="D82" s="42"/>
      <c r="E82" s="42"/>
      <c r="F82" s="42"/>
      <c r="G82" s="42"/>
      <c r="H82" s="42"/>
      <c r="I82" s="109"/>
      <c r="J82" s="42"/>
      <c r="K82" s="42"/>
      <c r="L82" s="32"/>
    </row>
    <row r="86" spans="2:12" s="1" customFormat="1" ht="6.95" customHeight="1">
      <c r="B86" s="43"/>
      <c r="C86" s="44"/>
      <c r="D86" s="44"/>
      <c r="E86" s="44"/>
      <c r="F86" s="44"/>
      <c r="G86" s="44"/>
      <c r="H86" s="44"/>
      <c r="I86" s="110"/>
      <c r="J86" s="44"/>
      <c r="K86" s="44"/>
      <c r="L86" s="32"/>
    </row>
    <row r="87" spans="2:12" s="1" customFormat="1" ht="24.95" customHeight="1">
      <c r="B87" s="32"/>
      <c r="C87" s="22" t="s">
        <v>156</v>
      </c>
      <c r="I87" s="93"/>
      <c r="L87" s="32"/>
    </row>
    <row r="88" spans="2:12" s="1" customFormat="1" ht="6.95" customHeight="1">
      <c r="B88" s="32"/>
      <c r="I88" s="93"/>
      <c r="L88" s="32"/>
    </row>
    <row r="89" spans="2:12" s="1" customFormat="1" ht="12" customHeight="1">
      <c r="B89" s="32"/>
      <c r="C89" s="27" t="s">
        <v>17</v>
      </c>
      <c r="I89" s="93"/>
      <c r="L89" s="32"/>
    </row>
    <row r="90" spans="2:12" s="1" customFormat="1" ht="16.5" customHeight="1">
      <c r="B90" s="32"/>
      <c r="E90" s="334" t="str">
        <f>E7</f>
        <v>Rozšíření výrobních kapacit společnosti ZELENKA s.r.o.</v>
      </c>
      <c r="F90" s="335"/>
      <c r="G90" s="335"/>
      <c r="H90" s="335"/>
      <c r="I90" s="93"/>
      <c r="L90" s="32"/>
    </row>
    <row r="91" spans="2:12" ht="12" customHeight="1">
      <c r="B91" s="21"/>
      <c r="C91" s="27" t="s">
        <v>144</v>
      </c>
      <c r="L91" s="21"/>
    </row>
    <row r="92" spans="2:12" ht="16.5" customHeight="1">
      <c r="B92" s="21"/>
      <c r="E92" s="334" t="s">
        <v>2478</v>
      </c>
      <c r="F92" s="311"/>
      <c r="G92" s="311"/>
      <c r="H92" s="311"/>
      <c r="L92" s="21"/>
    </row>
    <row r="93" spans="2:12" ht="12" customHeight="1">
      <c r="B93" s="21"/>
      <c r="C93" s="27" t="s">
        <v>259</v>
      </c>
      <c r="L93" s="21"/>
    </row>
    <row r="94" spans="2:12" s="1" customFormat="1" ht="16.5" customHeight="1">
      <c r="B94" s="32"/>
      <c r="E94" s="335" t="s">
        <v>2479</v>
      </c>
      <c r="F94" s="317"/>
      <c r="G94" s="317"/>
      <c r="H94" s="317"/>
      <c r="I94" s="93"/>
      <c r="L94" s="32"/>
    </row>
    <row r="95" spans="2:12" s="1" customFormat="1" ht="12" customHeight="1">
      <c r="B95" s="32"/>
      <c r="C95" s="27" t="s">
        <v>2480</v>
      </c>
      <c r="I95" s="93"/>
      <c r="L95" s="32"/>
    </row>
    <row r="96" spans="2:12" s="1" customFormat="1" ht="16.5" customHeight="1">
      <c r="B96" s="32"/>
      <c r="E96" s="318" t="str">
        <f>E13</f>
        <v>01 - Hrubá stavba</v>
      </c>
      <c r="F96" s="317"/>
      <c r="G96" s="317"/>
      <c r="H96" s="317"/>
      <c r="I96" s="93"/>
      <c r="L96" s="32"/>
    </row>
    <row r="97" spans="2:12" s="1" customFormat="1" ht="6.95" customHeight="1">
      <c r="B97" s="32"/>
      <c r="I97" s="93"/>
      <c r="L97" s="32"/>
    </row>
    <row r="98" spans="2:12" s="1" customFormat="1" ht="12" customHeight="1">
      <c r="B98" s="32"/>
      <c r="C98" s="27" t="s">
        <v>21</v>
      </c>
      <c r="F98" s="18" t="str">
        <f>F16</f>
        <v>Židlochovice, Topolová 910, PSČ 667 01</v>
      </c>
      <c r="I98" s="94" t="s">
        <v>23</v>
      </c>
      <c r="J98" s="48" t="str">
        <f>IF(J16="","",J16)</f>
        <v>9. 1. 2019</v>
      </c>
      <c r="L98" s="32"/>
    </row>
    <row r="99" spans="2:12" s="1" customFormat="1" ht="6.95" customHeight="1">
      <c r="B99" s="32"/>
      <c r="I99" s="93"/>
      <c r="L99" s="32"/>
    </row>
    <row r="100" spans="2:12" s="1" customFormat="1" ht="24.95" customHeight="1">
      <c r="B100" s="32"/>
      <c r="C100" s="27" t="s">
        <v>25</v>
      </c>
      <c r="F100" s="18" t="str">
        <f>E19</f>
        <v>A77 architektonický ateliér Brno, s.r.o.</v>
      </c>
      <c r="I100" s="94" t="s">
        <v>33</v>
      </c>
      <c r="J100" s="30" t="str">
        <f>E25</f>
        <v>A77 architektonický ateliér Brno, s.r.o.</v>
      </c>
      <c r="L100" s="32"/>
    </row>
    <row r="101" spans="2:12" s="1" customFormat="1" ht="13.7" customHeight="1">
      <c r="B101" s="32"/>
      <c r="C101" s="27" t="s">
        <v>31</v>
      </c>
      <c r="F101" s="18" t="str">
        <f>IF(E22="","",E22)</f>
        <v>Vyplň údaj</v>
      </c>
      <c r="I101" s="94" t="s">
        <v>35</v>
      </c>
      <c r="J101" s="30" t="str">
        <f>E28</f>
        <v>HAVO Consult s.r.o.</v>
      </c>
      <c r="L101" s="32"/>
    </row>
    <row r="102" spans="2:12" s="1" customFormat="1" ht="10.35" customHeight="1">
      <c r="B102" s="32"/>
      <c r="I102" s="93"/>
      <c r="L102" s="32"/>
    </row>
    <row r="103" spans="2:20" s="10" customFormat="1" ht="29.25" customHeight="1">
      <c r="B103" s="125"/>
      <c r="C103" s="126" t="s">
        <v>157</v>
      </c>
      <c r="D103" s="127" t="s">
        <v>59</v>
      </c>
      <c r="E103" s="127" t="s">
        <v>55</v>
      </c>
      <c r="F103" s="127" t="s">
        <v>56</v>
      </c>
      <c r="G103" s="127" t="s">
        <v>158</v>
      </c>
      <c r="H103" s="127" t="s">
        <v>159</v>
      </c>
      <c r="I103" s="128" t="s">
        <v>160</v>
      </c>
      <c r="J103" s="127" t="s">
        <v>148</v>
      </c>
      <c r="K103" s="129" t="s">
        <v>161</v>
      </c>
      <c r="L103" s="125"/>
      <c r="M103" s="55" t="s">
        <v>3</v>
      </c>
      <c r="N103" s="56" t="s">
        <v>44</v>
      </c>
      <c r="O103" s="56" t="s">
        <v>162</v>
      </c>
      <c r="P103" s="56" t="s">
        <v>163</v>
      </c>
      <c r="Q103" s="56" t="s">
        <v>164</v>
      </c>
      <c r="R103" s="56" t="s">
        <v>165</v>
      </c>
      <c r="S103" s="56" t="s">
        <v>166</v>
      </c>
      <c r="T103" s="57" t="s">
        <v>167</v>
      </c>
    </row>
    <row r="104" spans="2:63" s="1" customFormat="1" ht="22.9" customHeight="1">
      <c r="B104" s="32"/>
      <c r="C104" s="60" t="s">
        <v>168</v>
      </c>
      <c r="I104" s="93"/>
      <c r="J104" s="130">
        <f>BK104</f>
        <v>0</v>
      </c>
      <c r="L104" s="32"/>
      <c r="M104" s="58"/>
      <c r="N104" s="49"/>
      <c r="O104" s="49"/>
      <c r="P104" s="131">
        <f>P105+P303</f>
        <v>0</v>
      </c>
      <c r="Q104" s="49"/>
      <c r="R104" s="131">
        <f>R105+R303</f>
        <v>219.20491308</v>
      </c>
      <c r="S104" s="49"/>
      <c r="T104" s="132">
        <f>T105+T303</f>
        <v>0</v>
      </c>
      <c r="AT104" s="18" t="s">
        <v>73</v>
      </c>
      <c r="AU104" s="18" t="s">
        <v>149</v>
      </c>
      <c r="BK104" s="133">
        <f>BK105+BK303</f>
        <v>0</v>
      </c>
    </row>
    <row r="105" spans="2:63" s="11" customFormat="1" ht="25.9" customHeight="1">
      <c r="B105" s="134"/>
      <c r="D105" s="135" t="s">
        <v>73</v>
      </c>
      <c r="E105" s="136" t="s">
        <v>169</v>
      </c>
      <c r="F105" s="136" t="s">
        <v>170</v>
      </c>
      <c r="I105" s="137"/>
      <c r="J105" s="138">
        <f>BK105</f>
        <v>0</v>
      </c>
      <c r="L105" s="134"/>
      <c r="M105" s="139"/>
      <c r="N105" s="140"/>
      <c r="O105" s="140"/>
      <c r="P105" s="141">
        <f>P106+P154+P193+P249+P278+P300</f>
        <v>0</v>
      </c>
      <c r="Q105" s="140"/>
      <c r="R105" s="141">
        <f>R106+R154+R193+R249+R278+R300</f>
        <v>217.19970728</v>
      </c>
      <c r="S105" s="140"/>
      <c r="T105" s="142">
        <f>T106+T154+T193+T249+T278+T300</f>
        <v>0</v>
      </c>
      <c r="AR105" s="135" t="s">
        <v>82</v>
      </c>
      <c r="AT105" s="143" t="s">
        <v>73</v>
      </c>
      <c r="AU105" s="143" t="s">
        <v>74</v>
      </c>
      <c r="AY105" s="135" t="s">
        <v>171</v>
      </c>
      <c r="BK105" s="144">
        <f>BK106+BK154+BK193+BK249+BK278+BK300</f>
        <v>0</v>
      </c>
    </row>
    <row r="106" spans="2:63" s="11" customFormat="1" ht="22.9" customHeight="1">
      <c r="B106" s="134"/>
      <c r="D106" s="135" t="s">
        <v>73</v>
      </c>
      <c r="E106" s="145" t="s">
        <v>82</v>
      </c>
      <c r="F106" s="145" t="s">
        <v>172</v>
      </c>
      <c r="I106" s="137"/>
      <c r="J106" s="146">
        <f>BK106</f>
        <v>0</v>
      </c>
      <c r="L106" s="134"/>
      <c r="M106" s="139"/>
      <c r="N106" s="140"/>
      <c r="O106" s="140"/>
      <c r="P106" s="141">
        <f>SUM(P107:P153)</f>
        <v>0</v>
      </c>
      <c r="Q106" s="140"/>
      <c r="R106" s="141">
        <f>SUM(R107:R153)</f>
        <v>0</v>
      </c>
      <c r="S106" s="140"/>
      <c r="T106" s="142">
        <f>SUM(T107:T153)</f>
        <v>0</v>
      </c>
      <c r="AR106" s="135" t="s">
        <v>82</v>
      </c>
      <c r="AT106" s="143" t="s">
        <v>73</v>
      </c>
      <c r="AU106" s="143" t="s">
        <v>82</v>
      </c>
      <c r="AY106" s="135" t="s">
        <v>171</v>
      </c>
      <c r="BK106" s="144">
        <f>SUM(BK107:BK153)</f>
        <v>0</v>
      </c>
    </row>
    <row r="107" spans="2:65" s="1" customFormat="1" ht="16.5" customHeight="1">
      <c r="B107" s="147"/>
      <c r="C107" s="148" t="s">
        <v>82</v>
      </c>
      <c r="D107" s="148" t="s">
        <v>173</v>
      </c>
      <c r="E107" s="149" t="s">
        <v>277</v>
      </c>
      <c r="F107" s="150" t="s">
        <v>278</v>
      </c>
      <c r="G107" s="151" t="s">
        <v>279</v>
      </c>
      <c r="H107" s="152">
        <v>34.2</v>
      </c>
      <c r="I107" s="153"/>
      <c r="J107" s="154">
        <f>ROUND(I107*H107,2)</f>
        <v>0</v>
      </c>
      <c r="K107" s="150" t="s">
        <v>177</v>
      </c>
      <c r="L107" s="32"/>
      <c r="M107" s="155" t="s">
        <v>3</v>
      </c>
      <c r="N107" s="156" t="s">
        <v>45</v>
      </c>
      <c r="O107" s="51"/>
      <c r="P107" s="157">
        <f>O107*H107</f>
        <v>0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18" t="s">
        <v>178</v>
      </c>
      <c r="AT107" s="18" t="s">
        <v>173</v>
      </c>
      <c r="AU107" s="18" t="s">
        <v>84</v>
      </c>
      <c r="AY107" s="18" t="s">
        <v>171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18" t="s">
        <v>82</v>
      </c>
      <c r="BK107" s="159">
        <f>ROUND(I107*H107,2)</f>
        <v>0</v>
      </c>
      <c r="BL107" s="18" t="s">
        <v>178</v>
      </c>
      <c r="BM107" s="18" t="s">
        <v>2484</v>
      </c>
    </row>
    <row r="108" spans="2:47" s="1" customFormat="1" ht="19.5">
      <c r="B108" s="32"/>
      <c r="D108" s="160" t="s">
        <v>180</v>
      </c>
      <c r="F108" s="161" t="s">
        <v>281</v>
      </c>
      <c r="I108" s="93"/>
      <c r="L108" s="32"/>
      <c r="M108" s="162"/>
      <c r="N108" s="51"/>
      <c r="O108" s="51"/>
      <c r="P108" s="51"/>
      <c r="Q108" s="51"/>
      <c r="R108" s="51"/>
      <c r="S108" s="51"/>
      <c r="T108" s="52"/>
      <c r="AT108" s="18" t="s">
        <v>180</v>
      </c>
      <c r="AU108" s="18" t="s">
        <v>84</v>
      </c>
    </row>
    <row r="109" spans="2:51" s="14" customFormat="1" ht="12">
      <c r="B109" s="179"/>
      <c r="D109" s="160" t="s">
        <v>182</v>
      </c>
      <c r="E109" s="180" t="s">
        <v>3</v>
      </c>
      <c r="F109" s="181" t="s">
        <v>2485</v>
      </c>
      <c r="H109" s="180" t="s">
        <v>3</v>
      </c>
      <c r="I109" s="182"/>
      <c r="L109" s="179"/>
      <c r="M109" s="183"/>
      <c r="N109" s="184"/>
      <c r="O109" s="184"/>
      <c r="P109" s="184"/>
      <c r="Q109" s="184"/>
      <c r="R109" s="184"/>
      <c r="S109" s="184"/>
      <c r="T109" s="185"/>
      <c r="AT109" s="180" t="s">
        <v>182</v>
      </c>
      <c r="AU109" s="180" t="s">
        <v>84</v>
      </c>
      <c r="AV109" s="14" t="s">
        <v>82</v>
      </c>
      <c r="AW109" s="14" t="s">
        <v>34</v>
      </c>
      <c r="AX109" s="14" t="s">
        <v>74</v>
      </c>
      <c r="AY109" s="180" t="s">
        <v>171</v>
      </c>
    </row>
    <row r="110" spans="2:51" s="12" customFormat="1" ht="12">
      <c r="B110" s="163"/>
      <c r="D110" s="160" t="s">
        <v>182</v>
      </c>
      <c r="E110" s="164" t="s">
        <v>3</v>
      </c>
      <c r="F110" s="165" t="s">
        <v>2486</v>
      </c>
      <c r="H110" s="166">
        <v>34.2</v>
      </c>
      <c r="I110" s="167"/>
      <c r="L110" s="163"/>
      <c r="M110" s="168"/>
      <c r="N110" s="169"/>
      <c r="O110" s="169"/>
      <c r="P110" s="169"/>
      <c r="Q110" s="169"/>
      <c r="R110" s="169"/>
      <c r="S110" s="169"/>
      <c r="T110" s="170"/>
      <c r="AT110" s="164" t="s">
        <v>182</v>
      </c>
      <c r="AU110" s="164" t="s">
        <v>84</v>
      </c>
      <c r="AV110" s="12" t="s">
        <v>84</v>
      </c>
      <c r="AW110" s="12" t="s">
        <v>34</v>
      </c>
      <c r="AX110" s="12" t="s">
        <v>82</v>
      </c>
      <c r="AY110" s="164" t="s">
        <v>171</v>
      </c>
    </row>
    <row r="111" spans="2:65" s="1" customFormat="1" ht="16.5" customHeight="1">
      <c r="B111" s="147"/>
      <c r="C111" s="148" t="s">
        <v>84</v>
      </c>
      <c r="D111" s="148" t="s">
        <v>173</v>
      </c>
      <c r="E111" s="149" t="s">
        <v>2487</v>
      </c>
      <c r="F111" s="150" t="s">
        <v>2488</v>
      </c>
      <c r="G111" s="151" t="s">
        <v>279</v>
      </c>
      <c r="H111" s="152">
        <v>65.36</v>
      </c>
      <c r="I111" s="153"/>
      <c r="J111" s="154">
        <f>ROUND(I111*H111,2)</f>
        <v>0</v>
      </c>
      <c r="K111" s="150" t="s">
        <v>177</v>
      </c>
      <c r="L111" s="32"/>
      <c r="M111" s="155" t="s">
        <v>3</v>
      </c>
      <c r="N111" s="156" t="s">
        <v>45</v>
      </c>
      <c r="O111" s="51"/>
      <c r="P111" s="157">
        <f>O111*H111</f>
        <v>0</v>
      </c>
      <c r="Q111" s="157">
        <v>0</v>
      </c>
      <c r="R111" s="157">
        <f>Q111*H111</f>
        <v>0</v>
      </c>
      <c r="S111" s="157">
        <v>0</v>
      </c>
      <c r="T111" s="158">
        <f>S111*H111</f>
        <v>0</v>
      </c>
      <c r="AR111" s="18" t="s">
        <v>178</v>
      </c>
      <c r="AT111" s="18" t="s">
        <v>173</v>
      </c>
      <c r="AU111" s="18" t="s">
        <v>84</v>
      </c>
      <c r="AY111" s="18" t="s">
        <v>171</v>
      </c>
      <c r="BE111" s="159">
        <f>IF(N111="základní",J111,0)</f>
        <v>0</v>
      </c>
      <c r="BF111" s="159">
        <f>IF(N111="snížená",J111,0)</f>
        <v>0</v>
      </c>
      <c r="BG111" s="159">
        <f>IF(N111="zákl. přenesená",J111,0)</f>
        <v>0</v>
      </c>
      <c r="BH111" s="159">
        <f>IF(N111="sníž. přenesená",J111,0)</f>
        <v>0</v>
      </c>
      <c r="BI111" s="159">
        <f>IF(N111="nulová",J111,0)</f>
        <v>0</v>
      </c>
      <c r="BJ111" s="18" t="s">
        <v>82</v>
      </c>
      <c r="BK111" s="159">
        <f>ROUND(I111*H111,2)</f>
        <v>0</v>
      </c>
      <c r="BL111" s="18" t="s">
        <v>178</v>
      </c>
      <c r="BM111" s="18" t="s">
        <v>2489</v>
      </c>
    </row>
    <row r="112" spans="2:47" s="1" customFormat="1" ht="12">
      <c r="B112" s="32"/>
      <c r="D112" s="160" t="s">
        <v>180</v>
      </c>
      <c r="F112" s="161" t="s">
        <v>2490</v>
      </c>
      <c r="I112" s="93"/>
      <c r="L112" s="32"/>
      <c r="M112" s="162"/>
      <c r="N112" s="51"/>
      <c r="O112" s="51"/>
      <c r="P112" s="51"/>
      <c r="Q112" s="51"/>
      <c r="R112" s="51"/>
      <c r="S112" s="51"/>
      <c r="T112" s="52"/>
      <c r="AT112" s="18" t="s">
        <v>180</v>
      </c>
      <c r="AU112" s="18" t="s">
        <v>84</v>
      </c>
    </row>
    <row r="113" spans="2:51" s="14" customFormat="1" ht="12">
      <c r="B113" s="179"/>
      <c r="D113" s="160" t="s">
        <v>182</v>
      </c>
      <c r="E113" s="180" t="s">
        <v>3</v>
      </c>
      <c r="F113" s="181" t="s">
        <v>2491</v>
      </c>
      <c r="H113" s="180" t="s">
        <v>3</v>
      </c>
      <c r="I113" s="182"/>
      <c r="L113" s="179"/>
      <c r="M113" s="183"/>
      <c r="N113" s="184"/>
      <c r="O113" s="184"/>
      <c r="P113" s="184"/>
      <c r="Q113" s="184"/>
      <c r="R113" s="184"/>
      <c r="S113" s="184"/>
      <c r="T113" s="185"/>
      <c r="AT113" s="180" t="s">
        <v>182</v>
      </c>
      <c r="AU113" s="180" t="s">
        <v>84</v>
      </c>
      <c r="AV113" s="14" t="s">
        <v>82</v>
      </c>
      <c r="AW113" s="14" t="s">
        <v>34</v>
      </c>
      <c r="AX113" s="14" t="s">
        <v>74</v>
      </c>
      <c r="AY113" s="180" t="s">
        <v>171</v>
      </c>
    </row>
    <row r="114" spans="2:51" s="12" customFormat="1" ht="12">
      <c r="B114" s="163"/>
      <c r="D114" s="160" t="s">
        <v>182</v>
      </c>
      <c r="E114" s="164" t="s">
        <v>3</v>
      </c>
      <c r="F114" s="165" t="s">
        <v>2492</v>
      </c>
      <c r="H114" s="166">
        <v>11.9</v>
      </c>
      <c r="I114" s="167"/>
      <c r="L114" s="163"/>
      <c r="M114" s="168"/>
      <c r="N114" s="169"/>
      <c r="O114" s="169"/>
      <c r="P114" s="169"/>
      <c r="Q114" s="169"/>
      <c r="R114" s="169"/>
      <c r="S114" s="169"/>
      <c r="T114" s="170"/>
      <c r="AT114" s="164" t="s">
        <v>182</v>
      </c>
      <c r="AU114" s="164" t="s">
        <v>84</v>
      </c>
      <c r="AV114" s="12" t="s">
        <v>84</v>
      </c>
      <c r="AW114" s="12" t="s">
        <v>34</v>
      </c>
      <c r="AX114" s="12" t="s">
        <v>74</v>
      </c>
      <c r="AY114" s="164" t="s">
        <v>171</v>
      </c>
    </row>
    <row r="115" spans="2:51" s="14" customFormat="1" ht="12">
      <c r="B115" s="179"/>
      <c r="D115" s="160" t="s">
        <v>182</v>
      </c>
      <c r="E115" s="180" t="s">
        <v>3</v>
      </c>
      <c r="F115" s="181" t="s">
        <v>2493</v>
      </c>
      <c r="H115" s="180" t="s">
        <v>3</v>
      </c>
      <c r="I115" s="182"/>
      <c r="L115" s="179"/>
      <c r="M115" s="183"/>
      <c r="N115" s="184"/>
      <c r="O115" s="184"/>
      <c r="P115" s="184"/>
      <c r="Q115" s="184"/>
      <c r="R115" s="184"/>
      <c r="S115" s="184"/>
      <c r="T115" s="185"/>
      <c r="AT115" s="180" t="s">
        <v>182</v>
      </c>
      <c r="AU115" s="180" t="s">
        <v>84</v>
      </c>
      <c r="AV115" s="14" t="s">
        <v>82</v>
      </c>
      <c r="AW115" s="14" t="s">
        <v>34</v>
      </c>
      <c r="AX115" s="14" t="s">
        <v>74</v>
      </c>
      <c r="AY115" s="180" t="s">
        <v>171</v>
      </c>
    </row>
    <row r="116" spans="2:51" s="12" customFormat="1" ht="12">
      <c r="B116" s="163"/>
      <c r="D116" s="160" t="s">
        <v>182</v>
      </c>
      <c r="E116" s="164" t="s">
        <v>3</v>
      </c>
      <c r="F116" s="165" t="s">
        <v>2494</v>
      </c>
      <c r="H116" s="166">
        <v>53.46</v>
      </c>
      <c r="I116" s="167"/>
      <c r="L116" s="163"/>
      <c r="M116" s="168"/>
      <c r="N116" s="169"/>
      <c r="O116" s="169"/>
      <c r="P116" s="169"/>
      <c r="Q116" s="169"/>
      <c r="R116" s="169"/>
      <c r="S116" s="169"/>
      <c r="T116" s="170"/>
      <c r="AT116" s="164" t="s">
        <v>182</v>
      </c>
      <c r="AU116" s="164" t="s">
        <v>84</v>
      </c>
      <c r="AV116" s="12" t="s">
        <v>84</v>
      </c>
      <c r="AW116" s="12" t="s">
        <v>34</v>
      </c>
      <c r="AX116" s="12" t="s">
        <v>74</v>
      </c>
      <c r="AY116" s="164" t="s">
        <v>171</v>
      </c>
    </row>
    <row r="117" spans="2:51" s="13" customFormat="1" ht="12">
      <c r="B117" s="171"/>
      <c r="D117" s="160" t="s">
        <v>182</v>
      </c>
      <c r="E117" s="172" t="s">
        <v>3</v>
      </c>
      <c r="F117" s="173" t="s">
        <v>201</v>
      </c>
      <c r="H117" s="174">
        <v>65.36</v>
      </c>
      <c r="I117" s="175"/>
      <c r="L117" s="171"/>
      <c r="M117" s="176"/>
      <c r="N117" s="177"/>
      <c r="O117" s="177"/>
      <c r="P117" s="177"/>
      <c r="Q117" s="177"/>
      <c r="R117" s="177"/>
      <c r="S117" s="177"/>
      <c r="T117" s="178"/>
      <c r="AT117" s="172" t="s">
        <v>182</v>
      </c>
      <c r="AU117" s="172" t="s">
        <v>84</v>
      </c>
      <c r="AV117" s="13" t="s">
        <v>178</v>
      </c>
      <c r="AW117" s="13" t="s">
        <v>34</v>
      </c>
      <c r="AX117" s="13" t="s">
        <v>82</v>
      </c>
      <c r="AY117" s="172" t="s">
        <v>171</v>
      </c>
    </row>
    <row r="118" spans="2:65" s="1" customFormat="1" ht="16.5" customHeight="1">
      <c r="B118" s="147"/>
      <c r="C118" s="148" t="s">
        <v>107</v>
      </c>
      <c r="D118" s="148" t="s">
        <v>173</v>
      </c>
      <c r="E118" s="149" t="s">
        <v>292</v>
      </c>
      <c r="F118" s="150" t="s">
        <v>293</v>
      </c>
      <c r="G118" s="151" t="s">
        <v>279</v>
      </c>
      <c r="H118" s="152">
        <v>32.68</v>
      </c>
      <c r="I118" s="153"/>
      <c r="J118" s="154">
        <f>ROUND(I118*H118,2)</f>
        <v>0</v>
      </c>
      <c r="K118" s="150" t="s">
        <v>177</v>
      </c>
      <c r="L118" s="32"/>
      <c r="M118" s="155" t="s">
        <v>3</v>
      </c>
      <c r="N118" s="156" t="s">
        <v>45</v>
      </c>
      <c r="O118" s="51"/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AR118" s="18" t="s">
        <v>178</v>
      </c>
      <c r="AT118" s="18" t="s">
        <v>173</v>
      </c>
      <c r="AU118" s="18" t="s">
        <v>84</v>
      </c>
      <c r="AY118" s="18" t="s">
        <v>171</v>
      </c>
      <c r="BE118" s="159">
        <f>IF(N118="základní",J118,0)</f>
        <v>0</v>
      </c>
      <c r="BF118" s="159">
        <f>IF(N118="snížená",J118,0)</f>
        <v>0</v>
      </c>
      <c r="BG118" s="159">
        <f>IF(N118="zákl. přenesená",J118,0)</f>
        <v>0</v>
      </c>
      <c r="BH118" s="159">
        <f>IF(N118="sníž. přenesená",J118,0)</f>
        <v>0</v>
      </c>
      <c r="BI118" s="159">
        <f>IF(N118="nulová",J118,0)</f>
        <v>0</v>
      </c>
      <c r="BJ118" s="18" t="s">
        <v>82</v>
      </c>
      <c r="BK118" s="159">
        <f>ROUND(I118*H118,2)</f>
        <v>0</v>
      </c>
      <c r="BL118" s="18" t="s">
        <v>178</v>
      </c>
      <c r="BM118" s="18" t="s">
        <v>2495</v>
      </c>
    </row>
    <row r="119" spans="2:47" s="1" customFormat="1" ht="12">
      <c r="B119" s="32"/>
      <c r="D119" s="160" t="s">
        <v>180</v>
      </c>
      <c r="F119" s="161" t="s">
        <v>295</v>
      </c>
      <c r="I119" s="93"/>
      <c r="L119" s="32"/>
      <c r="M119" s="162"/>
      <c r="N119" s="51"/>
      <c r="O119" s="51"/>
      <c r="P119" s="51"/>
      <c r="Q119" s="51"/>
      <c r="R119" s="51"/>
      <c r="S119" s="51"/>
      <c r="T119" s="52"/>
      <c r="AT119" s="18" t="s">
        <v>180</v>
      </c>
      <c r="AU119" s="18" t="s">
        <v>84</v>
      </c>
    </row>
    <row r="120" spans="2:51" s="14" customFormat="1" ht="12">
      <c r="B120" s="179"/>
      <c r="D120" s="160" t="s">
        <v>182</v>
      </c>
      <c r="E120" s="180" t="s">
        <v>3</v>
      </c>
      <c r="F120" s="181" t="s">
        <v>296</v>
      </c>
      <c r="H120" s="180" t="s">
        <v>3</v>
      </c>
      <c r="I120" s="182"/>
      <c r="L120" s="179"/>
      <c r="M120" s="183"/>
      <c r="N120" s="184"/>
      <c r="O120" s="184"/>
      <c r="P120" s="184"/>
      <c r="Q120" s="184"/>
      <c r="R120" s="184"/>
      <c r="S120" s="184"/>
      <c r="T120" s="185"/>
      <c r="AT120" s="180" t="s">
        <v>182</v>
      </c>
      <c r="AU120" s="180" t="s">
        <v>84</v>
      </c>
      <c r="AV120" s="14" t="s">
        <v>82</v>
      </c>
      <c r="AW120" s="14" t="s">
        <v>34</v>
      </c>
      <c r="AX120" s="14" t="s">
        <v>74</v>
      </c>
      <c r="AY120" s="180" t="s">
        <v>171</v>
      </c>
    </row>
    <row r="121" spans="2:51" s="12" customFormat="1" ht="12">
      <c r="B121" s="163"/>
      <c r="D121" s="160" t="s">
        <v>182</v>
      </c>
      <c r="E121" s="164" t="s">
        <v>3</v>
      </c>
      <c r="F121" s="165" t="s">
        <v>2496</v>
      </c>
      <c r="H121" s="166">
        <v>32.68</v>
      </c>
      <c r="I121" s="167"/>
      <c r="L121" s="163"/>
      <c r="M121" s="168"/>
      <c r="N121" s="169"/>
      <c r="O121" s="169"/>
      <c r="P121" s="169"/>
      <c r="Q121" s="169"/>
      <c r="R121" s="169"/>
      <c r="S121" s="169"/>
      <c r="T121" s="170"/>
      <c r="AT121" s="164" t="s">
        <v>182</v>
      </c>
      <c r="AU121" s="164" t="s">
        <v>84</v>
      </c>
      <c r="AV121" s="12" t="s">
        <v>84</v>
      </c>
      <c r="AW121" s="12" t="s">
        <v>34</v>
      </c>
      <c r="AX121" s="12" t="s">
        <v>82</v>
      </c>
      <c r="AY121" s="164" t="s">
        <v>171</v>
      </c>
    </row>
    <row r="122" spans="2:65" s="1" customFormat="1" ht="16.5" customHeight="1">
      <c r="B122" s="147"/>
      <c r="C122" s="148" t="s">
        <v>178</v>
      </c>
      <c r="D122" s="148" t="s">
        <v>173</v>
      </c>
      <c r="E122" s="149" t="s">
        <v>2497</v>
      </c>
      <c r="F122" s="150" t="s">
        <v>2498</v>
      </c>
      <c r="G122" s="151" t="s">
        <v>279</v>
      </c>
      <c r="H122" s="152">
        <v>13.74</v>
      </c>
      <c r="I122" s="153"/>
      <c r="J122" s="154">
        <f>ROUND(I122*H122,2)</f>
        <v>0</v>
      </c>
      <c r="K122" s="150" t="s">
        <v>177</v>
      </c>
      <c r="L122" s="32"/>
      <c r="M122" s="155" t="s">
        <v>3</v>
      </c>
      <c r="N122" s="156" t="s">
        <v>45</v>
      </c>
      <c r="O122" s="51"/>
      <c r="P122" s="157">
        <f>O122*H122</f>
        <v>0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18" t="s">
        <v>178</v>
      </c>
      <c r="AT122" s="18" t="s">
        <v>173</v>
      </c>
      <c r="AU122" s="18" t="s">
        <v>84</v>
      </c>
      <c r="AY122" s="18" t="s">
        <v>171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18" t="s">
        <v>82</v>
      </c>
      <c r="BK122" s="159">
        <f>ROUND(I122*H122,2)</f>
        <v>0</v>
      </c>
      <c r="BL122" s="18" t="s">
        <v>178</v>
      </c>
      <c r="BM122" s="18" t="s">
        <v>2499</v>
      </c>
    </row>
    <row r="123" spans="2:47" s="1" customFormat="1" ht="12">
      <c r="B123" s="32"/>
      <c r="D123" s="160" t="s">
        <v>180</v>
      </c>
      <c r="F123" s="161" t="s">
        <v>2500</v>
      </c>
      <c r="I123" s="93"/>
      <c r="L123" s="32"/>
      <c r="M123" s="162"/>
      <c r="N123" s="51"/>
      <c r="O123" s="51"/>
      <c r="P123" s="51"/>
      <c r="Q123" s="51"/>
      <c r="R123" s="51"/>
      <c r="S123" s="51"/>
      <c r="T123" s="52"/>
      <c r="AT123" s="18" t="s">
        <v>180</v>
      </c>
      <c r="AU123" s="18" t="s">
        <v>84</v>
      </c>
    </row>
    <row r="124" spans="2:51" s="14" customFormat="1" ht="12">
      <c r="B124" s="179"/>
      <c r="D124" s="160" t="s">
        <v>182</v>
      </c>
      <c r="E124" s="180" t="s">
        <v>3</v>
      </c>
      <c r="F124" s="181" t="s">
        <v>2501</v>
      </c>
      <c r="H124" s="180" t="s">
        <v>3</v>
      </c>
      <c r="I124" s="182"/>
      <c r="L124" s="179"/>
      <c r="M124" s="183"/>
      <c r="N124" s="184"/>
      <c r="O124" s="184"/>
      <c r="P124" s="184"/>
      <c r="Q124" s="184"/>
      <c r="R124" s="184"/>
      <c r="S124" s="184"/>
      <c r="T124" s="185"/>
      <c r="AT124" s="180" t="s">
        <v>182</v>
      </c>
      <c r="AU124" s="180" t="s">
        <v>84</v>
      </c>
      <c r="AV124" s="14" t="s">
        <v>82</v>
      </c>
      <c r="AW124" s="14" t="s">
        <v>34</v>
      </c>
      <c r="AX124" s="14" t="s">
        <v>74</v>
      </c>
      <c r="AY124" s="180" t="s">
        <v>171</v>
      </c>
    </row>
    <row r="125" spans="2:51" s="12" customFormat="1" ht="12">
      <c r="B125" s="163"/>
      <c r="D125" s="160" t="s">
        <v>182</v>
      </c>
      <c r="E125" s="164" t="s">
        <v>3</v>
      </c>
      <c r="F125" s="165" t="s">
        <v>2502</v>
      </c>
      <c r="H125" s="166">
        <v>11.28</v>
      </c>
      <c r="I125" s="167"/>
      <c r="L125" s="163"/>
      <c r="M125" s="168"/>
      <c r="N125" s="169"/>
      <c r="O125" s="169"/>
      <c r="P125" s="169"/>
      <c r="Q125" s="169"/>
      <c r="R125" s="169"/>
      <c r="S125" s="169"/>
      <c r="T125" s="170"/>
      <c r="AT125" s="164" t="s">
        <v>182</v>
      </c>
      <c r="AU125" s="164" t="s">
        <v>84</v>
      </c>
      <c r="AV125" s="12" t="s">
        <v>84</v>
      </c>
      <c r="AW125" s="12" t="s">
        <v>34</v>
      </c>
      <c r="AX125" s="12" t="s">
        <v>74</v>
      </c>
      <c r="AY125" s="164" t="s">
        <v>171</v>
      </c>
    </row>
    <row r="126" spans="2:51" s="12" customFormat="1" ht="12">
      <c r="B126" s="163"/>
      <c r="D126" s="160" t="s">
        <v>182</v>
      </c>
      <c r="E126" s="164" t="s">
        <v>3</v>
      </c>
      <c r="F126" s="165" t="s">
        <v>2503</v>
      </c>
      <c r="H126" s="166">
        <v>2.46</v>
      </c>
      <c r="I126" s="167"/>
      <c r="L126" s="163"/>
      <c r="M126" s="168"/>
      <c r="N126" s="169"/>
      <c r="O126" s="169"/>
      <c r="P126" s="169"/>
      <c r="Q126" s="169"/>
      <c r="R126" s="169"/>
      <c r="S126" s="169"/>
      <c r="T126" s="170"/>
      <c r="AT126" s="164" t="s">
        <v>182</v>
      </c>
      <c r="AU126" s="164" t="s">
        <v>84</v>
      </c>
      <c r="AV126" s="12" t="s">
        <v>84</v>
      </c>
      <c r="AW126" s="12" t="s">
        <v>34</v>
      </c>
      <c r="AX126" s="12" t="s">
        <v>74</v>
      </c>
      <c r="AY126" s="164" t="s">
        <v>171</v>
      </c>
    </row>
    <row r="127" spans="2:51" s="13" customFormat="1" ht="12">
      <c r="B127" s="171"/>
      <c r="D127" s="160" t="s">
        <v>182</v>
      </c>
      <c r="E127" s="172" t="s">
        <v>3</v>
      </c>
      <c r="F127" s="173" t="s">
        <v>201</v>
      </c>
      <c r="H127" s="174">
        <v>13.739999999999998</v>
      </c>
      <c r="I127" s="175"/>
      <c r="L127" s="171"/>
      <c r="M127" s="176"/>
      <c r="N127" s="177"/>
      <c r="O127" s="177"/>
      <c r="P127" s="177"/>
      <c r="Q127" s="177"/>
      <c r="R127" s="177"/>
      <c r="S127" s="177"/>
      <c r="T127" s="178"/>
      <c r="AT127" s="172" t="s">
        <v>182</v>
      </c>
      <c r="AU127" s="172" t="s">
        <v>84</v>
      </c>
      <c r="AV127" s="13" t="s">
        <v>178</v>
      </c>
      <c r="AW127" s="13" t="s">
        <v>34</v>
      </c>
      <c r="AX127" s="13" t="s">
        <v>82</v>
      </c>
      <c r="AY127" s="172" t="s">
        <v>171</v>
      </c>
    </row>
    <row r="128" spans="2:65" s="1" customFormat="1" ht="16.5" customHeight="1">
      <c r="B128" s="147"/>
      <c r="C128" s="148" t="s">
        <v>208</v>
      </c>
      <c r="D128" s="148" t="s">
        <v>173</v>
      </c>
      <c r="E128" s="149" t="s">
        <v>2504</v>
      </c>
      <c r="F128" s="150" t="s">
        <v>2505</v>
      </c>
      <c r="G128" s="151" t="s">
        <v>279</v>
      </c>
      <c r="H128" s="152">
        <v>6.87</v>
      </c>
      <c r="I128" s="153"/>
      <c r="J128" s="154">
        <f>ROUND(I128*H128,2)</f>
        <v>0</v>
      </c>
      <c r="K128" s="150" t="s">
        <v>177</v>
      </c>
      <c r="L128" s="32"/>
      <c r="M128" s="155" t="s">
        <v>3</v>
      </c>
      <c r="N128" s="156" t="s">
        <v>45</v>
      </c>
      <c r="O128" s="51"/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18" t="s">
        <v>178</v>
      </c>
      <c r="AT128" s="18" t="s">
        <v>173</v>
      </c>
      <c r="AU128" s="18" t="s">
        <v>84</v>
      </c>
      <c r="AY128" s="18" t="s">
        <v>171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8" t="s">
        <v>82</v>
      </c>
      <c r="BK128" s="159">
        <f>ROUND(I128*H128,2)</f>
        <v>0</v>
      </c>
      <c r="BL128" s="18" t="s">
        <v>178</v>
      </c>
      <c r="BM128" s="18" t="s">
        <v>2506</v>
      </c>
    </row>
    <row r="129" spans="2:47" s="1" customFormat="1" ht="19.5">
      <c r="B129" s="32"/>
      <c r="D129" s="160" t="s">
        <v>180</v>
      </c>
      <c r="F129" s="161" t="s">
        <v>2507</v>
      </c>
      <c r="I129" s="93"/>
      <c r="L129" s="32"/>
      <c r="M129" s="162"/>
      <c r="N129" s="51"/>
      <c r="O129" s="51"/>
      <c r="P129" s="51"/>
      <c r="Q129" s="51"/>
      <c r="R129" s="51"/>
      <c r="S129" s="51"/>
      <c r="T129" s="52"/>
      <c r="AT129" s="18" t="s">
        <v>180</v>
      </c>
      <c r="AU129" s="18" t="s">
        <v>84</v>
      </c>
    </row>
    <row r="130" spans="2:51" s="14" customFormat="1" ht="12">
      <c r="B130" s="179"/>
      <c r="D130" s="160" t="s">
        <v>182</v>
      </c>
      <c r="E130" s="180" t="s">
        <v>3</v>
      </c>
      <c r="F130" s="181" t="s">
        <v>296</v>
      </c>
      <c r="H130" s="180" t="s">
        <v>3</v>
      </c>
      <c r="I130" s="182"/>
      <c r="L130" s="179"/>
      <c r="M130" s="183"/>
      <c r="N130" s="184"/>
      <c r="O130" s="184"/>
      <c r="P130" s="184"/>
      <c r="Q130" s="184"/>
      <c r="R130" s="184"/>
      <c r="S130" s="184"/>
      <c r="T130" s="185"/>
      <c r="AT130" s="180" t="s">
        <v>182</v>
      </c>
      <c r="AU130" s="180" t="s">
        <v>84</v>
      </c>
      <c r="AV130" s="14" t="s">
        <v>82</v>
      </c>
      <c r="AW130" s="14" t="s">
        <v>34</v>
      </c>
      <c r="AX130" s="14" t="s">
        <v>74</v>
      </c>
      <c r="AY130" s="180" t="s">
        <v>171</v>
      </c>
    </row>
    <row r="131" spans="2:51" s="12" customFormat="1" ht="12">
      <c r="B131" s="163"/>
      <c r="D131" s="160" t="s">
        <v>182</v>
      </c>
      <c r="E131" s="164" t="s">
        <v>3</v>
      </c>
      <c r="F131" s="165" t="s">
        <v>2508</v>
      </c>
      <c r="H131" s="166">
        <v>6.87</v>
      </c>
      <c r="I131" s="167"/>
      <c r="L131" s="163"/>
      <c r="M131" s="168"/>
      <c r="N131" s="169"/>
      <c r="O131" s="169"/>
      <c r="P131" s="169"/>
      <c r="Q131" s="169"/>
      <c r="R131" s="169"/>
      <c r="S131" s="169"/>
      <c r="T131" s="170"/>
      <c r="AT131" s="164" t="s">
        <v>182</v>
      </c>
      <c r="AU131" s="164" t="s">
        <v>84</v>
      </c>
      <c r="AV131" s="12" t="s">
        <v>84</v>
      </c>
      <c r="AW131" s="12" t="s">
        <v>34</v>
      </c>
      <c r="AX131" s="12" t="s">
        <v>82</v>
      </c>
      <c r="AY131" s="164" t="s">
        <v>171</v>
      </c>
    </row>
    <row r="132" spans="2:65" s="1" customFormat="1" ht="16.5" customHeight="1">
      <c r="B132" s="147"/>
      <c r="C132" s="148" t="s">
        <v>190</v>
      </c>
      <c r="D132" s="148" t="s">
        <v>173</v>
      </c>
      <c r="E132" s="149" t="s">
        <v>298</v>
      </c>
      <c r="F132" s="150" t="s">
        <v>299</v>
      </c>
      <c r="G132" s="151" t="s">
        <v>279</v>
      </c>
      <c r="H132" s="152">
        <v>49.896</v>
      </c>
      <c r="I132" s="153"/>
      <c r="J132" s="154">
        <f>ROUND(I132*H132,2)</f>
        <v>0</v>
      </c>
      <c r="K132" s="150" t="s">
        <v>177</v>
      </c>
      <c r="L132" s="32"/>
      <c r="M132" s="155" t="s">
        <v>3</v>
      </c>
      <c r="N132" s="156" t="s">
        <v>45</v>
      </c>
      <c r="O132" s="51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18" t="s">
        <v>178</v>
      </c>
      <c r="AT132" s="18" t="s">
        <v>173</v>
      </c>
      <c r="AU132" s="18" t="s">
        <v>84</v>
      </c>
      <c r="AY132" s="18" t="s">
        <v>171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82</v>
      </c>
      <c r="BK132" s="159">
        <f>ROUND(I132*H132,2)</f>
        <v>0</v>
      </c>
      <c r="BL132" s="18" t="s">
        <v>178</v>
      </c>
      <c r="BM132" s="18" t="s">
        <v>2509</v>
      </c>
    </row>
    <row r="133" spans="2:47" s="1" customFormat="1" ht="19.5">
      <c r="B133" s="32"/>
      <c r="D133" s="160" t="s">
        <v>180</v>
      </c>
      <c r="F133" s="161" t="s">
        <v>301</v>
      </c>
      <c r="I133" s="93"/>
      <c r="L133" s="32"/>
      <c r="M133" s="162"/>
      <c r="N133" s="51"/>
      <c r="O133" s="51"/>
      <c r="P133" s="51"/>
      <c r="Q133" s="51"/>
      <c r="R133" s="51"/>
      <c r="S133" s="51"/>
      <c r="T133" s="52"/>
      <c r="AT133" s="18" t="s">
        <v>180</v>
      </c>
      <c r="AU133" s="18" t="s">
        <v>84</v>
      </c>
    </row>
    <row r="134" spans="2:51" s="14" customFormat="1" ht="12">
      <c r="B134" s="179"/>
      <c r="D134" s="160" t="s">
        <v>182</v>
      </c>
      <c r="E134" s="180" t="s">
        <v>3</v>
      </c>
      <c r="F134" s="181" t="s">
        <v>2510</v>
      </c>
      <c r="H134" s="180" t="s">
        <v>3</v>
      </c>
      <c r="I134" s="182"/>
      <c r="L134" s="179"/>
      <c r="M134" s="183"/>
      <c r="N134" s="184"/>
      <c r="O134" s="184"/>
      <c r="P134" s="184"/>
      <c r="Q134" s="184"/>
      <c r="R134" s="184"/>
      <c r="S134" s="184"/>
      <c r="T134" s="185"/>
      <c r="AT134" s="180" t="s">
        <v>182</v>
      </c>
      <c r="AU134" s="180" t="s">
        <v>84</v>
      </c>
      <c r="AV134" s="14" t="s">
        <v>82</v>
      </c>
      <c r="AW134" s="14" t="s">
        <v>34</v>
      </c>
      <c r="AX134" s="14" t="s">
        <v>74</v>
      </c>
      <c r="AY134" s="180" t="s">
        <v>171</v>
      </c>
    </row>
    <row r="135" spans="2:51" s="12" customFormat="1" ht="12">
      <c r="B135" s="163"/>
      <c r="D135" s="160" t="s">
        <v>182</v>
      </c>
      <c r="E135" s="164" t="s">
        <v>3</v>
      </c>
      <c r="F135" s="165" t="s">
        <v>2511</v>
      </c>
      <c r="H135" s="166">
        <v>49.896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4" t="s">
        <v>182</v>
      </c>
      <c r="AU135" s="164" t="s">
        <v>84</v>
      </c>
      <c r="AV135" s="12" t="s">
        <v>84</v>
      </c>
      <c r="AW135" s="12" t="s">
        <v>34</v>
      </c>
      <c r="AX135" s="12" t="s">
        <v>82</v>
      </c>
      <c r="AY135" s="164" t="s">
        <v>171</v>
      </c>
    </row>
    <row r="136" spans="2:65" s="1" customFormat="1" ht="16.5" customHeight="1">
      <c r="B136" s="147"/>
      <c r="C136" s="148" t="s">
        <v>224</v>
      </c>
      <c r="D136" s="148" t="s">
        <v>173</v>
      </c>
      <c r="E136" s="149" t="s">
        <v>2512</v>
      </c>
      <c r="F136" s="150" t="s">
        <v>2513</v>
      </c>
      <c r="G136" s="151" t="s">
        <v>279</v>
      </c>
      <c r="H136" s="152">
        <v>29.204</v>
      </c>
      <c r="I136" s="153"/>
      <c r="J136" s="154">
        <f>ROUND(I136*H136,2)</f>
        <v>0</v>
      </c>
      <c r="K136" s="150" t="s">
        <v>177</v>
      </c>
      <c r="L136" s="32"/>
      <c r="M136" s="155" t="s">
        <v>3</v>
      </c>
      <c r="N136" s="156" t="s">
        <v>45</v>
      </c>
      <c r="O136" s="51"/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8" t="s">
        <v>178</v>
      </c>
      <c r="AT136" s="18" t="s">
        <v>173</v>
      </c>
      <c r="AU136" s="18" t="s">
        <v>84</v>
      </c>
      <c r="AY136" s="18" t="s">
        <v>171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82</v>
      </c>
      <c r="BK136" s="159">
        <f>ROUND(I136*H136,2)</f>
        <v>0</v>
      </c>
      <c r="BL136" s="18" t="s">
        <v>178</v>
      </c>
      <c r="BM136" s="18" t="s">
        <v>2514</v>
      </c>
    </row>
    <row r="137" spans="2:47" s="1" customFormat="1" ht="19.5">
      <c r="B137" s="32"/>
      <c r="D137" s="160" t="s">
        <v>180</v>
      </c>
      <c r="F137" s="161" t="s">
        <v>2515</v>
      </c>
      <c r="I137" s="93"/>
      <c r="L137" s="32"/>
      <c r="M137" s="162"/>
      <c r="N137" s="51"/>
      <c r="O137" s="51"/>
      <c r="P137" s="51"/>
      <c r="Q137" s="51"/>
      <c r="R137" s="51"/>
      <c r="S137" s="51"/>
      <c r="T137" s="52"/>
      <c r="AT137" s="18" t="s">
        <v>180</v>
      </c>
      <c r="AU137" s="18" t="s">
        <v>84</v>
      </c>
    </row>
    <row r="138" spans="2:51" s="12" customFormat="1" ht="12">
      <c r="B138" s="163"/>
      <c r="D138" s="160" t="s">
        <v>182</v>
      </c>
      <c r="E138" s="164" t="s">
        <v>3</v>
      </c>
      <c r="F138" s="165" t="s">
        <v>2516</v>
      </c>
      <c r="H138" s="166">
        <v>29.204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4" t="s">
        <v>182</v>
      </c>
      <c r="AU138" s="164" t="s">
        <v>84</v>
      </c>
      <c r="AV138" s="12" t="s">
        <v>84</v>
      </c>
      <c r="AW138" s="12" t="s">
        <v>34</v>
      </c>
      <c r="AX138" s="12" t="s">
        <v>82</v>
      </c>
      <c r="AY138" s="164" t="s">
        <v>171</v>
      </c>
    </row>
    <row r="139" spans="2:65" s="1" customFormat="1" ht="16.5" customHeight="1">
      <c r="B139" s="147"/>
      <c r="C139" s="148" t="s">
        <v>232</v>
      </c>
      <c r="D139" s="148" t="s">
        <v>173</v>
      </c>
      <c r="E139" s="149" t="s">
        <v>2517</v>
      </c>
      <c r="F139" s="150" t="s">
        <v>2518</v>
      </c>
      <c r="G139" s="151" t="s">
        <v>279</v>
      </c>
      <c r="H139" s="152">
        <v>49.896</v>
      </c>
      <c r="I139" s="153"/>
      <c r="J139" s="154">
        <f>ROUND(I139*H139,2)</f>
        <v>0</v>
      </c>
      <c r="K139" s="150" t="s">
        <v>177</v>
      </c>
      <c r="L139" s="32"/>
      <c r="M139" s="155" t="s">
        <v>3</v>
      </c>
      <c r="N139" s="156" t="s">
        <v>45</v>
      </c>
      <c r="O139" s="51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8" t="s">
        <v>178</v>
      </c>
      <c r="AT139" s="18" t="s">
        <v>173</v>
      </c>
      <c r="AU139" s="18" t="s">
        <v>84</v>
      </c>
      <c r="AY139" s="18" t="s">
        <v>171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18" t="s">
        <v>82</v>
      </c>
      <c r="BK139" s="159">
        <f>ROUND(I139*H139,2)</f>
        <v>0</v>
      </c>
      <c r="BL139" s="18" t="s">
        <v>178</v>
      </c>
      <c r="BM139" s="18" t="s">
        <v>2519</v>
      </c>
    </row>
    <row r="140" spans="2:47" s="1" customFormat="1" ht="12">
      <c r="B140" s="32"/>
      <c r="D140" s="160" t="s">
        <v>180</v>
      </c>
      <c r="F140" s="161" t="s">
        <v>2520</v>
      </c>
      <c r="I140" s="93"/>
      <c r="L140" s="32"/>
      <c r="M140" s="162"/>
      <c r="N140" s="51"/>
      <c r="O140" s="51"/>
      <c r="P140" s="51"/>
      <c r="Q140" s="51"/>
      <c r="R140" s="51"/>
      <c r="S140" s="51"/>
      <c r="T140" s="52"/>
      <c r="AT140" s="18" t="s">
        <v>180</v>
      </c>
      <c r="AU140" s="18" t="s">
        <v>84</v>
      </c>
    </row>
    <row r="141" spans="2:65" s="1" customFormat="1" ht="16.5" customHeight="1">
      <c r="B141" s="147"/>
      <c r="C141" s="148" t="s">
        <v>206</v>
      </c>
      <c r="D141" s="148" t="s">
        <v>173</v>
      </c>
      <c r="E141" s="149" t="s">
        <v>312</v>
      </c>
      <c r="F141" s="150" t="s">
        <v>313</v>
      </c>
      <c r="G141" s="151" t="s">
        <v>279</v>
      </c>
      <c r="H141" s="152">
        <v>79.1</v>
      </c>
      <c r="I141" s="153"/>
      <c r="J141" s="154">
        <f>ROUND(I141*H141,2)</f>
        <v>0</v>
      </c>
      <c r="K141" s="150" t="s">
        <v>177</v>
      </c>
      <c r="L141" s="32"/>
      <c r="M141" s="155" t="s">
        <v>3</v>
      </c>
      <c r="N141" s="156" t="s">
        <v>45</v>
      </c>
      <c r="O141" s="51"/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AR141" s="18" t="s">
        <v>178</v>
      </c>
      <c r="AT141" s="18" t="s">
        <v>173</v>
      </c>
      <c r="AU141" s="18" t="s">
        <v>84</v>
      </c>
      <c r="AY141" s="18" t="s">
        <v>171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18" t="s">
        <v>82</v>
      </c>
      <c r="BK141" s="159">
        <f>ROUND(I141*H141,2)</f>
        <v>0</v>
      </c>
      <c r="BL141" s="18" t="s">
        <v>178</v>
      </c>
      <c r="BM141" s="18" t="s">
        <v>2521</v>
      </c>
    </row>
    <row r="142" spans="2:47" s="1" customFormat="1" ht="12">
      <c r="B142" s="32"/>
      <c r="D142" s="160" t="s">
        <v>180</v>
      </c>
      <c r="F142" s="161" t="s">
        <v>313</v>
      </c>
      <c r="I142" s="93"/>
      <c r="L142" s="32"/>
      <c r="M142" s="162"/>
      <c r="N142" s="51"/>
      <c r="O142" s="51"/>
      <c r="P142" s="51"/>
      <c r="Q142" s="51"/>
      <c r="R142" s="51"/>
      <c r="S142" s="51"/>
      <c r="T142" s="52"/>
      <c r="AT142" s="18" t="s">
        <v>180</v>
      </c>
      <c r="AU142" s="18" t="s">
        <v>84</v>
      </c>
    </row>
    <row r="143" spans="2:51" s="12" customFormat="1" ht="12">
      <c r="B143" s="163"/>
      <c r="D143" s="160" t="s">
        <v>182</v>
      </c>
      <c r="E143" s="164" t="s">
        <v>3</v>
      </c>
      <c r="F143" s="165" t="s">
        <v>2522</v>
      </c>
      <c r="H143" s="166">
        <v>79.1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4" t="s">
        <v>182</v>
      </c>
      <c r="AU143" s="164" t="s">
        <v>84</v>
      </c>
      <c r="AV143" s="12" t="s">
        <v>84</v>
      </c>
      <c r="AW143" s="12" t="s">
        <v>34</v>
      </c>
      <c r="AX143" s="12" t="s">
        <v>82</v>
      </c>
      <c r="AY143" s="164" t="s">
        <v>171</v>
      </c>
    </row>
    <row r="144" spans="2:65" s="1" customFormat="1" ht="16.5" customHeight="1">
      <c r="B144" s="147"/>
      <c r="C144" s="148" t="s">
        <v>242</v>
      </c>
      <c r="D144" s="148" t="s">
        <v>173</v>
      </c>
      <c r="E144" s="149" t="s">
        <v>2523</v>
      </c>
      <c r="F144" s="150" t="s">
        <v>2524</v>
      </c>
      <c r="G144" s="151" t="s">
        <v>235</v>
      </c>
      <c r="H144" s="152">
        <v>52.567</v>
      </c>
      <c r="I144" s="153"/>
      <c r="J144" s="154">
        <f>ROUND(I144*H144,2)</f>
        <v>0</v>
      </c>
      <c r="K144" s="150" t="s">
        <v>177</v>
      </c>
      <c r="L144" s="32"/>
      <c r="M144" s="155" t="s">
        <v>3</v>
      </c>
      <c r="N144" s="156" t="s">
        <v>45</v>
      </c>
      <c r="O144" s="51"/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AR144" s="18" t="s">
        <v>178</v>
      </c>
      <c r="AT144" s="18" t="s">
        <v>173</v>
      </c>
      <c r="AU144" s="18" t="s">
        <v>84</v>
      </c>
      <c r="AY144" s="18" t="s">
        <v>171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8" t="s">
        <v>82</v>
      </c>
      <c r="BK144" s="159">
        <f>ROUND(I144*H144,2)</f>
        <v>0</v>
      </c>
      <c r="BL144" s="18" t="s">
        <v>178</v>
      </c>
      <c r="BM144" s="18" t="s">
        <v>2525</v>
      </c>
    </row>
    <row r="145" spans="2:47" s="1" customFormat="1" ht="12">
      <c r="B145" s="32"/>
      <c r="D145" s="160" t="s">
        <v>180</v>
      </c>
      <c r="F145" s="161" t="s">
        <v>2526</v>
      </c>
      <c r="I145" s="93"/>
      <c r="L145" s="32"/>
      <c r="M145" s="162"/>
      <c r="N145" s="51"/>
      <c r="O145" s="51"/>
      <c r="P145" s="51"/>
      <c r="Q145" s="51"/>
      <c r="R145" s="51"/>
      <c r="S145" s="51"/>
      <c r="T145" s="52"/>
      <c r="AT145" s="18" t="s">
        <v>180</v>
      </c>
      <c r="AU145" s="18" t="s">
        <v>84</v>
      </c>
    </row>
    <row r="146" spans="2:51" s="14" customFormat="1" ht="12">
      <c r="B146" s="179"/>
      <c r="D146" s="160" t="s">
        <v>182</v>
      </c>
      <c r="E146" s="180" t="s">
        <v>3</v>
      </c>
      <c r="F146" s="181" t="s">
        <v>2527</v>
      </c>
      <c r="H146" s="180" t="s">
        <v>3</v>
      </c>
      <c r="I146" s="182"/>
      <c r="L146" s="179"/>
      <c r="M146" s="183"/>
      <c r="N146" s="184"/>
      <c r="O146" s="184"/>
      <c r="P146" s="184"/>
      <c r="Q146" s="184"/>
      <c r="R146" s="184"/>
      <c r="S146" s="184"/>
      <c r="T146" s="185"/>
      <c r="AT146" s="180" t="s">
        <v>182</v>
      </c>
      <c r="AU146" s="180" t="s">
        <v>84</v>
      </c>
      <c r="AV146" s="14" t="s">
        <v>82</v>
      </c>
      <c r="AW146" s="14" t="s">
        <v>34</v>
      </c>
      <c r="AX146" s="14" t="s">
        <v>74</v>
      </c>
      <c r="AY146" s="180" t="s">
        <v>171</v>
      </c>
    </row>
    <row r="147" spans="2:51" s="12" customFormat="1" ht="12">
      <c r="B147" s="163"/>
      <c r="D147" s="160" t="s">
        <v>182</v>
      </c>
      <c r="E147" s="164" t="s">
        <v>3</v>
      </c>
      <c r="F147" s="165" t="s">
        <v>2528</v>
      </c>
      <c r="H147" s="166">
        <v>52.567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4" t="s">
        <v>182</v>
      </c>
      <c r="AU147" s="164" t="s">
        <v>84</v>
      </c>
      <c r="AV147" s="12" t="s">
        <v>84</v>
      </c>
      <c r="AW147" s="12" t="s">
        <v>34</v>
      </c>
      <c r="AX147" s="12" t="s">
        <v>82</v>
      </c>
      <c r="AY147" s="164" t="s">
        <v>171</v>
      </c>
    </row>
    <row r="148" spans="2:65" s="1" customFormat="1" ht="16.5" customHeight="1">
      <c r="B148" s="147"/>
      <c r="C148" s="148" t="s">
        <v>248</v>
      </c>
      <c r="D148" s="148" t="s">
        <v>173</v>
      </c>
      <c r="E148" s="149" t="s">
        <v>319</v>
      </c>
      <c r="F148" s="150" t="s">
        <v>320</v>
      </c>
      <c r="G148" s="151" t="s">
        <v>176</v>
      </c>
      <c r="H148" s="152">
        <v>171</v>
      </c>
      <c r="I148" s="153"/>
      <c r="J148" s="154">
        <f>ROUND(I148*H148,2)</f>
        <v>0</v>
      </c>
      <c r="K148" s="150" t="s">
        <v>177</v>
      </c>
      <c r="L148" s="32"/>
      <c r="M148" s="155" t="s">
        <v>3</v>
      </c>
      <c r="N148" s="156" t="s">
        <v>45</v>
      </c>
      <c r="O148" s="51"/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AR148" s="18" t="s">
        <v>178</v>
      </c>
      <c r="AT148" s="18" t="s">
        <v>173</v>
      </c>
      <c r="AU148" s="18" t="s">
        <v>84</v>
      </c>
      <c r="AY148" s="18" t="s">
        <v>171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18" t="s">
        <v>82</v>
      </c>
      <c r="BK148" s="159">
        <f>ROUND(I148*H148,2)</f>
        <v>0</v>
      </c>
      <c r="BL148" s="18" t="s">
        <v>178</v>
      </c>
      <c r="BM148" s="18" t="s">
        <v>2529</v>
      </c>
    </row>
    <row r="149" spans="2:47" s="1" customFormat="1" ht="12">
      <c r="B149" s="32"/>
      <c r="D149" s="160" t="s">
        <v>180</v>
      </c>
      <c r="F149" s="161" t="s">
        <v>322</v>
      </c>
      <c r="I149" s="93"/>
      <c r="L149" s="32"/>
      <c r="M149" s="162"/>
      <c r="N149" s="51"/>
      <c r="O149" s="51"/>
      <c r="P149" s="51"/>
      <c r="Q149" s="51"/>
      <c r="R149" s="51"/>
      <c r="S149" s="51"/>
      <c r="T149" s="52"/>
      <c r="AT149" s="18" t="s">
        <v>180</v>
      </c>
      <c r="AU149" s="18" t="s">
        <v>84</v>
      </c>
    </row>
    <row r="150" spans="2:51" s="12" customFormat="1" ht="12">
      <c r="B150" s="163"/>
      <c r="D150" s="160" t="s">
        <v>182</v>
      </c>
      <c r="E150" s="164" t="s">
        <v>3</v>
      </c>
      <c r="F150" s="165" t="s">
        <v>2530</v>
      </c>
      <c r="H150" s="166">
        <v>171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4" t="s">
        <v>182</v>
      </c>
      <c r="AU150" s="164" t="s">
        <v>84</v>
      </c>
      <c r="AV150" s="12" t="s">
        <v>84</v>
      </c>
      <c r="AW150" s="12" t="s">
        <v>34</v>
      </c>
      <c r="AX150" s="12" t="s">
        <v>82</v>
      </c>
      <c r="AY150" s="164" t="s">
        <v>171</v>
      </c>
    </row>
    <row r="151" spans="2:65" s="1" customFormat="1" ht="16.5" customHeight="1">
      <c r="B151" s="147"/>
      <c r="C151" s="148" t="s">
        <v>253</v>
      </c>
      <c r="D151" s="148" t="s">
        <v>173</v>
      </c>
      <c r="E151" s="149" t="s">
        <v>325</v>
      </c>
      <c r="F151" s="150" t="s">
        <v>326</v>
      </c>
      <c r="G151" s="151" t="s">
        <v>176</v>
      </c>
      <c r="H151" s="152">
        <v>85.5</v>
      </c>
      <c r="I151" s="153"/>
      <c r="J151" s="154">
        <f>ROUND(I151*H151,2)</f>
        <v>0</v>
      </c>
      <c r="K151" s="150" t="s">
        <v>177</v>
      </c>
      <c r="L151" s="32"/>
      <c r="M151" s="155" t="s">
        <v>3</v>
      </c>
      <c r="N151" s="156" t="s">
        <v>45</v>
      </c>
      <c r="O151" s="51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8" t="s">
        <v>178</v>
      </c>
      <c r="AT151" s="18" t="s">
        <v>173</v>
      </c>
      <c r="AU151" s="18" t="s">
        <v>84</v>
      </c>
      <c r="AY151" s="18" t="s">
        <v>171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82</v>
      </c>
      <c r="BK151" s="159">
        <f>ROUND(I151*H151,2)</f>
        <v>0</v>
      </c>
      <c r="BL151" s="18" t="s">
        <v>178</v>
      </c>
      <c r="BM151" s="18" t="s">
        <v>2531</v>
      </c>
    </row>
    <row r="152" spans="2:47" s="1" customFormat="1" ht="12">
      <c r="B152" s="32"/>
      <c r="D152" s="160" t="s">
        <v>180</v>
      </c>
      <c r="F152" s="161" t="s">
        <v>328</v>
      </c>
      <c r="I152" s="93"/>
      <c r="L152" s="32"/>
      <c r="M152" s="162"/>
      <c r="N152" s="51"/>
      <c r="O152" s="51"/>
      <c r="P152" s="51"/>
      <c r="Q152" s="51"/>
      <c r="R152" s="51"/>
      <c r="S152" s="51"/>
      <c r="T152" s="52"/>
      <c r="AT152" s="18" t="s">
        <v>180</v>
      </c>
      <c r="AU152" s="18" t="s">
        <v>84</v>
      </c>
    </row>
    <row r="153" spans="2:51" s="12" customFormat="1" ht="12">
      <c r="B153" s="163"/>
      <c r="D153" s="160" t="s">
        <v>182</v>
      </c>
      <c r="E153" s="164" t="s">
        <v>3</v>
      </c>
      <c r="F153" s="165" t="s">
        <v>2532</v>
      </c>
      <c r="H153" s="166">
        <v>85.5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4" t="s">
        <v>182</v>
      </c>
      <c r="AU153" s="164" t="s">
        <v>84</v>
      </c>
      <c r="AV153" s="12" t="s">
        <v>84</v>
      </c>
      <c r="AW153" s="12" t="s">
        <v>34</v>
      </c>
      <c r="AX153" s="12" t="s">
        <v>82</v>
      </c>
      <c r="AY153" s="164" t="s">
        <v>171</v>
      </c>
    </row>
    <row r="154" spans="2:63" s="11" customFormat="1" ht="22.9" customHeight="1">
      <c r="B154" s="134"/>
      <c r="D154" s="135" t="s">
        <v>73</v>
      </c>
      <c r="E154" s="145" t="s">
        <v>84</v>
      </c>
      <c r="F154" s="145" t="s">
        <v>330</v>
      </c>
      <c r="I154" s="137"/>
      <c r="J154" s="146">
        <f>BK154</f>
        <v>0</v>
      </c>
      <c r="L154" s="134"/>
      <c r="M154" s="139"/>
      <c r="N154" s="140"/>
      <c r="O154" s="140"/>
      <c r="P154" s="141">
        <f>SUM(P155:P192)</f>
        <v>0</v>
      </c>
      <c r="Q154" s="140"/>
      <c r="R154" s="141">
        <f>SUM(R155:R192)</f>
        <v>98.05746689</v>
      </c>
      <c r="S154" s="140"/>
      <c r="T154" s="142">
        <f>SUM(T155:T192)</f>
        <v>0</v>
      </c>
      <c r="AR154" s="135" t="s">
        <v>82</v>
      </c>
      <c r="AT154" s="143" t="s">
        <v>73</v>
      </c>
      <c r="AU154" s="143" t="s">
        <v>82</v>
      </c>
      <c r="AY154" s="135" t="s">
        <v>171</v>
      </c>
      <c r="BK154" s="144">
        <f>SUM(BK155:BK192)</f>
        <v>0</v>
      </c>
    </row>
    <row r="155" spans="2:65" s="1" customFormat="1" ht="16.5" customHeight="1">
      <c r="B155" s="147"/>
      <c r="C155" s="148" t="s">
        <v>363</v>
      </c>
      <c r="D155" s="148" t="s">
        <v>173</v>
      </c>
      <c r="E155" s="149" t="s">
        <v>331</v>
      </c>
      <c r="F155" s="150" t="s">
        <v>332</v>
      </c>
      <c r="G155" s="151" t="s">
        <v>279</v>
      </c>
      <c r="H155" s="152">
        <v>4.473</v>
      </c>
      <c r="I155" s="153"/>
      <c r="J155" s="154">
        <f>ROUND(I155*H155,2)</f>
        <v>0</v>
      </c>
      <c r="K155" s="150" t="s">
        <v>177</v>
      </c>
      <c r="L155" s="32"/>
      <c r="M155" s="155" t="s">
        <v>3</v>
      </c>
      <c r="N155" s="156" t="s">
        <v>45</v>
      </c>
      <c r="O155" s="51"/>
      <c r="P155" s="157">
        <f>O155*H155</f>
        <v>0</v>
      </c>
      <c r="Q155" s="157">
        <v>2.16</v>
      </c>
      <c r="R155" s="157">
        <f>Q155*H155</f>
        <v>9.66168</v>
      </c>
      <c r="S155" s="157">
        <v>0</v>
      </c>
      <c r="T155" s="158">
        <f>S155*H155</f>
        <v>0</v>
      </c>
      <c r="AR155" s="18" t="s">
        <v>178</v>
      </c>
      <c r="AT155" s="18" t="s">
        <v>173</v>
      </c>
      <c r="AU155" s="18" t="s">
        <v>84</v>
      </c>
      <c r="AY155" s="18" t="s">
        <v>171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18" t="s">
        <v>82</v>
      </c>
      <c r="BK155" s="159">
        <f>ROUND(I155*H155,2)</f>
        <v>0</v>
      </c>
      <c r="BL155" s="18" t="s">
        <v>178</v>
      </c>
      <c r="BM155" s="18" t="s">
        <v>2533</v>
      </c>
    </row>
    <row r="156" spans="2:47" s="1" customFormat="1" ht="12">
      <c r="B156" s="32"/>
      <c r="D156" s="160" t="s">
        <v>180</v>
      </c>
      <c r="F156" s="161" t="s">
        <v>334</v>
      </c>
      <c r="I156" s="93"/>
      <c r="L156" s="32"/>
      <c r="M156" s="162"/>
      <c r="N156" s="51"/>
      <c r="O156" s="51"/>
      <c r="P156" s="51"/>
      <c r="Q156" s="51"/>
      <c r="R156" s="51"/>
      <c r="S156" s="51"/>
      <c r="T156" s="52"/>
      <c r="AT156" s="18" t="s">
        <v>180</v>
      </c>
      <c r="AU156" s="18" t="s">
        <v>84</v>
      </c>
    </row>
    <row r="157" spans="2:51" s="12" customFormat="1" ht="12">
      <c r="B157" s="163"/>
      <c r="D157" s="160" t="s">
        <v>182</v>
      </c>
      <c r="E157" s="164" t="s">
        <v>3</v>
      </c>
      <c r="F157" s="165" t="s">
        <v>2534</v>
      </c>
      <c r="H157" s="166">
        <v>4.473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4" t="s">
        <v>182</v>
      </c>
      <c r="AU157" s="164" t="s">
        <v>84</v>
      </c>
      <c r="AV157" s="12" t="s">
        <v>84</v>
      </c>
      <c r="AW157" s="12" t="s">
        <v>34</v>
      </c>
      <c r="AX157" s="12" t="s">
        <v>82</v>
      </c>
      <c r="AY157" s="164" t="s">
        <v>171</v>
      </c>
    </row>
    <row r="158" spans="2:65" s="1" customFormat="1" ht="16.5" customHeight="1">
      <c r="B158" s="147"/>
      <c r="C158" s="148" t="s">
        <v>376</v>
      </c>
      <c r="D158" s="148" t="s">
        <v>173</v>
      </c>
      <c r="E158" s="149" t="s">
        <v>364</v>
      </c>
      <c r="F158" s="150" t="s">
        <v>365</v>
      </c>
      <c r="G158" s="151" t="s">
        <v>279</v>
      </c>
      <c r="H158" s="152">
        <v>17.492</v>
      </c>
      <c r="I158" s="153"/>
      <c r="J158" s="154">
        <f>ROUND(I158*H158,2)</f>
        <v>0</v>
      </c>
      <c r="K158" s="150" t="s">
        <v>177</v>
      </c>
      <c r="L158" s="32"/>
      <c r="M158" s="155" t="s">
        <v>3</v>
      </c>
      <c r="N158" s="156" t="s">
        <v>45</v>
      </c>
      <c r="O158" s="51"/>
      <c r="P158" s="157">
        <f>O158*H158</f>
        <v>0</v>
      </c>
      <c r="Q158" s="157">
        <v>2.45329</v>
      </c>
      <c r="R158" s="157">
        <f>Q158*H158</f>
        <v>42.91294868</v>
      </c>
      <c r="S158" s="157">
        <v>0</v>
      </c>
      <c r="T158" s="158">
        <f>S158*H158</f>
        <v>0</v>
      </c>
      <c r="AR158" s="18" t="s">
        <v>178</v>
      </c>
      <c r="AT158" s="18" t="s">
        <v>173</v>
      </c>
      <c r="AU158" s="18" t="s">
        <v>84</v>
      </c>
      <c r="AY158" s="18" t="s">
        <v>171</v>
      </c>
      <c r="BE158" s="159">
        <f>IF(N158="základní",J158,0)</f>
        <v>0</v>
      </c>
      <c r="BF158" s="159">
        <f>IF(N158="snížená",J158,0)</f>
        <v>0</v>
      </c>
      <c r="BG158" s="159">
        <f>IF(N158="zákl. přenesená",J158,0)</f>
        <v>0</v>
      </c>
      <c r="BH158" s="159">
        <f>IF(N158="sníž. přenesená",J158,0)</f>
        <v>0</v>
      </c>
      <c r="BI158" s="159">
        <f>IF(N158="nulová",J158,0)</f>
        <v>0</v>
      </c>
      <c r="BJ158" s="18" t="s">
        <v>82</v>
      </c>
      <c r="BK158" s="159">
        <f>ROUND(I158*H158,2)</f>
        <v>0</v>
      </c>
      <c r="BL158" s="18" t="s">
        <v>178</v>
      </c>
      <c r="BM158" s="18" t="s">
        <v>2535</v>
      </c>
    </row>
    <row r="159" spans="2:47" s="1" customFormat="1" ht="12">
      <c r="B159" s="32"/>
      <c r="D159" s="160" t="s">
        <v>180</v>
      </c>
      <c r="F159" s="161" t="s">
        <v>367</v>
      </c>
      <c r="I159" s="93"/>
      <c r="L159" s="32"/>
      <c r="M159" s="162"/>
      <c r="N159" s="51"/>
      <c r="O159" s="51"/>
      <c r="P159" s="51"/>
      <c r="Q159" s="51"/>
      <c r="R159" s="51"/>
      <c r="S159" s="51"/>
      <c r="T159" s="52"/>
      <c r="AT159" s="18" t="s">
        <v>180</v>
      </c>
      <c r="AU159" s="18" t="s">
        <v>84</v>
      </c>
    </row>
    <row r="160" spans="2:51" s="12" customFormat="1" ht="12">
      <c r="B160" s="163"/>
      <c r="D160" s="160" t="s">
        <v>182</v>
      </c>
      <c r="E160" s="164" t="s">
        <v>3</v>
      </c>
      <c r="F160" s="165" t="s">
        <v>2536</v>
      </c>
      <c r="H160" s="166">
        <v>17.492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4" t="s">
        <v>182</v>
      </c>
      <c r="AU160" s="164" t="s">
        <v>84</v>
      </c>
      <c r="AV160" s="12" t="s">
        <v>84</v>
      </c>
      <c r="AW160" s="12" t="s">
        <v>34</v>
      </c>
      <c r="AX160" s="12" t="s">
        <v>82</v>
      </c>
      <c r="AY160" s="164" t="s">
        <v>171</v>
      </c>
    </row>
    <row r="161" spans="2:65" s="1" customFormat="1" ht="16.5" customHeight="1">
      <c r="B161" s="147"/>
      <c r="C161" s="148" t="s">
        <v>9</v>
      </c>
      <c r="D161" s="148" t="s">
        <v>173</v>
      </c>
      <c r="E161" s="149" t="s">
        <v>377</v>
      </c>
      <c r="F161" s="150" t="s">
        <v>378</v>
      </c>
      <c r="G161" s="151" t="s">
        <v>176</v>
      </c>
      <c r="H161" s="152">
        <v>9.52</v>
      </c>
      <c r="I161" s="153"/>
      <c r="J161" s="154">
        <f>ROUND(I161*H161,2)</f>
        <v>0</v>
      </c>
      <c r="K161" s="150" t="s">
        <v>177</v>
      </c>
      <c r="L161" s="32"/>
      <c r="M161" s="155" t="s">
        <v>3</v>
      </c>
      <c r="N161" s="156" t="s">
        <v>45</v>
      </c>
      <c r="O161" s="51"/>
      <c r="P161" s="157">
        <f>O161*H161</f>
        <v>0</v>
      </c>
      <c r="Q161" s="157">
        <v>0.00247</v>
      </c>
      <c r="R161" s="157">
        <f>Q161*H161</f>
        <v>0.023514399999999998</v>
      </c>
      <c r="S161" s="157">
        <v>0</v>
      </c>
      <c r="T161" s="158">
        <f>S161*H161</f>
        <v>0</v>
      </c>
      <c r="AR161" s="18" t="s">
        <v>178</v>
      </c>
      <c r="AT161" s="18" t="s">
        <v>173</v>
      </c>
      <c r="AU161" s="18" t="s">
        <v>84</v>
      </c>
      <c r="AY161" s="18" t="s">
        <v>171</v>
      </c>
      <c r="BE161" s="159">
        <f>IF(N161="základní",J161,0)</f>
        <v>0</v>
      </c>
      <c r="BF161" s="159">
        <f>IF(N161="snížená",J161,0)</f>
        <v>0</v>
      </c>
      <c r="BG161" s="159">
        <f>IF(N161="zákl. přenesená",J161,0)</f>
        <v>0</v>
      </c>
      <c r="BH161" s="159">
        <f>IF(N161="sníž. přenesená",J161,0)</f>
        <v>0</v>
      </c>
      <c r="BI161" s="159">
        <f>IF(N161="nulová",J161,0)</f>
        <v>0</v>
      </c>
      <c r="BJ161" s="18" t="s">
        <v>82</v>
      </c>
      <c r="BK161" s="159">
        <f>ROUND(I161*H161,2)</f>
        <v>0</v>
      </c>
      <c r="BL161" s="18" t="s">
        <v>178</v>
      </c>
      <c r="BM161" s="18" t="s">
        <v>2537</v>
      </c>
    </row>
    <row r="162" spans="2:47" s="1" customFormat="1" ht="12">
      <c r="B162" s="32"/>
      <c r="D162" s="160" t="s">
        <v>180</v>
      </c>
      <c r="F162" s="161" t="s">
        <v>380</v>
      </c>
      <c r="I162" s="93"/>
      <c r="L162" s="32"/>
      <c r="M162" s="162"/>
      <c r="N162" s="51"/>
      <c r="O162" s="51"/>
      <c r="P162" s="51"/>
      <c r="Q162" s="51"/>
      <c r="R162" s="51"/>
      <c r="S162" s="51"/>
      <c r="T162" s="52"/>
      <c r="AT162" s="18" t="s">
        <v>180</v>
      </c>
      <c r="AU162" s="18" t="s">
        <v>84</v>
      </c>
    </row>
    <row r="163" spans="2:51" s="12" customFormat="1" ht="12">
      <c r="B163" s="163"/>
      <c r="D163" s="160" t="s">
        <v>182</v>
      </c>
      <c r="E163" s="164" t="s">
        <v>3</v>
      </c>
      <c r="F163" s="165" t="s">
        <v>2538</v>
      </c>
      <c r="H163" s="166">
        <v>9.52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4" t="s">
        <v>182</v>
      </c>
      <c r="AU163" s="164" t="s">
        <v>84</v>
      </c>
      <c r="AV163" s="12" t="s">
        <v>84</v>
      </c>
      <c r="AW163" s="12" t="s">
        <v>34</v>
      </c>
      <c r="AX163" s="12" t="s">
        <v>82</v>
      </c>
      <c r="AY163" s="164" t="s">
        <v>171</v>
      </c>
    </row>
    <row r="164" spans="2:65" s="1" customFormat="1" ht="16.5" customHeight="1">
      <c r="B164" s="147"/>
      <c r="C164" s="148" t="s">
        <v>386</v>
      </c>
      <c r="D164" s="148" t="s">
        <v>173</v>
      </c>
      <c r="E164" s="149" t="s">
        <v>382</v>
      </c>
      <c r="F164" s="150" t="s">
        <v>383</v>
      </c>
      <c r="G164" s="151" t="s">
        <v>176</v>
      </c>
      <c r="H164" s="152">
        <v>9.52</v>
      </c>
      <c r="I164" s="153"/>
      <c r="J164" s="154">
        <f>ROUND(I164*H164,2)</f>
        <v>0</v>
      </c>
      <c r="K164" s="150" t="s">
        <v>177</v>
      </c>
      <c r="L164" s="32"/>
      <c r="M164" s="155" t="s">
        <v>3</v>
      </c>
      <c r="N164" s="156" t="s">
        <v>45</v>
      </c>
      <c r="O164" s="51"/>
      <c r="P164" s="157">
        <f>O164*H164</f>
        <v>0</v>
      </c>
      <c r="Q164" s="157">
        <v>0</v>
      </c>
      <c r="R164" s="157">
        <f>Q164*H164</f>
        <v>0</v>
      </c>
      <c r="S164" s="157">
        <v>0</v>
      </c>
      <c r="T164" s="158">
        <f>S164*H164</f>
        <v>0</v>
      </c>
      <c r="AR164" s="18" t="s">
        <v>178</v>
      </c>
      <c r="AT164" s="18" t="s">
        <v>173</v>
      </c>
      <c r="AU164" s="18" t="s">
        <v>84</v>
      </c>
      <c r="AY164" s="18" t="s">
        <v>171</v>
      </c>
      <c r="BE164" s="159">
        <f>IF(N164="základní",J164,0)</f>
        <v>0</v>
      </c>
      <c r="BF164" s="159">
        <f>IF(N164="snížená",J164,0)</f>
        <v>0</v>
      </c>
      <c r="BG164" s="159">
        <f>IF(N164="zákl. přenesená",J164,0)</f>
        <v>0</v>
      </c>
      <c r="BH164" s="159">
        <f>IF(N164="sníž. přenesená",J164,0)</f>
        <v>0</v>
      </c>
      <c r="BI164" s="159">
        <f>IF(N164="nulová",J164,0)</f>
        <v>0</v>
      </c>
      <c r="BJ164" s="18" t="s">
        <v>82</v>
      </c>
      <c r="BK164" s="159">
        <f>ROUND(I164*H164,2)</f>
        <v>0</v>
      </c>
      <c r="BL164" s="18" t="s">
        <v>178</v>
      </c>
      <c r="BM164" s="18" t="s">
        <v>2539</v>
      </c>
    </row>
    <row r="165" spans="2:47" s="1" customFormat="1" ht="12">
      <c r="B165" s="32"/>
      <c r="D165" s="160" t="s">
        <v>180</v>
      </c>
      <c r="F165" s="161" t="s">
        <v>385</v>
      </c>
      <c r="I165" s="93"/>
      <c r="L165" s="32"/>
      <c r="M165" s="162"/>
      <c r="N165" s="51"/>
      <c r="O165" s="51"/>
      <c r="P165" s="51"/>
      <c r="Q165" s="51"/>
      <c r="R165" s="51"/>
      <c r="S165" s="51"/>
      <c r="T165" s="52"/>
      <c r="AT165" s="18" t="s">
        <v>180</v>
      </c>
      <c r="AU165" s="18" t="s">
        <v>84</v>
      </c>
    </row>
    <row r="166" spans="2:65" s="1" customFormat="1" ht="16.5" customHeight="1">
      <c r="B166" s="147"/>
      <c r="C166" s="148" t="s">
        <v>396</v>
      </c>
      <c r="D166" s="148" t="s">
        <v>173</v>
      </c>
      <c r="E166" s="149" t="s">
        <v>387</v>
      </c>
      <c r="F166" s="150" t="s">
        <v>388</v>
      </c>
      <c r="G166" s="151" t="s">
        <v>235</v>
      </c>
      <c r="H166" s="152">
        <v>1.176</v>
      </c>
      <c r="I166" s="153"/>
      <c r="J166" s="154">
        <f>ROUND(I166*H166,2)</f>
        <v>0</v>
      </c>
      <c r="K166" s="150" t="s">
        <v>177</v>
      </c>
      <c r="L166" s="32"/>
      <c r="M166" s="155" t="s">
        <v>3</v>
      </c>
      <c r="N166" s="156" t="s">
        <v>45</v>
      </c>
      <c r="O166" s="51"/>
      <c r="P166" s="157">
        <f>O166*H166</f>
        <v>0</v>
      </c>
      <c r="Q166" s="157">
        <v>1.06277</v>
      </c>
      <c r="R166" s="157">
        <f>Q166*H166</f>
        <v>1.24981752</v>
      </c>
      <c r="S166" s="157">
        <v>0</v>
      </c>
      <c r="T166" s="158">
        <f>S166*H166</f>
        <v>0</v>
      </c>
      <c r="AR166" s="18" t="s">
        <v>178</v>
      </c>
      <c r="AT166" s="18" t="s">
        <v>173</v>
      </c>
      <c r="AU166" s="18" t="s">
        <v>84</v>
      </c>
      <c r="AY166" s="18" t="s">
        <v>171</v>
      </c>
      <c r="BE166" s="159">
        <f>IF(N166="základní",J166,0)</f>
        <v>0</v>
      </c>
      <c r="BF166" s="159">
        <f>IF(N166="snížená",J166,0)</f>
        <v>0</v>
      </c>
      <c r="BG166" s="159">
        <f>IF(N166="zákl. přenesená",J166,0)</f>
        <v>0</v>
      </c>
      <c r="BH166" s="159">
        <f>IF(N166="sníž. přenesená",J166,0)</f>
        <v>0</v>
      </c>
      <c r="BI166" s="159">
        <f>IF(N166="nulová",J166,0)</f>
        <v>0</v>
      </c>
      <c r="BJ166" s="18" t="s">
        <v>82</v>
      </c>
      <c r="BK166" s="159">
        <f>ROUND(I166*H166,2)</f>
        <v>0</v>
      </c>
      <c r="BL166" s="18" t="s">
        <v>178</v>
      </c>
      <c r="BM166" s="18" t="s">
        <v>2540</v>
      </c>
    </row>
    <row r="167" spans="2:47" s="1" customFormat="1" ht="12">
      <c r="B167" s="32"/>
      <c r="D167" s="160" t="s">
        <v>180</v>
      </c>
      <c r="F167" s="161" t="s">
        <v>390</v>
      </c>
      <c r="I167" s="93"/>
      <c r="L167" s="32"/>
      <c r="M167" s="162"/>
      <c r="N167" s="51"/>
      <c r="O167" s="51"/>
      <c r="P167" s="51"/>
      <c r="Q167" s="51"/>
      <c r="R167" s="51"/>
      <c r="S167" s="51"/>
      <c r="T167" s="52"/>
      <c r="AT167" s="18" t="s">
        <v>180</v>
      </c>
      <c r="AU167" s="18" t="s">
        <v>84</v>
      </c>
    </row>
    <row r="168" spans="2:51" s="14" customFormat="1" ht="12">
      <c r="B168" s="179"/>
      <c r="D168" s="160" t="s">
        <v>182</v>
      </c>
      <c r="E168" s="180" t="s">
        <v>3</v>
      </c>
      <c r="F168" s="181" t="s">
        <v>2541</v>
      </c>
      <c r="H168" s="180" t="s">
        <v>3</v>
      </c>
      <c r="I168" s="182"/>
      <c r="L168" s="179"/>
      <c r="M168" s="183"/>
      <c r="N168" s="184"/>
      <c r="O168" s="184"/>
      <c r="P168" s="184"/>
      <c r="Q168" s="184"/>
      <c r="R168" s="184"/>
      <c r="S168" s="184"/>
      <c r="T168" s="185"/>
      <c r="AT168" s="180" t="s">
        <v>182</v>
      </c>
      <c r="AU168" s="180" t="s">
        <v>84</v>
      </c>
      <c r="AV168" s="14" t="s">
        <v>82</v>
      </c>
      <c r="AW168" s="14" t="s">
        <v>34</v>
      </c>
      <c r="AX168" s="14" t="s">
        <v>74</v>
      </c>
      <c r="AY168" s="180" t="s">
        <v>171</v>
      </c>
    </row>
    <row r="169" spans="2:51" s="12" customFormat="1" ht="12">
      <c r="B169" s="163"/>
      <c r="D169" s="160" t="s">
        <v>182</v>
      </c>
      <c r="E169" s="164" t="s">
        <v>3</v>
      </c>
      <c r="F169" s="165" t="s">
        <v>2542</v>
      </c>
      <c r="H169" s="166">
        <v>1.059</v>
      </c>
      <c r="I169" s="167"/>
      <c r="L169" s="163"/>
      <c r="M169" s="168"/>
      <c r="N169" s="169"/>
      <c r="O169" s="169"/>
      <c r="P169" s="169"/>
      <c r="Q169" s="169"/>
      <c r="R169" s="169"/>
      <c r="S169" s="169"/>
      <c r="T169" s="170"/>
      <c r="AT169" s="164" t="s">
        <v>182</v>
      </c>
      <c r="AU169" s="164" t="s">
        <v>84</v>
      </c>
      <c r="AV169" s="12" t="s">
        <v>84</v>
      </c>
      <c r="AW169" s="12" t="s">
        <v>34</v>
      </c>
      <c r="AX169" s="12" t="s">
        <v>74</v>
      </c>
      <c r="AY169" s="164" t="s">
        <v>171</v>
      </c>
    </row>
    <row r="170" spans="2:51" s="14" customFormat="1" ht="12">
      <c r="B170" s="179"/>
      <c r="D170" s="160" t="s">
        <v>182</v>
      </c>
      <c r="E170" s="180" t="s">
        <v>3</v>
      </c>
      <c r="F170" s="181" t="s">
        <v>2543</v>
      </c>
      <c r="H170" s="180" t="s">
        <v>3</v>
      </c>
      <c r="I170" s="182"/>
      <c r="L170" s="179"/>
      <c r="M170" s="183"/>
      <c r="N170" s="184"/>
      <c r="O170" s="184"/>
      <c r="P170" s="184"/>
      <c r="Q170" s="184"/>
      <c r="R170" s="184"/>
      <c r="S170" s="184"/>
      <c r="T170" s="185"/>
      <c r="AT170" s="180" t="s">
        <v>182</v>
      </c>
      <c r="AU170" s="180" t="s">
        <v>84</v>
      </c>
      <c r="AV170" s="14" t="s">
        <v>82</v>
      </c>
      <c r="AW170" s="14" t="s">
        <v>34</v>
      </c>
      <c r="AX170" s="14" t="s">
        <v>74</v>
      </c>
      <c r="AY170" s="180" t="s">
        <v>171</v>
      </c>
    </row>
    <row r="171" spans="2:51" s="12" customFormat="1" ht="12">
      <c r="B171" s="163"/>
      <c r="D171" s="160" t="s">
        <v>182</v>
      </c>
      <c r="E171" s="164" t="s">
        <v>3</v>
      </c>
      <c r="F171" s="165" t="s">
        <v>2544</v>
      </c>
      <c r="H171" s="166">
        <v>0.117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4" t="s">
        <v>182</v>
      </c>
      <c r="AU171" s="164" t="s">
        <v>84</v>
      </c>
      <c r="AV171" s="12" t="s">
        <v>84</v>
      </c>
      <c r="AW171" s="12" t="s">
        <v>34</v>
      </c>
      <c r="AX171" s="12" t="s">
        <v>74</v>
      </c>
      <c r="AY171" s="164" t="s">
        <v>171</v>
      </c>
    </row>
    <row r="172" spans="2:51" s="13" customFormat="1" ht="12">
      <c r="B172" s="171"/>
      <c r="D172" s="160" t="s">
        <v>182</v>
      </c>
      <c r="E172" s="172" t="s">
        <v>3</v>
      </c>
      <c r="F172" s="173" t="s">
        <v>201</v>
      </c>
      <c r="H172" s="174">
        <v>1.176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182</v>
      </c>
      <c r="AU172" s="172" t="s">
        <v>84</v>
      </c>
      <c r="AV172" s="13" t="s">
        <v>178</v>
      </c>
      <c r="AW172" s="13" t="s">
        <v>34</v>
      </c>
      <c r="AX172" s="13" t="s">
        <v>82</v>
      </c>
      <c r="AY172" s="172" t="s">
        <v>171</v>
      </c>
    </row>
    <row r="173" spans="2:65" s="1" customFormat="1" ht="16.5" customHeight="1">
      <c r="B173" s="147"/>
      <c r="C173" s="148" t="s">
        <v>407</v>
      </c>
      <c r="D173" s="148" t="s">
        <v>173</v>
      </c>
      <c r="E173" s="149" t="s">
        <v>2545</v>
      </c>
      <c r="F173" s="150" t="s">
        <v>2546</v>
      </c>
      <c r="G173" s="151" t="s">
        <v>279</v>
      </c>
      <c r="H173" s="152">
        <v>13.74</v>
      </c>
      <c r="I173" s="153"/>
      <c r="J173" s="154">
        <f>ROUND(I173*H173,2)</f>
        <v>0</v>
      </c>
      <c r="K173" s="150" t="s">
        <v>177</v>
      </c>
      <c r="L173" s="32"/>
      <c r="M173" s="155" t="s">
        <v>3</v>
      </c>
      <c r="N173" s="156" t="s">
        <v>45</v>
      </c>
      <c r="O173" s="51"/>
      <c r="P173" s="157">
        <f>O173*H173</f>
        <v>0</v>
      </c>
      <c r="Q173" s="157">
        <v>2.45329</v>
      </c>
      <c r="R173" s="157">
        <f>Q173*H173</f>
        <v>33.7082046</v>
      </c>
      <c r="S173" s="157">
        <v>0</v>
      </c>
      <c r="T173" s="158">
        <f>S173*H173</f>
        <v>0</v>
      </c>
      <c r="AR173" s="18" t="s">
        <v>178</v>
      </c>
      <c r="AT173" s="18" t="s">
        <v>173</v>
      </c>
      <c r="AU173" s="18" t="s">
        <v>84</v>
      </c>
      <c r="AY173" s="18" t="s">
        <v>171</v>
      </c>
      <c r="BE173" s="159">
        <f>IF(N173="základní",J173,0)</f>
        <v>0</v>
      </c>
      <c r="BF173" s="159">
        <f>IF(N173="snížená",J173,0)</f>
        <v>0</v>
      </c>
      <c r="BG173" s="159">
        <f>IF(N173="zákl. přenesená",J173,0)</f>
        <v>0</v>
      </c>
      <c r="BH173" s="159">
        <f>IF(N173="sníž. přenesená",J173,0)</f>
        <v>0</v>
      </c>
      <c r="BI173" s="159">
        <f>IF(N173="nulová",J173,0)</f>
        <v>0</v>
      </c>
      <c r="BJ173" s="18" t="s">
        <v>82</v>
      </c>
      <c r="BK173" s="159">
        <f>ROUND(I173*H173,2)</f>
        <v>0</v>
      </c>
      <c r="BL173" s="18" t="s">
        <v>178</v>
      </c>
      <c r="BM173" s="18" t="s">
        <v>2547</v>
      </c>
    </row>
    <row r="174" spans="2:47" s="1" customFormat="1" ht="12">
      <c r="B174" s="32"/>
      <c r="D174" s="160" t="s">
        <v>180</v>
      </c>
      <c r="F174" s="161" t="s">
        <v>2548</v>
      </c>
      <c r="I174" s="93"/>
      <c r="L174" s="32"/>
      <c r="M174" s="162"/>
      <c r="N174" s="51"/>
      <c r="O174" s="51"/>
      <c r="P174" s="51"/>
      <c r="Q174" s="51"/>
      <c r="R174" s="51"/>
      <c r="S174" s="51"/>
      <c r="T174" s="52"/>
      <c r="AT174" s="18" t="s">
        <v>180</v>
      </c>
      <c r="AU174" s="18" t="s">
        <v>84</v>
      </c>
    </row>
    <row r="175" spans="2:51" s="14" customFormat="1" ht="12">
      <c r="B175" s="179"/>
      <c r="D175" s="160" t="s">
        <v>182</v>
      </c>
      <c r="E175" s="180" t="s">
        <v>3</v>
      </c>
      <c r="F175" s="181" t="s">
        <v>2501</v>
      </c>
      <c r="H175" s="180" t="s">
        <v>3</v>
      </c>
      <c r="I175" s="182"/>
      <c r="L175" s="179"/>
      <c r="M175" s="183"/>
      <c r="N175" s="184"/>
      <c r="O175" s="184"/>
      <c r="P175" s="184"/>
      <c r="Q175" s="184"/>
      <c r="R175" s="184"/>
      <c r="S175" s="184"/>
      <c r="T175" s="185"/>
      <c r="AT175" s="180" t="s">
        <v>182</v>
      </c>
      <c r="AU175" s="180" t="s">
        <v>84</v>
      </c>
      <c r="AV175" s="14" t="s">
        <v>82</v>
      </c>
      <c r="AW175" s="14" t="s">
        <v>34</v>
      </c>
      <c r="AX175" s="14" t="s">
        <v>74</v>
      </c>
      <c r="AY175" s="180" t="s">
        <v>171</v>
      </c>
    </row>
    <row r="176" spans="2:51" s="12" customFormat="1" ht="12">
      <c r="B176" s="163"/>
      <c r="D176" s="160" t="s">
        <v>182</v>
      </c>
      <c r="E176" s="164" t="s">
        <v>3</v>
      </c>
      <c r="F176" s="165" t="s">
        <v>2502</v>
      </c>
      <c r="H176" s="166">
        <v>11.28</v>
      </c>
      <c r="I176" s="167"/>
      <c r="L176" s="163"/>
      <c r="M176" s="168"/>
      <c r="N176" s="169"/>
      <c r="O176" s="169"/>
      <c r="P176" s="169"/>
      <c r="Q176" s="169"/>
      <c r="R176" s="169"/>
      <c r="S176" s="169"/>
      <c r="T176" s="170"/>
      <c r="AT176" s="164" t="s">
        <v>182</v>
      </c>
      <c r="AU176" s="164" t="s">
        <v>84</v>
      </c>
      <c r="AV176" s="12" t="s">
        <v>84</v>
      </c>
      <c r="AW176" s="12" t="s">
        <v>34</v>
      </c>
      <c r="AX176" s="12" t="s">
        <v>74</v>
      </c>
      <c r="AY176" s="164" t="s">
        <v>171</v>
      </c>
    </row>
    <row r="177" spans="2:51" s="12" customFormat="1" ht="12">
      <c r="B177" s="163"/>
      <c r="D177" s="160" t="s">
        <v>182</v>
      </c>
      <c r="E177" s="164" t="s">
        <v>3</v>
      </c>
      <c r="F177" s="165" t="s">
        <v>2503</v>
      </c>
      <c r="H177" s="166">
        <v>2.46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4" t="s">
        <v>182</v>
      </c>
      <c r="AU177" s="164" t="s">
        <v>84</v>
      </c>
      <c r="AV177" s="12" t="s">
        <v>84</v>
      </c>
      <c r="AW177" s="12" t="s">
        <v>34</v>
      </c>
      <c r="AX177" s="12" t="s">
        <v>74</v>
      </c>
      <c r="AY177" s="164" t="s">
        <v>171</v>
      </c>
    </row>
    <row r="178" spans="2:51" s="13" customFormat="1" ht="12">
      <c r="B178" s="171"/>
      <c r="D178" s="160" t="s">
        <v>182</v>
      </c>
      <c r="E178" s="172" t="s">
        <v>3</v>
      </c>
      <c r="F178" s="173" t="s">
        <v>201</v>
      </c>
      <c r="H178" s="174">
        <v>13.739999999999998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182</v>
      </c>
      <c r="AU178" s="172" t="s">
        <v>84</v>
      </c>
      <c r="AV178" s="13" t="s">
        <v>178</v>
      </c>
      <c r="AW178" s="13" t="s">
        <v>34</v>
      </c>
      <c r="AX178" s="13" t="s">
        <v>82</v>
      </c>
      <c r="AY178" s="172" t="s">
        <v>171</v>
      </c>
    </row>
    <row r="179" spans="2:65" s="1" customFormat="1" ht="16.5" customHeight="1">
      <c r="B179" s="147"/>
      <c r="C179" s="148" t="s">
        <v>413</v>
      </c>
      <c r="D179" s="148" t="s">
        <v>173</v>
      </c>
      <c r="E179" s="149" t="s">
        <v>2549</v>
      </c>
      <c r="F179" s="150" t="s">
        <v>2550</v>
      </c>
      <c r="G179" s="151" t="s">
        <v>1259</v>
      </c>
      <c r="H179" s="152">
        <v>4</v>
      </c>
      <c r="I179" s="153"/>
      <c r="J179" s="154">
        <f>ROUND(I179*H179,2)</f>
        <v>0</v>
      </c>
      <c r="K179" s="150" t="s">
        <v>177</v>
      </c>
      <c r="L179" s="32"/>
      <c r="M179" s="155" t="s">
        <v>3</v>
      </c>
      <c r="N179" s="156" t="s">
        <v>45</v>
      </c>
      <c r="O179" s="51"/>
      <c r="P179" s="157">
        <f>O179*H179</f>
        <v>0</v>
      </c>
      <c r="Q179" s="157">
        <v>0.02592</v>
      </c>
      <c r="R179" s="157">
        <f>Q179*H179</f>
        <v>0.10368</v>
      </c>
      <c r="S179" s="157">
        <v>0</v>
      </c>
      <c r="T179" s="158">
        <f>S179*H179</f>
        <v>0</v>
      </c>
      <c r="AR179" s="18" t="s">
        <v>178</v>
      </c>
      <c r="AT179" s="18" t="s">
        <v>173</v>
      </c>
      <c r="AU179" s="18" t="s">
        <v>84</v>
      </c>
      <c r="AY179" s="18" t="s">
        <v>171</v>
      </c>
      <c r="BE179" s="159">
        <f>IF(N179="základní",J179,0)</f>
        <v>0</v>
      </c>
      <c r="BF179" s="159">
        <f>IF(N179="snížená",J179,0)</f>
        <v>0</v>
      </c>
      <c r="BG179" s="159">
        <f>IF(N179="zákl. přenesená",J179,0)</f>
        <v>0</v>
      </c>
      <c r="BH179" s="159">
        <f>IF(N179="sníž. přenesená",J179,0)</f>
        <v>0</v>
      </c>
      <c r="BI179" s="159">
        <f>IF(N179="nulová",J179,0)</f>
        <v>0</v>
      </c>
      <c r="BJ179" s="18" t="s">
        <v>82</v>
      </c>
      <c r="BK179" s="159">
        <f>ROUND(I179*H179,2)</f>
        <v>0</v>
      </c>
      <c r="BL179" s="18" t="s">
        <v>178</v>
      </c>
      <c r="BM179" s="18" t="s">
        <v>2551</v>
      </c>
    </row>
    <row r="180" spans="2:47" s="1" customFormat="1" ht="19.5">
      <c r="B180" s="32"/>
      <c r="D180" s="160" t="s">
        <v>180</v>
      </c>
      <c r="F180" s="161" t="s">
        <v>2552</v>
      </c>
      <c r="I180" s="93"/>
      <c r="L180" s="32"/>
      <c r="M180" s="162"/>
      <c r="N180" s="51"/>
      <c r="O180" s="51"/>
      <c r="P180" s="51"/>
      <c r="Q180" s="51"/>
      <c r="R180" s="51"/>
      <c r="S180" s="51"/>
      <c r="T180" s="52"/>
      <c r="AT180" s="18" t="s">
        <v>180</v>
      </c>
      <c r="AU180" s="18" t="s">
        <v>84</v>
      </c>
    </row>
    <row r="181" spans="2:51" s="12" customFormat="1" ht="12">
      <c r="B181" s="163"/>
      <c r="D181" s="160" t="s">
        <v>182</v>
      </c>
      <c r="E181" s="164" t="s">
        <v>3</v>
      </c>
      <c r="F181" s="165" t="s">
        <v>178</v>
      </c>
      <c r="H181" s="166">
        <v>4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4" t="s">
        <v>182</v>
      </c>
      <c r="AU181" s="164" t="s">
        <v>84</v>
      </c>
      <c r="AV181" s="12" t="s">
        <v>84</v>
      </c>
      <c r="AW181" s="12" t="s">
        <v>34</v>
      </c>
      <c r="AX181" s="12" t="s">
        <v>82</v>
      </c>
      <c r="AY181" s="164" t="s">
        <v>171</v>
      </c>
    </row>
    <row r="182" spans="2:65" s="1" customFormat="1" ht="16.5" customHeight="1">
      <c r="B182" s="147"/>
      <c r="C182" s="148" t="s">
        <v>418</v>
      </c>
      <c r="D182" s="148" t="s">
        <v>173</v>
      </c>
      <c r="E182" s="149" t="s">
        <v>474</v>
      </c>
      <c r="F182" s="150" t="s">
        <v>475</v>
      </c>
      <c r="G182" s="151" t="s">
        <v>235</v>
      </c>
      <c r="H182" s="152">
        <v>0.137</v>
      </c>
      <c r="I182" s="153"/>
      <c r="J182" s="154">
        <f>ROUND(I182*H182,2)</f>
        <v>0</v>
      </c>
      <c r="K182" s="150" t="s">
        <v>177</v>
      </c>
      <c r="L182" s="32"/>
      <c r="M182" s="155" t="s">
        <v>3</v>
      </c>
      <c r="N182" s="156" t="s">
        <v>45</v>
      </c>
      <c r="O182" s="51"/>
      <c r="P182" s="157">
        <f>O182*H182</f>
        <v>0</v>
      </c>
      <c r="Q182" s="157">
        <v>1.06017</v>
      </c>
      <c r="R182" s="157">
        <f>Q182*H182</f>
        <v>0.14524329000000002</v>
      </c>
      <c r="S182" s="157">
        <v>0</v>
      </c>
      <c r="T182" s="158">
        <f>S182*H182</f>
        <v>0</v>
      </c>
      <c r="AR182" s="18" t="s">
        <v>178</v>
      </c>
      <c r="AT182" s="18" t="s">
        <v>173</v>
      </c>
      <c r="AU182" s="18" t="s">
        <v>84</v>
      </c>
      <c r="AY182" s="18" t="s">
        <v>171</v>
      </c>
      <c r="BE182" s="159">
        <f>IF(N182="základní",J182,0)</f>
        <v>0</v>
      </c>
      <c r="BF182" s="159">
        <f>IF(N182="snížená",J182,0)</f>
        <v>0</v>
      </c>
      <c r="BG182" s="159">
        <f>IF(N182="zákl. přenesená",J182,0)</f>
        <v>0</v>
      </c>
      <c r="BH182" s="159">
        <f>IF(N182="sníž. přenesená",J182,0)</f>
        <v>0</v>
      </c>
      <c r="BI182" s="159">
        <f>IF(N182="nulová",J182,0)</f>
        <v>0</v>
      </c>
      <c r="BJ182" s="18" t="s">
        <v>82</v>
      </c>
      <c r="BK182" s="159">
        <f>ROUND(I182*H182,2)</f>
        <v>0</v>
      </c>
      <c r="BL182" s="18" t="s">
        <v>178</v>
      </c>
      <c r="BM182" s="18" t="s">
        <v>2553</v>
      </c>
    </row>
    <row r="183" spans="2:47" s="1" customFormat="1" ht="12">
      <c r="B183" s="32"/>
      <c r="D183" s="160" t="s">
        <v>180</v>
      </c>
      <c r="F183" s="161" t="s">
        <v>477</v>
      </c>
      <c r="I183" s="93"/>
      <c r="L183" s="32"/>
      <c r="M183" s="162"/>
      <c r="N183" s="51"/>
      <c r="O183" s="51"/>
      <c r="P183" s="51"/>
      <c r="Q183" s="51"/>
      <c r="R183" s="51"/>
      <c r="S183" s="51"/>
      <c r="T183" s="52"/>
      <c r="AT183" s="18" t="s">
        <v>180</v>
      </c>
      <c r="AU183" s="18" t="s">
        <v>84</v>
      </c>
    </row>
    <row r="184" spans="2:51" s="14" customFormat="1" ht="12">
      <c r="B184" s="179"/>
      <c r="D184" s="160" t="s">
        <v>182</v>
      </c>
      <c r="E184" s="180" t="s">
        <v>3</v>
      </c>
      <c r="F184" s="181" t="s">
        <v>2554</v>
      </c>
      <c r="H184" s="180" t="s">
        <v>3</v>
      </c>
      <c r="I184" s="182"/>
      <c r="L184" s="179"/>
      <c r="M184" s="183"/>
      <c r="N184" s="184"/>
      <c r="O184" s="184"/>
      <c r="P184" s="184"/>
      <c r="Q184" s="184"/>
      <c r="R184" s="184"/>
      <c r="S184" s="184"/>
      <c r="T184" s="185"/>
      <c r="AT184" s="180" t="s">
        <v>182</v>
      </c>
      <c r="AU184" s="180" t="s">
        <v>84</v>
      </c>
      <c r="AV184" s="14" t="s">
        <v>82</v>
      </c>
      <c r="AW184" s="14" t="s">
        <v>34</v>
      </c>
      <c r="AX184" s="14" t="s">
        <v>74</v>
      </c>
      <c r="AY184" s="180" t="s">
        <v>171</v>
      </c>
    </row>
    <row r="185" spans="2:51" s="12" customFormat="1" ht="12">
      <c r="B185" s="163"/>
      <c r="D185" s="160" t="s">
        <v>182</v>
      </c>
      <c r="E185" s="164" t="s">
        <v>3</v>
      </c>
      <c r="F185" s="165" t="s">
        <v>2555</v>
      </c>
      <c r="H185" s="166">
        <v>0.137</v>
      </c>
      <c r="I185" s="167"/>
      <c r="L185" s="163"/>
      <c r="M185" s="168"/>
      <c r="N185" s="169"/>
      <c r="O185" s="169"/>
      <c r="P185" s="169"/>
      <c r="Q185" s="169"/>
      <c r="R185" s="169"/>
      <c r="S185" s="169"/>
      <c r="T185" s="170"/>
      <c r="AT185" s="164" t="s">
        <v>182</v>
      </c>
      <c r="AU185" s="164" t="s">
        <v>84</v>
      </c>
      <c r="AV185" s="12" t="s">
        <v>84</v>
      </c>
      <c r="AW185" s="12" t="s">
        <v>34</v>
      </c>
      <c r="AX185" s="12" t="s">
        <v>82</v>
      </c>
      <c r="AY185" s="164" t="s">
        <v>171</v>
      </c>
    </row>
    <row r="186" spans="2:65" s="1" customFormat="1" ht="16.5" customHeight="1">
      <c r="B186" s="147"/>
      <c r="C186" s="148" t="s">
        <v>8</v>
      </c>
      <c r="D186" s="148" t="s">
        <v>173</v>
      </c>
      <c r="E186" s="149" t="s">
        <v>2556</v>
      </c>
      <c r="F186" s="150" t="s">
        <v>2557</v>
      </c>
      <c r="G186" s="151" t="s">
        <v>176</v>
      </c>
      <c r="H186" s="152">
        <v>15.05</v>
      </c>
      <c r="I186" s="153"/>
      <c r="J186" s="154">
        <f>ROUND(I186*H186,2)</f>
        <v>0</v>
      </c>
      <c r="K186" s="150" t="s">
        <v>177</v>
      </c>
      <c r="L186" s="32"/>
      <c r="M186" s="155" t="s">
        <v>3</v>
      </c>
      <c r="N186" s="156" t="s">
        <v>45</v>
      </c>
      <c r="O186" s="51"/>
      <c r="P186" s="157">
        <f>O186*H186</f>
        <v>0</v>
      </c>
      <c r="Q186" s="157">
        <v>0.67489</v>
      </c>
      <c r="R186" s="157">
        <f>Q186*H186</f>
        <v>10.1570945</v>
      </c>
      <c r="S186" s="157">
        <v>0</v>
      </c>
      <c r="T186" s="158">
        <f>S186*H186</f>
        <v>0</v>
      </c>
      <c r="AR186" s="18" t="s">
        <v>178</v>
      </c>
      <c r="AT186" s="18" t="s">
        <v>173</v>
      </c>
      <c r="AU186" s="18" t="s">
        <v>84</v>
      </c>
      <c r="AY186" s="18" t="s">
        <v>171</v>
      </c>
      <c r="BE186" s="159">
        <f>IF(N186="základní",J186,0)</f>
        <v>0</v>
      </c>
      <c r="BF186" s="159">
        <f>IF(N186="snížená",J186,0)</f>
        <v>0</v>
      </c>
      <c r="BG186" s="159">
        <f>IF(N186="zákl. přenesená",J186,0)</f>
        <v>0</v>
      </c>
      <c r="BH186" s="159">
        <f>IF(N186="sníž. přenesená",J186,0)</f>
        <v>0</v>
      </c>
      <c r="BI186" s="159">
        <f>IF(N186="nulová",J186,0)</f>
        <v>0</v>
      </c>
      <c r="BJ186" s="18" t="s">
        <v>82</v>
      </c>
      <c r="BK186" s="159">
        <f>ROUND(I186*H186,2)</f>
        <v>0</v>
      </c>
      <c r="BL186" s="18" t="s">
        <v>178</v>
      </c>
      <c r="BM186" s="18" t="s">
        <v>2558</v>
      </c>
    </row>
    <row r="187" spans="2:47" s="1" customFormat="1" ht="19.5">
      <c r="B187" s="32"/>
      <c r="D187" s="160" t="s">
        <v>180</v>
      </c>
      <c r="F187" s="161" t="s">
        <v>2559</v>
      </c>
      <c r="I187" s="93"/>
      <c r="L187" s="32"/>
      <c r="M187" s="162"/>
      <c r="N187" s="51"/>
      <c r="O187" s="51"/>
      <c r="P187" s="51"/>
      <c r="Q187" s="51"/>
      <c r="R187" s="51"/>
      <c r="S187" s="51"/>
      <c r="T187" s="52"/>
      <c r="AT187" s="18" t="s">
        <v>180</v>
      </c>
      <c r="AU187" s="18" t="s">
        <v>84</v>
      </c>
    </row>
    <row r="188" spans="2:51" s="12" customFormat="1" ht="12">
      <c r="B188" s="163"/>
      <c r="D188" s="160" t="s">
        <v>182</v>
      </c>
      <c r="E188" s="164" t="s">
        <v>3</v>
      </c>
      <c r="F188" s="165" t="s">
        <v>2560</v>
      </c>
      <c r="H188" s="166">
        <v>15.05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4" t="s">
        <v>182</v>
      </c>
      <c r="AU188" s="164" t="s">
        <v>84</v>
      </c>
      <c r="AV188" s="12" t="s">
        <v>84</v>
      </c>
      <c r="AW188" s="12" t="s">
        <v>34</v>
      </c>
      <c r="AX188" s="12" t="s">
        <v>82</v>
      </c>
      <c r="AY188" s="164" t="s">
        <v>171</v>
      </c>
    </row>
    <row r="189" spans="2:65" s="1" customFormat="1" ht="16.5" customHeight="1">
      <c r="B189" s="147"/>
      <c r="C189" s="148" t="s">
        <v>429</v>
      </c>
      <c r="D189" s="148" t="s">
        <v>173</v>
      </c>
      <c r="E189" s="149" t="s">
        <v>2561</v>
      </c>
      <c r="F189" s="150" t="s">
        <v>2562</v>
      </c>
      <c r="G189" s="151" t="s">
        <v>235</v>
      </c>
      <c r="H189" s="152">
        <v>0.09</v>
      </c>
      <c r="I189" s="153"/>
      <c r="J189" s="154">
        <f>ROUND(I189*H189,2)</f>
        <v>0</v>
      </c>
      <c r="K189" s="150" t="s">
        <v>177</v>
      </c>
      <c r="L189" s="32"/>
      <c r="M189" s="155" t="s">
        <v>3</v>
      </c>
      <c r="N189" s="156" t="s">
        <v>45</v>
      </c>
      <c r="O189" s="51"/>
      <c r="P189" s="157">
        <f>O189*H189</f>
        <v>0</v>
      </c>
      <c r="Q189" s="157">
        <v>1.05871</v>
      </c>
      <c r="R189" s="157">
        <f>Q189*H189</f>
        <v>0.0952839</v>
      </c>
      <c r="S189" s="157">
        <v>0</v>
      </c>
      <c r="T189" s="158">
        <f>S189*H189</f>
        <v>0</v>
      </c>
      <c r="AR189" s="18" t="s">
        <v>178</v>
      </c>
      <c r="AT189" s="18" t="s">
        <v>173</v>
      </c>
      <c r="AU189" s="18" t="s">
        <v>84</v>
      </c>
      <c r="AY189" s="18" t="s">
        <v>171</v>
      </c>
      <c r="BE189" s="159">
        <f>IF(N189="základní",J189,0)</f>
        <v>0</v>
      </c>
      <c r="BF189" s="159">
        <f>IF(N189="snížená",J189,0)</f>
        <v>0</v>
      </c>
      <c r="BG189" s="159">
        <f>IF(N189="zákl. přenesená",J189,0)</f>
        <v>0</v>
      </c>
      <c r="BH189" s="159">
        <f>IF(N189="sníž. přenesená",J189,0)</f>
        <v>0</v>
      </c>
      <c r="BI189" s="159">
        <f>IF(N189="nulová",J189,0)</f>
        <v>0</v>
      </c>
      <c r="BJ189" s="18" t="s">
        <v>82</v>
      </c>
      <c r="BK189" s="159">
        <f>ROUND(I189*H189,2)</f>
        <v>0</v>
      </c>
      <c r="BL189" s="18" t="s">
        <v>178</v>
      </c>
      <c r="BM189" s="18" t="s">
        <v>2563</v>
      </c>
    </row>
    <row r="190" spans="2:47" s="1" customFormat="1" ht="19.5">
      <c r="B190" s="32"/>
      <c r="D190" s="160" t="s">
        <v>180</v>
      </c>
      <c r="F190" s="161" t="s">
        <v>2564</v>
      </c>
      <c r="I190" s="93"/>
      <c r="L190" s="32"/>
      <c r="M190" s="162"/>
      <c r="N190" s="51"/>
      <c r="O190" s="51"/>
      <c r="P190" s="51"/>
      <c r="Q190" s="51"/>
      <c r="R190" s="51"/>
      <c r="S190" s="51"/>
      <c r="T190" s="52"/>
      <c r="AT190" s="18" t="s">
        <v>180</v>
      </c>
      <c r="AU190" s="18" t="s">
        <v>84</v>
      </c>
    </row>
    <row r="191" spans="2:51" s="14" customFormat="1" ht="12">
      <c r="B191" s="179"/>
      <c r="D191" s="160" t="s">
        <v>182</v>
      </c>
      <c r="E191" s="180" t="s">
        <v>3</v>
      </c>
      <c r="F191" s="181" t="s">
        <v>2565</v>
      </c>
      <c r="H191" s="180" t="s">
        <v>3</v>
      </c>
      <c r="I191" s="182"/>
      <c r="L191" s="179"/>
      <c r="M191" s="183"/>
      <c r="N191" s="184"/>
      <c r="O191" s="184"/>
      <c r="P191" s="184"/>
      <c r="Q191" s="184"/>
      <c r="R191" s="184"/>
      <c r="S191" s="184"/>
      <c r="T191" s="185"/>
      <c r="AT191" s="180" t="s">
        <v>182</v>
      </c>
      <c r="AU191" s="180" t="s">
        <v>84</v>
      </c>
      <c r="AV191" s="14" t="s">
        <v>82</v>
      </c>
      <c r="AW191" s="14" t="s">
        <v>34</v>
      </c>
      <c r="AX191" s="14" t="s">
        <v>74</v>
      </c>
      <c r="AY191" s="180" t="s">
        <v>171</v>
      </c>
    </row>
    <row r="192" spans="2:51" s="12" customFormat="1" ht="12">
      <c r="B192" s="163"/>
      <c r="D192" s="160" t="s">
        <v>182</v>
      </c>
      <c r="E192" s="164" t="s">
        <v>3</v>
      </c>
      <c r="F192" s="165" t="s">
        <v>2566</v>
      </c>
      <c r="H192" s="166">
        <v>0.09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4" t="s">
        <v>182</v>
      </c>
      <c r="AU192" s="164" t="s">
        <v>84</v>
      </c>
      <c r="AV192" s="12" t="s">
        <v>84</v>
      </c>
      <c r="AW192" s="12" t="s">
        <v>34</v>
      </c>
      <c r="AX192" s="12" t="s">
        <v>82</v>
      </c>
      <c r="AY192" s="164" t="s">
        <v>171</v>
      </c>
    </row>
    <row r="193" spans="2:63" s="11" customFormat="1" ht="22.9" customHeight="1">
      <c r="B193" s="134"/>
      <c r="D193" s="135" t="s">
        <v>73</v>
      </c>
      <c r="E193" s="145" t="s">
        <v>107</v>
      </c>
      <c r="F193" s="145" t="s">
        <v>184</v>
      </c>
      <c r="I193" s="137"/>
      <c r="J193" s="146">
        <f>BK193</f>
        <v>0</v>
      </c>
      <c r="L193" s="134"/>
      <c r="M193" s="139"/>
      <c r="N193" s="140"/>
      <c r="O193" s="140"/>
      <c r="P193" s="141">
        <f>SUM(P194:P248)</f>
        <v>0</v>
      </c>
      <c r="Q193" s="140"/>
      <c r="R193" s="141">
        <f>SUM(R194:R248)</f>
        <v>44.17853745</v>
      </c>
      <c r="S193" s="140"/>
      <c r="T193" s="142">
        <f>SUM(T194:T248)</f>
        <v>0</v>
      </c>
      <c r="AR193" s="135" t="s">
        <v>82</v>
      </c>
      <c r="AT193" s="143" t="s">
        <v>73</v>
      </c>
      <c r="AU193" s="143" t="s">
        <v>82</v>
      </c>
      <c r="AY193" s="135" t="s">
        <v>171</v>
      </c>
      <c r="BK193" s="144">
        <f>SUM(BK194:BK248)</f>
        <v>0</v>
      </c>
    </row>
    <row r="194" spans="2:65" s="1" customFormat="1" ht="16.5" customHeight="1">
      <c r="B194" s="147"/>
      <c r="C194" s="148" t="s">
        <v>434</v>
      </c>
      <c r="D194" s="148" t="s">
        <v>173</v>
      </c>
      <c r="E194" s="149" t="s">
        <v>2567</v>
      </c>
      <c r="F194" s="150" t="s">
        <v>2568</v>
      </c>
      <c r="G194" s="151" t="s">
        <v>176</v>
      </c>
      <c r="H194" s="152">
        <v>9.975</v>
      </c>
      <c r="I194" s="153"/>
      <c r="J194" s="154">
        <f>ROUND(I194*H194,2)</f>
        <v>0</v>
      </c>
      <c r="K194" s="150" t="s">
        <v>3</v>
      </c>
      <c r="L194" s="32"/>
      <c r="M194" s="155" t="s">
        <v>3</v>
      </c>
      <c r="N194" s="156" t="s">
        <v>45</v>
      </c>
      <c r="O194" s="51"/>
      <c r="P194" s="157">
        <f>O194*H194</f>
        <v>0</v>
      </c>
      <c r="Q194" s="157">
        <v>0.23146</v>
      </c>
      <c r="R194" s="157">
        <f>Q194*H194</f>
        <v>2.3088135</v>
      </c>
      <c r="S194" s="157">
        <v>0</v>
      </c>
      <c r="T194" s="158">
        <f>S194*H194</f>
        <v>0</v>
      </c>
      <c r="AR194" s="18" t="s">
        <v>178</v>
      </c>
      <c r="AT194" s="18" t="s">
        <v>173</v>
      </c>
      <c r="AU194" s="18" t="s">
        <v>84</v>
      </c>
      <c r="AY194" s="18" t="s">
        <v>171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18" t="s">
        <v>82</v>
      </c>
      <c r="BK194" s="159">
        <f>ROUND(I194*H194,2)</f>
        <v>0</v>
      </c>
      <c r="BL194" s="18" t="s">
        <v>178</v>
      </c>
      <c r="BM194" s="18" t="s">
        <v>2569</v>
      </c>
    </row>
    <row r="195" spans="2:47" s="1" customFormat="1" ht="19.5">
      <c r="B195" s="32"/>
      <c r="D195" s="160" t="s">
        <v>180</v>
      </c>
      <c r="F195" s="161" t="s">
        <v>2570</v>
      </c>
      <c r="I195" s="93"/>
      <c r="L195" s="32"/>
      <c r="M195" s="162"/>
      <c r="N195" s="51"/>
      <c r="O195" s="51"/>
      <c r="P195" s="51"/>
      <c r="Q195" s="51"/>
      <c r="R195" s="51"/>
      <c r="S195" s="51"/>
      <c r="T195" s="52"/>
      <c r="AT195" s="18" t="s">
        <v>180</v>
      </c>
      <c r="AU195" s="18" t="s">
        <v>84</v>
      </c>
    </row>
    <row r="196" spans="2:51" s="14" customFormat="1" ht="12">
      <c r="B196" s="179"/>
      <c r="D196" s="160" t="s">
        <v>182</v>
      </c>
      <c r="E196" s="180" t="s">
        <v>3</v>
      </c>
      <c r="F196" s="181" t="s">
        <v>2571</v>
      </c>
      <c r="H196" s="180" t="s">
        <v>3</v>
      </c>
      <c r="I196" s="182"/>
      <c r="L196" s="179"/>
      <c r="M196" s="183"/>
      <c r="N196" s="184"/>
      <c r="O196" s="184"/>
      <c r="P196" s="184"/>
      <c r="Q196" s="184"/>
      <c r="R196" s="184"/>
      <c r="S196" s="184"/>
      <c r="T196" s="185"/>
      <c r="AT196" s="180" t="s">
        <v>182</v>
      </c>
      <c r="AU196" s="180" t="s">
        <v>84</v>
      </c>
      <c r="AV196" s="14" t="s">
        <v>82</v>
      </c>
      <c r="AW196" s="14" t="s">
        <v>34</v>
      </c>
      <c r="AX196" s="14" t="s">
        <v>74</v>
      </c>
      <c r="AY196" s="180" t="s">
        <v>171</v>
      </c>
    </row>
    <row r="197" spans="2:51" s="12" customFormat="1" ht="12">
      <c r="B197" s="163"/>
      <c r="D197" s="160" t="s">
        <v>182</v>
      </c>
      <c r="E197" s="164" t="s">
        <v>3</v>
      </c>
      <c r="F197" s="165" t="s">
        <v>2572</v>
      </c>
      <c r="H197" s="166">
        <v>9.975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4" t="s">
        <v>182</v>
      </c>
      <c r="AU197" s="164" t="s">
        <v>84</v>
      </c>
      <c r="AV197" s="12" t="s">
        <v>84</v>
      </c>
      <c r="AW197" s="12" t="s">
        <v>34</v>
      </c>
      <c r="AX197" s="12" t="s">
        <v>82</v>
      </c>
      <c r="AY197" s="164" t="s">
        <v>171</v>
      </c>
    </row>
    <row r="198" spans="2:65" s="1" customFormat="1" ht="22.5" customHeight="1">
      <c r="B198" s="147"/>
      <c r="C198" s="148" t="s">
        <v>440</v>
      </c>
      <c r="D198" s="148" t="s">
        <v>173</v>
      </c>
      <c r="E198" s="149" t="s">
        <v>2573</v>
      </c>
      <c r="F198" s="150" t="s">
        <v>2574</v>
      </c>
      <c r="G198" s="151" t="s">
        <v>176</v>
      </c>
      <c r="H198" s="152">
        <v>174.965</v>
      </c>
      <c r="I198" s="153"/>
      <c r="J198" s="154">
        <f>ROUND(I198*H198,2)</f>
        <v>0</v>
      </c>
      <c r="K198" s="150" t="s">
        <v>177</v>
      </c>
      <c r="L198" s="32"/>
      <c r="M198" s="155" t="s">
        <v>3</v>
      </c>
      <c r="N198" s="156" t="s">
        <v>45</v>
      </c>
      <c r="O198" s="51"/>
      <c r="P198" s="157">
        <f>O198*H198</f>
        <v>0</v>
      </c>
      <c r="Q198" s="157">
        <v>0.20223</v>
      </c>
      <c r="R198" s="157">
        <f>Q198*H198</f>
        <v>35.38317195</v>
      </c>
      <c r="S198" s="157">
        <v>0</v>
      </c>
      <c r="T198" s="158">
        <f>S198*H198</f>
        <v>0</v>
      </c>
      <c r="AR198" s="18" t="s">
        <v>178</v>
      </c>
      <c r="AT198" s="18" t="s">
        <v>173</v>
      </c>
      <c r="AU198" s="18" t="s">
        <v>84</v>
      </c>
      <c r="AY198" s="18" t="s">
        <v>171</v>
      </c>
      <c r="BE198" s="159">
        <f>IF(N198="základní",J198,0)</f>
        <v>0</v>
      </c>
      <c r="BF198" s="159">
        <f>IF(N198="snížená",J198,0)</f>
        <v>0</v>
      </c>
      <c r="BG198" s="159">
        <f>IF(N198="zákl. přenesená",J198,0)</f>
        <v>0</v>
      </c>
      <c r="BH198" s="159">
        <f>IF(N198="sníž. přenesená",J198,0)</f>
        <v>0</v>
      </c>
      <c r="BI198" s="159">
        <f>IF(N198="nulová",J198,0)</f>
        <v>0</v>
      </c>
      <c r="BJ198" s="18" t="s">
        <v>82</v>
      </c>
      <c r="BK198" s="159">
        <f>ROUND(I198*H198,2)</f>
        <v>0</v>
      </c>
      <c r="BL198" s="18" t="s">
        <v>178</v>
      </c>
      <c r="BM198" s="18" t="s">
        <v>2575</v>
      </c>
    </row>
    <row r="199" spans="2:47" s="1" customFormat="1" ht="19.5">
      <c r="B199" s="32"/>
      <c r="D199" s="160" t="s">
        <v>180</v>
      </c>
      <c r="F199" s="161" t="s">
        <v>2576</v>
      </c>
      <c r="I199" s="93"/>
      <c r="L199" s="32"/>
      <c r="M199" s="162"/>
      <c r="N199" s="51"/>
      <c r="O199" s="51"/>
      <c r="P199" s="51"/>
      <c r="Q199" s="51"/>
      <c r="R199" s="51"/>
      <c r="S199" s="51"/>
      <c r="T199" s="52"/>
      <c r="AT199" s="18" t="s">
        <v>180</v>
      </c>
      <c r="AU199" s="18" t="s">
        <v>84</v>
      </c>
    </row>
    <row r="200" spans="2:51" s="14" customFormat="1" ht="12">
      <c r="B200" s="179"/>
      <c r="D200" s="160" t="s">
        <v>182</v>
      </c>
      <c r="E200" s="180" t="s">
        <v>3</v>
      </c>
      <c r="F200" s="181" t="s">
        <v>2577</v>
      </c>
      <c r="H200" s="180" t="s">
        <v>3</v>
      </c>
      <c r="I200" s="182"/>
      <c r="L200" s="179"/>
      <c r="M200" s="183"/>
      <c r="N200" s="184"/>
      <c r="O200" s="184"/>
      <c r="P200" s="184"/>
      <c r="Q200" s="184"/>
      <c r="R200" s="184"/>
      <c r="S200" s="184"/>
      <c r="T200" s="185"/>
      <c r="AT200" s="180" t="s">
        <v>182</v>
      </c>
      <c r="AU200" s="180" t="s">
        <v>84</v>
      </c>
      <c r="AV200" s="14" t="s">
        <v>82</v>
      </c>
      <c r="AW200" s="14" t="s">
        <v>34</v>
      </c>
      <c r="AX200" s="14" t="s">
        <v>74</v>
      </c>
      <c r="AY200" s="180" t="s">
        <v>171</v>
      </c>
    </row>
    <row r="201" spans="2:51" s="12" customFormat="1" ht="12">
      <c r="B201" s="163"/>
      <c r="D201" s="160" t="s">
        <v>182</v>
      </c>
      <c r="E201" s="164" t="s">
        <v>3</v>
      </c>
      <c r="F201" s="165" t="s">
        <v>2578</v>
      </c>
      <c r="H201" s="166">
        <v>140.4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4" t="s">
        <v>182</v>
      </c>
      <c r="AU201" s="164" t="s">
        <v>84</v>
      </c>
      <c r="AV201" s="12" t="s">
        <v>84</v>
      </c>
      <c r="AW201" s="12" t="s">
        <v>34</v>
      </c>
      <c r="AX201" s="12" t="s">
        <v>74</v>
      </c>
      <c r="AY201" s="164" t="s">
        <v>171</v>
      </c>
    </row>
    <row r="202" spans="2:51" s="12" customFormat="1" ht="12">
      <c r="B202" s="163"/>
      <c r="D202" s="160" t="s">
        <v>182</v>
      </c>
      <c r="E202" s="164" t="s">
        <v>3</v>
      </c>
      <c r="F202" s="165" t="s">
        <v>2579</v>
      </c>
      <c r="H202" s="166">
        <v>-24.61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4" t="s">
        <v>182</v>
      </c>
      <c r="AU202" s="164" t="s">
        <v>84</v>
      </c>
      <c r="AV202" s="12" t="s">
        <v>84</v>
      </c>
      <c r="AW202" s="12" t="s">
        <v>34</v>
      </c>
      <c r="AX202" s="12" t="s">
        <v>74</v>
      </c>
      <c r="AY202" s="164" t="s">
        <v>171</v>
      </c>
    </row>
    <row r="203" spans="2:51" s="15" customFormat="1" ht="12">
      <c r="B203" s="199"/>
      <c r="D203" s="160" t="s">
        <v>182</v>
      </c>
      <c r="E203" s="200" t="s">
        <v>3</v>
      </c>
      <c r="F203" s="201" t="s">
        <v>451</v>
      </c>
      <c r="H203" s="202">
        <v>115.79</v>
      </c>
      <c r="I203" s="203"/>
      <c r="L203" s="199"/>
      <c r="M203" s="204"/>
      <c r="N203" s="205"/>
      <c r="O203" s="205"/>
      <c r="P203" s="205"/>
      <c r="Q203" s="205"/>
      <c r="R203" s="205"/>
      <c r="S203" s="205"/>
      <c r="T203" s="206"/>
      <c r="AT203" s="200" t="s">
        <v>182</v>
      </c>
      <c r="AU203" s="200" t="s">
        <v>84</v>
      </c>
      <c r="AV203" s="15" t="s">
        <v>107</v>
      </c>
      <c r="AW203" s="15" t="s">
        <v>34</v>
      </c>
      <c r="AX203" s="15" t="s">
        <v>74</v>
      </c>
      <c r="AY203" s="200" t="s">
        <v>171</v>
      </c>
    </row>
    <row r="204" spans="2:51" s="14" customFormat="1" ht="12">
      <c r="B204" s="179"/>
      <c r="D204" s="160" t="s">
        <v>182</v>
      </c>
      <c r="E204" s="180" t="s">
        <v>3</v>
      </c>
      <c r="F204" s="181" t="s">
        <v>2580</v>
      </c>
      <c r="H204" s="180" t="s">
        <v>3</v>
      </c>
      <c r="I204" s="182"/>
      <c r="L204" s="179"/>
      <c r="M204" s="183"/>
      <c r="N204" s="184"/>
      <c r="O204" s="184"/>
      <c r="P204" s="184"/>
      <c r="Q204" s="184"/>
      <c r="R204" s="184"/>
      <c r="S204" s="184"/>
      <c r="T204" s="185"/>
      <c r="AT204" s="180" t="s">
        <v>182</v>
      </c>
      <c r="AU204" s="180" t="s">
        <v>84</v>
      </c>
      <c r="AV204" s="14" t="s">
        <v>82</v>
      </c>
      <c r="AW204" s="14" t="s">
        <v>34</v>
      </c>
      <c r="AX204" s="14" t="s">
        <v>74</v>
      </c>
      <c r="AY204" s="180" t="s">
        <v>171</v>
      </c>
    </row>
    <row r="205" spans="2:51" s="12" customFormat="1" ht="12">
      <c r="B205" s="163"/>
      <c r="D205" s="160" t="s">
        <v>182</v>
      </c>
      <c r="E205" s="164" t="s">
        <v>3</v>
      </c>
      <c r="F205" s="165" t="s">
        <v>2581</v>
      </c>
      <c r="H205" s="166">
        <v>35.775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4" t="s">
        <v>182</v>
      </c>
      <c r="AU205" s="164" t="s">
        <v>84</v>
      </c>
      <c r="AV205" s="12" t="s">
        <v>84</v>
      </c>
      <c r="AW205" s="12" t="s">
        <v>34</v>
      </c>
      <c r="AX205" s="12" t="s">
        <v>74</v>
      </c>
      <c r="AY205" s="164" t="s">
        <v>171</v>
      </c>
    </row>
    <row r="206" spans="2:51" s="14" customFormat="1" ht="12">
      <c r="B206" s="179"/>
      <c r="D206" s="160" t="s">
        <v>182</v>
      </c>
      <c r="E206" s="180" t="s">
        <v>3</v>
      </c>
      <c r="F206" s="181" t="s">
        <v>2582</v>
      </c>
      <c r="H206" s="180" t="s">
        <v>3</v>
      </c>
      <c r="I206" s="182"/>
      <c r="L206" s="179"/>
      <c r="M206" s="183"/>
      <c r="N206" s="184"/>
      <c r="O206" s="184"/>
      <c r="P206" s="184"/>
      <c r="Q206" s="184"/>
      <c r="R206" s="184"/>
      <c r="S206" s="184"/>
      <c r="T206" s="185"/>
      <c r="AT206" s="180" t="s">
        <v>182</v>
      </c>
      <c r="AU206" s="180" t="s">
        <v>84</v>
      </c>
      <c r="AV206" s="14" t="s">
        <v>82</v>
      </c>
      <c r="AW206" s="14" t="s">
        <v>34</v>
      </c>
      <c r="AX206" s="14" t="s">
        <v>74</v>
      </c>
      <c r="AY206" s="180" t="s">
        <v>171</v>
      </c>
    </row>
    <row r="207" spans="2:51" s="12" customFormat="1" ht="12">
      <c r="B207" s="163"/>
      <c r="D207" s="160" t="s">
        <v>182</v>
      </c>
      <c r="E207" s="164" t="s">
        <v>3</v>
      </c>
      <c r="F207" s="165" t="s">
        <v>2583</v>
      </c>
      <c r="H207" s="166">
        <v>23.4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4" t="s">
        <v>182</v>
      </c>
      <c r="AU207" s="164" t="s">
        <v>84</v>
      </c>
      <c r="AV207" s="12" t="s">
        <v>84</v>
      </c>
      <c r="AW207" s="12" t="s">
        <v>34</v>
      </c>
      <c r="AX207" s="12" t="s">
        <v>74</v>
      </c>
      <c r="AY207" s="164" t="s">
        <v>171</v>
      </c>
    </row>
    <row r="208" spans="2:51" s="13" customFormat="1" ht="12">
      <c r="B208" s="171"/>
      <c r="D208" s="160" t="s">
        <v>182</v>
      </c>
      <c r="E208" s="172" t="s">
        <v>3</v>
      </c>
      <c r="F208" s="173" t="s">
        <v>201</v>
      </c>
      <c r="H208" s="174">
        <v>174.965</v>
      </c>
      <c r="I208" s="175"/>
      <c r="L208" s="171"/>
      <c r="M208" s="176"/>
      <c r="N208" s="177"/>
      <c r="O208" s="177"/>
      <c r="P208" s="177"/>
      <c r="Q208" s="177"/>
      <c r="R208" s="177"/>
      <c r="S208" s="177"/>
      <c r="T208" s="178"/>
      <c r="AT208" s="172" t="s">
        <v>182</v>
      </c>
      <c r="AU208" s="172" t="s">
        <v>84</v>
      </c>
      <c r="AV208" s="13" t="s">
        <v>178</v>
      </c>
      <c r="AW208" s="13" t="s">
        <v>34</v>
      </c>
      <c r="AX208" s="13" t="s">
        <v>82</v>
      </c>
      <c r="AY208" s="172" t="s">
        <v>171</v>
      </c>
    </row>
    <row r="209" spans="2:65" s="1" customFormat="1" ht="16.5" customHeight="1">
      <c r="B209" s="147"/>
      <c r="C209" s="148" t="s">
        <v>459</v>
      </c>
      <c r="D209" s="148" t="s">
        <v>173</v>
      </c>
      <c r="E209" s="149" t="s">
        <v>2584</v>
      </c>
      <c r="F209" s="150" t="s">
        <v>2585</v>
      </c>
      <c r="G209" s="151" t="s">
        <v>1259</v>
      </c>
      <c r="H209" s="152">
        <v>2</v>
      </c>
      <c r="I209" s="153"/>
      <c r="J209" s="154">
        <f>ROUND(I209*H209,2)</f>
        <v>0</v>
      </c>
      <c r="K209" s="150" t="s">
        <v>177</v>
      </c>
      <c r="L209" s="32"/>
      <c r="M209" s="155" t="s">
        <v>3</v>
      </c>
      <c r="N209" s="156" t="s">
        <v>45</v>
      </c>
      <c r="O209" s="51"/>
      <c r="P209" s="157">
        <f>O209*H209</f>
        <v>0</v>
      </c>
      <c r="Q209" s="157">
        <v>0.02278</v>
      </c>
      <c r="R209" s="157">
        <f>Q209*H209</f>
        <v>0.04556</v>
      </c>
      <c r="S209" s="157">
        <v>0</v>
      </c>
      <c r="T209" s="158">
        <f>S209*H209</f>
        <v>0</v>
      </c>
      <c r="AR209" s="18" t="s">
        <v>178</v>
      </c>
      <c r="AT209" s="18" t="s">
        <v>173</v>
      </c>
      <c r="AU209" s="18" t="s">
        <v>84</v>
      </c>
      <c r="AY209" s="18" t="s">
        <v>171</v>
      </c>
      <c r="BE209" s="159">
        <f>IF(N209="základní",J209,0)</f>
        <v>0</v>
      </c>
      <c r="BF209" s="159">
        <f>IF(N209="snížená",J209,0)</f>
        <v>0</v>
      </c>
      <c r="BG209" s="159">
        <f>IF(N209="zákl. přenesená",J209,0)</f>
        <v>0</v>
      </c>
      <c r="BH209" s="159">
        <f>IF(N209="sníž. přenesená",J209,0)</f>
        <v>0</v>
      </c>
      <c r="BI209" s="159">
        <f>IF(N209="nulová",J209,0)</f>
        <v>0</v>
      </c>
      <c r="BJ209" s="18" t="s">
        <v>82</v>
      </c>
      <c r="BK209" s="159">
        <f>ROUND(I209*H209,2)</f>
        <v>0</v>
      </c>
      <c r="BL209" s="18" t="s">
        <v>178</v>
      </c>
      <c r="BM209" s="18" t="s">
        <v>2586</v>
      </c>
    </row>
    <row r="210" spans="2:47" s="1" customFormat="1" ht="12">
      <c r="B210" s="32"/>
      <c r="D210" s="160" t="s">
        <v>180</v>
      </c>
      <c r="F210" s="161" t="s">
        <v>2587</v>
      </c>
      <c r="I210" s="93"/>
      <c r="L210" s="32"/>
      <c r="M210" s="162"/>
      <c r="N210" s="51"/>
      <c r="O210" s="51"/>
      <c r="P210" s="51"/>
      <c r="Q210" s="51"/>
      <c r="R210" s="51"/>
      <c r="S210" s="51"/>
      <c r="T210" s="52"/>
      <c r="AT210" s="18" t="s">
        <v>180</v>
      </c>
      <c r="AU210" s="18" t="s">
        <v>84</v>
      </c>
    </row>
    <row r="211" spans="2:65" s="1" customFormat="1" ht="16.5" customHeight="1">
      <c r="B211" s="147"/>
      <c r="C211" s="148" t="s">
        <v>469</v>
      </c>
      <c r="D211" s="148" t="s">
        <v>173</v>
      </c>
      <c r="E211" s="149" t="s">
        <v>2588</v>
      </c>
      <c r="F211" s="150" t="s">
        <v>2589</v>
      </c>
      <c r="G211" s="151" t="s">
        <v>1259</v>
      </c>
      <c r="H211" s="152">
        <v>3</v>
      </c>
      <c r="I211" s="153"/>
      <c r="J211" s="154">
        <f>ROUND(I211*H211,2)</f>
        <v>0</v>
      </c>
      <c r="K211" s="150" t="s">
        <v>177</v>
      </c>
      <c r="L211" s="32"/>
      <c r="M211" s="155" t="s">
        <v>3</v>
      </c>
      <c r="N211" s="156" t="s">
        <v>45</v>
      </c>
      <c r="O211" s="51"/>
      <c r="P211" s="157">
        <f>O211*H211</f>
        <v>0</v>
      </c>
      <c r="Q211" s="157">
        <v>0.02693</v>
      </c>
      <c r="R211" s="157">
        <f>Q211*H211</f>
        <v>0.08079</v>
      </c>
      <c r="S211" s="157">
        <v>0</v>
      </c>
      <c r="T211" s="158">
        <f>S211*H211</f>
        <v>0</v>
      </c>
      <c r="AR211" s="18" t="s">
        <v>178</v>
      </c>
      <c r="AT211" s="18" t="s">
        <v>173</v>
      </c>
      <c r="AU211" s="18" t="s">
        <v>84</v>
      </c>
      <c r="AY211" s="18" t="s">
        <v>171</v>
      </c>
      <c r="BE211" s="159">
        <f>IF(N211="základní",J211,0)</f>
        <v>0</v>
      </c>
      <c r="BF211" s="159">
        <f>IF(N211="snížená",J211,0)</f>
        <v>0</v>
      </c>
      <c r="BG211" s="159">
        <f>IF(N211="zákl. přenesená",J211,0)</f>
        <v>0</v>
      </c>
      <c r="BH211" s="159">
        <f>IF(N211="sníž. přenesená",J211,0)</f>
        <v>0</v>
      </c>
      <c r="BI211" s="159">
        <f>IF(N211="nulová",J211,0)</f>
        <v>0</v>
      </c>
      <c r="BJ211" s="18" t="s">
        <v>82</v>
      </c>
      <c r="BK211" s="159">
        <f>ROUND(I211*H211,2)</f>
        <v>0</v>
      </c>
      <c r="BL211" s="18" t="s">
        <v>178</v>
      </c>
      <c r="BM211" s="18" t="s">
        <v>2590</v>
      </c>
    </row>
    <row r="212" spans="2:47" s="1" customFormat="1" ht="12">
      <c r="B212" s="32"/>
      <c r="D212" s="160" t="s">
        <v>180</v>
      </c>
      <c r="F212" s="161" t="s">
        <v>2591</v>
      </c>
      <c r="I212" s="93"/>
      <c r="L212" s="32"/>
      <c r="M212" s="162"/>
      <c r="N212" s="51"/>
      <c r="O212" s="51"/>
      <c r="P212" s="51"/>
      <c r="Q212" s="51"/>
      <c r="R212" s="51"/>
      <c r="S212" s="51"/>
      <c r="T212" s="52"/>
      <c r="AT212" s="18" t="s">
        <v>180</v>
      </c>
      <c r="AU212" s="18" t="s">
        <v>84</v>
      </c>
    </row>
    <row r="213" spans="2:51" s="12" customFormat="1" ht="12">
      <c r="B213" s="163"/>
      <c r="D213" s="160" t="s">
        <v>182</v>
      </c>
      <c r="E213" s="164" t="s">
        <v>3</v>
      </c>
      <c r="F213" s="165" t="s">
        <v>107</v>
      </c>
      <c r="H213" s="166">
        <v>3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4" t="s">
        <v>182</v>
      </c>
      <c r="AU213" s="164" t="s">
        <v>84</v>
      </c>
      <c r="AV213" s="12" t="s">
        <v>84</v>
      </c>
      <c r="AW213" s="12" t="s">
        <v>34</v>
      </c>
      <c r="AX213" s="12" t="s">
        <v>82</v>
      </c>
      <c r="AY213" s="164" t="s">
        <v>171</v>
      </c>
    </row>
    <row r="214" spans="2:65" s="1" customFormat="1" ht="16.5" customHeight="1">
      <c r="B214" s="147"/>
      <c r="C214" s="148" t="s">
        <v>214</v>
      </c>
      <c r="D214" s="148" t="s">
        <v>173</v>
      </c>
      <c r="E214" s="149" t="s">
        <v>2592</v>
      </c>
      <c r="F214" s="150" t="s">
        <v>2593</v>
      </c>
      <c r="G214" s="151" t="s">
        <v>1259</v>
      </c>
      <c r="H214" s="152">
        <v>4</v>
      </c>
      <c r="I214" s="153"/>
      <c r="J214" s="154">
        <f>ROUND(I214*H214,2)</f>
        <v>0</v>
      </c>
      <c r="K214" s="150" t="s">
        <v>177</v>
      </c>
      <c r="L214" s="32"/>
      <c r="M214" s="155" t="s">
        <v>3</v>
      </c>
      <c r="N214" s="156" t="s">
        <v>45</v>
      </c>
      <c r="O214" s="51"/>
      <c r="P214" s="157">
        <f>O214*H214</f>
        <v>0</v>
      </c>
      <c r="Q214" s="157">
        <v>0.03655</v>
      </c>
      <c r="R214" s="157">
        <f>Q214*H214</f>
        <v>0.1462</v>
      </c>
      <c r="S214" s="157">
        <v>0</v>
      </c>
      <c r="T214" s="158">
        <f>S214*H214</f>
        <v>0</v>
      </c>
      <c r="AR214" s="18" t="s">
        <v>178</v>
      </c>
      <c r="AT214" s="18" t="s">
        <v>173</v>
      </c>
      <c r="AU214" s="18" t="s">
        <v>84</v>
      </c>
      <c r="AY214" s="18" t="s">
        <v>171</v>
      </c>
      <c r="BE214" s="159">
        <f>IF(N214="základní",J214,0)</f>
        <v>0</v>
      </c>
      <c r="BF214" s="159">
        <f>IF(N214="snížená",J214,0)</f>
        <v>0</v>
      </c>
      <c r="BG214" s="159">
        <f>IF(N214="zákl. přenesená",J214,0)</f>
        <v>0</v>
      </c>
      <c r="BH214" s="159">
        <f>IF(N214="sníž. přenesená",J214,0)</f>
        <v>0</v>
      </c>
      <c r="BI214" s="159">
        <f>IF(N214="nulová",J214,0)</f>
        <v>0</v>
      </c>
      <c r="BJ214" s="18" t="s">
        <v>82</v>
      </c>
      <c r="BK214" s="159">
        <f>ROUND(I214*H214,2)</f>
        <v>0</v>
      </c>
      <c r="BL214" s="18" t="s">
        <v>178</v>
      </c>
      <c r="BM214" s="18" t="s">
        <v>2594</v>
      </c>
    </row>
    <row r="215" spans="2:47" s="1" customFormat="1" ht="12">
      <c r="B215" s="32"/>
      <c r="D215" s="160" t="s">
        <v>180</v>
      </c>
      <c r="F215" s="161" t="s">
        <v>2595</v>
      </c>
      <c r="I215" s="93"/>
      <c r="L215" s="32"/>
      <c r="M215" s="162"/>
      <c r="N215" s="51"/>
      <c r="O215" s="51"/>
      <c r="P215" s="51"/>
      <c r="Q215" s="51"/>
      <c r="R215" s="51"/>
      <c r="S215" s="51"/>
      <c r="T215" s="52"/>
      <c r="AT215" s="18" t="s">
        <v>180</v>
      </c>
      <c r="AU215" s="18" t="s">
        <v>84</v>
      </c>
    </row>
    <row r="216" spans="2:51" s="14" customFormat="1" ht="12">
      <c r="B216" s="179"/>
      <c r="D216" s="160" t="s">
        <v>182</v>
      </c>
      <c r="E216" s="180" t="s">
        <v>3</v>
      </c>
      <c r="F216" s="181" t="s">
        <v>2596</v>
      </c>
      <c r="H216" s="180" t="s">
        <v>3</v>
      </c>
      <c r="I216" s="182"/>
      <c r="L216" s="179"/>
      <c r="M216" s="183"/>
      <c r="N216" s="184"/>
      <c r="O216" s="184"/>
      <c r="P216" s="184"/>
      <c r="Q216" s="184"/>
      <c r="R216" s="184"/>
      <c r="S216" s="184"/>
      <c r="T216" s="185"/>
      <c r="AT216" s="180" t="s">
        <v>182</v>
      </c>
      <c r="AU216" s="180" t="s">
        <v>84</v>
      </c>
      <c r="AV216" s="14" t="s">
        <v>82</v>
      </c>
      <c r="AW216" s="14" t="s">
        <v>34</v>
      </c>
      <c r="AX216" s="14" t="s">
        <v>74</v>
      </c>
      <c r="AY216" s="180" t="s">
        <v>171</v>
      </c>
    </row>
    <row r="217" spans="2:51" s="12" customFormat="1" ht="12">
      <c r="B217" s="163"/>
      <c r="D217" s="160" t="s">
        <v>182</v>
      </c>
      <c r="E217" s="164" t="s">
        <v>3</v>
      </c>
      <c r="F217" s="165" t="s">
        <v>178</v>
      </c>
      <c r="H217" s="166">
        <v>4</v>
      </c>
      <c r="I217" s="167"/>
      <c r="L217" s="163"/>
      <c r="M217" s="168"/>
      <c r="N217" s="169"/>
      <c r="O217" s="169"/>
      <c r="P217" s="169"/>
      <c r="Q217" s="169"/>
      <c r="R217" s="169"/>
      <c r="S217" s="169"/>
      <c r="T217" s="170"/>
      <c r="AT217" s="164" t="s">
        <v>182</v>
      </c>
      <c r="AU217" s="164" t="s">
        <v>84</v>
      </c>
      <c r="AV217" s="12" t="s">
        <v>84</v>
      </c>
      <c r="AW217" s="12" t="s">
        <v>34</v>
      </c>
      <c r="AX217" s="12" t="s">
        <v>82</v>
      </c>
      <c r="AY217" s="164" t="s">
        <v>171</v>
      </c>
    </row>
    <row r="218" spans="2:65" s="1" customFormat="1" ht="16.5" customHeight="1">
      <c r="B218" s="147"/>
      <c r="C218" s="148" t="s">
        <v>481</v>
      </c>
      <c r="D218" s="148" t="s">
        <v>173</v>
      </c>
      <c r="E218" s="149" t="s">
        <v>2597</v>
      </c>
      <c r="F218" s="150" t="s">
        <v>2598</v>
      </c>
      <c r="G218" s="151" t="s">
        <v>1259</v>
      </c>
      <c r="H218" s="152">
        <v>6</v>
      </c>
      <c r="I218" s="153"/>
      <c r="J218" s="154">
        <f>ROUND(I218*H218,2)</f>
        <v>0</v>
      </c>
      <c r="K218" s="150" t="s">
        <v>177</v>
      </c>
      <c r="L218" s="32"/>
      <c r="M218" s="155" t="s">
        <v>3</v>
      </c>
      <c r="N218" s="156" t="s">
        <v>45</v>
      </c>
      <c r="O218" s="51"/>
      <c r="P218" s="157">
        <f>O218*H218</f>
        <v>0</v>
      </c>
      <c r="Q218" s="157">
        <v>0.04555</v>
      </c>
      <c r="R218" s="157">
        <f>Q218*H218</f>
        <v>0.2733</v>
      </c>
      <c r="S218" s="157">
        <v>0</v>
      </c>
      <c r="T218" s="158">
        <f>S218*H218</f>
        <v>0</v>
      </c>
      <c r="AR218" s="18" t="s">
        <v>178</v>
      </c>
      <c r="AT218" s="18" t="s">
        <v>173</v>
      </c>
      <c r="AU218" s="18" t="s">
        <v>84</v>
      </c>
      <c r="AY218" s="18" t="s">
        <v>171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18" t="s">
        <v>82</v>
      </c>
      <c r="BK218" s="159">
        <f>ROUND(I218*H218,2)</f>
        <v>0</v>
      </c>
      <c r="BL218" s="18" t="s">
        <v>178</v>
      </c>
      <c r="BM218" s="18" t="s">
        <v>2599</v>
      </c>
    </row>
    <row r="219" spans="2:47" s="1" customFormat="1" ht="12">
      <c r="B219" s="32"/>
      <c r="D219" s="160" t="s">
        <v>180</v>
      </c>
      <c r="F219" s="161" t="s">
        <v>2600</v>
      </c>
      <c r="I219" s="93"/>
      <c r="L219" s="32"/>
      <c r="M219" s="162"/>
      <c r="N219" s="51"/>
      <c r="O219" s="51"/>
      <c r="P219" s="51"/>
      <c r="Q219" s="51"/>
      <c r="R219" s="51"/>
      <c r="S219" s="51"/>
      <c r="T219" s="52"/>
      <c r="AT219" s="18" t="s">
        <v>180</v>
      </c>
      <c r="AU219" s="18" t="s">
        <v>84</v>
      </c>
    </row>
    <row r="220" spans="2:51" s="14" customFormat="1" ht="12">
      <c r="B220" s="179"/>
      <c r="D220" s="160" t="s">
        <v>182</v>
      </c>
      <c r="E220" s="180" t="s">
        <v>3</v>
      </c>
      <c r="F220" s="181" t="s">
        <v>1289</v>
      </c>
      <c r="H220" s="180" t="s">
        <v>3</v>
      </c>
      <c r="I220" s="182"/>
      <c r="L220" s="179"/>
      <c r="M220" s="183"/>
      <c r="N220" s="184"/>
      <c r="O220" s="184"/>
      <c r="P220" s="184"/>
      <c r="Q220" s="184"/>
      <c r="R220" s="184"/>
      <c r="S220" s="184"/>
      <c r="T220" s="185"/>
      <c r="AT220" s="180" t="s">
        <v>182</v>
      </c>
      <c r="AU220" s="180" t="s">
        <v>84</v>
      </c>
      <c r="AV220" s="14" t="s">
        <v>82</v>
      </c>
      <c r="AW220" s="14" t="s">
        <v>34</v>
      </c>
      <c r="AX220" s="14" t="s">
        <v>74</v>
      </c>
      <c r="AY220" s="180" t="s">
        <v>171</v>
      </c>
    </row>
    <row r="221" spans="2:51" s="12" customFormat="1" ht="12">
      <c r="B221" s="163"/>
      <c r="D221" s="160" t="s">
        <v>182</v>
      </c>
      <c r="E221" s="164" t="s">
        <v>3</v>
      </c>
      <c r="F221" s="165" t="s">
        <v>107</v>
      </c>
      <c r="H221" s="166">
        <v>3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4" t="s">
        <v>182</v>
      </c>
      <c r="AU221" s="164" t="s">
        <v>84</v>
      </c>
      <c r="AV221" s="12" t="s">
        <v>84</v>
      </c>
      <c r="AW221" s="12" t="s">
        <v>34</v>
      </c>
      <c r="AX221" s="12" t="s">
        <v>74</v>
      </c>
      <c r="AY221" s="164" t="s">
        <v>171</v>
      </c>
    </row>
    <row r="222" spans="2:51" s="14" customFormat="1" ht="12">
      <c r="B222" s="179"/>
      <c r="D222" s="160" t="s">
        <v>182</v>
      </c>
      <c r="E222" s="180" t="s">
        <v>3</v>
      </c>
      <c r="F222" s="181" t="s">
        <v>1291</v>
      </c>
      <c r="H222" s="180" t="s">
        <v>3</v>
      </c>
      <c r="I222" s="182"/>
      <c r="L222" s="179"/>
      <c r="M222" s="183"/>
      <c r="N222" s="184"/>
      <c r="O222" s="184"/>
      <c r="P222" s="184"/>
      <c r="Q222" s="184"/>
      <c r="R222" s="184"/>
      <c r="S222" s="184"/>
      <c r="T222" s="185"/>
      <c r="AT222" s="180" t="s">
        <v>182</v>
      </c>
      <c r="AU222" s="180" t="s">
        <v>84</v>
      </c>
      <c r="AV222" s="14" t="s">
        <v>82</v>
      </c>
      <c r="AW222" s="14" t="s">
        <v>34</v>
      </c>
      <c r="AX222" s="14" t="s">
        <v>74</v>
      </c>
      <c r="AY222" s="180" t="s">
        <v>171</v>
      </c>
    </row>
    <row r="223" spans="2:51" s="12" customFormat="1" ht="12">
      <c r="B223" s="163"/>
      <c r="D223" s="160" t="s">
        <v>182</v>
      </c>
      <c r="E223" s="164" t="s">
        <v>3</v>
      </c>
      <c r="F223" s="165" t="s">
        <v>107</v>
      </c>
      <c r="H223" s="166">
        <v>3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4" t="s">
        <v>182</v>
      </c>
      <c r="AU223" s="164" t="s">
        <v>84</v>
      </c>
      <c r="AV223" s="12" t="s">
        <v>84</v>
      </c>
      <c r="AW223" s="12" t="s">
        <v>34</v>
      </c>
      <c r="AX223" s="12" t="s">
        <v>74</v>
      </c>
      <c r="AY223" s="164" t="s">
        <v>171</v>
      </c>
    </row>
    <row r="224" spans="2:51" s="13" customFormat="1" ht="12">
      <c r="B224" s="171"/>
      <c r="D224" s="160" t="s">
        <v>182</v>
      </c>
      <c r="E224" s="172" t="s">
        <v>3</v>
      </c>
      <c r="F224" s="173" t="s">
        <v>201</v>
      </c>
      <c r="H224" s="174">
        <v>6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182</v>
      </c>
      <c r="AU224" s="172" t="s">
        <v>84</v>
      </c>
      <c r="AV224" s="13" t="s">
        <v>178</v>
      </c>
      <c r="AW224" s="13" t="s">
        <v>34</v>
      </c>
      <c r="AX224" s="13" t="s">
        <v>82</v>
      </c>
      <c r="AY224" s="172" t="s">
        <v>171</v>
      </c>
    </row>
    <row r="225" spans="2:65" s="1" customFormat="1" ht="16.5" customHeight="1">
      <c r="B225" s="147"/>
      <c r="C225" s="148" t="s">
        <v>489</v>
      </c>
      <c r="D225" s="148" t="s">
        <v>173</v>
      </c>
      <c r="E225" s="149" t="s">
        <v>2601</v>
      </c>
      <c r="F225" s="150" t="s">
        <v>2602</v>
      </c>
      <c r="G225" s="151" t="s">
        <v>1259</v>
      </c>
      <c r="H225" s="152">
        <v>8</v>
      </c>
      <c r="I225" s="153"/>
      <c r="J225" s="154">
        <f>ROUND(I225*H225,2)</f>
        <v>0</v>
      </c>
      <c r="K225" s="150" t="s">
        <v>177</v>
      </c>
      <c r="L225" s="32"/>
      <c r="M225" s="155" t="s">
        <v>3</v>
      </c>
      <c r="N225" s="156" t="s">
        <v>45</v>
      </c>
      <c r="O225" s="51"/>
      <c r="P225" s="157">
        <f>O225*H225</f>
        <v>0</v>
      </c>
      <c r="Q225" s="157">
        <v>0.05455</v>
      </c>
      <c r="R225" s="157">
        <f>Q225*H225</f>
        <v>0.4364</v>
      </c>
      <c r="S225" s="157">
        <v>0</v>
      </c>
      <c r="T225" s="158">
        <f>S225*H225</f>
        <v>0</v>
      </c>
      <c r="AR225" s="18" t="s">
        <v>178</v>
      </c>
      <c r="AT225" s="18" t="s">
        <v>173</v>
      </c>
      <c r="AU225" s="18" t="s">
        <v>84</v>
      </c>
      <c r="AY225" s="18" t="s">
        <v>171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18" t="s">
        <v>82</v>
      </c>
      <c r="BK225" s="159">
        <f>ROUND(I225*H225,2)</f>
        <v>0</v>
      </c>
      <c r="BL225" s="18" t="s">
        <v>178</v>
      </c>
      <c r="BM225" s="18" t="s">
        <v>2603</v>
      </c>
    </row>
    <row r="226" spans="2:47" s="1" customFormat="1" ht="12">
      <c r="B226" s="32"/>
      <c r="D226" s="160" t="s">
        <v>180</v>
      </c>
      <c r="F226" s="161" t="s">
        <v>2604</v>
      </c>
      <c r="I226" s="93"/>
      <c r="L226" s="32"/>
      <c r="M226" s="162"/>
      <c r="N226" s="51"/>
      <c r="O226" s="51"/>
      <c r="P226" s="51"/>
      <c r="Q226" s="51"/>
      <c r="R226" s="51"/>
      <c r="S226" s="51"/>
      <c r="T226" s="52"/>
      <c r="AT226" s="18" t="s">
        <v>180</v>
      </c>
      <c r="AU226" s="18" t="s">
        <v>84</v>
      </c>
    </row>
    <row r="227" spans="2:51" s="14" customFormat="1" ht="12">
      <c r="B227" s="179"/>
      <c r="D227" s="160" t="s">
        <v>182</v>
      </c>
      <c r="E227" s="180" t="s">
        <v>3</v>
      </c>
      <c r="F227" s="181" t="s">
        <v>2605</v>
      </c>
      <c r="H227" s="180" t="s">
        <v>3</v>
      </c>
      <c r="I227" s="182"/>
      <c r="L227" s="179"/>
      <c r="M227" s="183"/>
      <c r="N227" s="184"/>
      <c r="O227" s="184"/>
      <c r="P227" s="184"/>
      <c r="Q227" s="184"/>
      <c r="R227" s="184"/>
      <c r="S227" s="184"/>
      <c r="T227" s="185"/>
      <c r="AT227" s="180" t="s">
        <v>182</v>
      </c>
      <c r="AU227" s="180" t="s">
        <v>84</v>
      </c>
      <c r="AV227" s="14" t="s">
        <v>82</v>
      </c>
      <c r="AW227" s="14" t="s">
        <v>34</v>
      </c>
      <c r="AX227" s="14" t="s">
        <v>74</v>
      </c>
      <c r="AY227" s="180" t="s">
        <v>171</v>
      </c>
    </row>
    <row r="228" spans="2:51" s="12" customFormat="1" ht="12">
      <c r="B228" s="163"/>
      <c r="D228" s="160" t="s">
        <v>182</v>
      </c>
      <c r="E228" s="164" t="s">
        <v>3</v>
      </c>
      <c r="F228" s="165" t="s">
        <v>178</v>
      </c>
      <c r="H228" s="166">
        <v>4</v>
      </c>
      <c r="I228" s="167"/>
      <c r="L228" s="163"/>
      <c r="M228" s="168"/>
      <c r="N228" s="169"/>
      <c r="O228" s="169"/>
      <c r="P228" s="169"/>
      <c r="Q228" s="169"/>
      <c r="R228" s="169"/>
      <c r="S228" s="169"/>
      <c r="T228" s="170"/>
      <c r="AT228" s="164" t="s">
        <v>182</v>
      </c>
      <c r="AU228" s="164" t="s">
        <v>84</v>
      </c>
      <c r="AV228" s="12" t="s">
        <v>84</v>
      </c>
      <c r="AW228" s="12" t="s">
        <v>34</v>
      </c>
      <c r="AX228" s="12" t="s">
        <v>74</v>
      </c>
      <c r="AY228" s="164" t="s">
        <v>171</v>
      </c>
    </row>
    <row r="229" spans="2:51" s="14" customFormat="1" ht="12">
      <c r="B229" s="179"/>
      <c r="D229" s="160" t="s">
        <v>182</v>
      </c>
      <c r="E229" s="180" t="s">
        <v>3</v>
      </c>
      <c r="F229" s="181" t="s">
        <v>2606</v>
      </c>
      <c r="H229" s="180" t="s">
        <v>3</v>
      </c>
      <c r="I229" s="182"/>
      <c r="L229" s="179"/>
      <c r="M229" s="183"/>
      <c r="N229" s="184"/>
      <c r="O229" s="184"/>
      <c r="P229" s="184"/>
      <c r="Q229" s="184"/>
      <c r="R229" s="184"/>
      <c r="S229" s="184"/>
      <c r="T229" s="185"/>
      <c r="AT229" s="180" t="s">
        <v>182</v>
      </c>
      <c r="AU229" s="180" t="s">
        <v>84</v>
      </c>
      <c r="AV229" s="14" t="s">
        <v>82</v>
      </c>
      <c r="AW229" s="14" t="s">
        <v>34</v>
      </c>
      <c r="AX229" s="14" t="s">
        <v>74</v>
      </c>
      <c r="AY229" s="180" t="s">
        <v>171</v>
      </c>
    </row>
    <row r="230" spans="2:51" s="12" customFormat="1" ht="12">
      <c r="B230" s="163"/>
      <c r="D230" s="160" t="s">
        <v>182</v>
      </c>
      <c r="E230" s="164" t="s">
        <v>3</v>
      </c>
      <c r="F230" s="165" t="s">
        <v>178</v>
      </c>
      <c r="H230" s="166">
        <v>4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4" t="s">
        <v>182</v>
      </c>
      <c r="AU230" s="164" t="s">
        <v>84</v>
      </c>
      <c r="AV230" s="12" t="s">
        <v>84</v>
      </c>
      <c r="AW230" s="12" t="s">
        <v>34</v>
      </c>
      <c r="AX230" s="12" t="s">
        <v>74</v>
      </c>
      <c r="AY230" s="164" t="s">
        <v>171</v>
      </c>
    </row>
    <row r="231" spans="2:51" s="13" customFormat="1" ht="12">
      <c r="B231" s="171"/>
      <c r="D231" s="160" t="s">
        <v>182</v>
      </c>
      <c r="E231" s="172" t="s">
        <v>3</v>
      </c>
      <c r="F231" s="173" t="s">
        <v>201</v>
      </c>
      <c r="H231" s="174">
        <v>8</v>
      </c>
      <c r="I231" s="175"/>
      <c r="L231" s="171"/>
      <c r="M231" s="176"/>
      <c r="N231" s="177"/>
      <c r="O231" s="177"/>
      <c r="P231" s="177"/>
      <c r="Q231" s="177"/>
      <c r="R231" s="177"/>
      <c r="S231" s="177"/>
      <c r="T231" s="178"/>
      <c r="AT231" s="172" t="s">
        <v>182</v>
      </c>
      <c r="AU231" s="172" t="s">
        <v>84</v>
      </c>
      <c r="AV231" s="13" t="s">
        <v>178</v>
      </c>
      <c r="AW231" s="13" t="s">
        <v>34</v>
      </c>
      <c r="AX231" s="13" t="s">
        <v>82</v>
      </c>
      <c r="AY231" s="172" t="s">
        <v>171</v>
      </c>
    </row>
    <row r="232" spans="2:65" s="1" customFormat="1" ht="16.5" customHeight="1">
      <c r="B232" s="147"/>
      <c r="C232" s="148" t="s">
        <v>495</v>
      </c>
      <c r="D232" s="148" t="s">
        <v>173</v>
      </c>
      <c r="E232" s="149" t="s">
        <v>2607</v>
      </c>
      <c r="F232" s="150" t="s">
        <v>2608</v>
      </c>
      <c r="G232" s="151" t="s">
        <v>1259</v>
      </c>
      <c r="H232" s="152">
        <v>8</v>
      </c>
      <c r="I232" s="153"/>
      <c r="J232" s="154">
        <f>ROUND(I232*H232,2)</f>
        <v>0</v>
      </c>
      <c r="K232" s="150" t="s">
        <v>177</v>
      </c>
      <c r="L232" s="32"/>
      <c r="M232" s="155" t="s">
        <v>3</v>
      </c>
      <c r="N232" s="156" t="s">
        <v>45</v>
      </c>
      <c r="O232" s="51"/>
      <c r="P232" s="157">
        <f>O232*H232</f>
        <v>0</v>
      </c>
      <c r="Q232" s="157">
        <v>0.06355</v>
      </c>
      <c r="R232" s="157">
        <f>Q232*H232</f>
        <v>0.5084</v>
      </c>
      <c r="S232" s="157">
        <v>0</v>
      </c>
      <c r="T232" s="158">
        <f>S232*H232</f>
        <v>0</v>
      </c>
      <c r="AR232" s="18" t="s">
        <v>178</v>
      </c>
      <c r="AT232" s="18" t="s">
        <v>173</v>
      </c>
      <c r="AU232" s="18" t="s">
        <v>84</v>
      </c>
      <c r="AY232" s="18" t="s">
        <v>171</v>
      </c>
      <c r="BE232" s="159">
        <f>IF(N232="základní",J232,0)</f>
        <v>0</v>
      </c>
      <c r="BF232" s="159">
        <f>IF(N232="snížená",J232,0)</f>
        <v>0</v>
      </c>
      <c r="BG232" s="159">
        <f>IF(N232="zákl. přenesená",J232,0)</f>
        <v>0</v>
      </c>
      <c r="BH232" s="159">
        <f>IF(N232="sníž. přenesená",J232,0)</f>
        <v>0</v>
      </c>
      <c r="BI232" s="159">
        <f>IF(N232="nulová",J232,0)</f>
        <v>0</v>
      </c>
      <c r="BJ232" s="18" t="s">
        <v>82</v>
      </c>
      <c r="BK232" s="159">
        <f>ROUND(I232*H232,2)</f>
        <v>0</v>
      </c>
      <c r="BL232" s="18" t="s">
        <v>178</v>
      </c>
      <c r="BM232" s="18" t="s">
        <v>2609</v>
      </c>
    </row>
    <row r="233" spans="2:47" s="1" customFormat="1" ht="12">
      <c r="B233" s="32"/>
      <c r="D233" s="160" t="s">
        <v>180</v>
      </c>
      <c r="F233" s="161" t="s">
        <v>2610</v>
      </c>
      <c r="I233" s="93"/>
      <c r="L233" s="32"/>
      <c r="M233" s="162"/>
      <c r="N233" s="51"/>
      <c r="O233" s="51"/>
      <c r="P233" s="51"/>
      <c r="Q233" s="51"/>
      <c r="R233" s="51"/>
      <c r="S233" s="51"/>
      <c r="T233" s="52"/>
      <c r="AT233" s="18" t="s">
        <v>180</v>
      </c>
      <c r="AU233" s="18" t="s">
        <v>84</v>
      </c>
    </row>
    <row r="234" spans="2:51" s="14" customFormat="1" ht="12">
      <c r="B234" s="179"/>
      <c r="D234" s="160" t="s">
        <v>182</v>
      </c>
      <c r="E234" s="180" t="s">
        <v>3</v>
      </c>
      <c r="F234" s="181" t="s">
        <v>2611</v>
      </c>
      <c r="H234" s="180" t="s">
        <v>3</v>
      </c>
      <c r="I234" s="182"/>
      <c r="L234" s="179"/>
      <c r="M234" s="183"/>
      <c r="N234" s="184"/>
      <c r="O234" s="184"/>
      <c r="P234" s="184"/>
      <c r="Q234" s="184"/>
      <c r="R234" s="184"/>
      <c r="S234" s="184"/>
      <c r="T234" s="185"/>
      <c r="AT234" s="180" t="s">
        <v>182</v>
      </c>
      <c r="AU234" s="180" t="s">
        <v>84</v>
      </c>
      <c r="AV234" s="14" t="s">
        <v>82</v>
      </c>
      <c r="AW234" s="14" t="s">
        <v>34</v>
      </c>
      <c r="AX234" s="14" t="s">
        <v>74</v>
      </c>
      <c r="AY234" s="180" t="s">
        <v>171</v>
      </c>
    </row>
    <row r="235" spans="2:51" s="12" customFormat="1" ht="12">
      <c r="B235" s="163"/>
      <c r="D235" s="160" t="s">
        <v>182</v>
      </c>
      <c r="E235" s="164" t="s">
        <v>3</v>
      </c>
      <c r="F235" s="165" t="s">
        <v>2612</v>
      </c>
      <c r="H235" s="166">
        <v>8</v>
      </c>
      <c r="I235" s="167"/>
      <c r="L235" s="163"/>
      <c r="M235" s="168"/>
      <c r="N235" s="169"/>
      <c r="O235" s="169"/>
      <c r="P235" s="169"/>
      <c r="Q235" s="169"/>
      <c r="R235" s="169"/>
      <c r="S235" s="169"/>
      <c r="T235" s="170"/>
      <c r="AT235" s="164" t="s">
        <v>182</v>
      </c>
      <c r="AU235" s="164" t="s">
        <v>84</v>
      </c>
      <c r="AV235" s="12" t="s">
        <v>84</v>
      </c>
      <c r="AW235" s="12" t="s">
        <v>34</v>
      </c>
      <c r="AX235" s="12" t="s">
        <v>82</v>
      </c>
      <c r="AY235" s="164" t="s">
        <v>171</v>
      </c>
    </row>
    <row r="236" spans="2:65" s="1" customFormat="1" ht="16.5" customHeight="1">
      <c r="B236" s="147"/>
      <c r="C236" s="148" t="s">
        <v>500</v>
      </c>
      <c r="D236" s="148" t="s">
        <v>173</v>
      </c>
      <c r="E236" s="149" t="s">
        <v>2613</v>
      </c>
      <c r="F236" s="150" t="s">
        <v>2614</v>
      </c>
      <c r="G236" s="151" t="s">
        <v>187</v>
      </c>
      <c r="H236" s="152">
        <v>10</v>
      </c>
      <c r="I236" s="153"/>
      <c r="J236" s="154">
        <f>ROUND(I236*H236,2)</f>
        <v>0</v>
      </c>
      <c r="K236" s="150" t="s">
        <v>177</v>
      </c>
      <c r="L236" s="32"/>
      <c r="M236" s="155" t="s">
        <v>3</v>
      </c>
      <c r="N236" s="156" t="s">
        <v>45</v>
      </c>
      <c r="O236" s="51"/>
      <c r="P236" s="157">
        <f>O236*H236</f>
        <v>0</v>
      </c>
      <c r="Q236" s="157">
        <v>0.0003</v>
      </c>
      <c r="R236" s="157">
        <f>Q236*H236</f>
        <v>0.0029999999999999996</v>
      </c>
      <c r="S236" s="157">
        <v>0</v>
      </c>
      <c r="T236" s="158">
        <f>S236*H236</f>
        <v>0</v>
      </c>
      <c r="AR236" s="18" t="s">
        <v>178</v>
      </c>
      <c r="AT236" s="18" t="s">
        <v>173</v>
      </c>
      <c r="AU236" s="18" t="s">
        <v>84</v>
      </c>
      <c r="AY236" s="18" t="s">
        <v>171</v>
      </c>
      <c r="BE236" s="159">
        <f>IF(N236="základní",J236,0)</f>
        <v>0</v>
      </c>
      <c r="BF236" s="159">
        <f>IF(N236="snížená",J236,0)</f>
        <v>0</v>
      </c>
      <c r="BG236" s="159">
        <f>IF(N236="zákl. přenesená",J236,0)</f>
        <v>0</v>
      </c>
      <c r="BH236" s="159">
        <f>IF(N236="sníž. přenesená",J236,0)</f>
        <v>0</v>
      </c>
      <c r="BI236" s="159">
        <f>IF(N236="nulová",J236,0)</f>
        <v>0</v>
      </c>
      <c r="BJ236" s="18" t="s">
        <v>82</v>
      </c>
      <c r="BK236" s="159">
        <f>ROUND(I236*H236,2)</f>
        <v>0</v>
      </c>
      <c r="BL236" s="18" t="s">
        <v>178</v>
      </c>
      <c r="BM236" s="18" t="s">
        <v>2615</v>
      </c>
    </row>
    <row r="237" spans="2:47" s="1" customFormat="1" ht="12">
      <c r="B237" s="32"/>
      <c r="D237" s="160" t="s">
        <v>180</v>
      </c>
      <c r="F237" s="161" t="s">
        <v>2616</v>
      </c>
      <c r="I237" s="93"/>
      <c r="L237" s="32"/>
      <c r="M237" s="162"/>
      <c r="N237" s="51"/>
      <c r="O237" s="51"/>
      <c r="P237" s="51"/>
      <c r="Q237" s="51"/>
      <c r="R237" s="51"/>
      <c r="S237" s="51"/>
      <c r="T237" s="52"/>
      <c r="AT237" s="18" t="s">
        <v>180</v>
      </c>
      <c r="AU237" s="18" t="s">
        <v>84</v>
      </c>
    </row>
    <row r="238" spans="2:51" s="12" customFormat="1" ht="12">
      <c r="B238" s="163"/>
      <c r="D238" s="160" t="s">
        <v>182</v>
      </c>
      <c r="E238" s="164" t="s">
        <v>3</v>
      </c>
      <c r="F238" s="165" t="s">
        <v>2617</v>
      </c>
      <c r="H238" s="166">
        <v>10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4" t="s">
        <v>182</v>
      </c>
      <c r="AU238" s="164" t="s">
        <v>84</v>
      </c>
      <c r="AV238" s="12" t="s">
        <v>84</v>
      </c>
      <c r="AW238" s="12" t="s">
        <v>34</v>
      </c>
      <c r="AX238" s="12" t="s">
        <v>82</v>
      </c>
      <c r="AY238" s="164" t="s">
        <v>171</v>
      </c>
    </row>
    <row r="239" spans="2:65" s="1" customFormat="1" ht="16.5" customHeight="1">
      <c r="B239" s="147"/>
      <c r="C239" s="148" t="s">
        <v>506</v>
      </c>
      <c r="D239" s="148" t="s">
        <v>173</v>
      </c>
      <c r="E239" s="149" t="s">
        <v>2618</v>
      </c>
      <c r="F239" s="150" t="s">
        <v>2619</v>
      </c>
      <c r="G239" s="151" t="s">
        <v>176</v>
      </c>
      <c r="H239" s="152">
        <v>8.825</v>
      </c>
      <c r="I239" s="153"/>
      <c r="J239" s="154">
        <f>ROUND(I239*H239,2)</f>
        <v>0</v>
      </c>
      <c r="K239" s="150" t="s">
        <v>177</v>
      </c>
      <c r="L239" s="32"/>
      <c r="M239" s="155" t="s">
        <v>3</v>
      </c>
      <c r="N239" s="156" t="s">
        <v>45</v>
      </c>
      <c r="O239" s="51"/>
      <c r="P239" s="157">
        <f>O239*H239</f>
        <v>0</v>
      </c>
      <c r="Q239" s="157">
        <v>0.08731</v>
      </c>
      <c r="R239" s="157">
        <f>Q239*H239</f>
        <v>0.7705107499999999</v>
      </c>
      <c r="S239" s="157">
        <v>0</v>
      </c>
      <c r="T239" s="158">
        <f>S239*H239</f>
        <v>0</v>
      </c>
      <c r="AR239" s="18" t="s">
        <v>178</v>
      </c>
      <c r="AT239" s="18" t="s">
        <v>173</v>
      </c>
      <c r="AU239" s="18" t="s">
        <v>84</v>
      </c>
      <c r="AY239" s="18" t="s">
        <v>171</v>
      </c>
      <c r="BE239" s="159">
        <f>IF(N239="základní",J239,0)</f>
        <v>0</v>
      </c>
      <c r="BF239" s="159">
        <f>IF(N239="snížená",J239,0)</f>
        <v>0</v>
      </c>
      <c r="BG239" s="159">
        <f>IF(N239="zákl. přenesená",J239,0)</f>
        <v>0</v>
      </c>
      <c r="BH239" s="159">
        <f>IF(N239="sníž. přenesená",J239,0)</f>
        <v>0</v>
      </c>
      <c r="BI239" s="159">
        <f>IF(N239="nulová",J239,0)</f>
        <v>0</v>
      </c>
      <c r="BJ239" s="18" t="s">
        <v>82</v>
      </c>
      <c r="BK239" s="159">
        <f>ROUND(I239*H239,2)</f>
        <v>0</v>
      </c>
      <c r="BL239" s="18" t="s">
        <v>178</v>
      </c>
      <c r="BM239" s="18" t="s">
        <v>2620</v>
      </c>
    </row>
    <row r="240" spans="2:47" s="1" customFormat="1" ht="12">
      <c r="B240" s="32"/>
      <c r="D240" s="160" t="s">
        <v>180</v>
      </c>
      <c r="F240" s="161" t="s">
        <v>2621</v>
      </c>
      <c r="I240" s="93"/>
      <c r="L240" s="32"/>
      <c r="M240" s="162"/>
      <c r="N240" s="51"/>
      <c r="O240" s="51"/>
      <c r="P240" s="51"/>
      <c r="Q240" s="51"/>
      <c r="R240" s="51"/>
      <c r="S240" s="51"/>
      <c r="T240" s="52"/>
      <c r="AT240" s="18" t="s">
        <v>180</v>
      </c>
      <c r="AU240" s="18" t="s">
        <v>84</v>
      </c>
    </row>
    <row r="241" spans="2:51" s="14" customFormat="1" ht="12">
      <c r="B241" s="179"/>
      <c r="D241" s="160" t="s">
        <v>182</v>
      </c>
      <c r="E241" s="180" t="s">
        <v>3</v>
      </c>
      <c r="F241" s="181" t="s">
        <v>2622</v>
      </c>
      <c r="H241" s="180" t="s">
        <v>3</v>
      </c>
      <c r="I241" s="182"/>
      <c r="L241" s="179"/>
      <c r="M241" s="183"/>
      <c r="N241" s="184"/>
      <c r="O241" s="184"/>
      <c r="P241" s="184"/>
      <c r="Q241" s="184"/>
      <c r="R241" s="184"/>
      <c r="S241" s="184"/>
      <c r="T241" s="185"/>
      <c r="AT241" s="180" t="s">
        <v>182</v>
      </c>
      <c r="AU241" s="180" t="s">
        <v>84</v>
      </c>
      <c r="AV241" s="14" t="s">
        <v>82</v>
      </c>
      <c r="AW241" s="14" t="s">
        <v>34</v>
      </c>
      <c r="AX241" s="14" t="s">
        <v>74</v>
      </c>
      <c r="AY241" s="180" t="s">
        <v>171</v>
      </c>
    </row>
    <row r="242" spans="2:51" s="12" customFormat="1" ht="12">
      <c r="B242" s="163"/>
      <c r="D242" s="160" t="s">
        <v>182</v>
      </c>
      <c r="E242" s="164" t="s">
        <v>3</v>
      </c>
      <c r="F242" s="165" t="s">
        <v>2623</v>
      </c>
      <c r="H242" s="166">
        <v>0.975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4" t="s">
        <v>182</v>
      </c>
      <c r="AU242" s="164" t="s">
        <v>84</v>
      </c>
      <c r="AV242" s="12" t="s">
        <v>84</v>
      </c>
      <c r="AW242" s="12" t="s">
        <v>34</v>
      </c>
      <c r="AX242" s="12" t="s">
        <v>74</v>
      </c>
      <c r="AY242" s="164" t="s">
        <v>171</v>
      </c>
    </row>
    <row r="243" spans="2:51" s="14" customFormat="1" ht="12">
      <c r="B243" s="179"/>
      <c r="D243" s="160" t="s">
        <v>182</v>
      </c>
      <c r="E243" s="180" t="s">
        <v>3</v>
      </c>
      <c r="F243" s="181" t="s">
        <v>2624</v>
      </c>
      <c r="H243" s="180" t="s">
        <v>3</v>
      </c>
      <c r="I243" s="182"/>
      <c r="L243" s="179"/>
      <c r="M243" s="183"/>
      <c r="N243" s="184"/>
      <c r="O243" s="184"/>
      <c r="P243" s="184"/>
      <c r="Q243" s="184"/>
      <c r="R243" s="184"/>
      <c r="S243" s="184"/>
      <c r="T243" s="185"/>
      <c r="AT243" s="180" t="s">
        <v>182</v>
      </c>
      <c r="AU243" s="180" t="s">
        <v>84</v>
      </c>
      <c r="AV243" s="14" t="s">
        <v>82</v>
      </c>
      <c r="AW243" s="14" t="s">
        <v>34</v>
      </c>
      <c r="AX243" s="14" t="s">
        <v>74</v>
      </c>
      <c r="AY243" s="180" t="s">
        <v>171</v>
      </c>
    </row>
    <row r="244" spans="2:51" s="12" customFormat="1" ht="12">
      <c r="B244" s="163"/>
      <c r="D244" s="160" t="s">
        <v>182</v>
      </c>
      <c r="E244" s="164" t="s">
        <v>3</v>
      </c>
      <c r="F244" s="165" t="s">
        <v>2625</v>
      </c>
      <c r="H244" s="166">
        <v>7.85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4" t="s">
        <v>182</v>
      </c>
      <c r="AU244" s="164" t="s">
        <v>84</v>
      </c>
      <c r="AV244" s="12" t="s">
        <v>84</v>
      </c>
      <c r="AW244" s="12" t="s">
        <v>34</v>
      </c>
      <c r="AX244" s="12" t="s">
        <v>74</v>
      </c>
      <c r="AY244" s="164" t="s">
        <v>171</v>
      </c>
    </row>
    <row r="245" spans="2:51" s="13" customFormat="1" ht="12">
      <c r="B245" s="171"/>
      <c r="D245" s="160" t="s">
        <v>182</v>
      </c>
      <c r="E245" s="172" t="s">
        <v>3</v>
      </c>
      <c r="F245" s="173" t="s">
        <v>201</v>
      </c>
      <c r="H245" s="174">
        <v>8.825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182</v>
      </c>
      <c r="AU245" s="172" t="s">
        <v>84</v>
      </c>
      <c r="AV245" s="13" t="s">
        <v>178</v>
      </c>
      <c r="AW245" s="13" t="s">
        <v>34</v>
      </c>
      <c r="AX245" s="13" t="s">
        <v>82</v>
      </c>
      <c r="AY245" s="172" t="s">
        <v>171</v>
      </c>
    </row>
    <row r="246" spans="2:65" s="1" customFormat="1" ht="16.5" customHeight="1">
      <c r="B246" s="147"/>
      <c r="C246" s="148" t="s">
        <v>540</v>
      </c>
      <c r="D246" s="148" t="s">
        <v>173</v>
      </c>
      <c r="E246" s="149" t="s">
        <v>2626</v>
      </c>
      <c r="F246" s="150" t="s">
        <v>2627</v>
      </c>
      <c r="G246" s="151" t="s">
        <v>176</v>
      </c>
      <c r="H246" s="152">
        <v>40.425</v>
      </c>
      <c r="I246" s="153"/>
      <c r="J246" s="154">
        <f>ROUND(I246*H246,2)</f>
        <v>0</v>
      </c>
      <c r="K246" s="150" t="s">
        <v>177</v>
      </c>
      <c r="L246" s="32"/>
      <c r="M246" s="155" t="s">
        <v>3</v>
      </c>
      <c r="N246" s="156" t="s">
        <v>45</v>
      </c>
      <c r="O246" s="51"/>
      <c r="P246" s="157">
        <f>O246*H246</f>
        <v>0</v>
      </c>
      <c r="Q246" s="157">
        <v>0.10445</v>
      </c>
      <c r="R246" s="157">
        <f>Q246*H246</f>
        <v>4.222391249999999</v>
      </c>
      <c r="S246" s="157">
        <v>0</v>
      </c>
      <c r="T246" s="158">
        <f>S246*H246</f>
        <v>0</v>
      </c>
      <c r="AR246" s="18" t="s">
        <v>178</v>
      </c>
      <c r="AT246" s="18" t="s">
        <v>173</v>
      </c>
      <c r="AU246" s="18" t="s">
        <v>84</v>
      </c>
      <c r="AY246" s="18" t="s">
        <v>171</v>
      </c>
      <c r="BE246" s="159">
        <f>IF(N246="základní",J246,0)</f>
        <v>0</v>
      </c>
      <c r="BF246" s="159">
        <f>IF(N246="snížená",J246,0)</f>
        <v>0</v>
      </c>
      <c r="BG246" s="159">
        <f>IF(N246="zákl. přenesená",J246,0)</f>
        <v>0</v>
      </c>
      <c r="BH246" s="159">
        <f>IF(N246="sníž. přenesená",J246,0)</f>
        <v>0</v>
      </c>
      <c r="BI246" s="159">
        <f>IF(N246="nulová",J246,0)</f>
        <v>0</v>
      </c>
      <c r="BJ246" s="18" t="s">
        <v>82</v>
      </c>
      <c r="BK246" s="159">
        <f>ROUND(I246*H246,2)</f>
        <v>0</v>
      </c>
      <c r="BL246" s="18" t="s">
        <v>178</v>
      </c>
      <c r="BM246" s="18" t="s">
        <v>2628</v>
      </c>
    </row>
    <row r="247" spans="2:47" s="1" customFormat="1" ht="12">
      <c r="B247" s="32"/>
      <c r="D247" s="160" t="s">
        <v>180</v>
      </c>
      <c r="F247" s="161" t="s">
        <v>2629</v>
      </c>
      <c r="I247" s="93"/>
      <c r="L247" s="32"/>
      <c r="M247" s="162"/>
      <c r="N247" s="51"/>
      <c r="O247" s="51"/>
      <c r="P247" s="51"/>
      <c r="Q247" s="51"/>
      <c r="R247" s="51"/>
      <c r="S247" s="51"/>
      <c r="T247" s="52"/>
      <c r="AT247" s="18" t="s">
        <v>180</v>
      </c>
      <c r="AU247" s="18" t="s">
        <v>84</v>
      </c>
    </row>
    <row r="248" spans="2:51" s="12" customFormat="1" ht="12">
      <c r="B248" s="163"/>
      <c r="D248" s="160" t="s">
        <v>182</v>
      </c>
      <c r="E248" s="164" t="s">
        <v>3</v>
      </c>
      <c r="F248" s="165" t="s">
        <v>2630</v>
      </c>
      <c r="H248" s="166">
        <v>40.425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4" t="s">
        <v>182</v>
      </c>
      <c r="AU248" s="164" t="s">
        <v>84</v>
      </c>
      <c r="AV248" s="12" t="s">
        <v>84</v>
      </c>
      <c r="AW248" s="12" t="s">
        <v>34</v>
      </c>
      <c r="AX248" s="12" t="s">
        <v>82</v>
      </c>
      <c r="AY248" s="164" t="s">
        <v>171</v>
      </c>
    </row>
    <row r="249" spans="2:63" s="11" customFormat="1" ht="22.9" customHeight="1">
      <c r="B249" s="134"/>
      <c r="D249" s="135" t="s">
        <v>73</v>
      </c>
      <c r="E249" s="145" t="s">
        <v>178</v>
      </c>
      <c r="F249" s="145" t="s">
        <v>664</v>
      </c>
      <c r="I249" s="137"/>
      <c r="J249" s="146">
        <f>BK249</f>
        <v>0</v>
      </c>
      <c r="L249" s="134"/>
      <c r="M249" s="139"/>
      <c r="N249" s="140"/>
      <c r="O249" s="140"/>
      <c r="P249" s="141">
        <f>SUM(P250:P277)</f>
        <v>0</v>
      </c>
      <c r="Q249" s="140"/>
      <c r="R249" s="141">
        <f>SUM(R250:R277)</f>
        <v>74.95544094000002</v>
      </c>
      <c r="S249" s="140"/>
      <c r="T249" s="142">
        <f>SUM(T250:T277)</f>
        <v>0</v>
      </c>
      <c r="AR249" s="135" t="s">
        <v>82</v>
      </c>
      <c r="AT249" s="143" t="s">
        <v>73</v>
      </c>
      <c r="AU249" s="143" t="s">
        <v>82</v>
      </c>
      <c r="AY249" s="135" t="s">
        <v>171</v>
      </c>
      <c r="BK249" s="144">
        <f>SUM(BK250:BK277)</f>
        <v>0</v>
      </c>
    </row>
    <row r="250" spans="2:65" s="1" customFormat="1" ht="16.5" customHeight="1">
      <c r="B250" s="147"/>
      <c r="C250" s="148" t="s">
        <v>570</v>
      </c>
      <c r="D250" s="148" t="s">
        <v>173</v>
      </c>
      <c r="E250" s="149" t="s">
        <v>2631</v>
      </c>
      <c r="F250" s="150" t="s">
        <v>2632</v>
      </c>
      <c r="G250" s="151" t="s">
        <v>279</v>
      </c>
      <c r="H250" s="152">
        <v>28.648</v>
      </c>
      <c r="I250" s="153"/>
      <c r="J250" s="154">
        <f>ROUND(I250*H250,2)</f>
        <v>0</v>
      </c>
      <c r="K250" s="150" t="s">
        <v>177</v>
      </c>
      <c r="L250" s="32"/>
      <c r="M250" s="155" t="s">
        <v>3</v>
      </c>
      <c r="N250" s="156" t="s">
        <v>45</v>
      </c>
      <c r="O250" s="51"/>
      <c r="P250" s="157">
        <f>O250*H250</f>
        <v>0</v>
      </c>
      <c r="Q250" s="157">
        <v>2.45343</v>
      </c>
      <c r="R250" s="157">
        <f>Q250*H250</f>
        <v>70.28586264</v>
      </c>
      <c r="S250" s="157">
        <v>0</v>
      </c>
      <c r="T250" s="158">
        <f>S250*H250</f>
        <v>0</v>
      </c>
      <c r="AR250" s="18" t="s">
        <v>178</v>
      </c>
      <c r="AT250" s="18" t="s">
        <v>173</v>
      </c>
      <c r="AU250" s="18" t="s">
        <v>84</v>
      </c>
      <c r="AY250" s="18" t="s">
        <v>171</v>
      </c>
      <c r="BE250" s="159">
        <f>IF(N250="základní",J250,0)</f>
        <v>0</v>
      </c>
      <c r="BF250" s="159">
        <f>IF(N250="snížená",J250,0)</f>
        <v>0</v>
      </c>
      <c r="BG250" s="159">
        <f>IF(N250="zákl. přenesená",J250,0)</f>
        <v>0</v>
      </c>
      <c r="BH250" s="159">
        <f>IF(N250="sníž. přenesená",J250,0)</f>
        <v>0</v>
      </c>
      <c r="BI250" s="159">
        <f>IF(N250="nulová",J250,0)</f>
        <v>0</v>
      </c>
      <c r="BJ250" s="18" t="s">
        <v>82</v>
      </c>
      <c r="BK250" s="159">
        <f>ROUND(I250*H250,2)</f>
        <v>0</v>
      </c>
      <c r="BL250" s="18" t="s">
        <v>178</v>
      </c>
      <c r="BM250" s="18" t="s">
        <v>2633</v>
      </c>
    </row>
    <row r="251" spans="2:47" s="1" customFormat="1" ht="19.5">
      <c r="B251" s="32"/>
      <c r="D251" s="160" t="s">
        <v>180</v>
      </c>
      <c r="F251" s="161" t="s">
        <v>2634</v>
      </c>
      <c r="I251" s="93"/>
      <c r="L251" s="32"/>
      <c r="M251" s="162"/>
      <c r="N251" s="51"/>
      <c r="O251" s="51"/>
      <c r="P251" s="51"/>
      <c r="Q251" s="51"/>
      <c r="R251" s="51"/>
      <c r="S251" s="51"/>
      <c r="T251" s="52"/>
      <c r="AT251" s="18" t="s">
        <v>180</v>
      </c>
      <c r="AU251" s="18" t="s">
        <v>84</v>
      </c>
    </row>
    <row r="252" spans="2:51" s="12" customFormat="1" ht="12">
      <c r="B252" s="163"/>
      <c r="D252" s="160" t="s">
        <v>182</v>
      </c>
      <c r="E252" s="164" t="s">
        <v>3</v>
      </c>
      <c r="F252" s="165" t="s">
        <v>2635</v>
      </c>
      <c r="H252" s="166">
        <v>28.14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4" t="s">
        <v>182</v>
      </c>
      <c r="AU252" s="164" t="s">
        <v>84</v>
      </c>
      <c r="AV252" s="12" t="s">
        <v>84</v>
      </c>
      <c r="AW252" s="12" t="s">
        <v>34</v>
      </c>
      <c r="AX252" s="12" t="s">
        <v>74</v>
      </c>
      <c r="AY252" s="164" t="s">
        <v>171</v>
      </c>
    </row>
    <row r="253" spans="2:51" s="12" customFormat="1" ht="12">
      <c r="B253" s="163"/>
      <c r="D253" s="160" t="s">
        <v>182</v>
      </c>
      <c r="E253" s="164" t="s">
        <v>3</v>
      </c>
      <c r="F253" s="165" t="s">
        <v>2636</v>
      </c>
      <c r="H253" s="166">
        <v>0.508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4" t="s">
        <v>182</v>
      </c>
      <c r="AU253" s="164" t="s">
        <v>84</v>
      </c>
      <c r="AV253" s="12" t="s">
        <v>84</v>
      </c>
      <c r="AW253" s="12" t="s">
        <v>34</v>
      </c>
      <c r="AX253" s="12" t="s">
        <v>74</v>
      </c>
      <c r="AY253" s="164" t="s">
        <v>171</v>
      </c>
    </row>
    <row r="254" spans="2:51" s="13" customFormat="1" ht="12">
      <c r="B254" s="171"/>
      <c r="D254" s="160" t="s">
        <v>182</v>
      </c>
      <c r="E254" s="172" t="s">
        <v>3</v>
      </c>
      <c r="F254" s="173" t="s">
        <v>201</v>
      </c>
      <c r="H254" s="174">
        <v>28.648</v>
      </c>
      <c r="I254" s="175"/>
      <c r="L254" s="171"/>
      <c r="M254" s="176"/>
      <c r="N254" s="177"/>
      <c r="O254" s="177"/>
      <c r="P254" s="177"/>
      <c r="Q254" s="177"/>
      <c r="R254" s="177"/>
      <c r="S254" s="177"/>
      <c r="T254" s="178"/>
      <c r="AT254" s="172" t="s">
        <v>182</v>
      </c>
      <c r="AU254" s="172" t="s">
        <v>84</v>
      </c>
      <c r="AV254" s="13" t="s">
        <v>178</v>
      </c>
      <c r="AW254" s="13" t="s">
        <v>34</v>
      </c>
      <c r="AX254" s="13" t="s">
        <v>82</v>
      </c>
      <c r="AY254" s="172" t="s">
        <v>171</v>
      </c>
    </row>
    <row r="255" spans="2:65" s="1" customFormat="1" ht="16.5" customHeight="1">
      <c r="B255" s="147"/>
      <c r="C255" s="148" t="s">
        <v>575</v>
      </c>
      <c r="D255" s="148" t="s">
        <v>173</v>
      </c>
      <c r="E255" s="149" t="s">
        <v>2637</v>
      </c>
      <c r="F255" s="150" t="s">
        <v>2638</v>
      </c>
      <c r="G255" s="151" t="s">
        <v>176</v>
      </c>
      <c r="H255" s="152">
        <v>90.69</v>
      </c>
      <c r="I255" s="153"/>
      <c r="J255" s="154">
        <f>ROUND(I255*H255,2)</f>
        <v>0</v>
      </c>
      <c r="K255" s="150" t="s">
        <v>177</v>
      </c>
      <c r="L255" s="32"/>
      <c r="M255" s="155" t="s">
        <v>3</v>
      </c>
      <c r="N255" s="156" t="s">
        <v>45</v>
      </c>
      <c r="O255" s="51"/>
      <c r="P255" s="157">
        <f>O255*H255</f>
        <v>0</v>
      </c>
      <c r="Q255" s="157">
        <v>0.00533</v>
      </c>
      <c r="R255" s="157">
        <f>Q255*H255</f>
        <v>0.48337769999999997</v>
      </c>
      <c r="S255" s="157">
        <v>0</v>
      </c>
      <c r="T255" s="158">
        <f>S255*H255</f>
        <v>0</v>
      </c>
      <c r="AR255" s="18" t="s">
        <v>178</v>
      </c>
      <c r="AT255" s="18" t="s">
        <v>173</v>
      </c>
      <c r="AU255" s="18" t="s">
        <v>84</v>
      </c>
      <c r="AY255" s="18" t="s">
        <v>171</v>
      </c>
      <c r="BE255" s="159">
        <f>IF(N255="základní",J255,0)</f>
        <v>0</v>
      </c>
      <c r="BF255" s="159">
        <f>IF(N255="snížená",J255,0)</f>
        <v>0</v>
      </c>
      <c r="BG255" s="159">
        <f>IF(N255="zákl. přenesená",J255,0)</f>
        <v>0</v>
      </c>
      <c r="BH255" s="159">
        <f>IF(N255="sníž. přenesená",J255,0)</f>
        <v>0</v>
      </c>
      <c r="BI255" s="159">
        <f>IF(N255="nulová",J255,0)</f>
        <v>0</v>
      </c>
      <c r="BJ255" s="18" t="s">
        <v>82</v>
      </c>
      <c r="BK255" s="159">
        <f>ROUND(I255*H255,2)</f>
        <v>0</v>
      </c>
      <c r="BL255" s="18" t="s">
        <v>178</v>
      </c>
      <c r="BM255" s="18" t="s">
        <v>2639</v>
      </c>
    </row>
    <row r="256" spans="2:47" s="1" customFormat="1" ht="12">
      <c r="B256" s="32"/>
      <c r="D256" s="160" t="s">
        <v>180</v>
      </c>
      <c r="F256" s="161" t="s">
        <v>2640</v>
      </c>
      <c r="I256" s="93"/>
      <c r="L256" s="32"/>
      <c r="M256" s="162"/>
      <c r="N256" s="51"/>
      <c r="O256" s="51"/>
      <c r="P256" s="51"/>
      <c r="Q256" s="51"/>
      <c r="R256" s="51"/>
      <c r="S256" s="51"/>
      <c r="T256" s="52"/>
      <c r="AT256" s="18" t="s">
        <v>180</v>
      </c>
      <c r="AU256" s="18" t="s">
        <v>84</v>
      </c>
    </row>
    <row r="257" spans="2:51" s="12" customFormat="1" ht="12">
      <c r="B257" s="163"/>
      <c r="D257" s="160" t="s">
        <v>182</v>
      </c>
      <c r="E257" s="164" t="s">
        <v>3</v>
      </c>
      <c r="F257" s="165" t="s">
        <v>2641</v>
      </c>
      <c r="H257" s="166">
        <v>83.67</v>
      </c>
      <c r="I257" s="167"/>
      <c r="L257" s="163"/>
      <c r="M257" s="168"/>
      <c r="N257" s="169"/>
      <c r="O257" s="169"/>
      <c r="P257" s="169"/>
      <c r="Q257" s="169"/>
      <c r="R257" s="169"/>
      <c r="S257" s="169"/>
      <c r="T257" s="170"/>
      <c r="AT257" s="164" t="s">
        <v>182</v>
      </c>
      <c r="AU257" s="164" t="s">
        <v>84</v>
      </c>
      <c r="AV257" s="12" t="s">
        <v>84</v>
      </c>
      <c r="AW257" s="12" t="s">
        <v>34</v>
      </c>
      <c r="AX257" s="12" t="s">
        <v>74</v>
      </c>
      <c r="AY257" s="164" t="s">
        <v>171</v>
      </c>
    </row>
    <row r="258" spans="2:51" s="12" customFormat="1" ht="12">
      <c r="B258" s="163"/>
      <c r="D258" s="160" t="s">
        <v>182</v>
      </c>
      <c r="E258" s="164" t="s">
        <v>3</v>
      </c>
      <c r="F258" s="165" t="s">
        <v>2642</v>
      </c>
      <c r="H258" s="166">
        <v>7.02</v>
      </c>
      <c r="I258" s="167"/>
      <c r="L258" s="163"/>
      <c r="M258" s="168"/>
      <c r="N258" s="169"/>
      <c r="O258" s="169"/>
      <c r="P258" s="169"/>
      <c r="Q258" s="169"/>
      <c r="R258" s="169"/>
      <c r="S258" s="169"/>
      <c r="T258" s="170"/>
      <c r="AT258" s="164" t="s">
        <v>182</v>
      </c>
      <c r="AU258" s="164" t="s">
        <v>84</v>
      </c>
      <c r="AV258" s="12" t="s">
        <v>84</v>
      </c>
      <c r="AW258" s="12" t="s">
        <v>34</v>
      </c>
      <c r="AX258" s="12" t="s">
        <v>74</v>
      </c>
      <c r="AY258" s="164" t="s">
        <v>171</v>
      </c>
    </row>
    <row r="259" spans="2:51" s="13" customFormat="1" ht="12">
      <c r="B259" s="171"/>
      <c r="D259" s="160" t="s">
        <v>182</v>
      </c>
      <c r="E259" s="172" t="s">
        <v>3</v>
      </c>
      <c r="F259" s="173" t="s">
        <v>201</v>
      </c>
      <c r="H259" s="174">
        <v>90.69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2" t="s">
        <v>182</v>
      </c>
      <c r="AU259" s="172" t="s">
        <v>84</v>
      </c>
      <c r="AV259" s="13" t="s">
        <v>178</v>
      </c>
      <c r="AW259" s="13" t="s">
        <v>34</v>
      </c>
      <c r="AX259" s="13" t="s">
        <v>82</v>
      </c>
      <c r="AY259" s="172" t="s">
        <v>171</v>
      </c>
    </row>
    <row r="260" spans="2:65" s="1" customFormat="1" ht="16.5" customHeight="1">
      <c r="B260" s="147"/>
      <c r="C260" s="148" t="s">
        <v>585</v>
      </c>
      <c r="D260" s="148" t="s">
        <v>173</v>
      </c>
      <c r="E260" s="149" t="s">
        <v>2643</v>
      </c>
      <c r="F260" s="150" t="s">
        <v>2644</v>
      </c>
      <c r="G260" s="151" t="s">
        <v>176</v>
      </c>
      <c r="H260" s="152">
        <v>90.69</v>
      </c>
      <c r="I260" s="153"/>
      <c r="J260" s="154">
        <f>ROUND(I260*H260,2)</f>
        <v>0</v>
      </c>
      <c r="K260" s="150" t="s">
        <v>177</v>
      </c>
      <c r="L260" s="32"/>
      <c r="M260" s="155" t="s">
        <v>3</v>
      </c>
      <c r="N260" s="156" t="s">
        <v>45</v>
      </c>
      <c r="O260" s="51"/>
      <c r="P260" s="157">
        <f>O260*H260</f>
        <v>0</v>
      </c>
      <c r="Q260" s="157">
        <v>0</v>
      </c>
      <c r="R260" s="157">
        <f>Q260*H260</f>
        <v>0</v>
      </c>
      <c r="S260" s="157">
        <v>0</v>
      </c>
      <c r="T260" s="158">
        <f>S260*H260</f>
        <v>0</v>
      </c>
      <c r="AR260" s="18" t="s">
        <v>178</v>
      </c>
      <c r="AT260" s="18" t="s">
        <v>173</v>
      </c>
      <c r="AU260" s="18" t="s">
        <v>84</v>
      </c>
      <c r="AY260" s="18" t="s">
        <v>171</v>
      </c>
      <c r="BE260" s="159">
        <f>IF(N260="základní",J260,0)</f>
        <v>0</v>
      </c>
      <c r="BF260" s="159">
        <f>IF(N260="snížená",J260,0)</f>
        <v>0</v>
      </c>
      <c r="BG260" s="159">
        <f>IF(N260="zákl. přenesená",J260,0)</f>
        <v>0</v>
      </c>
      <c r="BH260" s="159">
        <f>IF(N260="sníž. přenesená",J260,0)</f>
        <v>0</v>
      </c>
      <c r="BI260" s="159">
        <f>IF(N260="nulová",J260,0)</f>
        <v>0</v>
      </c>
      <c r="BJ260" s="18" t="s">
        <v>82</v>
      </c>
      <c r="BK260" s="159">
        <f>ROUND(I260*H260,2)</f>
        <v>0</v>
      </c>
      <c r="BL260" s="18" t="s">
        <v>178</v>
      </c>
      <c r="BM260" s="18" t="s">
        <v>2645</v>
      </c>
    </row>
    <row r="261" spans="2:47" s="1" customFormat="1" ht="12">
      <c r="B261" s="32"/>
      <c r="D261" s="160" t="s">
        <v>180</v>
      </c>
      <c r="F261" s="161" t="s">
        <v>2646</v>
      </c>
      <c r="I261" s="93"/>
      <c r="L261" s="32"/>
      <c r="M261" s="162"/>
      <c r="N261" s="51"/>
      <c r="O261" s="51"/>
      <c r="P261" s="51"/>
      <c r="Q261" s="51"/>
      <c r="R261" s="51"/>
      <c r="S261" s="51"/>
      <c r="T261" s="52"/>
      <c r="AT261" s="18" t="s">
        <v>180</v>
      </c>
      <c r="AU261" s="18" t="s">
        <v>84</v>
      </c>
    </row>
    <row r="262" spans="2:65" s="1" customFormat="1" ht="16.5" customHeight="1">
      <c r="B262" s="147"/>
      <c r="C262" s="148" t="s">
        <v>603</v>
      </c>
      <c r="D262" s="148" t="s">
        <v>173</v>
      </c>
      <c r="E262" s="149" t="s">
        <v>2647</v>
      </c>
      <c r="F262" s="150" t="s">
        <v>2648</v>
      </c>
      <c r="G262" s="151" t="s">
        <v>176</v>
      </c>
      <c r="H262" s="152">
        <v>90.69</v>
      </c>
      <c r="I262" s="153"/>
      <c r="J262" s="154">
        <f>ROUND(I262*H262,2)</f>
        <v>0</v>
      </c>
      <c r="K262" s="150" t="s">
        <v>177</v>
      </c>
      <c r="L262" s="32"/>
      <c r="M262" s="155" t="s">
        <v>3</v>
      </c>
      <c r="N262" s="156" t="s">
        <v>45</v>
      </c>
      <c r="O262" s="51"/>
      <c r="P262" s="157">
        <f>O262*H262</f>
        <v>0</v>
      </c>
      <c r="Q262" s="157">
        <v>0.00088</v>
      </c>
      <c r="R262" s="157">
        <f>Q262*H262</f>
        <v>0.0798072</v>
      </c>
      <c r="S262" s="157">
        <v>0</v>
      </c>
      <c r="T262" s="158">
        <f>S262*H262</f>
        <v>0</v>
      </c>
      <c r="AR262" s="18" t="s">
        <v>178</v>
      </c>
      <c r="AT262" s="18" t="s">
        <v>173</v>
      </c>
      <c r="AU262" s="18" t="s">
        <v>84</v>
      </c>
      <c r="AY262" s="18" t="s">
        <v>171</v>
      </c>
      <c r="BE262" s="159">
        <f>IF(N262="základní",J262,0)</f>
        <v>0</v>
      </c>
      <c r="BF262" s="159">
        <f>IF(N262="snížená",J262,0)</f>
        <v>0</v>
      </c>
      <c r="BG262" s="159">
        <f>IF(N262="zákl. přenesená",J262,0)</f>
        <v>0</v>
      </c>
      <c r="BH262" s="159">
        <f>IF(N262="sníž. přenesená",J262,0)</f>
        <v>0</v>
      </c>
      <c r="BI262" s="159">
        <f>IF(N262="nulová",J262,0)</f>
        <v>0</v>
      </c>
      <c r="BJ262" s="18" t="s">
        <v>82</v>
      </c>
      <c r="BK262" s="159">
        <f>ROUND(I262*H262,2)</f>
        <v>0</v>
      </c>
      <c r="BL262" s="18" t="s">
        <v>178</v>
      </c>
      <c r="BM262" s="18" t="s">
        <v>2649</v>
      </c>
    </row>
    <row r="263" spans="2:47" s="1" customFormat="1" ht="12">
      <c r="B263" s="32"/>
      <c r="D263" s="160" t="s">
        <v>180</v>
      </c>
      <c r="F263" s="161" t="s">
        <v>2650</v>
      </c>
      <c r="I263" s="93"/>
      <c r="L263" s="32"/>
      <c r="M263" s="162"/>
      <c r="N263" s="51"/>
      <c r="O263" s="51"/>
      <c r="P263" s="51"/>
      <c r="Q263" s="51"/>
      <c r="R263" s="51"/>
      <c r="S263" s="51"/>
      <c r="T263" s="52"/>
      <c r="AT263" s="18" t="s">
        <v>180</v>
      </c>
      <c r="AU263" s="18" t="s">
        <v>84</v>
      </c>
    </row>
    <row r="264" spans="2:51" s="12" customFormat="1" ht="12">
      <c r="B264" s="163"/>
      <c r="D264" s="160" t="s">
        <v>182</v>
      </c>
      <c r="E264" s="164" t="s">
        <v>3</v>
      </c>
      <c r="F264" s="165" t="s">
        <v>2641</v>
      </c>
      <c r="H264" s="166">
        <v>83.67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4" t="s">
        <v>182</v>
      </c>
      <c r="AU264" s="164" t="s">
        <v>84</v>
      </c>
      <c r="AV264" s="12" t="s">
        <v>84</v>
      </c>
      <c r="AW264" s="12" t="s">
        <v>34</v>
      </c>
      <c r="AX264" s="12" t="s">
        <v>74</v>
      </c>
      <c r="AY264" s="164" t="s">
        <v>171</v>
      </c>
    </row>
    <row r="265" spans="2:51" s="12" customFormat="1" ht="12">
      <c r="B265" s="163"/>
      <c r="D265" s="160" t="s">
        <v>182</v>
      </c>
      <c r="E265" s="164" t="s">
        <v>3</v>
      </c>
      <c r="F265" s="165" t="s">
        <v>2642</v>
      </c>
      <c r="H265" s="166">
        <v>7.02</v>
      </c>
      <c r="I265" s="167"/>
      <c r="L265" s="163"/>
      <c r="M265" s="168"/>
      <c r="N265" s="169"/>
      <c r="O265" s="169"/>
      <c r="P265" s="169"/>
      <c r="Q265" s="169"/>
      <c r="R265" s="169"/>
      <c r="S265" s="169"/>
      <c r="T265" s="170"/>
      <c r="AT265" s="164" t="s">
        <v>182</v>
      </c>
      <c r="AU265" s="164" t="s">
        <v>84</v>
      </c>
      <c r="AV265" s="12" t="s">
        <v>84</v>
      </c>
      <c r="AW265" s="12" t="s">
        <v>34</v>
      </c>
      <c r="AX265" s="12" t="s">
        <v>74</v>
      </c>
      <c r="AY265" s="164" t="s">
        <v>171</v>
      </c>
    </row>
    <row r="266" spans="2:51" s="13" customFormat="1" ht="12">
      <c r="B266" s="171"/>
      <c r="D266" s="160" t="s">
        <v>182</v>
      </c>
      <c r="E266" s="172" t="s">
        <v>3</v>
      </c>
      <c r="F266" s="173" t="s">
        <v>201</v>
      </c>
      <c r="H266" s="174">
        <v>90.69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2" t="s">
        <v>182</v>
      </c>
      <c r="AU266" s="172" t="s">
        <v>84</v>
      </c>
      <c r="AV266" s="13" t="s">
        <v>178</v>
      </c>
      <c r="AW266" s="13" t="s">
        <v>34</v>
      </c>
      <c r="AX266" s="13" t="s">
        <v>82</v>
      </c>
      <c r="AY266" s="172" t="s">
        <v>171</v>
      </c>
    </row>
    <row r="267" spans="2:65" s="1" customFormat="1" ht="16.5" customHeight="1">
      <c r="B267" s="147"/>
      <c r="C267" s="148" t="s">
        <v>607</v>
      </c>
      <c r="D267" s="148" t="s">
        <v>173</v>
      </c>
      <c r="E267" s="149" t="s">
        <v>2651</v>
      </c>
      <c r="F267" s="150" t="s">
        <v>2652</v>
      </c>
      <c r="G267" s="151" t="s">
        <v>176</v>
      </c>
      <c r="H267" s="152">
        <v>90.69</v>
      </c>
      <c r="I267" s="153"/>
      <c r="J267" s="154">
        <f>ROUND(I267*H267,2)</f>
        <v>0</v>
      </c>
      <c r="K267" s="150" t="s">
        <v>177</v>
      </c>
      <c r="L267" s="32"/>
      <c r="M267" s="155" t="s">
        <v>3</v>
      </c>
      <c r="N267" s="156" t="s">
        <v>45</v>
      </c>
      <c r="O267" s="51"/>
      <c r="P267" s="157">
        <f>O267*H267</f>
        <v>0</v>
      </c>
      <c r="Q267" s="157">
        <v>0</v>
      </c>
      <c r="R267" s="157">
        <f>Q267*H267</f>
        <v>0</v>
      </c>
      <c r="S267" s="157">
        <v>0</v>
      </c>
      <c r="T267" s="158">
        <f>S267*H267</f>
        <v>0</v>
      </c>
      <c r="AR267" s="18" t="s">
        <v>178</v>
      </c>
      <c r="AT267" s="18" t="s">
        <v>173</v>
      </c>
      <c r="AU267" s="18" t="s">
        <v>84</v>
      </c>
      <c r="AY267" s="18" t="s">
        <v>171</v>
      </c>
      <c r="BE267" s="159">
        <f>IF(N267="základní",J267,0)</f>
        <v>0</v>
      </c>
      <c r="BF267" s="159">
        <f>IF(N267="snížená",J267,0)</f>
        <v>0</v>
      </c>
      <c r="BG267" s="159">
        <f>IF(N267="zákl. přenesená",J267,0)</f>
        <v>0</v>
      </c>
      <c r="BH267" s="159">
        <f>IF(N267="sníž. přenesená",J267,0)</f>
        <v>0</v>
      </c>
      <c r="BI267" s="159">
        <f>IF(N267="nulová",J267,0)</f>
        <v>0</v>
      </c>
      <c r="BJ267" s="18" t="s">
        <v>82</v>
      </c>
      <c r="BK267" s="159">
        <f>ROUND(I267*H267,2)</f>
        <v>0</v>
      </c>
      <c r="BL267" s="18" t="s">
        <v>178</v>
      </c>
      <c r="BM267" s="18" t="s">
        <v>2653</v>
      </c>
    </row>
    <row r="268" spans="2:47" s="1" customFormat="1" ht="12">
      <c r="B268" s="32"/>
      <c r="D268" s="160" t="s">
        <v>180</v>
      </c>
      <c r="F268" s="161" t="s">
        <v>2654</v>
      </c>
      <c r="I268" s="93"/>
      <c r="L268" s="32"/>
      <c r="M268" s="162"/>
      <c r="N268" s="51"/>
      <c r="O268" s="51"/>
      <c r="P268" s="51"/>
      <c r="Q268" s="51"/>
      <c r="R268" s="51"/>
      <c r="S268" s="51"/>
      <c r="T268" s="52"/>
      <c r="AT268" s="18" t="s">
        <v>180</v>
      </c>
      <c r="AU268" s="18" t="s">
        <v>84</v>
      </c>
    </row>
    <row r="269" spans="2:65" s="1" customFormat="1" ht="16.5" customHeight="1">
      <c r="B269" s="147"/>
      <c r="C269" s="148" t="s">
        <v>645</v>
      </c>
      <c r="D269" s="148" t="s">
        <v>173</v>
      </c>
      <c r="E269" s="149" t="s">
        <v>2655</v>
      </c>
      <c r="F269" s="150" t="s">
        <v>2656</v>
      </c>
      <c r="G269" s="151" t="s">
        <v>235</v>
      </c>
      <c r="H269" s="152">
        <v>2.865</v>
      </c>
      <c r="I269" s="153"/>
      <c r="J269" s="154">
        <f>ROUND(I269*H269,2)</f>
        <v>0</v>
      </c>
      <c r="K269" s="150" t="s">
        <v>177</v>
      </c>
      <c r="L269" s="32"/>
      <c r="M269" s="155" t="s">
        <v>3</v>
      </c>
      <c r="N269" s="156" t="s">
        <v>45</v>
      </c>
      <c r="O269" s="51"/>
      <c r="P269" s="157">
        <f>O269*H269</f>
        <v>0</v>
      </c>
      <c r="Q269" s="157">
        <v>1.05516</v>
      </c>
      <c r="R269" s="157">
        <f>Q269*H269</f>
        <v>3.0230334000000005</v>
      </c>
      <c r="S269" s="157">
        <v>0</v>
      </c>
      <c r="T269" s="158">
        <f>S269*H269</f>
        <v>0</v>
      </c>
      <c r="AR269" s="18" t="s">
        <v>178</v>
      </c>
      <c r="AT269" s="18" t="s">
        <v>173</v>
      </c>
      <c r="AU269" s="18" t="s">
        <v>84</v>
      </c>
      <c r="AY269" s="18" t="s">
        <v>171</v>
      </c>
      <c r="BE269" s="159">
        <f>IF(N269="základní",J269,0)</f>
        <v>0</v>
      </c>
      <c r="BF269" s="159">
        <f>IF(N269="snížená",J269,0)</f>
        <v>0</v>
      </c>
      <c r="BG269" s="159">
        <f>IF(N269="zákl. přenesená",J269,0)</f>
        <v>0</v>
      </c>
      <c r="BH269" s="159">
        <f>IF(N269="sníž. přenesená",J269,0)</f>
        <v>0</v>
      </c>
      <c r="BI269" s="159">
        <f>IF(N269="nulová",J269,0)</f>
        <v>0</v>
      </c>
      <c r="BJ269" s="18" t="s">
        <v>82</v>
      </c>
      <c r="BK269" s="159">
        <f>ROUND(I269*H269,2)</f>
        <v>0</v>
      </c>
      <c r="BL269" s="18" t="s">
        <v>178</v>
      </c>
      <c r="BM269" s="18" t="s">
        <v>2657</v>
      </c>
    </row>
    <row r="270" spans="2:47" s="1" customFormat="1" ht="29.25">
      <c r="B270" s="32"/>
      <c r="D270" s="160" t="s">
        <v>180</v>
      </c>
      <c r="F270" s="161" t="s">
        <v>2658</v>
      </c>
      <c r="I270" s="93"/>
      <c r="L270" s="32"/>
      <c r="M270" s="162"/>
      <c r="N270" s="51"/>
      <c r="O270" s="51"/>
      <c r="P270" s="51"/>
      <c r="Q270" s="51"/>
      <c r="R270" s="51"/>
      <c r="S270" s="51"/>
      <c r="T270" s="52"/>
      <c r="AT270" s="18" t="s">
        <v>180</v>
      </c>
      <c r="AU270" s="18" t="s">
        <v>84</v>
      </c>
    </row>
    <row r="271" spans="2:51" s="14" customFormat="1" ht="12">
      <c r="B271" s="179"/>
      <c r="D271" s="160" t="s">
        <v>182</v>
      </c>
      <c r="E271" s="180" t="s">
        <v>3</v>
      </c>
      <c r="F271" s="181" t="s">
        <v>2659</v>
      </c>
      <c r="H271" s="180" t="s">
        <v>3</v>
      </c>
      <c r="I271" s="182"/>
      <c r="L271" s="179"/>
      <c r="M271" s="183"/>
      <c r="N271" s="184"/>
      <c r="O271" s="184"/>
      <c r="P271" s="184"/>
      <c r="Q271" s="184"/>
      <c r="R271" s="184"/>
      <c r="S271" s="184"/>
      <c r="T271" s="185"/>
      <c r="AT271" s="180" t="s">
        <v>182</v>
      </c>
      <c r="AU271" s="180" t="s">
        <v>84</v>
      </c>
      <c r="AV271" s="14" t="s">
        <v>82</v>
      </c>
      <c r="AW271" s="14" t="s">
        <v>34</v>
      </c>
      <c r="AX271" s="14" t="s">
        <v>74</v>
      </c>
      <c r="AY271" s="180" t="s">
        <v>171</v>
      </c>
    </row>
    <row r="272" spans="2:51" s="12" customFormat="1" ht="12">
      <c r="B272" s="163"/>
      <c r="D272" s="160" t="s">
        <v>182</v>
      </c>
      <c r="E272" s="164" t="s">
        <v>3</v>
      </c>
      <c r="F272" s="165" t="s">
        <v>2660</v>
      </c>
      <c r="H272" s="166">
        <v>2.814</v>
      </c>
      <c r="I272" s="167"/>
      <c r="L272" s="163"/>
      <c r="M272" s="168"/>
      <c r="N272" s="169"/>
      <c r="O272" s="169"/>
      <c r="P272" s="169"/>
      <c r="Q272" s="169"/>
      <c r="R272" s="169"/>
      <c r="S272" s="169"/>
      <c r="T272" s="170"/>
      <c r="AT272" s="164" t="s">
        <v>182</v>
      </c>
      <c r="AU272" s="164" t="s">
        <v>84</v>
      </c>
      <c r="AV272" s="12" t="s">
        <v>84</v>
      </c>
      <c r="AW272" s="12" t="s">
        <v>34</v>
      </c>
      <c r="AX272" s="12" t="s">
        <v>74</v>
      </c>
      <c r="AY272" s="164" t="s">
        <v>171</v>
      </c>
    </row>
    <row r="273" spans="2:51" s="12" customFormat="1" ht="12">
      <c r="B273" s="163"/>
      <c r="D273" s="160" t="s">
        <v>182</v>
      </c>
      <c r="E273" s="164" t="s">
        <v>3</v>
      </c>
      <c r="F273" s="165" t="s">
        <v>2661</v>
      </c>
      <c r="H273" s="166">
        <v>0.051</v>
      </c>
      <c r="I273" s="167"/>
      <c r="L273" s="163"/>
      <c r="M273" s="168"/>
      <c r="N273" s="169"/>
      <c r="O273" s="169"/>
      <c r="P273" s="169"/>
      <c r="Q273" s="169"/>
      <c r="R273" s="169"/>
      <c r="S273" s="169"/>
      <c r="T273" s="170"/>
      <c r="AT273" s="164" t="s">
        <v>182</v>
      </c>
      <c r="AU273" s="164" t="s">
        <v>84</v>
      </c>
      <c r="AV273" s="12" t="s">
        <v>84</v>
      </c>
      <c r="AW273" s="12" t="s">
        <v>34</v>
      </c>
      <c r="AX273" s="12" t="s">
        <v>74</v>
      </c>
      <c r="AY273" s="164" t="s">
        <v>171</v>
      </c>
    </row>
    <row r="274" spans="2:51" s="13" customFormat="1" ht="12">
      <c r="B274" s="171"/>
      <c r="D274" s="160" t="s">
        <v>182</v>
      </c>
      <c r="E274" s="172" t="s">
        <v>3</v>
      </c>
      <c r="F274" s="173" t="s">
        <v>201</v>
      </c>
      <c r="H274" s="174">
        <v>2.865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2" t="s">
        <v>182</v>
      </c>
      <c r="AU274" s="172" t="s">
        <v>84</v>
      </c>
      <c r="AV274" s="13" t="s">
        <v>178</v>
      </c>
      <c r="AW274" s="13" t="s">
        <v>34</v>
      </c>
      <c r="AX274" s="13" t="s">
        <v>82</v>
      </c>
      <c r="AY274" s="172" t="s">
        <v>171</v>
      </c>
    </row>
    <row r="275" spans="2:65" s="1" customFormat="1" ht="16.5" customHeight="1">
      <c r="B275" s="147"/>
      <c r="C275" s="148" t="s">
        <v>651</v>
      </c>
      <c r="D275" s="148" t="s">
        <v>173</v>
      </c>
      <c r="E275" s="149" t="s">
        <v>2662</v>
      </c>
      <c r="F275" s="150" t="s">
        <v>2663</v>
      </c>
      <c r="G275" s="151" t="s">
        <v>187</v>
      </c>
      <c r="H275" s="152">
        <v>48</v>
      </c>
      <c r="I275" s="153"/>
      <c r="J275" s="154">
        <f>ROUND(I275*H275,2)</f>
        <v>0</v>
      </c>
      <c r="K275" s="150" t="s">
        <v>177</v>
      </c>
      <c r="L275" s="32"/>
      <c r="M275" s="155" t="s">
        <v>3</v>
      </c>
      <c r="N275" s="156" t="s">
        <v>45</v>
      </c>
      <c r="O275" s="51"/>
      <c r="P275" s="157">
        <f>O275*H275</f>
        <v>0</v>
      </c>
      <c r="Q275" s="157">
        <v>0.02257</v>
      </c>
      <c r="R275" s="157">
        <f>Q275*H275</f>
        <v>1.0833599999999999</v>
      </c>
      <c r="S275" s="157">
        <v>0</v>
      </c>
      <c r="T275" s="158">
        <f>S275*H275</f>
        <v>0</v>
      </c>
      <c r="AR275" s="18" t="s">
        <v>178</v>
      </c>
      <c r="AT275" s="18" t="s">
        <v>173</v>
      </c>
      <c r="AU275" s="18" t="s">
        <v>84</v>
      </c>
      <c r="AY275" s="18" t="s">
        <v>171</v>
      </c>
      <c r="BE275" s="159">
        <f>IF(N275="základní",J275,0)</f>
        <v>0</v>
      </c>
      <c r="BF275" s="159">
        <f>IF(N275="snížená",J275,0)</f>
        <v>0</v>
      </c>
      <c r="BG275" s="159">
        <f>IF(N275="zákl. přenesená",J275,0)</f>
        <v>0</v>
      </c>
      <c r="BH275" s="159">
        <f>IF(N275="sníž. přenesená",J275,0)</f>
        <v>0</v>
      </c>
      <c r="BI275" s="159">
        <f>IF(N275="nulová",J275,0)</f>
        <v>0</v>
      </c>
      <c r="BJ275" s="18" t="s">
        <v>82</v>
      </c>
      <c r="BK275" s="159">
        <f>ROUND(I275*H275,2)</f>
        <v>0</v>
      </c>
      <c r="BL275" s="18" t="s">
        <v>178</v>
      </c>
      <c r="BM275" s="18" t="s">
        <v>2664</v>
      </c>
    </row>
    <row r="276" spans="2:47" s="1" customFormat="1" ht="19.5">
      <c r="B276" s="32"/>
      <c r="D276" s="160" t="s">
        <v>180</v>
      </c>
      <c r="F276" s="161" t="s">
        <v>2665</v>
      </c>
      <c r="I276" s="93"/>
      <c r="L276" s="32"/>
      <c r="M276" s="162"/>
      <c r="N276" s="51"/>
      <c r="O276" s="51"/>
      <c r="P276" s="51"/>
      <c r="Q276" s="51"/>
      <c r="R276" s="51"/>
      <c r="S276" s="51"/>
      <c r="T276" s="52"/>
      <c r="AT276" s="18" t="s">
        <v>180</v>
      </c>
      <c r="AU276" s="18" t="s">
        <v>84</v>
      </c>
    </row>
    <row r="277" spans="2:51" s="12" customFormat="1" ht="12">
      <c r="B277" s="163"/>
      <c r="D277" s="160" t="s">
        <v>182</v>
      </c>
      <c r="E277" s="164" t="s">
        <v>3</v>
      </c>
      <c r="F277" s="165" t="s">
        <v>2666</v>
      </c>
      <c r="H277" s="166">
        <v>48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4" t="s">
        <v>182</v>
      </c>
      <c r="AU277" s="164" t="s">
        <v>84</v>
      </c>
      <c r="AV277" s="12" t="s">
        <v>84</v>
      </c>
      <c r="AW277" s="12" t="s">
        <v>34</v>
      </c>
      <c r="AX277" s="12" t="s">
        <v>82</v>
      </c>
      <c r="AY277" s="164" t="s">
        <v>171</v>
      </c>
    </row>
    <row r="278" spans="2:63" s="11" customFormat="1" ht="22.9" customHeight="1">
      <c r="B278" s="134"/>
      <c r="D278" s="135" t="s">
        <v>73</v>
      </c>
      <c r="E278" s="145" t="s">
        <v>206</v>
      </c>
      <c r="F278" s="145" t="s">
        <v>207</v>
      </c>
      <c r="I278" s="137"/>
      <c r="J278" s="146">
        <f>BK278</f>
        <v>0</v>
      </c>
      <c r="L278" s="134"/>
      <c r="M278" s="139"/>
      <c r="N278" s="140"/>
      <c r="O278" s="140"/>
      <c r="P278" s="141">
        <f>SUM(P279:P299)</f>
        <v>0</v>
      </c>
      <c r="Q278" s="140"/>
      <c r="R278" s="141">
        <f>SUM(R279:R299)</f>
        <v>0.008262</v>
      </c>
      <c r="S278" s="140"/>
      <c r="T278" s="142">
        <f>SUM(T279:T299)</f>
        <v>0</v>
      </c>
      <c r="AR278" s="135" t="s">
        <v>82</v>
      </c>
      <c r="AT278" s="143" t="s">
        <v>73</v>
      </c>
      <c r="AU278" s="143" t="s">
        <v>82</v>
      </c>
      <c r="AY278" s="135" t="s">
        <v>171</v>
      </c>
      <c r="BK278" s="144">
        <f>SUM(BK279:BK299)</f>
        <v>0</v>
      </c>
    </row>
    <row r="279" spans="2:65" s="1" customFormat="1" ht="16.5" customHeight="1">
      <c r="B279" s="147"/>
      <c r="C279" s="148" t="s">
        <v>655</v>
      </c>
      <c r="D279" s="148" t="s">
        <v>173</v>
      </c>
      <c r="E279" s="149" t="s">
        <v>884</v>
      </c>
      <c r="F279" s="150" t="s">
        <v>885</v>
      </c>
      <c r="G279" s="151" t="s">
        <v>176</v>
      </c>
      <c r="H279" s="152">
        <v>91.2</v>
      </c>
      <c r="I279" s="153"/>
      <c r="J279" s="154">
        <f>ROUND(I279*H279,2)</f>
        <v>0</v>
      </c>
      <c r="K279" s="150" t="s">
        <v>177</v>
      </c>
      <c r="L279" s="32"/>
      <c r="M279" s="155" t="s">
        <v>3</v>
      </c>
      <c r="N279" s="156" t="s">
        <v>45</v>
      </c>
      <c r="O279" s="51"/>
      <c r="P279" s="157">
        <f>O279*H279</f>
        <v>0</v>
      </c>
      <c r="Q279" s="157">
        <v>0</v>
      </c>
      <c r="R279" s="157">
        <f>Q279*H279</f>
        <v>0</v>
      </c>
      <c r="S279" s="157">
        <v>0</v>
      </c>
      <c r="T279" s="158">
        <f>S279*H279</f>
        <v>0</v>
      </c>
      <c r="AR279" s="18" t="s">
        <v>178</v>
      </c>
      <c r="AT279" s="18" t="s">
        <v>173</v>
      </c>
      <c r="AU279" s="18" t="s">
        <v>84</v>
      </c>
      <c r="AY279" s="18" t="s">
        <v>171</v>
      </c>
      <c r="BE279" s="159">
        <f>IF(N279="základní",J279,0)</f>
        <v>0</v>
      </c>
      <c r="BF279" s="159">
        <f>IF(N279="snížená",J279,0)</f>
        <v>0</v>
      </c>
      <c r="BG279" s="159">
        <f>IF(N279="zákl. přenesená",J279,0)</f>
        <v>0</v>
      </c>
      <c r="BH279" s="159">
        <f>IF(N279="sníž. přenesená",J279,0)</f>
        <v>0</v>
      </c>
      <c r="BI279" s="159">
        <f>IF(N279="nulová",J279,0)</f>
        <v>0</v>
      </c>
      <c r="BJ279" s="18" t="s">
        <v>82</v>
      </c>
      <c r="BK279" s="159">
        <f>ROUND(I279*H279,2)</f>
        <v>0</v>
      </c>
      <c r="BL279" s="18" t="s">
        <v>178</v>
      </c>
      <c r="BM279" s="18" t="s">
        <v>2667</v>
      </c>
    </row>
    <row r="280" spans="2:47" s="1" customFormat="1" ht="19.5">
      <c r="B280" s="32"/>
      <c r="D280" s="160" t="s">
        <v>180</v>
      </c>
      <c r="F280" s="161" t="s">
        <v>887</v>
      </c>
      <c r="I280" s="93"/>
      <c r="L280" s="32"/>
      <c r="M280" s="162"/>
      <c r="N280" s="51"/>
      <c r="O280" s="51"/>
      <c r="P280" s="51"/>
      <c r="Q280" s="51"/>
      <c r="R280" s="51"/>
      <c r="S280" s="51"/>
      <c r="T280" s="52"/>
      <c r="AT280" s="18" t="s">
        <v>180</v>
      </c>
      <c r="AU280" s="18" t="s">
        <v>84</v>
      </c>
    </row>
    <row r="281" spans="2:51" s="14" customFormat="1" ht="12">
      <c r="B281" s="179"/>
      <c r="D281" s="160" t="s">
        <v>182</v>
      </c>
      <c r="E281" s="180" t="s">
        <v>3</v>
      </c>
      <c r="F281" s="181" t="s">
        <v>2668</v>
      </c>
      <c r="H281" s="180" t="s">
        <v>3</v>
      </c>
      <c r="I281" s="182"/>
      <c r="L281" s="179"/>
      <c r="M281" s="183"/>
      <c r="N281" s="184"/>
      <c r="O281" s="184"/>
      <c r="P281" s="184"/>
      <c r="Q281" s="184"/>
      <c r="R281" s="184"/>
      <c r="S281" s="184"/>
      <c r="T281" s="185"/>
      <c r="AT281" s="180" t="s">
        <v>182</v>
      </c>
      <c r="AU281" s="180" t="s">
        <v>84</v>
      </c>
      <c r="AV281" s="14" t="s">
        <v>82</v>
      </c>
      <c r="AW281" s="14" t="s">
        <v>34</v>
      </c>
      <c r="AX281" s="14" t="s">
        <v>74</v>
      </c>
      <c r="AY281" s="180" t="s">
        <v>171</v>
      </c>
    </row>
    <row r="282" spans="2:51" s="14" customFormat="1" ht="12">
      <c r="B282" s="179"/>
      <c r="D282" s="160" t="s">
        <v>182</v>
      </c>
      <c r="E282" s="180" t="s">
        <v>3</v>
      </c>
      <c r="F282" s="181" t="s">
        <v>2669</v>
      </c>
      <c r="H282" s="180" t="s">
        <v>3</v>
      </c>
      <c r="I282" s="182"/>
      <c r="L282" s="179"/>
      <c r="M282" s="183"/>
      <c r="N282" s="184"/>
      <c r="O282" s="184"/>
      <c r="P282" s="184"/>
      <c r="Q282" s="184"/>
      <c r="R282" s="184"/>
      <c r="S282" s="184"/>
      <c r="T282" s="185"/>
      <c r="AT282" s="180" t="s">
        <v>182</v>
      </c>
      <c r="AU282" s="180" t="s">
        <v>84</v>
      </c>
      <c r="AV282" s="14" t="s">
        <v>82</v>
      </c>
      <c r="AW282" s="14" t="s">
        <v>34</v>
      </c>
      <c r="AX282" s="14" t="s">
        <v>74</v>
      </c>
      <c r="AY282" s="180" t="s">
        <v>171</v>
      </c>
    </row>
    <row r="283" spans="2:51" s="12" customFormat="1" ht="12">
      <c r="B283" s="163"/>
      <c r="D283" s="160" t="s">
        <v>182</v>
      </c>
      <c r="E283" s="164" t="s">
        <v>3</v>
      </c>
      <c r="F283" s="165" t="s">
        <v>2670</v>
      </c>
      <c r="H283" s="166">
        <v>91.2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4" t="s">
        <v>182</v>
      </c>
      <c r="AU283" s="164" t="s">
        <v>84</v>
      </c>
      <c r="AV283" s="12" t="s">
        <v>84</v>
      </c>
      <c r="AW283" s="12" t="s">
        <v>34</v>
      </c>
      <c r="AX283" s="12" t="s">
        <v>82</v>
      </c>
      <c r="AY283" s="164" t="s">
        <v>171</v>
      </c>
    </row>
    <row r="284" spans="2:65" s="1" customFormat="1" ht="16.5" customHeight="1">
      <c r="B284" s="147"/>
      <c r="C284" s="148" t="s">
        <v>659</v>
      </c>
      <c r="D284" s="148" t="s">
        <v>173</v>
      </c>
      <c r="E284" s="149" t="s">
        <v>896</v>
      </c>
      <c r="F284" s="150" t="s">
        <v>897</v>
      </c>
      <c r="G284" s="151" t="s">
        <v>176</v>
      </c>
      <c r="H284" s="152">
        <v>3648</v>
      </c>
      <c r="I284" s="153"/>
      <c r="J284" s="154">
        <f>ROUND(I284*H284,2)</f>
        <v>0</v>
      </c>
      <c r="K284" s="150" t="s">
        <v>177</v>
      </c>
      <c r="L284" s="32"/>
      <c r="M284" s="155" t="s">
        <v>3</v>
      </c>
      <c r="N284" s="156" t="s">
        <v>45</v>
      </c>
      <c r="O284" s="51"/>
      <c r="P284" s="157">
        <f>O284*H284</f>
        <v>0</v>
      </c>
      <c r="Q284" s="157">
        <v>0</v>
      </c>
      <c r="R284" s="157">
        <f>Q284*H284</f>
        <v>0</v>
      </c>
      <c r="S284" s="157">
        <v>0</v>
      </c>
      <c r="T284" s="158">
        <f>S284*H284</f>
        <v>0</v>
      </c>
      <c r="AR284" s="18" t="s">
        <v>178</v>
      </c>
      <c r="AT284" s="18" t="s">
        <v>173</v>
      </c>
      <c r="AU284" s="18" t="s">
        <v>84</v>
      </c>
      <c r="AY284" s="18" t="s">
        <v>171</v>
      </c>
      <c r="BE284" s="159">
        <f>IF(N284="základní",J284,0)</f>
        <v>0</v>
      </c>
      <c r="BF284" s="159">
        <f>IF(N284="snížená",J284,0)</f>
        <v>0</v>
      </c>
      <c r="BG284" s="159">
        <f>IF(N284="zákl. přenesená",J284,0)</f>
        <v>0</v>
      </c>
      <c r="BH284" s="159">
        <f>IF(N284="sníž. přenesená",J284,0)</f>
        <v>0</v>
      </c>
      <c r="BI284" s="159">
        <f>IF(N284="nulová",J284,0)</f>
        <v>0</v>
      </c>
      <c r="BJ284" s="18" t="s">
        <v>82</v>
      </c>
      <c r="BK284" s="159">
        <f>ROUND(I284*H284,2)</f>
        <v>0</v>
      </c>
      <c r="BL284" s="18" t="s">
        <v>178</v>
      </c>
      <c r="BM284" s="18" t="s">
        <v>2671</v>
      </c>
    </row>
    <row r="285" spans="2:47" s="1" customFormat="1" ht="19.5">
      <c r="B285" s="32"/>
      <c r="D285" s="160" t="s">
        <v>180</v>
      </c>
      <c r="F285" s="161" t="s">
        <v>899</v>
      </c>
      <c r="I285" s="93"/>
      <c r="L285" s="32"/>
      <c r="M285" s="162"/>
      <c r="N285" s="51"/>
      <c r="O285" s="51"/>
      <c r="P285" s="51"/>
      <c r="Q285" s="51"/>
      <c r="R285" s="51"/>
      <c r="S285" s="51"/>
      <c r="T285" s="52"/>
      <c r="AT285" s="18" t="s">
        <v>180</v>
      </c>
      <c r="AU285" s="18" t="s">
        <v>84</v>
      </c>
    </row>
    <row r="286" spans="2:51" s="14" customFormat="1" ht="12">
      <c r="B286" s="179"/>
      <c r="D286" s="160" t="s">
        <v>182</v>
      </c>
      <c r="E286" s="180" t="s">
        <v>3</v>
      </c>
      <c r="F286" s="181" t="s">
        <v>2672</v>
      </c>
      <c r="H286" s="180" t="s">
        <v>3</v>
      </c>
      <c r="I286" s="182"/>
      <c r="L286" s="179"/>
      <c r="M286" s="183"/>
      <c r="N286" s="184"/>
      <c r="O286" s="184"/>
      <c r="P286" s="184"/>
      <c r="Q286" s="184"/>
      <c r="R286" s="184"/>
      <c r="S286" s="184"/>
      <c r="T286" s="185"/>
      <c r="AT286" s="180" t="s">
        <v>182</v>
      </c>
      <c r="AU286" s="180" t="s">
        <v>84</v>
      </c>
      <c r="AV286" s="14" t="s">
        <v>82</v>
      </c>
      <c r="AW286" s="14" t="s">
        <v>34</v>
      </c>
      <c r="AX286" s="14" t="s">
        <v>74</v>
      </c>
      <c r="AY286" s="180" t="s">
        <v>171</v>
      </c>
    </row>
    <row r="287" spans="2:51" s="12" customFormat="1" ht="12">
      <c r="B287" s="163"/>
      <c r="D287" s="160" t="s">
        <v>182</v>
      </c>
      <c r="E287" s="164" t="s">
        <v>3</v>
      </c>
      <c r="F287" s="165" t="s">
        <v>2673</v>
      </c>
      <c r="H287" s="166">
        <v>3648</v>
      </c>
      <c r="I287" s="167"/>
      <c r="L287" s="163"/>
      <c r="M287" s="168"/>
      <c r="N287" s="169"/>
      <c r="O287" s="169"/>
      <c r="P287" s="169"/>
      <c r="Q287" s="169"/>
      <c r="R287" s="169"/>
      <c r="S287" s="169"/>
      <c r="T287" s="170"/>
      <c r="AT287" s="164" t="s">
        <v>182</v>
      </c>
      <c r="AU287" s="164" t="s">
        <v>84</v>
      </c>
      <c r="AV287" s="12" t="s">
        <v>84</v>
      </c>
      <c r="AW287" s="12" t="s">
        <v>34</v>
      </c>
      <c r="AX287" s="12" t="s">
        <v>82</v>
      </c>
      <c r="AY287" s="164" t="s">
        <v>171</v>
      </c>
    </row>
    <row r="288" spans="2:65" s="1" customFormat="1" ht="16.5" customHeight="1">
      <c r="B288" s="147"/>
      <c r="C288" s="148" t="s">
        <v>665</v>
      </c>
      <c r="D288" s="148" t="s">
        <v>173</v>
      </c>
      <c r="E288" s="149" t="s">
        <v>905</v>
      </c>
      <c r="F288" s="150" t="s">
        <v>906</v>
      </c>
      <c r="G288" s="151" t="s">
        <v>176</v>
      </c>
      <c r="H288" s="152">
        <v>91.2</v>
      </c>
      <c r="I288" s="153"/>
      <c r="J288" s="154">
        <f>ROUND(I288*H288,2)</f>
        <v>0</v>
      </c>
      <c r="K288" s="150" t="s">
        <v>177</v>
      </c>
      <c r="L288" s="32"/>
      <c r="M288" s="155" t="s">
        <v>3</v>
      </c>
      <c r="N288" s="156" t="s">
        <v>45</v>
      </c>
      <c r="O288" s="51"/>
      <c r="P288" s="157">
        <f>O288*H288</f>
        <v>0</v>
      </c>
      <c r="Q288" s="157">
        <v>0</v>
      </c>
      <c r="R288" s="157">
        <f>Q288*H288</f>
        <v>0</v>
      </c>
      <c r="S288" s="157">
        <v>0</v>
      </c>
      <c r="T288" s="158">
        <f>S288*H288</f>
        <v>0</v>
      </c>
      <c r="AR288" s="18" t="s">
        <v>178</v>
      </c>
      <c r="AT288" s="18" t="s">
        <v>173</v>
      </c>
      <c r="AU288" s="18" t="s">
        <v>84</v>
      </c>
      <c r="AY288" s="18" t="s">
        <v>171</v>
      </c>
      <c r="BE288" s="159">
        <f>IF(N288="základní",J288,0)</f>
        <v>0</v>
      </c>
      <c r="BF288" s="159">
        <f>IF(N288="snížená",J288,0)</f>
        <v>0</v>
      </c>
      <c r="BG288" s="159">
        <f>IF(N288="zákl. přenesená",J288,0)</f>
        <v>0</v>
      </c>
      <c r="BH288" s="159">
        <f>IF(N288="sníž. přenesená",J288,0)</f>
        <v>0</v>
      </c>
      <c r="BI288" s="159">
        <f>IF(N288="nulová",J288,0)</f>
        <v>0</v>
      </c>
      <c r="BJ288" s="18" t="s">
        <v>82</v>
      </c>
      <c r="BK288" s="159">
        <f>ROUND(I288*H288,2)</f>
        <v>0</v>
      </c>
      <c r="BL288" s="18" t="s">
        <v>178</v>
      </c>
      <c r="BM288" s="18" t="s">
        <v>2674</v>
      </c>
    </row>
    <row r="289" spans="2:47" s="1" customFormat="1" ht="19.5">
      <c r="B289" s="32"/>
      <c r="D289" s="160" t="s">
        <v>180</v>
      </c>
      <c r="F289" s="161" t="s">
        <v>908</v>
      </c>
      <c r="I289" s="93"/>
      <c r="L289" s="32"/>
      <c r="M289" s="162"/>
      <c r="N289" s="51"/>
      <c r="O289" s="51"/>
      <c r="P289" s="51"/>
      <c r="Q289" s="51"/>
      <c r="R289" s="51"/>
      <c r="S289" s="51"/>
      <c r="T289" s="52"/>
      <c r="AT289" s="18" t="s">
        <v>180</v>
      </c>
      <c r="AU289" s="18" t="s">
        <v>84</v>
      </c>
    </row>
    <row r="290" spans="2:65" s="1" customFormat="1" ht="16.5" customHeight="1">
      <c r="B290" s="147"/>
      <c r="C290" s="148" t="s">
        <v>674</v>
      </c>
      <c r="D290" s="148" t="s">
        <v>173</v>
      </c>
      <c r="E290" s="149" t="s">
        <v>2675</v>
      </c>
      <c r="F290" s="150" t="s">
        <v>2676</v>
      </c>
      <c r="G290" s="151" t="s">
        <v>176</v>
      </c>
      <c r="H290" s="152">
        <v>48.6</v>
      </c>
      <c r="I290" s="153"/>
      <c r="J290" s="154">
        <f>ROUND(I290*H290,2)</f>
        <v>0</v>
      </c>
      <c r="K290" s="150" t="s">
        <v>177</v>
      </c>
      <c r="L290" s="32"/>
      <c r="M290" s="155" t="s">
        <v>3</v>
      </c>
      <c r="N290" s="156" t="s">
        <v>45</v>
      </c>
      <c r="O290" s="51"/>
      <c r="P290" s="157">
        <f>O290*H290</f>
        <v>0</v>
      </c>
      <c r="Q290" s="157">
        <v>0.00013</v>
      </c>
      <c r="R290" s="157">
        <f>Q290*H290</f>
        <v>0.006318</v>
      </c>
      <c r="S290" s="157">
        <v>0</v>
      </c>
      <c r="T290" s="158">
        <f>S290*H290</f>
        <v>0</v>
      </c>
      <c r="AR290" s="18" t="s">
        <v>178</v>
      </c>
      <c r="AT290" s="18" t="s">
        <v>173</v>
      </c>
      <c r="AU290" s="18" t="s">
        <v>84</v>
      </c>
      <c r="AY290" s="18" t="s">
        <v>171</v>
      </c>
      <c r="BE290" s="159">
        <f>IF(N290="základní",J290,0)</f>
        <v>0</v>
      </c>
      <c r="BF290" s="159">
        <f>IF(N290="snížená",J290,0)</f>
        <v>0</v>
      </c>
      <c r="BG290" s="159">
        <f>IF(N290="zákl. přenesená",J290,0)</f>
        <v>0</v>
      </c>
      <c r="BH290" s="159">
        <f>IF(N290="sníž. přenesená",J290,0)</f>
        <v>0</v>
      </c>
      <c r="BI290" s="159">
        <f>IF(N290="nulová",J290,0)</f>
        <v>0</v>
      </c>
      <c r="BJ290" s="18" t="s">
        <v>82</v>
      </c>
      <c r="BK290" s="159">
        <f>ROUND(I290*H290,2)</f>
        <v>0</v>
      </c>
      <c r="BL290" s="18" t="s">
        <v>178</v>
      </c>
      <c r="BM290" s="18" t="s">
        <v>2677</v>
      </c>
    </row>
    <row r="291" spans="2:47" s="1" customFormat="1" ht="12">
      <c r="B291" s="32"/>
      <c r="D291" s="160" t="s">
        <v>180</v>
      </c>
      <c r="F291" s="161" t="s">
        <v>2678</v>
      </c>
      <c r="I291" s="93"/>
      <c r="L291" s="32"/>
      <c r="M291" s="162"/>
      <c r="N291" s="51"/>
      <c r="O291" s="51"/>
      <c r="P291" s="51"/>
      <c r="Q291" s="51"/>
      <c r="R291" s="51"/>
      <c r="S291" s="51"/>
      <c r="T291" s="52"/>
      <c r="AT291" s="18" t="s">
        <v>180</v>
      </c>
      <c r="AU291" s="18" t="s">
        <v>84</v>
      </c>
    </row>
    <row r="292" spans="2:51" s="14" customFormat="1" ht="12">
      <c r="B292" s="179"/>
      <c r="D292" s="160" t="s">
        <v>182</v>
      </c>
      <c r="E292" s="180" t="s">
        <v>3</v>
      </c>
      <c r="F292" s="181" t="s">
        <v>2668</v>
      </c>
      <c r="H292" s="180" t="s">
        <v>3</v>
      </c>
      <c r="I292" s="182"/>
      <c r="L292" s="179"/>
      <c r="M292" s="183"/>
      <c r="N292" s="184"/>
      <c r="O292" s="184"/>
      <c r="P292" s="184"/>
      <c r="Q292" s="184"/>
      <c r="R292" s="184"/>
      <c r="S292" s="184"/>
      <c r="T292" s="185"/>
      <c r="AT292" s="180" t="s">
        <v>182</v>
      </c>
      <c r="AU292" s="180" t="s">
        <v>84</v>
      </c>
      <c r="AV292" s="14" t="s">
        <v>82</v>
      </c>
      <c r="AW292" s="14" t="s">
        <v>34</v>
      </c>
      <c r="AX292" s="14" t="s">
        <v>74</v>
      </c>
      <c r="AY292" s="180" t="s">
        <v>171</v>
      </c>
    </row>
    <row r="293" spans="2:51" s="14" customFormat="1" ht="12">
      <c r="B293" s="179"/>
      <c r="D293" s="160" t="s">
        <v>182</v>
      </c>
      <c r="E293" s="180" t="s">
        <v>3</v>
      </c>
      <c r="F293" s="181" t="s">
        <v>913</v>
      </c>
      <c r="H293" s="180" t="s">
        <v>3</v>
      </c>
      <c r="I293" s="182"/>
      <c r="L293" s="179"/>
      <c r="M293" s="183"/>
      <c r="N293" s="184"/>
      <c r="O293" s="184"/>
      <c r="P293" s="184"/>
      <c r="Q293" s="184"/>
      <c r="R293" s="184"/>
      <c r="S293" s="184"/>
      <c r="T293" s="185"/>
      <c r="AT293" s="180" t="s">
        <v>182</v>
      </c>
      <c r="AU293" s="180" t="s">
        <v>84</v>
      </c>
      <c r="AV293" s="14" t="s">
        <v>82</v>
      </c>
      <c r="AW293" s="14" t="s">
        <v>34</v>
      </c>
      <c r="AX293" s="14" t="s">
        <v>74</v>
      </c>
      <c r="AY293" s="180" t="s">
        <v>171</v>
      </c>
    </row>
    <row r="294" spans="2:51" s="12" customFormat="1" ht="12">
      <c r="B294" s="163"/>
      <c r="D294" s="160" t="s">
        <v>182</v>
      </c>
      <c r="E294" s="164" t="s">
        <v>3</v>
      </c>
      <c r="F294" s="165" t="s">
        <v>2679</v>
      </c>
      <c r="H294" s="166">
        <v>48.6</v>
      </c>
      <c r="I294" s="167"/>
      <c r="L294" s="163"/>
      <c r="M294" s="168"/>
      <c r="N294" s="169"/>
      <c r="O294" s="169"/>
      <c r="P294" s="169"/>
      <c r="Q294" s="169"/>
      <c r="R294" s="169"/>
      <c r="S294" s="169"/>
      <c r="T294" s="170"/>
      <c r="AT294" s="164" t="s">
        <v>182</v>
      </c>
      <c r="AU294" s="164" t="s">
        <v>84</v>
      </c>
      <c r="AV294" s="12" t="s">
        <v>84</v>
      </c>
      <c r="AW294" s="12" t="s">
        <v>34</v>
      </c>
      <c r="AX294" s="12" t="s">
        <v>82</v>
      </c>
      <c r="AY294" s="164" t="s">
        <v>171</v>
      </c>
    </row>
    <row r="295" spans="2:65" s="1" customFormat="1" ht="16.5" customHeight="1">
      <c r="B295" s="147"/>
      <c r="C295" s="148" t="s">
        <v>678</v>
      </c>
      <c r="D295" s="148" t="s">
        <v>173</v>
      </c>
      <c r="E295" s="149" t="s">
        <v>2680</v>
      </c>
      <c r="F295" s="150" t="s">
        <v>2681</v>
      </c>
      <c r="G295" s="151" t="s">
        <v>176</v>
      </c>
      <c r="H295" s="152">
        <v>48.6</v>
      </c>
      <c r="I295" s="153"/>
      <c r="J295" s="154">
        <f>ROUND(I295*H295,2)</f>
        <v>0</v>
      </c>
      <c r="K295" s="150" t="s">
        <v>177</v>
      </c>
      <c r="L295" s="32"/>
      <c r="M295" s="155" t="s">
        <v>3</v>
      </c>
      <c r="N295" s="156" t="s">
        <v>45</v>
      </c>
      <c r="O295" s="51"/>
      <c r="P295" s="157">
        <f>O295*H295</f>
        <v>0</v>
      </c>
      <c r="Q295" s="157">
        <v>4E-05</v>
      </c>
      <c r="R295" s="157">
        <f>Q295*H295</f>
        <v>0.0019440000000000002</v>
      </c>
      <c r="S295" s="157">
        <v>0</v>
      </c>
      <c r="T295" s="158">
        <f>S295*H295</f>
        <v>0</v>
      </c>
      <c r="AR295" s="18" t="s">
        <v>178</v>
      </c>
      <c r="AT295" s="18" t="s">
        <v>173</v>
      </c>
      <c r="AU295" s="18" t="s">
        <v>84</v>
      </c>
      <c r="AY295" s="18" t="s">
        <v>171</v>
      </c>
      <c r="BE295" s="159">
        <f>IF(N295="základní",J295,0)</f>
        <v>0</v>
      </c>
      <c r="BF295" s="159">
        <f>IF(N295="snížená",J295,0)</f>
        <v>0</v>
      </c>
      <c r="BG295" s="159">
        <f>IF(N295="zákl. přenesená",J295,0)</f>
        <v>0</v>
      </c>
      <c r="BH295" s="159">
        <f>IF(N295="sníž. přenesená",J295,0)</f>
        <v>0</v>
      </c>
      <c r="BI295" s="159">
        <f>IF(N295="nulová",J295,0)</f>
        <v>0</v>
      </c>
      <c r="BJ295" s="18" t="s">
        <v>82</v>
      </c>
      <c r="BK295" s="159">
        <f>ROUND(I295*H295,2)</f>
        <v>0</v>
      </c>
      <c r="BL295" s="18" t="s">
        <v>178</v>
      </c>
      <c r="BM295" s="18" t="s">
        <v>2682</v>
      </c>
    </row>
    <row r="296" spans="2:47" s="1" customFormat="1" ht="12">
      <c r="B296" s="32"/>
      <c r="D296" s="160" t="s">
        <v>180</v>
      </c>
      <c r="F296" s="161" t="s">
        <v>2683</v>
      </c>
      <c r="I296" s="93"/>
      <c r="L296" s="32"/>
      <c r="M296" s="162"/>
      <c r="N296" s="51"/>
      <c r="O296" s="51"/>
      <c r="P296" s="51"/>
      <c r="Q296" s="51"/>
      <c r="R296" s="51"/>
      <c r="S296" s="51"/>
      <c r="T296" s="52"/>
      <c r="AT296" s="18" t="s">
        <v>180</v>
      </c>
      <c r="AU296" s="18" t="s">
        <v>84</v>
      </c>
    </row>
    <row r="297" spans="2:51" s="14" customFormat="1" ht="12">
      <c r="B297" s="179"/>
      <c r="D297" s="160" t="s">
        <v>182</v>
      </c>
      <c r="E297" s="180" t="s">
        <v>3</v>
      </c>
      <c r="F297" s="181" t="s">
        <v>2668</v>
      </c>
      <c r="H297" s="180" t="s">
        <v>3</v>
      </c>
      <c r="I297" s="182"/>
      <c r="L297" s="179"/>
      <c r="M297" s="183"/>
      <c r="N297" s="184"/>
      <c r="O297" s="184"/>
      <c r="P297" s="184"/>
      <c r="Q297" s="184"/>
      <c r="R297" s="184"/>
      <c r="S297" s="184"/>
      <c r="T297" s="185"/>
      <c r="AT297" s="180" t="s">
        <v>182</v>
      </c>
      <c r="AU297" s="180" t="s">
        <v>84</v>
      </c>
      <c r="AV297" s="14" t="s">
        <v>82</v>
      </c>
      <c r="AW297" s="14" t="s">
        <v>34</v>
      </c>
      <c r="AX297" s="14" t="s">
        <v>74</v>
      </c>
      <c r="AY297" s="180" t="s">
        <v>171</v>
      </c>
    </row>
    <row r="298" spans="2:51" s="14" customFormat="1" ht="12">
      <c r="B298" s="179"/>
      <c r="D298" s="160" t="s">
        <v>182</v>
      </c>
      <c r="E298" s="180" t="s">
        <v>3</v>
      </c>
      <c r="F298" s="181" t="s">
        <v>913</v>
      </c>
      <c r="H298" s="180" t="s">
        <v>3</v>
      </c>
      <c r="I298" s="182"/>
      <c r="L298" s="179"/>
      <c r="M298" s="183"/>
      <c r="N298" s="184"/>
      <c r="O298" s="184"/>
      <c r="P298" s="184"/>
      <c r="Q298" s="184"/>
      <c r="R298" s="184"/>
      <c r="S298" s="184"/>
      <c r="T298" s="185"/>
      <c r="AT298" s="180" t="s">
        <v>182</v>
      </c>
      <c r="AU298" s="180" t="s">
        <v>84</v>
      </c>
      <c r="AV298" s="14" t="s">
        <v>82</v>
      </c>
      <c r="AW298" s="14" t="s">
        <v>34</v>
      </c>
      <c r="AX298" s="14" t="s">
        <v>74</v>
      </c>
      <c r="AY298" s="180" t="s">
        <v>171</v>
      </c>
    </row>
    <row r="299" spans="2:51" s="12" customFormat="1" ht="12">
      <c r="B299" s="163"/>
      <c r="D299" s="160" t="s">
        <v>182</v>
      </c>
      <c r="E299" s="164" t="s">
        <v>3</v>
      </c>
      <c r="F299" s="165" t="s">
        <v>2679</v>
      </c>
      <c r="H299" s="166">
        <v>48.6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4" t="s">
        <v>182</v>
      </c>
      <c r="AU299" s="164" t="s">
        <v>84</v>
      </c>
      <c r="AV299" s="12" t="s">
        <v>84</v>
      </c>
      <c r="AW299" s="12" t="s">
        <v>34</v>
      </c>
      <c r="AX299" s="12" t="s">
        <v>82</v>
      </c>
      <c r="AY299" s="164" t="s">
        <v>171</v>
      </c>
    </row>
    <row r="300" spans="2:63" s="11" customFormat="1" ht="22.9" customHeight="1">
      <c r="B300" s="134"/>
      <c r="D300" s="135" t="s">
        <v>73</v>
      </c>
      <c r="E300" s="145" t="s">
        <v>935</v>
      </c>
      <c r="F300" s="145" t="s">
        <v>936</v>
      </c>
      <c r="I300" s="137"/>
      <c r="J300" s="146">
        <f>BK300</f>
        <v>0</v>
      </c>
      <c r="L300" s="134"/>
      <c r="M300" s="139"/>
      <c r="N300" s="140"/>
      <c r="O300" s="140"/>
      <c r="P300" s="141">
        <f>SUM(P301:P302)</f>
        <v>0</v>
      </c>
      <c r="Q300" s="140"/>
      <c r="R300" s="141">
        <f>SUM(R301:R302)</f>
        <v>0</v>
      </c>
      <c r="S300" s="140"/>
      <c r="T300" s="142">
        <f>SUM(T301:T302)</f>
        <v>0</v>
      </c>
      <c r="AR300" s="135" t="s">
        <v>82</v>
      </c>
      <c r="AT300" s="143" t="s">
        <v>73</v>
      </c>
      <c r="AU300" s="143" t="s">
        <v>82</v>
      </c>
      <c r="AY300" s="135" t="s">
        <v>171</v>
      </c>
      <c r="BK300" s="144">
        <f>SUM(BK301:BK302)</f>
        <v>0</v>
      </c>
    </row>
    <row r="301" spans="2:65" s="1" customFormat="1" ht="16.5" customHeight="1">
      <c r="B301" s="147"/>
      <c r="C301" s="148" t="s">
        <v>703</v>
      </c>
      <c r="D301" s="148" t="s">
        <v>173</v>
      </c>
      <c r="E301" s="149" t="s">
        <v>2684</v>
      </c>
      <c r="F301" s="150" t="s">
        <v>2685</v>
      </c>
      <c r="G301" s="151" t="s">
        <v>235</v>
      </c>
      <c r="H301" s="152">
        <v>217.2</v>
      </c>
      <c r="I301" s="153"/>
      <c r="J301" s="154">
        <f>ROUND(I301*H301,2)</f>
        <v>0</v>
      </c>
      <c r="K301" s="150" t="s">
        <v>177</v>
      </c>
      <c r="L301" s="32"/>
      <c r="M301" s="155" t="s">
        <v>3</v>
      </c>
      <c r="N301" s="156" t="s">
        <v>45</v>
      </c>
      <c r="O301" s="51"/>
      <c r="P301" s="157">
        <f>O301*H301</f>
        <v>0</v>
      </c>
      <c r="Q301" s="157">
        <v>0</v>
      </c>
      <c r="R301" s="157">
        <f>Q301*H301</f>
        <v>0</v>
      </c>
      <c r="S301" s="157">
        <v>0</v>
      </c>
      <c r="T301" s="158">
        <f>S301*H301</f>
        <v>0</v>
      </c>
      <c r="AR301" s="18" t="s">
        <v>178</v>
      </c>
      <c r="AT301" s="18" t="s">
        <v>173</v>
      </c>
      <c r="AU301" s="18" t="s">
        <v>84</v>
      </c>
      <c r="AY301" s="18" t="s">
        <v>171</v>
      </c>
      <c r="BE301" s="159">
        <f>IF(N301="základní",J301,0)</f>
        <v>0</v>
      </c>
      <c r="BF301" s="159">
        <f>IF(N301="snížená",J301,0)</f>
        <v>0</v>
      </c>
      <c r="BG301" s="159">
        <f>IF(N301="zákl. přenesená",J301,0)</f>
        <v>0</v>
      </c>
      <c r="BH301" s="159">
        <f>IF(N301="sníž. přenesená",J301,0)</f>
        <v>0</v>
      </c>
      <c r="BI301" s="159">
        <f>IF(N301="nulová",J301,0)</f>
        <v>0</v>
      </c>
      <c r="BJ301" s="18" t="s">
        <v>82</v>
      </c>
      <c r="BK301" s="159">
        <f>ROUND(I301*H301,2)</f>
        <v>0</v>
      </c>
      <c r="BL301" s="18" t="s">
        <v>178</v>
      </c>
      <c r="BM301" s="18" t="s">
        <v>2686</v>
      </c>
    </row>
    <row r="302" spans="2:47" s="1" customFormat="1" ht="19.5">
      <c r="B302" s="32"/>
      <c r="D302" s="160" t="s">
        <v>180</v>
      </c>
      <c r="F302" s="161" t="s">
        <v>2687</v>
      </c>
      <c r="I302" s="93"/>
      <c r="L302" s="32"/>
      <c r="M302" s="162"/>
      <c r="N302" s="51"/>
      <c r="O302" s="51"/>
      <c r="P302" s="51"/>
      <c r="Q302" s="51"/>
      <c r="R302" s="51"/>
      <c r="S302" s="51"/>
      <c r="T302" s="52"/>
      <c r="AT302" s="18" t="s">
        <v>180</v>
      </c>
      <c r="AU302" s="18" t="s">
        <v>84</v>
      </c>
    </row>
    <row r="303" spans="2:63" s="11" customFormat="1" ht="25.9" customHeight="1">
      <c r="B303" s="134"/>
      <c r="D303" s="135" t="s">
        <v>73</v>
      </c>
      <c r="E303" s="136" t="s">
        <v>942</v>
      </c>
      <c r="F303" s="136" t="s">
        <v>943</v>
      </c>
      <c r="I303" s="137"/>
      <c r="J303" s="138">
        <f>BK303</f>
        <v>0</v>
      </c>
      <c r="L303" s="134"/>
      <c r="M303" s="139"/>
      <c r="N303" s="140"/>
      <c r="O303" s="140"/>
      <c r="P303" s="141">
        <f>P304+P342+P373+P388+P403</f>
        <v>0</v>
      </c>
      <c r="Q303" s="140"/>
      <c r="R303" s="141">
        <f>R304+R342+R373+R388+R403</f>
        <v>2.0052057999999997</v>
      </c>
      <c r="S303" s="140"/>
      <c r="T303" s="142">
        <f>T304+T342+T373+T388+T403</f>
        <v>0</v>
      </c>
      <c r="AR303" s="135" t="s">
        <v>84</v>
      </c>
      <c r="AT303" s="143" t="s">
        <v>73</v>
      </c>
      <c r="AU303" s="143" t="s">
        <v>74</v>
      </c>
      <c r="AY303" s="135" t="s">
        <v>171</v>
      </c>
      <c r="BK303" s="144">
        <f>BK304+BK342+BK373+BK388+BK403</f>
        <v>0</v>
      </c>
    </row>
    <row r="304" spans="2:63" s="11" customFormat="1" ht="22.9" customHeight="1">
      <c r="B304" s="134"/>
      <c r="D304" s="135" t="s">
        <v>73</v>
      </c>
      <c r="E304" s="145" t="s">
        <v>944</v>
      </c>
      <c r="F304" s="145" t="s">
        <v>945</v>
      </c>
      <c r="I304" s="137"/>
      <c r="J304" s="146">
        <f>BK304</f>
        <v>0</v>
      </c>
      <c r="L304" s="134"/>
      <c r="M304" s="139"/>
      <c r="N304" s="140"/>
      <c r="O304" s="140"/>
      <c r="P304" s="141">
        <f>SUM(P305:P341)</f>
        <v>0</v>
      </c>
      <c r="Q304" s="140"/>
      <c r="R304" s="141">
        <f>SUM(R305:R341)</f>
        <v>0.9030629999999998</v>
      </c>
      <c r="S304" s="140"/>
      <c r="T304" s="142">
        <f>SUM(T305:T341)</f>
        <v>0</v>
      </c>
      <c r="AR304" s="135" t="s">
        <v>84</v>
      </c>
      <c r="AT304" s="143" t="s">
        <v>73</v>
      </c>
      <c r="AU304" s="143" t="s">
        <v>82</v>
      </c>
      <c r="AY304" s="135" t="s">
        <v>171</v>
      </c>
      <c r="BK304" s="144">
        <f>SUM(BK305:BK341)</f>
        <v>0</v>
      </c>
    </row>
    <row r="305" spans="2:65" s="1" customFormat="1" ht="16.5" customHeight="1">
      <c r="B305" s="147"/>
      <c r="C305" s="148" t="s">
        <v>707</v>
      </c>
      <c r="D305" s="148" t="s">
        <v>173</v>
      </c>
      <c r="E305" s="149" t="s">
        <v>947</v>
      </c>
      <c r="F305" s="150" t="s">
        <v>948</v>
      </c>
      <c r="G305" s="151" t="s">
        <v>176</v>
      </c>
      <c r="H305" s="152">
        <v>235.61</v>
      </c>
      <c r="I305" s="153"/>
      <c r="J305" s="154">
        <f>ROUND(I305*H305,2)</f>
        <v>0</v>
      </c>
      <c r="K305" s="150" t="s">
        <v>177</v>
      </c>
      <c r="L305" s="32"/>
      <c r="M305" s="155" t="s">
        <v>3</v>
      </c>
      <c r="N305" s="156" t="s">
        <v>45</v>
      </c>
      <c r="O305" s="51"/>
      <c r="P305" s="157">
        <f>O305*H305</f>
        <v>0</v>
      </c>
      <c r="Q305" s="157">
        <v>0</v>
      </c>
      <c r="R305" s="157">
        <f>Q305*H305</f>
        <v>0</v>
      </c>
      <c r="S305" s="157">
        <v>0</v>
      </c>
      <c r="T305" s="158">
        <f>S305*H305</f>
        <v>0</v>
      </c>
      <c r="AR305" s="18" t="s">
        <v>386</v>
      </c>
      <c r="AT305" s="18" t="s">
        <v>173</v>
      </c>
      <c r="AU305" s="18" t="s">
        <v>84</v>
      </c>
      <c r="AY305" s="18" t="s">
        <v>171</v>
      </c>
      <c r="BE305" s="159">
        <f>IF(N305="základní",J305,0)</f>
        <v>0</v>
      </c>
      <c r="BF305" s="159">
        <f>IF(N305="snížená",J305,0)</f>
        <v>0</v>
      </c>
      <c r="BG305" s="159">
        <f>IF(N305="zákl. přenesená",J305,0)</f>
        <v>0</v>
      </c>
      <c r="BH305" s="159">
        <f>IF(N305="sníž. přenesená",J305,0)</f>
        <v>0</v>
      </c>
      <c r="BI305" s="159">
        <f>IF(N305="nulová",J305,0)</f>
        <v>0</v>
      </c>
      <c r="BJ305" s="18" t="s">
        <v>82</v>
      </c>
      <c r="BK305" s="159">
        <f>ROUND(I305*H305,2)</f>
        <v>0</v>
      </c>
      <c r="BL305" s="18" t="s">
        <v>386</v>
      </c>
      <c r="BM305" s="18" t="s">
        <v>2688</v>
      </c>
    </row>
    <row r="306" spans="2:47" s="1" customFormat="1" ht="12">
      <c r="B306" s="32"/>
      <c r="D306" s="160" t="s">
        <v>180</v>
      </c>
      <c r="F306" s="161" t="s">
        <v>950</v>
      </c>
      <c r="I306" s="93"/>
      <c r="L306" s="32"/>
      <c r="M306" s="162"/>
      <c r="N306" s="51"/>
      <c r="O306" s="51"/>
      <c r="P306" s="51"/>
      <c r="Q306" s="51"/>
      <c r="R306" s="51"/>
      <c r="S306" s="51"/>
      <c r="T306" s="52"/>
      <c r="AT306" s="18" t="s">
        <v>180</v>
      </c>
      <c r="AU306" s="18" t="s">
        <v>84</v>
      </c>
    </row>
    <row r="307" spans="2:51" s="14" customFormat="1" ht="12">
      <c r="B307" s="179"/>
      <c r="D307" s="160" t="s">
        <v>182</v>
      </c>
      <c r="E307" s="180" t="s">
        <v>3</v>
      </c>
      <c r="F307" s="181" t="s">
        <v>2689</v>
      </c>
      <c r="H307" s="180" t="s">
        <v>3</v>
      </c>
      <c r="I307" s="182"/>
      <c r="L307" s="179"/>
      <c r="M307" s="183"/>
      <c r="N307" s="184"/>
      <c r="O307" s="184"/>
      <c r="P307" s="184"/>
      <c r="Q307" s="184"/>
      <c r="R307" s="184"/>
      <c r="S307" s="184"/>
      <c r="T307" s="185"/>
      <c r="AT307" s="180" t="s">
        <v>182</v>
      </c>
      <c r="AU307" s="180" t="s">
        <v>84</v>
      </c>
      <c r="AV307" s="14" t="s">
        <v>82</v>
      </c>
      <c r="AW307" s="14" t="s">
        <v>34</v>
      </c>
      <c r="AX307" s="14" t="s">
        <v>74</v>
      </c>
      <c r="AY307" s="180" t="s">
        <v>171</v>
      </c>
    </row>
    <row r="308" spans="2:51" s="12" customFormat="1" ht="12">
      <c r="B308" s="163"/>
      <c r="D308" s="160" t="s">
        <v>182</v>
      </c>
      <c r="E308" s="164" t="s">
        <v>3</v>
      </c>
      <c r="F308" s="165" t="s">
        <v>2690</v>
      </c>
      <c r="H308" s="166">
        <v>104.96</v>
      </c>
      <c r="I308" s="167"/>
      <c r="L308" s="163"/>
      <c r="M308" s="168"/>
      <c r="N308" s="169"/>
      <c r="O308" s="169"/>
      <c r="P308" s="169"/>
      <c r="Q308" s="169"/>
      <c r="R308" s="169"/>
      <c r="S308" s="169"/>
      <c r="T308" s="170"/>
      <c r="AT308" s="164" t="s">
        <v>182</v>
      </c>
      <c r="AU308" s="164" t="s">
        <v>84</v>
      </c>
      <c r="AV308" s="12" t="s">
        <v>84</v>
      </c>
      <c r="AW308" s="12" t="s">
        <v>34</v>
      </c>
      <c r="AX308" s="12" t="s">
        <v>74</v>
      </c>
      <c r="AY308" s="164" t="s">
        <v>171</v>
      </c>
    </row>
    <row r="309" spans="2:51" s="12" customFormat="1" ht="12">
      <c r="B309" s="163"/>
      <c r="D309" s="160" t="s">
        <v>182</v>
      </c>
      <c r="E309" s="164" t="s">
        <v>3</v>
      </c>
      <c r="F309" s="165" t="s">
        <v>2691</v>
      </c>
      <c r="H309" s="166">
        <v>14.04</v>
      </c>
      <c r="I309" s="167"/>
      <c r="L309" s="163"/>
      <c r="M309" s="168"/>
      <c r="N309" s="169"/>
      <c r="O309" s="169"/>
      <c r="P309" s="169"/>
      <c r="Q309" s="169"/>
      <c r="R309" s="169"/>
      <c r="S309" s="169"/>
      <c r="T309" s="170"/>
      <c r="AT309" s="164" t="s">
        <v>182</v>
      </c>
      <c r="AU309" s="164" t="s">
        <v>84</v>
      </c>
      <c r="AV309" s="12" t="s">
        <v>84</v>
      </c>
      <c r="AW309" s="12" t="s">
        <v>34</v>
      </c>
      <c r="AX309" s="12" t="s">
        <v>74</v>
      </c>
      <c r="AY309" s="164" t="s">
        <v>171</v>
      </c>
    </row>
    <row r="310" spans="2:51" s="12" customFormat="1" ht="12">
      <c r="B310" s="163"/>
      <c r="D310" s="160" t="s">
        <v>182</v>
      </c>
      <c r="E310" s="164" t="s">
        <v>3</v>
      </c>
      <c r="F310" s="165" t="s">
        <v>2692</v>
      </c>
      <c r="H310" s="166">
        <v>116.61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4" t="s">
        <v>182</v>
      </c>
      <c r="AU310" s="164" t="s">
        <v>84</v>
      </c>
      <c r="AV310" s="12" t="s">
        <v>84</v>
      </c>
      <c r="AW310" s="12" t="s">
        <v>34</v>
      </c>
      <c r="AX310" s="12" t="s">
        <v>74</v>
      </c>
      <c r="AY310" s="164" t="s">
        <v>171</v>
      </c>
    </row>
    <row r="311" spans="2:51" s="13" customFormat="1" ht="12">
      <c r="B311" s="171"/>
      <c r="D311" s="160" t="s">
        <v>182</v>
      </c>
      <c r="E311" s="172" t="s">
        <v>3</v>
      </c>
      <c r="F311" s="173" t="s">
        <v>201</v>
      </c>
      <c r="H311" s="174">
        <v>235.61</v>
      </c>
      <c r="I311" s="175"/>
      <c r="L311" s="171"/>
      <c r="M311" s="176"/>
      <c r="N311" s="177"/>
      <c r="O311" s="177"/>
      <c r="P311" s="177"/>
      <c r="Q311" s="177"/>
      <c r="R311" s="177"/>
      <c r="S311" s="177"/>
      <c r="T311" s="178"/>
      <c r="AT311" s="172" t="s">
        <v>182</v>
      </c>
      <c r="AU311" s="172" t="s">
        <v>84</v>
      </c>
      <c r="AV311" s="13" t="s">
        <v>178</v>
      </c>
      <c r="AW311" s="13" t="s">
        <v>34</v>
      </c>
      <c r="AX311" s="13" t="s">
        <v>82</v>
      </c>
      <c r="AY311" s="172" t="s">
        <v>171</v>
      </c>
    </row>
    <row r="312" spans="2:65" s="1" customFormat="1" ht="16.5" customHeight="1">
      <c r="B312" s="147"/>
      <c r="C312" s="189" t="s">
        <v>714</v>
      </c>
      <c r="D312" s="189" t="s">
        <v>408</v>
      </c>
      <c r="E312" s="190" t="s">
        <v>952</v>
      </c>
      <c r="F312" s="191" t="s">
        <v>953</v>
      </c>
      <c r="G312" s="192" t="s">
        <v>235</v>
      </c>
      <c r="H312" s="193">
        <v>0.071</v>
      </c>
      <c r="I312" s="194"/>
      <c r="J312" s="195">
        <f>ROUND(I312*H312,2)</f>
        <v>0</v>
      </c>
      <c r="K312" s="191" t="s">
        <v>177</v>
      </c>
      <c r="L312" s="196"/>
      <c r="M312" s="197" t="s">
        <v>3</v>
      </c>
      <c r="N312" s="198" t="s">
        <v>45</v>
      </c>
      <c r="O312" s="51"/>
      <c r="P312" s="157">
        <f>O312*H312</f>
        <v>0</v>
      </c>
      <c r="Q312" s="157">
        <v>1</v>
      </c>
      <c r="R312" s="157">
        <f>Q312*H312</f>
        <v>0.071</v>
      </c>
      <c r="S312" s="157">
        <v>0</v>
      </c>
      <c r="T312" s="158">
        <f>S312*H312</f>
        <v>0</v>
      </c>
      <c r="AR312" s="18" t="s">
        <v>506</v>
      </c>
      <c r="AT312" s="18" t="s">
        <v>408</v>
      </c>
      <c r="AU312" s="18" t="s">
        <v>84</v>
      </c>
      <c r="AY312" s="18" t="s">
        <v>171</v>
      </c>
      <c r="BE312" s="159">
        <f>IF(N312="základní",J312,0)</f>
        <v>0</v>
      </c>
      <c r="BF312" s="159">
        <f>IF(N312="snížená",J312,0)</f>
        <v>0</v>
      </c>
      <c r="BG312" s="159">
        <f>IF(N312="zákl. přenesená",J312,0)</f>
        <v>0</v>
      </c>
      <c r="BH312" s="159">
        <f>IF(N312="sníž. přenesená",J312,0)</f>
        <v>0</v>
      </c>
      <c r="BI312" s="159">
        <f>IF(N312="nulová",J312,0)</f>
        <v>0</v>
      </c>
      <c r="BJ312" s="18" t="s">
        <v>82</v>
      </c>
      <c r="BK312" s="159">
        <f>ROUND(I312*H312,2)</f>
        <v>0</v>
      </c>
      <c r="BL312" s="18" t="s">
        <v>386</v>
      </c>
      <c r="BM312" s="18" t="s">
        <v>2693</v>
      </c>
    </row>
    <row r="313" spans="2:47" s="1" customFormat="1" ht="12">
      <c r="B313" s="32"/>
      <c r="D313" s="160" t="s">
        <v>180</v>
      </c>
      <c r="F313" s="161" t="s">
        <v>953</v>
      </c>
      <c r="I313" s="93"/>
      <c r="L313" s="32"/>
      <c r="M313" s="162"/>
      <c r="N313" s="51"/>
      <c r="O313" s="51"/>
      <c r="P313" s="51"/>
      <c r="Q313" s="51"/>
      <c r="R313" s="51"/>
      <c r="S313" s="51"/>
      <c r="T313" s="52"/>
      <c r="AT313" s="18" t="s">
        <v>180</v>
      </c>
      <c r="AU313" s="18" t="s">
        <v>84</v>
      </c>
    </row>
    <row r="314" spans="2:51" s="12" customFormat="1" ht="12">
      <c r="B314" s="163"/>
      <c r="D314" s="160" t="s">
        <v>182</v>
      </c>
      <c r="F314" s="165" t="s">
        <v>2694</v>
      </c>
      <c r="H314" s="166">
        <v>0.071</v>
      </c>
      <c r="I314" s="167"/>
      <c r="L314" s="163"/>
      <c r="M314" s="168"/>
      <c r="N314" s="169"/>
      <c r="O314" s="169"/>
      <c r="P314" s="169"/>
      <c r="Q314" s="169"/>
      <c r="R314" s="169"/>
      <c r="S314" s="169"/>
      <c r="T314" s="170"/>
      <c r="AT314" s="164" t="s">
        <v>182</v>
      </c>
      <c r="AU314" s="164" t="s">
        <v>84</v>
      </c>
      <c r="AV314" s="12" t="s">
        <v>84</v>
      </c>
      <c r="AW314" s="12" t="s">
        <v>4</v>
      </c>
      <c r="AX314" s="12" t="s">
        <v>82</v>
      </c>
      <c r="AY314" s="164" t="s">
        <v>171</v>
      </c>
    </row>
    <row r="315" spans="2:65" s="1" customFormat="1" ht="16.5" customHeight="1">
      <c r="B315" s="147"/>
      <c r="C315" s="148" t="s">
        <v>719</v>
      </c>
      <c r="D315" s="148" t="s">
        <v>173</v>
      </c>
      <c r="E315" s="149" t="s">
        <v>970</v>
      </c>
      <c r="F315" s="150" t="s">
        <v>971</v>
      </c>
      <c r="G315" s="151" t="s">
        <v>176</v>
      </c>
      <c r="H315" s="152">
        <v>51</v>
      </c>
      <c r="I315" s="153"/>
      <c r="J315" s="154">
        <f>ROUND(I315*H315,2)</f>
        <v>0</v>
      </c>
      <c r="K315" s="150" t="s">
        <v>177</v>
      </c>
      <c r="L315" s="32"/>
      <c r="M315" s="155" t="s">
        <v>3</v>
      </c>
      <c r="N315" s="156" t="s">
        <v>45</v>
      </c>
      <c r="O315" s="51"/>
      <c r="P315" s="157">
        <f>O315*H315</f>
        <v>0</v>
      </c>
      <c r="Q315" s="157">
        <v>0</v>
      </c>
      <c r="R315" s="157">
        <f>Q315*H315</f>
        <v>0</v>
      </c>
      <c r="S315" s="157">
        <v>0</v>
      </c>
      <c r="T315" s="158">
        <f>S315*H315</f>
        <v>0</v>
      </c>
      <c r="AR315" s="18" t="s">
        <v>386</v>
      </c>
      <c r="AT315" s="18" t="s">
        <v>173</v>
      </c>
      <c r="AU315" s="18" t="s">
        <v>84</v>
      </c>
      <c r="AY315" s="18" t="s">
        <v>171</v>
      </c>
      <c r="BE315" s="159">
        <f>IF(N315="základní",J315,0)</f>
        <v>0</v>
      </c>
      <c r="BF315" s="159">
        <f>IF(N315="snížená",J315,0)</f>
        <v>0</v>
      </c>
      <c r="BG315" s="159">
        <f>IF(N315="zákl. přenesená",J315,0)</f>
        <v>0</v>
      </c>
      <c r="BH315" s="159">
        <f>IF(N315="sníž. přenesená",J315,0)</f>
        <v>0</v>
      </c>
      <c r="BI315" s="159">
        <f>IF(N315="nulová",J315,0)</f>
        <v>0</v>
      </c>
      <c r="BJ315" s="18" t="s">
        <v>82</v>
      </c>
      <c r="BK315" s="159">
        <f>ROUND(I315*H315,2)</f>
        <v>0</v>
      </c>
      <c r="BL315" s="18" t="s">
        <v>386</v>
      </c>
      <c r="BM315" s="18" t="s">
        <v>2695</v>
      </c>
    </row>
    <row r="316" spans="2:47" s="1" customFormat="1" ht="12">
      <c r="B316" s="32"/>
      <c r="D316" s="160" t="s">
        <v>180</v>
      </c>
      <c r="F316" s="161" t="s">
        <v>973</v>
      </c>
      <c r="I316" s="93"/>
      <c r="L316" s="32"/>
      <c r="M316" s="162"/>
      <c r="N316" s="51"/>
      <c r="O316" s="51"/>
      <c r="P316" s="51"/>
      <c r="Q316" s="51"/>
      <c r="R316" s="51"/>
      <c r="S316" s="51"/>
      <c r="T316" s="52"/>
      <c r="AT316" s="18" t="s">
        <v>180</v>
      </c>
      <c r="AU316" s="18" t="s">
        <v>84</v>
      </c>
    </row>
    <row r="317" spans="2:51" s="12" customFormat="1" ht="12">
      <c r="B317" s="163"/>
      <c r="D317" s="160" t="s">
        <v>182</v>
      </c>
      <c r="E317" s="164" t="s">
        <v>3</v>
      </c>
      <c r="F317" s="165" t="s">
        <v>2696</v>
      </c>
      <c r="H317" s="166">
        <v>22.8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4" t="s">
        <v>182</v>
      </c>
      <c r="AU317" s="164" t="s">
        <v>84</v>
      </c>
      <c r="AV317" s="12" t="s">
        <v>84</v>
      </c>
      <c r="AW317" s="12" t="s">
        <v>34</v>
      </c>
      <c r="AX317" s="12" t="s">
        <v>74</v>
      </c>
      <c r="AY317" s="164" t="s">
        <v>171</v>
      </c>
    </row>
    <row r="318" spans="2:51" s="12" customFormat="1" ht="12">
      <c r="B318" s="163"/>
      <c r="D318" s="160" t="s">
        <v>182</v>
      </c>
      <c r="E318" s="164" t="s">
        <v>3</v>
      </c>
      <c r="F318" s="165" t="s">
        <v>2697</v>
      </c>
      <c r="H318" s="166">
        <v>28.2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4" t="s">
        <v>182</v>
      </c>
      <c r="AU318" s="164" t="s">
        <v>84</v>
      </c>
      <c r="AV318" s="12" t="s">
        <v>84</v>
      </c>
      <c r="AW318" s="12" t="s">
        <v>34</v>
      </c>
      <c r="AX318" s="12" t="s">
        <v>74</v>
      </c>
      <c r="AY318" s="164" t="s">
        <v>171</v>
      </c>
    </row>
    <row r="319" spans="2:51" s="13" customFormat="1" ht="12">
      <c r="B319" s="171"/>
      <c r="D319" s="160" t="s">
        <v>182</v>
      </c>
      <c r="E319" s="172" t="s">
        <v>3</v>
      </c>
      <c r="F319" s="173" t="s">
        <v>201</v>
      </c>
      <c r="H319" s="174">
        <v>51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182</v>
      </c>
      <c r="AU319" s="172" t="s">
        <v>84</v>
      </c>
      <c r="AV319" s="13" t="s">
        <v>178</v>
      </c>
      <c r="AW319" s="13" t="s">
        <v>34</v>
      </c>
      <c r="AX319" s="13" t="s">
        <v>82</v>
      </c>
      <c r="AY319" s="172" t="s">
        <v>171</v>
      </c>
    </row>
    <row r="320" spans="2:65" s="1" customFormat="1" ht="16.5" customHeight="1">
      <c r="B320" s="147"/>
      <c r="C320" s="189" t="s">
        <v>732</v>
      </c>
      <c r="D320" s="189" t="s">
        <v>408</v>
      </c>
      <c r="E320" s="190" t="s">
        <v>952</v>
      </c>
      <c r="F320" s="191" t="s">
        <v>953</v>
      </c>
      <c r="G320" s="192" t="s">
        <v>235</v>
      </c>
      <c r="H320" s="193">
        <v>0.018</v>
      </c>
      <c r="I320" s="194"/>
      <c r="J320" s="195">
        <f>ROUND(I320*H320,2)</f>
        <v>0</v>
      </c>
      <c r="K320" s="191" t="s">
        <v>177</v>
      </c>
      <c r="L320" s="196"/>
      <c r="M320" s="197" t="s">
        <v>3</v>
      </c>
      <c r="N320" s="198" t="s">
        <v>45</v>
      </c>
      <c r="O320" s="51"/>
      <c r="P320" s="157">
        <f>O320*H320</f>
        <v>0</v>
      </c>
      <c r="Q320" s="157">
        <v>1</v>
      </c>
      <c r="R320" s="157">
        <f>Q320*H320</f>
        <v>0.018</v>
      </c>
      <c r="S320" s="157">
        <v>0</v>
      </c>
      <c r="T320" s="158">
        <f>S320*H320</f>
        <v>0</v>
      </c>
      <c r="AR320" s="18" t="s">
        <v>506</v>
      </c>
      <c r="AT320" s="18" t="s">
        <v>408</v>
      </c>
      <c r="AU320" s="18" t="s">
        <v>84</v>
      </c>
      <c r="AY320" s="18" t="s">
        <v>171</v>
      </c>
      <c r="BE320" s="159">
        <f>IF(N320="základní",J320,0)</f>
        <v>0</v>
      </c>
      <c r="BF320" s="159">
        <f>IF(N320="snížená",J320,0)</f>
        <v>0</v>
      </c>
      <c r="BG320" s="159">
        <f>IF(N320="zákl. přenesená",J320,0)</f>
        <v>0</v>
      </c>
      <c r="BH320" s="159">
        <f>IF(N320="sníž. přenesená",J320,0)</f>
        <v>0</v>
      </c>
      <c r="BI320" s="159">
        <f>IF(N320="nulová",J320,0)</f>
        <v>0</v>
      </c>
      <c r="BJ320" s="18" t="s">
        <v>82</v>
      </c>
      <c r="BK320" s="159">
        <f>ROUND(I320*H320,2)</f>
        <v>0</v>
      </c>
      <c r="BL320" s="18" t="s">
        <v>386</v>
      </c>
      <c r="BM320" s="18" t="s">
        <v>2698</v>
      </c>
    </row>
    <row r="321" spans="2:47" s="1" customFormat="1" ht="12">
      <c r="B321" s="32"/>
      <c r="D321" s="160" t="s">
        <v>180</v>
      </c>
      <c r="F321" s="161" t="s">
        <v>953</v>
      </c>
      <c r="I321" s="93"/>
      <c r="L321" s="32"/>
      <c r="M321" s="162"/>
      <c r="N321" s="51"/>
      <c r="O321" s="51"/>
      <c r="P321" s="51"/>
      <c r="Q321" s="51"/>
      <c r="R321" s="51"/>
      <c r="S321" s="51"/>
      <c r="T321" s="52"/>
      <c r="AT321" s="18" t="s">
        <v>180</v>
      </c>
      <c r="AU321" s="18" t="s">
        <v>84</v>
      </c>
    </row>
    <row r="322" spans="2:51" s="12" customFormat="1" ht="12">
      <c r="B322" s="163"/>
      <c r="D322" s="160" t="s">
        <v>182</v>
      </c>
      <c r="F322" s="165" t="s">
        <v>2699</v>
      </c>
      <c r="H322" s="166">
        <v>0.018</v>
      </c>
      <c r="I322" s="167"/>
      <c r="L322" s="163"/>
      <c r="M322" s="168"/>
      <c r="N322" s="169"/>
      <c r="O322" s="169"/>
      <c r="P322" s="169"/>
      <c r="Q322" s="169"/>
      <c r="R322" s="169"/>
      <c r="S322" s="169"/>
      <c r="T322" s="170"/>
      <c r="AT322" s="164" t="s">
        <v>182</v>
      </c>
      <c r="AU322" s="164" t="s">
        <v>84</v>
      </c>
      <c r="AV322" s="12" t="s">
        <v>84</v>
      </c>
      <c r="AW322" s="12" t="s">
        <v>4</v>
      </c>
      <c r="AX322" s="12" t="s">
        <v>82</v>
      </c>
      <c r="AY322" s="164" t="s">
        <v>171</v>
      </c>
    </row>
    <row r="323" spans="2:65" s="1" customFormat="1" ht="16.5" customHeight="1">
      <c r="B323" s="147"/>
      <c r="C323" s="148" t="s">
        <v>738</v>
      </c>
      <c r="D323" s="148" t="s">
        <v>173</v>
      </c>
      <c r="E323" s="149" t="s">
        <v>992</v>
      </c>
      <c r="F323" s="150" t="s">
        <v>993</v>
      </c>
      <c r="G323" s="151" t="s">
        <v>176</v>
      </c>
      <c r="H323" s="152">
        <v>116.61</v>
      </c>
      <c r="I323" s="153"/>
      <c r="J323" s="154">
        <f>ROUND(I323*H323,2)</f>
        <v>0</v>
      </c>
      <c r="K323" s="150" t="s">
        <v>177</v>
      </c>
      <c r="L323" s="32"/>
      <c r="M323" s="155" t="s">
        <v>3</v>
      </c>
      <c r="N323" s="156" t="s">
        <v>45</v>
      </c>
      <c r="O323" s="51"/>
      <c r="P323" s="157">
        <f>O323*H323</f>
        <v>0</v>
      </c>
      <c r="Q323" s="157">
        <v>0.0004</v>
      </c>
      <c r="R323" s="157">
        <f>Q323*H323</f>
        <v>0.046644000000000005</v>
      </c>
      <c r="S323" s="157">
        <v>0</v>
      </c>
      <c r="T323" s="158">
        <f>S323*H323</f>
        <v>0</v>
      </c>
      <c r="AR323" s="18" t="s">
        <v>386</v>
      </c>
      <c r="AT323" s="18" t="s">
        <v>173</v>
      </c>
      <c r="AU323" s="18" t="s">
        <v>84</v>
      </c>
      <c r="AY323" s="18" t="s">
        <v>171</v>
      </c>
      <c r="BE323" s="159">
        <f>IF(N323="základní",J323,0)</f>
        <v>0</v>
      </c>
      <c r="BF323" s="159">
        <f>IF(N323="snížená",J323,0)</f>
        <v>0</v>
      </c>
      <c r="BG323" s="159">
        <f>IF(N323="zákl. přenesená",J323,0)</f>
        <v>0</v>
      </c>
      <c r="BH323" s="159">
        <f>IF(N323="sníž. přenesená",J323,0)</f>
        <v>0</v>
      </c>
      <c r="BI323" s="159">
        <f>IF(N323="nulová",J323,0)</f>
        <v>0</v>
      </c>
      <c r="BJ323" s="18" t="s">
        <v>82</v>
      </c>
      <c r="BK323" s="159">
        <f>ROUND(I323*H323,2)</f>
        <v>0</v>
      </c>
      <c r="BL323" s="18" t="s">
        <v>386</v>
      </c>
      <c r="BM323" s="18" t="s">
        <v>2700</v>
      </c>
    </row>
    <row r="324" spans="2:47" s="1" customFormat="1" ht="12">
      <c r="B324" s="32"/>
      <c r="D324" s="160" t="s">
        <v>180</v>
      </c>
      <c r="F324" s="161" t="s">
        <v>995</v>
      </c>
      <c r="I324" s="93"/>
      <c r="L324" s="32"/>
      <c r="M324" s="162"/>
      <c r="N324" s="51"/>
      <c r="O324" s="51"/>
      <c r="P324" s="51"/>
      <c r="Q324" s="51"/>
      <c r="R324" s="51"/>
      <c r="S324" s="51"/>
      <c r="T324" s="52"/>
      <c r="AT324" s="18" t="s">
        <v>180</v>
      </c>
      <c r="AU324" s="18" t="s">
        <v>84</v>
      </c>
    </row>
    <row r="325" spans="2:51" s="14" customFormat="1" ht="12">
      <c r="B325" s="179"/>
      <c r="D325" s="160" t="s">
        <v>182</v>
      </c>
      <c r="E325" s="180" t="s">
        <v>3</v>
      </c>
      <c r="F325" s="181" t="s">
        <v>2689</v>
      </c>
      <c r="H325" s="180" t="s">
        <v>3</v>
      </c>
      <c r="I325" s="182"/>
      <c r="L325" s="179"/>
      <c r="M325" s="183"/>
      <c r="N325" s="184"/>
      <c r="O325" s="184"/>
      <c r="P325" s="184"/>
      <c r="Q325" s="184"/>
      <c r="R325" s="184"/>
      <c r="S325" s="184"/>
      <c r="T325" s="185"/>
      <c r="AT325" s="180" t="s">
        <v>182</v>
      </c>
      <c r="AU325" s="180" t="s">
        <v>84</v>
      </c>
      <c r="AV325" s="14" t="s">
        <v>82</v>
      </c>
      <c r="AW325" s="14" t="s">
        <v>34</v>
      </c>
      <c r="AX325" s="14" t="s">
        <v>74</v>
      </c>
      <c r="AY325" s="180" t="s">
        <v>171</v>
      </c>
    </row>
    <row r="326" spans="2:51" s="12" customFormat="1" ht="12">
      <c r="B326" s="163"/>
      <c r="D326" s="160" t="s">
        <v>182</v>
      </c>
      <c r="E326" s="164" t="s">
        <v>3</v>
      </c>
      <c r="F326" s="165" t="s">
        <v>2701</v>
      </c>
      <c r="H326" s="166">
        <v>116.61</v>
      </c>
      <c r="I326" s="167"/>
      <c r="L326" s="163"/>
      <c r="M326" s="168"/>
      <c r="N326" s="169"/>
      <c r="O326" s="169"/>
      <c r="P326" s="169"/>
      <c r="Q326" s="169"/>
      <c r="R326" s="169"/>
      <c r="S326" s="169"/>
      <c r="T326" s="170"/>
      <c r="AT326" s="164" t="s">
        <v>182</v>
      </c>
      <c r="AU326" s="164" t="s">
        <v>84</v>
      </c>
      <c r="AV326" s="12" t="s">
        <v>84</v>
      </c>
      <c r="AW326" s="12" t="s">
        <v>34</v>
      </c>
      <c r="AX326" s="12" t="s">
        <v>82</v>
      </c>
      <c r="AY326" s="164" t="s">
        <v>171</v>
      </c>
    </row>
    <row r="327" spans="2:65" s="1" customFormat="1" ht="22.5" customHeight="1">
      <c r="B327" s="147"/>
      <c r="C327" s="189" t="s">
        <v>743</v>
      </c>
      <c r="D327" s="189" t="s">
        <v>408</v>
      </c>
      <c r="E327" s="190" t="s">
        <v>997</v>
      </c>
      <c r="F327" s="191" t="s">
        <v>998</v>
      </c>
      <c r="G327" s="192" t="s">
        <v>176</v>
      </c>
      <c r="H327" s="193">
        <v>134.102</v>
      </c>
      <c r="I327" s="194"/>
      <c r="J327" s="195">
        <f>ROUND(I327*H327,2)</f>
        <v>0</v>
      </c>
      <c r="K327" s="191" t="s">
        <v>177</v>
      </c>
      <c r="L327" s="196"/>
      <c r="M327" s="197" t="s">
        <v>3</v>
      </c>
      <c r="N327" s="198" t="s">
        <v>45</v>
      </c>
      <c r="O327" s="51"/>
      <c r="P327" s="157">
        <f>O327*H327</f>
        <v>0</v>
      </c>
      <c r="Q327" s="157">
        <v>0.0045</v>
      </c>
      <c r="R327" s="157">
        <f>Q327*H327</f>
        <v>0.603459</v>
      </c>
      <c r="S327" s="157">
        <v>0</v>
      </c>
      <c r="T327" s="158">
        <f>S327*H327</f>
        <v>0</v>
      </c>
      <c r="AR327" s="18" t="s">
        <v>506</v>
      </c>
      <c r="AT327" s="18" t="s">
        <v>408</v>
      </c>
      <c r="AU327" s="18" t="s">
        <v>84</v>
      </c>
      <c r="AY327" s="18" t="s">
        <v>171</v>
      </c>
      <c r="BE327" s="159">
        <f>IF(N327="základní",J327,0)</f>
        <v>0</v>
      </c>
      <c r="BF327" s="159">
        <f>IF(N327="snížená",J327,0)</f>
        <v>0</v>
      </c>
      <c r="BG327" s="159">
        <f>IF(N327="zákl. přenesená",J327,0)</f>
        <v>0</v>
      </c>
      <c r="BH327" s="159">
        <f>IF(N327="sníž. přenesená",J327,0)</f>
        <v>0</v>
      </c>
      <c r="BI327" s="159">
        <f>IF(N327="nulová",J327,0)</f>
        <v>0</v>
      </c>
      <c r="BJ327" s="18" t="s">
        <v>82</v>
      </c>
      <c r="BK327" s="159">
        <f>ROUND(I327*H327,2)</f>
        <v>0</v>
      </c>
      <c r="BL327" s="18" t="s">
        <v>386</v>
      </c>
      <c r="BM327" s="18" t="s">
        <v>2702</v>
      </c>
    </row>
    <row r="328" spans="2:47" s="1" customFormat="1" ht="12">
      <c r="B328" s="32"/>
      <c r="D328" s="160" t="s">
        <v>180</v>
      </c>
      <c r="F328" s="161" t="s">
        <v>998</v>
      </c>
      <c r="I328" s="93"/>
      <c r="L328" s="32"/>
      <c r="M328" s="162"/>
      <c r="N328" s="51"/>
      <c r="O328" s="51"/>
      <c r="P328" s="51"/>
      <c r="Q328" s="51"/>
      <c r="R328" s="51"/>
      <c r="S328" s="51"/>
      <c r="T328" s="52"/>
      <c r="AT328" s="18" t="s">
        <v>180</v>
      </c>
      <c r="AU328" s="18" t="s">
        <v>84</v>
      </c>
    </row>
    <row r="329" spans="2:51" s="12" customFormat="1" ht="12">
      <c r="B329" s="163"/>
      <c r="D329" s="160" t="s">
        <v>182</v>
      </c>
      <c r="F329" s="165" t="s">
        <v>2703</v>
      </c>
      <c r="H329" s="166">
        <v>134.102</v>
      </c>
      <c r="I329" s="167"/>
      <c r="L329" s="163"/>
      <c r="M329" s="168"/>
      <c r="N329" s="169"/>
      <c r="O329" s="169"/>
      <c r="P329" s="169"/>
      <c r="Q329" s="169"/>
      <c r="R329" s="169"/>
      <c r="S329" s="169"/>
      <c r="T329" s="170"/>
      <c r="AT329" s="164" t="s">
        <v>182</v>
      </c>
      <c r="AU329" s="164" t="s">
        <v>84</v>
      </c>
      <c r="AV329" s="12" t="s">
        <v>84</v>
      </c>
      <c r="AW329" s="12" t="s">
        <v>4</v>
      </c>
      <c r="AX329" s="12" t="s">
        <v>82</v>
      </c>
      <c r="AY329" s="164" t="s">
        <v>171</v>
      </c>
    </row>
    <row r="330" spans="2:65" s="1" customFormat="1" ht="16.5" customHeight="1">
      <c r="B330" s="147"/>
      <c r="C330" s="148" t="s">
        <v>750</v>
      </c>
      <c r="D330" s="148" t="s">
        <v>173</v>
      </c>
      <c r="E330" s="149" t="s">
        <v>1002</v>
      </c>
      <c r="F330" s="150" t="s">
        <v>1003</v>
      </c>
      <c r="G330" s="151" t="s">
        <v>176</v>
      </c>
      <c r="H330" s="152">
        <v>28.2</v>
      </c>
      <c r="I330" s="153"/>
      <c r="J330" s="154">
        <f>ROUND(I330*H330,2)</f>
        <v>0</v>
      </c>
      <c r="K330" s="150" t="s">
        <v>177</v>
      </c>
      <c r="L330" s="32"/>
      <c r="M330" s="155" t="s">
        <v>3</v>
      </c>
      <c r="N330" s="156" t="s">
        <v>45</v>
      </c>
      <c r="O330" s="51"/>
      <c r="P330" s="157">
        <f>O330*H330</f>
        <v>0</v>
      </c>
      <c r="Q330" s="157">
        <v>0.0004</v>
      </c>
      <c r="R330" s="157">
        <f>Q330*H330</f>
        <v>0.01128</v>
      </c>
      <c r="S330" s="157">
        <v>0</v>
      </c>
      <c r="T330" s="158">
        <f>S330*H330</f>
        <v>0</v>
      </c>
      <c r="AR330" s="18" t="s">
        <v>386</v>
      </c>
      <c r="AT330" s="18" t="s">
        <v>173</v>
      </c>
      <c r="AU330" s="18" t="s">
        <v>84</v>
      </c>
      <c r="AY330" s="18" t="s">
        <v>171</v>
      </c>
      <c r="BE330" s="159">
        <f>IF(N330="základní",J330,0)</f>
        <v>0</v>
      </c>
      <c r="BF330" s="159">
        <f>IF(N330="snížená",J330,0)</f>
        <v>0</v>
      </c>
      <c r="BG330" s="159">
        <f>IF(N330="zákl. přenesená",J330,0)</f>
        <v>0</v>
      </c>
      <c r="BH330" s="159">
        <f>IF(N330="sníž. přenesená",J330,0)</f>
        <v>0</v>
      </c>
      <c r="BI330" s="159">
        <f>IF(N330="nulová",J330,0)</f>
        <v>0</v>
      </c>
      <c r="BJ330" s="18" t="s">
        <v>82</v>
      </c>
      <c r="BK330" s="159">
        <f>ROUND(I330*H330,2)</f>
        <v>0</v>
      </c>
      <c r="BL330" s="18" t="s">
        <v>386</v>
      </c>
      <c r="BM330" s="18" t="s">
        <v>2704</v>
      </c>
    </row>
    <row r="331" spans="2:47" s="1" customFormat="1" ht="12">
      <c r="B331" s="32"/>
      <c r="D331" s="160" t="s">
        <v>180</v>
      </c>
      <c r="F331" s="161" t="s">
        <v>1005</v>
      </c>
      <c r="I331" s="93"/>
      <c r="L331" s="32"/>
      <c r="M331" s="162"/>
      <c r="N331" s="51"/>
      <c r="O331" s="51"/>
      <c r="P331" s="51"/>
      <c r="Q331" s="51"/>
      <c r="R331" s="51"/>
      <c r="S331" s="51"/>
      <c r="T331" s="52"/>
      <c r="AT331" s="18" t="s">
        <v>180</v>
      </c>
      <c r="AU331" s="18" t="s">
        <v>84</v>
      </c>
    </row>
    <row r="332" spans="2:51" s="12" customFormat="1" ht="12">
      <c r="B332" s="163"/>
      <c r="D332" s="160" t="s">
        <v>182</v>
      </c>
      <c r="E332" s="164" t="s">
        <v>3</v>
      </c>
      <c r="F332" s="165" t="s">
        <v>2705</v>
      </c>
      <c r="H332" s="166">
        <v>28.2</v>
      </c>
      <c r="I332" s="167"/>
      <c r="L332" s="163"/>
      <c r="M332" s="168"/>
      <c r="N332" s="169"/>
      <c r="O332" s="169"/>
      <c r="P332" s="169"/>
      <c r="Q332" s="169"/>
      <c r="R332" s="169"/>
      <c r="S332" s="169"/>
      <c r="T332" s="170"/>
      <c r="AT332" s="164" t="s">
        <v>182</v>
      </c>
      <c r="AU332" s="164" t="s">
        <v>84</v>
      </c>
      <c r="AV332" s="12" t="s">
        <v>84</v>
      </c>
      <c r="AW332" s="12" t="s">
        <v>34</v>
      </c>
      <c r="AX332" s="12" t="s">
        <v>82</v>
      </c>
      <c r="AY332" s="164" t="s">
        <v>171</v>
      </c>
    </row>
    <row r="333" spans="2:65" s="1" customFormat="1" ht="22.5" customHeight="1">
      <c r="B333" s="147"/>
      <c r="C333" s="189" t="s">
        <v>755</v>
      </c>
      <c r="D333" s="189" t="s">
        <v>408</v>
      </c>
      <c r="E333" s="190" t="s">
        <v>997</v>
      </c>
      <c r="F333" s="191" t="s">
        <v>998</v>
      </c>
      <c r="G333" s="192" t="s">
        <v>176</v>
      </c>
      <c r="H333" s="193">
        <v>33.84</v>
      </c>
      <c r="I333" s="194"/>
      <c r="J333" s="195">
        <f>ROUND(I333*H333,2)</f>
        <v>0</v>
      </c>
      <c r="K333" s="191" t="s">
        <v>177</v>
      </c>
      <c r="L333" s="196"/>
      <c r="M333" s="197" t="s">
        <v>3</v>
      </c>
      <c r="N333" s="198" t="s">
        <v>45</v>
      </c>
      <c r="O333" s="51"/>
      <c r="P333" s="157">
        <f>O333*H333</f>
        <v>0</v>
      </c>
      <c r="Q333" s="157">
        <v>0.0045</v>
      </c>
      <c r="R333" s="157">
        <f>Q333*H333</f>
        <v>0.15228</v>
      </c>
      <c r="S333" s="157">
        <v>0</v>
      </c>
      <c r="T333" s="158">
        <f>S333*H333</f>
        <v>0</v>
      </c>
      <c r="AR333" s="18" t="s">
        <v>506</v>
      </c>
      <c r="AT333" s="18" t="s">
        <v>408</v>
      </c>
      <c r="AU333" s="18" t="s">
        <v>84</v>
      </c>
      <c r="AY333" s="18" t="s">
        <v>171</v>
      </c>
      <c r="BE333" s="159">
        <f>IF(N333="základní",J333,0)</f>
        <v>0</v>
      </c>
      <c r="BF333" s="159">
        <f>IF(N333="snížená",J333,0)</f>
        <v>0</v>
      </c>
      <c r="BG333" s="159">
        <f>IF(N333="zákl. přenesená",J333,0)</f>
        <v>0</v>
      </c>
      <c r="BH333" s="159">
        <f>IF(N333="sníž. přenesená",J333,0)</f>
        <v>0</v>
      </c>
      <c r="BI333" s="159">
        <f>IF(N333="nulová",J333,0)</f>
        <v>0</v>
      </c>
      <c r="BJ333" s="18" t="s">
        <v>82</v>
      </c>
      <c r="BK333" s="159">
        <f>ROUND(I333*H333,2)</f>
        <v>0</v>
      </c>
      <c r="BL333" s="18" t="s">
        <v>386</v>
      </c>
      <c r="BM333" s="18" t="s">
        <v>2706</v>
      </c>
    </row>
    <row r="334" spans="2:47" s="1" customFormat="1" ht="12">
      <c r="B334" s="32"/>
      <c r="D334" s="160" t="s">
        <v>180</v>
      </c>
      <c r="F334" s="161" t="s">
        <v>998</v>
      </c>
      <c r="I334" s="93"/>
      <c r="L334" s="32"/>
      <c r="M334" s="162"/>
      <c r="N334" s="51"/>
      <c r="O334" s="51"/>
      <c r="P334" s="51"/>
      <c r="Q334" s="51"/>
      <c r="R334" s="51"/>
      <c r="S334" s="51"/>
      <c r="T334" s="52"/>
      <c r="AT334" s="18" t="s">
        <v>180</v>
      </c>
      <c r="AU334" s="18" t="s">
        <v>84</v>
      </c>
    </row>
    <row r="335" spans="2:51" s="12" customFormat="1" ht="12">
      <c r="B335" s="163"/>
      <c r="D335" s="160" t="s">
        <v>182</v>
      </c>
      <c r="F335" s="165" t="s">
        <v>2707</v>
      </c>
      <c r="H335" s="166">
        <v>33.84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4" t="s">
        <v>182</v>
      </c>
      <c r="AU335" s="164" t="s">
        <v>84</v>
      </c>
      <c r="AV335" s="12" t="s">
        <v>84</v>
      </c>
      <c r="AW335" s="12" t="s">
        <v>4</v>
      </c>
      <c r="AX335" s="12" t="s">
        <v>82</v>
      </c>
      <c r="AY335" s="164" t="s">
        <v>171</v>
      </c>
    </row>
    <row r="336" spans="2:65" s="1" customFormat="1" ht="16.5" customHeight="1">
      <c r="B336" s="147"/>
      <c r="C336" s="148" t="s">
        <v>761</v>
      </c>
      <c r="D336" s="148" t="s">
        <v>173</v>
      </c>
      <c r="E336" s="149" t="s">
        <v>1023</v>
      </c>
      <c r="F336" s="150" t="s">
        <v>2708</v>
      </c>
      <c r="G336" s="151" t="s">
        <v>1025</v>
      </c>
      <c r="H336" s="152">
        <v>1</v>
      </c>
      <c r="I336" s="153"/>
      <c r="J336" s="154">
        <f>ROUND(I336*H336,2)</f>
        <v>0</v>
      </c>
      <c r="K336" s="150" t="s">
        <v>3</v>
      </c>
      <c r="L336" s="32"/>
      <c r="M336" s="155" t="s">
        <v>3</v>
      </c>
      <c r="N336" s="156" t="s">
        <v>45</v>
      </c>
      <c r="O336" s="51"/>
      <c r="P336" s="157">
        <f>O336*H336</f>
        <v>0</v>
      </c>
      <c r="Q336" s="157">
        <v>0.0004</v>
      </c>
      <c r="R336" s="157">
        <f>Q336*H336</f>
        <v>0.0004</v>
      </c>
      <c r="S336" s="157">
        <v>0</v>
      </c>
      <c r="T336" s="158">
        <f>S336*H336</f>
        <v>0</v>
      </c>
      <c r="AR336" s="18" t="s">
        <v>386</v>
      </c>
      <c r="AT336" s="18" t="s">
        <v>173</v>
      </c>
      <c r="AU336" s="18" t="s">
        <v>84</v>
      </c>
      <c r="AY336" s="18" t="s">
        <v>171</v>
      </c>
      <c r="BE336" s="159">
        <f>IF(N336="základní",J336,0)</f>
        <v>0</v>
      </c>
      <c r="BF336" s="159">
        <f>IF(N336="snížená",J336,0)</f>
        <v>0</v>
      </c>
      <c r="BG336" s="159">
        <f>IF(N336="zákl. přenesená",J336,0)</f>
        <v>0</v>
      </c>
      <c r="BH336" s="159">
        <f>IF(N336="sníž. přenesená",J336,0)</f>
        <v>0</v>
      </c>
      <c r="BI336" s="159">
        <f>IF(N336="nulová",J336,0)</f>
        <v>0</v>
      </c>
      <c r="BJ336" s="18" t="s">
        <v>82</v>
      </c>
      <c r="BK336" s="159">
        <f>ROUND(I336*H336,2)</f>
        <v>0</v>
      </c>
      <c r="BL336" s="18" t="s">
        <v>386</v>
      </c>
      <c r="BM336" s="18" t="s">
        <v>2709</v>
      </c>
    </row>
    <row r="337" spans="2:47" s="1" customFormat="1" ht="12">
      <c r="B337" s="32"/>
      <c r="D337" s="160" t="s">
        <v>180</v>
      </c>
      <c r="F337" s="161" t="s">
        <v>2710</v>
      </c>
      <c r="I337" s="93"/>
      <c r="L337" s="32"/>
      <c r="M337" s="162"/>
      <c r="N337" s="51"/>
      <c r="O337" s="51"/>
      <c r="P337" s="51"/>
      <c r="Q337" s="51"/>
      <c r="R337" s="51"/>
      <c r="S337" s="51"/>
      <c r="T337" s="52"/>
      <c r="AT337" s="18" t="s">
        <v>180</v>
      </c>
      <c r="AU337" s="18" t="s">
        <v>84</v>
      </c>
    </row>
    <row r="338" spans="2:51" s="12" customFormat="1" ht="12">
      <c r="B338" s="163"/>
      <c r="D338" s="160" t="s">
        <v>182</v>
      </c>
      <c r="E338" s="164" t="s">
        <v>3</v>
      </c>
      <c r="F338" s="165" t="s">
        <v>82</v>
      </c>
      <c r="H338" s="166">
        <v>1</v>
      </c>
      <c r="I338" s="167"/>
      <c r="L338" s="163"/>
      <c r="M338" s="168"/>
      <c r="N338" s="169"/>
      <c r="O338" s="169"/>
      <c r="P338" s="169"/>
      <c r="Q338" s="169"/>
      <c r="R338" s="169"/>
      <c r="S338" s="169"/>
      <c r="T338" s="170"/>
      <c r="AT338" s="164" t="s">
        <v>182</v>
      </c>
      <c r="AU338" s="164" t="s">
        <v>84</v>
      </c>
      <c r="AV338" s="12" t="s">
        <v>84</v>
      </c>
      <c r="AW338" s="12" t="s">
        <v>34</v>
      </c>
      <c r="AX338" s="12" t="s">
        <v>74</v>
      </c>
      <c r="AY338" s="164" t="s">
        <v>171</v>
      </c>
    </row>
    <row r="339" spans="2:51" s="13" customFormat="1" ht="12">
      <c r="B339" s="171"/>
      <c r="D339" s="160" t="s">
        <v>182</v>
      </c>
      <c r="E339" s="172" t="s">
        <v>3</v>
      </c>
      <c r="F339" s="173" t="s">
        <v>201</v>
      </c>
      <c r="H339" s="174">
        <v>1</v>
      </c>
      <c r="I339" s="175"/>
      <c r="L339" s="171"/>
      <c r="M339" s="176"/>
      <c r="N339" s="177"/>
      <c r="O339" s="177"/>
      <c r="P339" s="177"/>
      <c r="Q339" s="177"/>
      <c r="R339" s="177"/>
      <c r="S339" s="177"/>
      <c r="T339" s="178"/>
      <c r="AT339" s="172" t="s">
        <v>182</v>
      </c>
      <c r="AU339" s="172" t="s">
        <v>84</v>
      </c>
      <c r="AV339" s="13" t="s">
        <v>178</v>
      </c>
      <c r="AW339" s="13" t="s">
        <v>34</v>
      </c>
      <c r="AX339" s="13" t="s">
        <v>82</v>
      </c>
      <c r="AY339" s="172" t="s">
        <v>171</v>
      </c>
    </row>
    <row r="340" spans="2:65" s="1" customFormat="1" ht="16.5" customHeight="1">
      <c r="B340" s="147"/>
      <c r="C340" s="148" t="s">
        <v>775</v>
      </c>
      <c r="D340" s="148" t="s">
        <v>173</v>
      </c>
      <c r="E340" s="149" t="s">
        <v>1041</v>
      </c>
      <c r="F340" s="150" t="s">
        <v>1042</v>
      </c>
      <c r="G340" s="151" t="s">
        <v>235</v>
      </c>
      <c r="H340" s="152">
        <v>0.903</v>
      </c>
      <c r="I340" s="153"/>
      <c r="J340" s="154">
        <f>ROUND(I340*H340,2)</f>
        <v>0</v>
      </c>
      <c r="K340" s="150" t="s">
        <v>177</v>
      </c>
      <c r="L340" s="32"/>
      <c r="M340" s="155" t="s">
        <v>3</v>
      </c>
      <c r="N340" s="156" t="s">
        <v>45</v>
      </c>
      <c r="O340" s="51"/>
      <c r="P340" s="157">
        <f>O340*H340</f>
        <v>0</v>
      </c>
      <c r="Q340" s="157">
        <v>0</v>
      </c>
      <c r="R340" s="157">
        <f>Q340*H340</f>
        <v>0</v>
      </c>
      <c r="S340" s="157">
        <v>0</v>
      </c>
      <c r="T340" s="158">
        <f>S340*H340</f>
        <v>0</v>
      </c>
      <c r="AR340" s="18" t="s">
        <v>386</v>
      </c>
      <c r="AT340" s="18" t="s">
        <v>173</v>
      </c>
      <c r="AU340" s="18" t="s">
        <v>84</v>
      </c>
      <c r="AY340" s="18" t="s">
        <v>171</v>
      </c>
      <c r="BE340" s="159">
        <f>IF(N340="základní",J340,0)</f>
        <v>0</v>
      </c>
      <c r="BF340" s="159">
        <f>IF(N340="snížená",J340,0)</f>
        <v>0</v>
      </c>
      <c r="BG340" s="159">
        <f>IF(N340="zákl. přenesená",J340,0)</f>
        <v>0</v>
      </c>
      <c r="BH340" s="159">
        <f>IF(N340="sníž. přenesená",J340,0)</f>
        <v>0</v>
      </c>
      <c r="BI340" s="159">
        <f>IF(N340="nulová",J340,0)</f>
        <v>0</v>
      </c>
      <c r="BJ340" s="18" t="s">
        <v>82</v>
      </c>
      <c r="BK340" s="159">
        <f>ROUND(I340*H340,2)</f>
        <v>0</v>
      </c>
      <c r="BL340" s="18" t="s">
        <v>386</v>
      </c>
      <c r="BM340" s="18" t="s">
        <v>2711</v>
      </c>
    </row>
    <row r="341" spans="2:47" s="1" customFormat="1" ht="19.5">
      <c r="B341" s="32"/>
      <c r="D341" s="160" t="s">
        <v>180</v>
      </c>
      <c r="F341" s="161" t="s">
        <v>1044</v>
      </c>
      <c r="I341" s="93"/>
      <c r="L341" s="32"/>
      <c r="M341" s="162"/>
      <c r="N341" s="51"/>
      <c r="O341" s="51"/>
      <c r="P341" s="51"/>
      <c r="Q341" s="51"/>
      <c r="R341" s="51"/>
      <c r="S341" s="51"/>
      <c r="T341" s="52"/>
      <c r="AT341" s="18" t="s">
        <v>180</v>
      </c>
      <c r="AU341" s="18" t="s">
        <v>84</v>
      </c>
    </row>
    <row r="342" spans="2:63" s="11" customFormat="1" ht="22.9" customHeight="1">
      <c r="B342" s="134"/>
      <c r="D342" s="135" t="s">
        <v>73</v>
      </c>
      <c r="E342" s="145" t="s">
        <v>2712</v>
      </c>
      <c r="F342" s="145" t="s">
        <v>2713</v>
      </c>
      <c r="I342" s="137"/>
      <c r="J342" s="146">
        <f>BK342</f>
        <v>0</v>
      </c>
      <c r="L342" s="134"/>
      <c r="M342" s="139"/>
      <c r="N342" s="140"/>
      <c r="O342" s="140"/>
      <c r="P342" s="141">
        <f>SUM(P343:P372)</f>
        <v>0</v>
      </c>
      <c r="Q342" s="140"/>
      <c r="R342" s="141">
        <f>SUM(R343:R372)</f>
        <v>0.37705779999999994</v>
      </c>
      <c r="S342" s="140"/>
      <c r="T342" s="142">
        <f>SUM(T343:T372)</f>
        <v>0</v>
      </c>
      <c r="AR342" s="135" t="s">
        <v>84</v>
      </c>
      <c r="AT342" s="143" t="s">
        <v>73</v>
      </c>
      <c r="AU342" s="143" t="s">
        <v>82</v>
      </c>
      <c r="AY342" s="135" t="s">
        <v>171</v>
      </c>
      <c r="BK342" s="144">
        <f>SUM(BK343:BK372)</f>
        <v>0</v>
      </c>
    </row>
    <row r="343" spans="2:65" s="1" customFormat="1" ht="16.5" customHeight="1">
      <c r="B343" s="147"/>
      <c r="C343" s="148" t="s">
        <v>782</v>
      </c>
      <c r="D343" s="148" t="s">
        <v>173</v>
      </c>
      <c r="E343" s="149" t="s">
        <v>2714</v>
      </c>
      <c r="F343" s="150" t="s">
        <v>2715</v>
      </c>
      <c r="G343" s="151" t="s">
        <v>187</v>
      </c>
      <c r="H343" s="152">
        <v>91.2</v>
      </c>
      <c r="I343" s="153"/>
      <c r="J343" s="154">
        <f>ROUND(I343*H343,2)</f>
        <v>0</v>
      </c>
      <c r="K343" s="150" t="s">
        <v>177</v>
      </c>
      <c r="L343" s="32"/>
      <c r="M343" s="155" t="s">
        <v>3</v>
      </c>
      <c r="N343" s="156" t="s">
        <v>45</v>
      </c>
      <c r="O343" s="51"/>
      <c r="P343" s="157">
        <f>O343*H343</f>
        <v>0</v>
      </c>
      <c r="Q343" s="157">
        <v>0.00054</v>
      </c>
      <c r="R343" s="157">
        <f>Q343*H343</f>
        <v>0.049248</v>
      </c>
      <c r="S343" s="157">
        <v>0</v>
      </c>
      <c r="T343" s="158">
        <f>S343*H343</f>
        <v>0</v>
      </c>
      <c r="AR343" s="18" t="s">
        <v>386</v>
      </c>
      <c r="AT343" s="18" t="s">
        <v>173</v>
      </c>
      <c r="AU343" s="18" t="s">
        <v>84</v>
      </c>
      <c r="AY343" s="18" t="s">
        <v>171</v>
      </c>
      <c r="BE343" s="159">
        <f>IF(N343="základní",J343,0)</f>
        <v>0</v>
      </c>
      <c r="BF343" s="159">
        <f>IF(N343="snížená",J343,0)</f>
        <v>0</v>
      </c>
      <c r="BG343" s="159">
        <f>IF(N343="zákl. přenesená",J343,0)</f>
        <v>0</v>
      </c>
      <c r="BH343" s="159">
        <f>IF(N343="sníž. přenesená",J343,0)</f>
        <v>0</v>
      </c>
      <c r="BI343" s="159">
        <f>IF(N343="nulová",J343,0)</f>
        <v>0</v>
      </c>
      <c r="BJ343" s="18" t="s">
        <v>82</v>
      </c>
      <c r="BK343" s="159">
        <f>ROUND(I343*H343,2)</f>
        <v>0</v>
      </c>
      <c r="BL343" s="18" t="s">
        <v>386</v>
      </c>
      <c r="BM343" s="18" t="s">
        <v>2716</v>
      </c>
    </row>
    <row r="344" spans="2:47" s="1" customFormat="1" ht="12">
      <c r="B344" s="32"/>
      <c r="D344" s="160" t="s">
        <v>180</v>
      </c>
      <c r="F344" s="161" t="s">
        <v>2717</v>
      </c>
      <c r="I344" s="93"/>
      <c r="L344" s="32"/>
      <c r="M344" s="162"/>
      <c r="N344" s="51"/>
      <c r="O344" s="51"/>
      <c r="P344" s="51"/>
      <c r="Q344" s="51"/>
      <c r="R344" s="51"/>
      <c r="S344" s="51"/>
      <c r="T344" s="52"/>
      <c r="AT344" s="18" t="s">
        <v>180</v>
      </c>
      <c r="AU344" s="18" t="s">
        <v>84</v>
      </c>
    </row>
    <row r="345" spans="2:51" s="14" customFormat="1" ht="12">
      <c r="B345" s="179"/>
      <c r="D345" s="160" t="s">
        <v>182</v>
      </c>
      <c r="E345" s="180" t="s">
        <v>3</v>
      </c>
      <c r="F345" s="181" t="s">
        <v>2718</v>
      </c>
      <c r="H345" s="180" t="s">
        <v>3</v>
      </c>
      <c r="I345" s="182"/>
      <c r="L345" s="179"/>
      <c r="M345" s="183"/>
      <c r="N345" s="184"/>
      <c r="O345" s="184"/>
      <c r="P345" s="184"/>
      <c r="Q345" s="184"/>
      <c r="R345" s="184"/>
      <c r="S345" s="184"/>
      <c r="T345" s="185"/>
      <c r="AT345" s="180" t="s">
        <v>182</v>
      </c>
      <c r="AU345" s="180" t="s">
        <v>84</v>
      </c>
      <c r="AV345" s="14" t="s">
        <v>82</v>
      </c>
      <c r="AW345" s="14" t="s">
        <v>34</v>
      </c>
      <c r="AX345" s="14" t="s">
        <v>74</v>
      </c>
      <c r="AY345" s="180" t="s">
        <v>171</v>
      </c>
    </row>
    <row r="346" spans="2:51" s="12" customFormat="1" ht="12">
      <c r="B346" s="163"/>
      <c r="D346" s="160" t="s">
        <v>182</v>
      </c>
      <c r="E346" s="164" t="s">
        <v>3</v>
      </c>
      <c r="F346" s="165" t="s">
        <v>2719</v>
      </c>
      <c r="H346" s="166">
        <v>91.2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4" t="s">
        <v>182</v>
      </c>
      <c r="AU346" s="164" t="s">
        <v>84</v>
      </c>
      <c r="AV346" s="12" t="s">
        <v>84</v>
      </c>
      <c r="AW346" s="12" t="s">
        <v>34</v>
      </c>
      <c r="AX346" s="12" t="s">
        <v>82</v>
      </c>
      <c r="AY346" s="164" t="s">
        <v>171</v>
      </c>
    </row>
    <row r="347" spans="2:65" s="1" customFormat="1" ht="16.5" customHeight="1">
      <c r="B347" s="147"/>
      <c r="C347" s="148" t="s">
        <v>792</v>
      </c>
      <c r="D347" s="148" t="s">
        <v>173</v>
      </c>
      <c r="E347" s="149" t="s">
        <v>2720</v>
      </c>
      <c r="F347" s="150" t="s">
        <v>2721</v>
      </c>
      <c r="G347" s="151" t="s">
        <v>176</v>
      </c>
      <c r="H347" s="152">
        <v>104.96</v>
      </c>
      <c r="I347" s="153"/>
      <c r="J347" s="154">
        <f>ROUND(I347*H347,2)</f>
        <v>0</v>
      </c>
      <c r="K347" s="150" t="s">
        <v>177</v>
      </c>
      <c r="L347" s="32"/>
      <c r="M347" s="155" t="s">
        <v>3</v>
      </c>
      <c r="N347" s="156" t="s">
        <v>45</v>
      </c>
      <c r="O347" s="51"/>
      <c r="P347" s="157">
        <f>O347*H347</f>
        <v>0</v>
      </c>
      <c r="Q347" s="157">
        <v>0.00014</v>
      </c>
      <c r="R347" s="157">
        <f>Q347*H347</f>
        <v>0.014694399999999998</v>
      </c>
      <c r="S347" s="157">
        <v>0</v>
      </c>
      <c r="T347" s="158">
        <f>S347*H347</f>
        <v>0</v>
      </c>
      <c r="AR347" s="18" t="s">
        <v>386</v>
      </c>
      <c r="AT347" s="18" t="s">
        <v>173</v>
      </c>
      <c r="AU347" s="18" t="s">
        <v>84</v>
      </c>
      <c r="AY347" s="18" t="s">
        <v>171</v>
      </c>
      <c r="BE347" s="159">
        <f>IF(N347="základní",J347,0)</f>
        <v>0</v>
      </c>
      <c r="BF347" s="159">
        <f>IF(N347="snížená",J347,0)</f>
        <v>0</v>
      </c>
      <c r="BG347" s="159">
        <f>IF(N347="zákl. přenesená",J347,0)</f>
        <v>0</v>
      </c>
      <c r="BH347" s="159">
        <f>IF(N347="sníž. přenesená",J347,0)</f>
        <v>0</v>
      </c>
      <c r="BI347" s="159">
        <f>IF(N347="nulová",J347,0)</f>
        <v>0</v>
      </c>
      <c r="BJ347" s="18" t="s">
        <v>82</v>
      </c>
      <c r="BK347" s="159">
        <f>ROUND(I347*H347,2)</f>
        <v>0</v>
      </c>
      <c r="BL347" s="18" t="s">
        <v>386</v>
      </c>
      <c r="BM347" s="18" t="s">
        <v>2722</v>
      </c>
    </row>
    <row r="348" spans="2:47" s="1" customFormat="1" ht="19.5">
      <c r="B348" s="32"/>
      <c r="D348" s="160" t="s">
        <v>180</v>
      </c>
      <c r="F348" s="161" t="s">
        <v>2723</v>
      </c>
      <c r="I348" s="93"/>
      <c r="L348" s="32"/>
      <c r="M348" s="162"/>
      <c r="N348" s="51"/>
      <c r="O348" s="51"/>
      <c r="P348" s="51"/>
      <c r="Q348" s="51"/>
      <c r="R348" s="51"/>
      <c r="S348" s="51"/>
      <c r="T348" s="52"/>
      <c r="AT348" s="18" t="s">
        <v>180</v>
      </c>
      <c r="AU348" s="18" t="s">
        <v>84</v>
      </c>
    </row>
    <row r="349" spans="2:51" s="12" customFormat="1" ht="12">
      <c r="B349" s="163"/>
      <c r="D349" s="160" t="s">
        <v>182</v>
      </c>
      <c r="E349" s="164" t="s">
        <v>3</v>
      </c>
      <c r="F349" s="165" t="s">
        <v>2724</v>
      </c>
      <c r="H349" s="166">
        <v>104.96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4" t="s">
        <v>182</v>
      </c>
      <c r="AU349" s="164" t="s">
        <v>84</v>
      </c>
      <c r="AV349" s="12" t="s">
        <v>84</v>
      </c>
      <c r="AW349" s="12" t="s">
        <v>34</v>
      </c>
      <c r="AX349" s="12" t="s">
        <v>82</v>
      </c>
      <c r="AY349" s="164" t="s">
        <v>171</v>
      </c>
    </row>
    <row r="350" spans="2:65" s="1" customFormat="1" ht="16.5" customHeight="1">
      <c r="B350" s="147"/>
      <c r="C350" s="189" t="s">
        <v>797</v>
      </c>
      <c r="D350" s="189" t="s">
        <v>408</v>
      </c>
      <c r="E350" s="190" t="s">
        <v>2725</v>
      </c>
      <c r="F350" s="191" t="s">
        <v>2726</v>
      </c>
      <c r="G350" s="192" t="s">
        <v>176</v>
      </c>
      <c r="H350" s="193">
        <v>120.704</v>
      </c>
      <c r="I350" s="194"/>
      <c r="J350" s="195">
        <f>ROUND(I350*H350,2)</f>
        <v>0</v>
      </c>
      <c r="K350" s="191" t="s">
        <v>177</v>
      </c>
      <c r="L350" s="196"/>
      <c r="M350" s="197" t="s">
        <v>3</v>
      </c>
      <c r="N350" s="198" t="s">
        <v>45</v>
      </c>
      <c r="O350" s="51"/>
      <c r="P350" s="157">
        <f>O350*H350</f>
        <v>0</v>
      </c>
      <c r="Q350" s="157">
        <v>0.0019</v>
      </c>
      <c r="R350" s="157">
        <f>Q350*H350</f>
        <v>0.22933759999999997</v>
      </c>
      <c r="S350" s="157">
        <v>0</v>
      </c>
      <c r="T350" s="158">
        <f>S350*H350</f>
        <v>0</v>
      </c>
      <c r="AR350" s="18" t="s">
        <v>506</v>
      </c>
      <c r="AT350" s="18" t="s">
        <v>408</v>
      </c>
      <c r="AU350" s="18" t="s">
        <v>84</v>
      </c>
      <c r="AY350" s="18" t="s">
        <v>171</v>
      </c>
      <c r="BE350" s="159">
        <f>IF(N350="základní",J350,0)</f>
        <v>0</v>
      </c>
      <c r="BF350" s="159">
        <f>IF(N350="snížená",J350,0)</f>
        <v>0</v>
      </c>
      <c r="BG350" s="159">
        <f>IF(N350="zákl. přenesená",J350,0)</f>
        <v>0</v>
      </c>
      <c r="BH350" s="159">
        <f>IF(N350="sníž. přenesená",J350,0)</f>
        <v>0</v>
      </c>
      <c r="BI350" s="159">
        <f>IF(N350="nulová",J350,0)</f>
        <v>0</v>
      </c>
      <c r="BJ350" s="18" t="s">
        <v>82</v>
      </c>
      <c r="BK350" s="159">
        <f>ROUND(I350*H350,2)</f>
        <v>0</v>
      </c>
      <c r="BL350" s="18" t="s">
        <v>386</v>
      </c>
      <c r="BM350" s="18" t="s">
        <v>2727</v>
      </c>
    </row>
    <row r="351" spans="2:47" s="1" customFormat="1" ht="12">
      <c r="B351" s="32"/>
      <c r="D351" s="160" t="s">
        <v>180</v>
      </c>
      <c r="F351" s="161" t="s">
        <v>2726</v>
      </c>
      <c r="I351" s="93"/>
      <c r="L351" s="32"/>
      <c r="M351" s="162"/>
      <c r="N351" s="51"/>
      <c r="O351" s="51"/>
      <c r="P351" s="51"/>
      <c r="Q351" s="51"/>
      <c r="R351" s="51"/>
      <c r="S351" s="51"/>
      <c r="T351" s="52"/>
      <c r="AT351" s="18" t="s">
        <v>180</v>
      </c>
      <c r="AU351" s="18" t="s">
        <v>84</v>
      </c>
    </row>
    <row r="352" spans="2:51" s="12" customFormat="1" ht="12">
      <c r="B352" s="163"/>
      <c r="D352" s="160" t="s">
        <v>182</v>
      </c>
      <c r="F352" s="165" t="s">
        <v>2728</v>
      </c>
      <c r="H352" s="166">
        <v>120.704</v>
      </c>
      <c r="I352" s="167"/>
      <c r="L352" s="163"/>
      <c r="M352" s="168"/>
      <c r="N352" s="169"/>
      <c r="O352" s="169"/>
      <c r="P352" s="169"/>
      <c r="Q352" s="169"/>
      <c r="R352" s="169"/>
      <c r="S352" s="169"/>
      <c r="T352" s="170"/>
      <c r="AT352" s="164" t="s">
        <v>182</v>
      </c>
      <c r="AU352" s="164" t="s">
        <v>84</v>
      </c>
      <c r="AV352" s="12" t="s">
        <v>84</v>
      </c>
      <c r="AW352" s="12" t="s">
        <v>4</v>
      </c>
      <c r="AX352" s="12" t="s">
        <v>82</v>
      </c>
      <c r="AY352" s="164" t="s">
        <v>171</v>
      </c>
    </row>
    <row r="353" spans="2:65" s="1" customFormat="1" ht="16.5" customHeight="1">
      <c r="B353" s="147"/>
      <c r="C353" s="148" t="s">
        <v>802</v>
      </c>
      <c r="D353" s="148" t="s">
        <v>173</v>
      </c>
      <c r="E353" s="149" t="s">
        <v>2729</v>
      </c>
      <c r="F353" s="150" t="s">
        <v>2730</v>
      </c>
      <c r="G353" s="151" t="s">
        <v>176</v>
      </c>
      <c r="H353" s="152">
        <v>18.24</v>
      </c>
      <c r="I353" s="153"/>
      <c r="J353" s="154">
        <f>ROUND(I353*H353,2)</f>
        <v>0</v>
      </c>
      <c r="K353" s="150" t="s">
        <v>177</v>
      </c>
      <c r="L353" s="32"/>
      <c r="M353" s="155" t="s">
        <v>3</v>
      </c>
      <c r="N353" s="156" t="s">
        <v>45</v>
      </c>
      <c r="O353" s="51"/>
      <c r="P353" s="157">
        <f>O353*H353</f>
        <v>0</v>
      </c>
      <c r="Q353" s="157">
        <v>0.00028</v>
      </c>
      <c r="R353" s="157">
        <f>Q353*H353</f>
        <v>0.005107199999999999</v>
      </c>
      <c r="S353" s="157">
        <v>0</v>
      </c>
      <c r="T353" s="158">
        <f>S353*H353</f>
        <v>0</v>
      </c>
      <c r="AR353" s="18" t="s">
        <v>386</v>
      </c>
      <c r="AT353" s="18" t="s">
        <v>173</v>
      </c>
      <c r="AU353" s="18" t="s">
        <v>84</v>
      </c>
      <c r="AY353" s="18" t="s">
        <v>171</v>
      </c>
      <c r="BE353" s="159">
        <f>IF(N353="základní",J353,0)</f>
        <v>0</v>
      </c>
      <c r="BF353" s="159">
        <f>IF(N353="snížená",J353,0)</f>
        <v>0</v>
      </c>
      <c r="BG353" s="159">
        <f>IF(N353="zákl. přenesená",J353,0)</f>
        <v>0</v>
      </c>
      <c r="BH353" s="159">
        <f>IF(N353="sníž. přenesená",J353,0)</f>
        <v>0</v>
      </c>
      <c r="BI353" s="159">
        <f>IF(N353="nulová",J353,0)</f>
        <v>0</v>
      </c>
      <c r="BJ353" s="18" t="s">
        <v>82</v>
      </c>
      <c r="BK353" s="159">
        <f>ROUND(I353*H353,2)</f>
        <v>0</v>
      </c>
      <c r="BL353" s="18" t="s">
        <v>386</v>
      </c>
      <c r="BM353" s="18" t="s">
        <v>2731</v>
      </c>
    </row>
    <row r="354" spans="2:47" s="1" customFormat="1" ht="19.5">
      <c r="B354" s="32"/>
      <c r="D354" s="160" t="s">
        <v>180</v>
      </c>
      <c r="F354" s="161" t="s">
        <v>2732</v>
      </c>
      <c r="I354" s="93"/>
      <c r="L354" s="32"/>
      <c r="M354" s="162"/>
      <c r="N354" s="51"/>
      <c r="O354" s="51"/>
      <c r="P354" s="51"/>
      <c r="Q354" s="51"/>
      <c r="R354" s="51"/>
      <c r="S354" s="51"/>
      <c r="T354" s="52"/>
      <c r="AT354" s="18" t="s">
        <v>180</v>
      </c>
      <c r="AU354" s="18" t="s">
        <v>84</v>
      </c>
    </row>
    <row r="355" spans="2:51" s="12" customFormat="1" ht="12">
      <c r="B355" s="163"/>
      <c r="D355" s="160" t="s">
        <v>182</v>
      </c>
      <c r="E355" s="164" t="s">
        <v>3</v>
      </c>
      <c r="F355" s="165" t="s">
        <v>2733</v>
      </c>
      <c r="H355" s="166">
        <v>18.24</v>
      </c>
      <c r="I355" s="167"/>
      <c r="L355" s="163"/>
      <c r="M355" s="168"/>
      <c r="N355" s="169"/>
      <c r="O355" s="169"/>
      <c r="P355" s="169"/>
      <c r="Q355" s="169"/>
      <c r="R355" s="169"/>
      <c r="S355" s="169"/>
      <c r="T355" s="170"/>
      <c r="AT355" s="164" t="s">
        <v>182</v>
      </c>
      <c r="AU355" s="164" t="s">
        <v>84</v>
      </c>
      <c r="AV355" s="12" t="s">
        <v>84</v>
      </c>
      <c r="AW355" s="12" t="s">
        <v>34</v>
      </c>
      <c r="AX355" s="12" t="s">
        <v>82</v>
      </c>
      <c r="AY355" s="164" t="s">
        <v>171</v>
      </c>
    </row>
    <row r="356" spans="2:65" s="1" customFormat="1" ht="16.5" customHeight="1">
      <c r="B356" s="147"/>
      <c r="C356" s="189" t="s">
        <v>807</v>
      </c>
      <c r="D356" s="189" t="s">
        <v>408</v>
      </c>
      <c r="E356" s="190" t="s">
        <v>2725</v>
      </c>
      <c r="F356" s="191" t="s">
        <v>2726</v>
      </c>
      <c r="G356" s="192" t="s">
        <v>176</v>
      </c>
      <c r="H356" s="193">
        <v>20.976</v>
      </c>
      <c r="I356" s="194"/>
      <c r="J356" s="195">
        <f>ROUND(I356*H356,2)</f>
        <v>0</v>
      </c>
      <c r="K356" s="191" t="s">
        <v>177</v>
      </c>
      <c r="L356" s="196"/>
      <c r="M356" s="197" t="s">
        <v>3</v>
      </c>
      <c r="N356" s="198" t="s">
        <v>45</v>
      </c>
      <c r="O356" s="51"/>
      <c r="P356" s="157">
        <f>O356*H356</f>
        <v>0</v>
      </c>
      <c r="Q356" s="157">
        <v>0.0019</v>
      </c>
      <c r="R356" s="157">
        <f>Q356*H356</f>
        <v>0.0398544</v>
      </c>
      <c r="S356" s="157">
        <v>0</v>
      </c>
      <c r="T356" s="158">
        <f>S356*H356</f>
        <v>0</v>
      </c>
      <c r="AR356" s="18" t="s">
        <v>506</v>
      </c>
      <c r="AT356" s="18" t="s">
        <v>408</v>
      </c>
      <c r="AU356" s="18" t="s">
        <v>84</v>
      </c>
      <c r="AY356" s="18" t="s">
        <v>171</v>
      </c>
      <c r="BE356" s="159">
        <f>IF(N356="základní",J356,0)</f>
        <v>0</v>
      </c>
      <c r="BF356" s="159">
        <f>IF(N356="snížená",J356,0)</f>
        <v>0</v>
      </c>
      <c r="BG356" s="159">
        <f>IF(N356="zákl. přenesená",J356,0)</f>
        <v>0</v>
      </c>
      <c r="BH356" s="159">
        <f>IF(N356="sníž. přenesená",J356,0)</f>
        <v>0</v>
      </c>
      <c r="BI356" s="159">
        <f>IF(N356="nulová",J356,0)</f>
        <v>0</v>
      </c>
      <c r="BJ356" s="18" t="s">
        <v>82</v>
      </c>
      <c r="BK356" s="159">
        <f>ROUND(I356*H356,2)</f>
        <v>0</v>
      </c>
      <c r="BL356" s="18" t="s">
        <v>386</v>
      </c>
      <c r="BM356" s="18" t="s">
        <v>2734</v>
      </c>
    </row>
    <row r="357" spans="2:47" s="1" customFormat="1" ht="12">
      <c r="B357" s="32"/>
      <c r="D357" s="160" t="s">
        <v>180</v>
      </c>
      <c r="F357" s="161" t="s">
        <v>2726</v>
      </c>
      <c r="I357" s="93"/>
      <c r="L357" s="32"/>
      <c r="M357" s="162"/>
      <c r="N357" s="51"/>
      <c r="O357" s="51"/>
      <c r="P357" s="51"/>
      <c r="Q357" s="51"/>
      <c r="R357" s="51"/>
      <c r="S357" s="51"/>
      <c r="T357" s="52"/>
      <c r="AT357" s="18" t="s">
        <v>180</v>
      </c>
      <c r="AU357" s="18" t="s">
        <v>84</v>
      </c>
    </row>
    <row r="358" spans="2:51" s="12" customFormat="1" ht="12">
      <c r="B358" s="163"/>
      <c r="D358" s="160" t="s">
        <v>182</v>
      </c>
      <c r="F358" s="165" t="s">
        <v>2735</v>
      </c>
      <c r="H358" s="166">
        <v>20.976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4" t="s">
        <v>182</v>
      </c>
      <c r="AU358" s="164" t="s">
        <v>84</v>
      </c>
      <c r="AV358" s="12" t="s">
        <v>84</v>
      </c>
      <c r="AW358" s="12" t="s">
        <v>4</v>
      </c>
      <c r="AX358" s="12" t="s">
        <v>82</v>
      </c>
      <c r="AY358" s="164" t="s">
        <v>171</v>
      </c>
    </row>
    <row r="359" spans="2:65" s="1" customFormat="1" ht="16.5" customHeight="1">
      <c r="B359" s="147"/>
      <c r="C359" s="148" t="s">
        <v>812</v>
      </c>
      <c r="D359" s="148" t="s">
        <v>173</v>
      </c>
      <c r="E359" s="149" t="s">
        <v>2736</v>
      </c>
      <c r="F359" s="150" t="s">
        <v>2737</v>
      </c>
      <c r="G359" s="151" t="s">
        <v>176</v>
      </c>
      <c r="H359" s="152">
        <v>1</v>
      </c>
      <c r="I359" s="153"/>
      <c r="J359" s="154">
        <f>ROUND(I359*H359,2)</f>
        <v>0</v>
      </c>
      <c r="K359" s="150" t="s">
        <v>177</v>
      </c>
      <c r="L359" s="32"/>
      <c r="M359" s="155" t="s">
        <v>3</v>
      </c>
      <c r="N359" s="156" t="s">
        <v>45</v>
      </c>
      <c r="O359" s="51"/>
      <c r="P359" s="157">
        <f>O359*H359</f>
        <v>0</v>
      </c>
      <c r="Q359" s="157">
        <v>0.00042</v>
      </c>
      <c r="R359" s="157">
        <f>Q359*H359</f>
        <v>0.00042</v>
      </c>
      <c r="S359" s="157">
        <v>0</v>
      </c>
      <c r="T359" s="158">
        <f>S359*H359</f>
        <v>0</v>
      </c>
      <c r="AR359" s="18" t="s">
        <v>386</v>
      </c>
      <c r="AT359" s="18" t="s">
        <v>173</v>
      </c>
      <c r="AU359" s="18" t="s">
        <v>84</v>
      </c>
      <c r="AY359" s="18" t="s">
        <v>171</v>
      </c>
      <c r="BE359" s="159">
        <f>IF(N359="základní",J359,0)</f>
        <v>0</v>
      </c>
      <c r="BF359" s="159">
        <f>IF(N359="snížená",J359,0)</f>
        <v>0</v>
      </c>
      <c r="BG359" s="159">
        <f>IF(N359="zákl. přenesená",J359,0)</f>
        <v>0</v>
      </c>
      <c r="BH359" s="159">
        <f>IF(N359="sníž. přenesená",J359,0)</f>
        <v>0</v>
      </c>
      <c r="BI359" s="159">
        <f>IF(N359="nulová",J359,0)</f>
        <v>0</v>
      </c>
      <c r="BJ359" s="18" t="s">
        <v>82</v>
      </c>
      <c r="BK359" s="159">
        <f>ROUND(I359*H359,2)</f>
        <v>0</v>
      </c>
      <c r="BL359" s="18" t="s">
        <v>386</v>
      </c>
      <c r="BM359" s="18" t="s">
        <v>2738</v>
      </c>
    </row>
    <row r="360" spans="2:47" s="1" customFormat="1" ht="19.5">
      <c r="B360" s="32"/>
      <c r="D360" s="160" t="s">
        <v>180</v>
      </c>
      <c r="F360" s="161" t="s">
        <v>2739</v>
      </c>
      <c r="I360" s="93"/>
      <c r="L360" s="32"/>
      <c r="M360" s="162"/>
      <c r="N360" s="51"/>
      <c r="O360" s="51"/>
      <c r="P360" s="51"/>
      <c r="Q360" s="51"/>
      <c r="R360" s="51"/>
      <c r="S360" s="51"/>
      <c r="T360" s="52"/>
      <c r="AT360" s="18" t="s">
        <v>180</v>
      </c>
      <c r="AU360" s="18" t="s">
        <v>84</v>
      </c>
    </row>
    <row r="361" spans="2:51" s="12" customFormat="1" ht="12">
      <c r="B361" s="163"/>
      <c r="D361" s="160" t="s">
        <v>182</v>
      </c>
      <c r="E361" s="164" t="s">
        <v>3</v>
      </c>
      <c r="F361" s="165" t="s">
        <v>2740</v>
      </c>
      <c r="H361" s="166">
        <v>1</v>
      </c>
      <c r="I361" s="167"/>
      <c r="L361" s="163"/>
      <c r="M361" s="168"/>
      <c r="N361" s="169"/>
      <c r="O361" s="169"/>
      <c r="P361" s="169"/>
      <c r="Q361" s="169"/>
      <c r="R361" s="169"/>
      <c r="S361" s="169"/>
      <c r="T361" s="170"/>
      <c r="AT361" s="164" t="s">
        <v>182</v>
      </c>
      <c r="AU361" s="164" t="s">
        <v>84</v>
      </c>
      <c r="AV361" s="12" t="s">
        <v>84</v>
      </c>
      <c r="AW361" s="12" t="s">
        <v>34</v>
      </c>
      <c r="AX361" s="12" t="s">
        <v>82</v>
      </c>
      <c r="AY361" s="164" t="s">
        <v>171</v>
      </c>
    </row>
    <row r="362" spans="2:65" s="1" customFormat="1" ht="16.5" customHeight="1">
      <c r="B362" s="147"/>
      <c r="C362" s="189" t="s">
        <v>817</v>
      </c>
      <c r="D362" s="189" t="s">
        <v>408</v>
      </c>
      <c r="E362" s="190" t="s">
        <v>2725</v>
      </c>
      <c r="F362" s="191" t="s">
        <v>2726</v>
      </c>
      <c r="G362" s="192" t="s">
        <v>176</v>
      </c>
      <c r="H362" s="193">
        <v>1.15</v>
      </c>
      <c r="I362" s="194"/>
      <c r="J362" s="195">
        <f>ROUND(I362*H362,2)</f>
        <v>0</v>
      </c>
      <c r="K362" s="191" t="s">
        <v>177</v>
      </c>
      <c r="L362" s="196"/>
      <c r="M362" s="197" t="s">
        <v>3</v>
      </c>
      <c r="N362" s="198" t="s">
        <v>45</v>
      </c>
      <c r="O362" s="51"/>
      <c r="P362" s="157">
        <f>O362*H362</f>
        <v>0</v>
      </c>
      <c r="Q362" s="157">
        <v>0.0019</v>
      </c>
      <c r="R362" s="157">
        <f>Q362*H362</f>
        <v>0.002185</v>
      </c>
      <c r="S362" s="157">
        <v>0</v>
      </c>
      <c r="T362" s="158">
        <f>S362*H362</f>
        <v>0</v>
      </c>
      <c r="AR362" s="18" t="s">
        <v>506</v>
      </c>
      <c r="AT362" s="18" t="s">
        <v>408</v>
      </c>
      <c r="AU362" s="18" t="s">
        <v>84</v>
      </c>
      <c r="AY362" s="18" t="s">
        <v>171</v>
      </c>
      <c r="BE362" s="159">
        <f>IF(N362="základní",J362,0)</f>
        <v>0</v>
      </c>
      <c r="BF362" s="159">
        <f>IF(N362="snížená",J362,0)</f>
        <v>0</v>
      </c>
      <c r="BG362" s="159">
        <f>IF(N362="zákl. přenesená",J362,0)</f>
        <v>0</v>
      </c>
      <c r="BH362" s="159">
        <f>IF(N362="sníž. přenesená",J362,0)</f>
        <v>0</v>
      </c>
      <c r="BI362" s="159">
        <f>IF(N362="nulová",J362,0)</f>
        <v>0</v>
      </c>
      <c r="BJ362" s="18" t="s">
        <v>82</v>
      </c>
      <c r="BK362" s="159">
        <f>ROUND(I362*H362,2)</f>
        <v>0</v>
      </c>
      <c r="BL362" s="18" t="s">
        <v>386</v>
      </c>
      <c r="BM362" s="18" t="s">
        <v>2741</v>
      </c>
    </row>
    <row r="363" spans="2:47" s="1" customFormat="1" ht="12">
      <c r="B363" s="32"/>
      <c r="D363" s="160" t="s">
        <v>180</v>
      </c>
      <c r="F363" s="161" t="s">
        <v>2726</v>
      </c>
      <c r="I363" s="93"/>
      <c r="L363" s="32"/>
      <c r="M363" s="162"/>
      <c r="N363" s="51"/>
      <c r="O363" s="51"/>
      <c r="P363" s="51"/>
      <c r="Q363" s="51"/>
      <c r="R363" s="51"/>
      <c r="S363" s="51"/>
      <c r="T363" s="52"/>
      <c r="AT363" s="18" t="s">
        <v>180</v>
      </c>
      <c r="AU363" s="18" t="s">
        <v>84</v>
      </c>
    </row>
    <row r="364" spans="2:51" s="12" customFormat="1" ht="12">
      <c r="B364" s="163"/>
      <c r="D364" s="160" t="s">
        <v>182</v>
      </c>
      <c r="F364" s="165" t="s">
        <v>2742</v>
      </c>
      <c r="H364" s="166">
        <v>1.15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4" t="s">
        <v>182</v>
      </c>
      <c r="AU364" s="164" t="s">
        <v>84</v>
      </c>
      <c r="AV364" s="12" t="s">
        <v>84</v>
      </c>
      <c r="AW364" s="12" t="s">
        <v>4</v>
      </c>
      <c r="AX364" s="12" t="s">
        <v>82</v>
      </c>
      <c r="AY364" s="164" t="s">
        <v>171</v>
      </c>
    </row>
    <row r="365" spans="2:65" s="1" customFormat="1" ht="16.5" customHeight="1">
      <c r="B365" s="147"/>
      <c r="C365" s="148" t="s">
        <v>822</v>
      </c>
      <c r="D365" s="148" t="s">
        <v>173</v>
      </c>
      <c r="E365" s="149" t="s">
        <v>2743</v>
      </c>
      <c r="F365" s="150" t="s">
        <v>2744</v>
      </c>
      <c r="G365" s="151" t="s">
        <v>176</v>
      </c>
      <c r="H365" s="152">
        <v>104.96</v>
      </c>
      <c r="I365" s="153"/>
      <c r="J365" s="154">
        <f>ROUND(I365*H365,2)</f>
        <v>0</v>
      </c>
      <c r="K365" s="150" t="s">
        <v>177</v>
      </c>
      <c r="L365" s="32"/>
      <c r="M365" s="155" t="s">
        <v>3</v>
      </c>
      <c r="N365" s="156" t="s">
        <v>45</v>
      </c>
      <c r="O365" s="51"/>
      <c r="P365" s="157">
        <f>O365*H365</f>
        <v>0</v>
      </c>
      <c r="Q365" s="157">
        <v>0</v>
      </c>
      <c r="R365" s="157">
        <f>Q365*H365</f>
        <v>0</v>
      </c>
      <c r="S365" s="157">
        <v>0</v>
      </c>
      <c r="T365" s="158">
        <f>S365*H365</f>
        <v>0</v>
      </c>
      <c r="AR365" s="18" t="s">
        <v>386</v>
      </c>
      <c r="AT365" s="18" t="s">
        <v>173</v>
      </c>
      <c r="AU365" s="18" t="s">
        <v>84</v>
      </c>
      <c r="AY365" s="18" t="s">
        <v>171</v>
      </c>
      <c r="BE365" s="159">
        <f>IF(N365="základní",J365,0)</f>
        <v>0</v>
      </c>
      <c r="BF365" s="159">
        <f>IF(N365="snížená",J365,0)</f>
        <v>0</v>
      </c>
      <c r="BG365" s="159">
        <f>IF(N365="zákl. přenesená",J365,0)</f>
        <v>0</v>
      </c>
      <c r="BH365" s="159">
        <f>IF(N365="sníž. přenesená",J365,0)</f>
        <v>0</v>
      </c>
      <c r="BI365" s="159">
        <f>IF(N365="nulová",J365,0)</f>
        <v>0</v>
      </c>
      <c r="BJ365" s="18" t="s">
        <v>82</v>
      </c>
      <c r="BK365" s="159">
        <f>ROUND(I365*H365,2)</f>
        <v>0</v>
      </c>
      <c r="BL365" s="18" t="s">
        <v>386</v>
      </c>
      <c r="BM365" s="18" t="s">
        <v>2745</v>
      </c>
    </row>
    <row r="366" spans="2:47" s="1" customFormat="1" ht="12">
      <c r="B366" s="32"/>
      <c r="D366" s="160" t="s">
        <v>180</v>
      </c>
      <c r="F366" s="161" t="s">
        <v>2746</v>
      </c>
      <c r="I366" s="93"/>
      <c r="L366" s="32"/>
      <c r="M366" s="162"/>
      <c r="N366" s="51"/>
      <c r="O366" s="51"/>
      <c r="P366" s="51"/>
      <c r="Q366" s="51"/>
      <c r="R366" s="51"/>
      <c r="S366" s="51"/>
      <c r="T366" s="52"/>
      <c r="AT366" s="18" t="s">
        <v>180</v>
      </c>
      <c r="AU366" s="18" t="s">
        <v>84</v>
      </c>
    </row>
    <row r="367" spans="2:51" s="12" customFormat="1" ht="12">
      <c r="B367" s="163"/>
      <c r="D367" s="160" t="s">
        <v>182</v>
      </c>
      <c r="E367" s="164" t="s">
        <v>3</v>
      </c>
      <c r="F367" s="165" t="s">
        <v>2690</v>
      </c>
      <c r="H367" s="166">
        <v>104.96</v>
      </c>
      <c r="I367" s="167"/>
      <c r="L367" s="163"/>
      <c r="M367" s="168"/>
      <c r="N367" s="169"/>
      <c r="O367" s="169"/>
      <c r="P367" s="169"/>
      <c r="Q367" s="169"/>
      <c r="R367" s="169"/>
      <c r="S367" s="169"/>
      <c r="T367" s="170"/>
      <c r="AT367" s="164" t="s">
        <v>182</v>
      </c>
      <c r="AU367" s="164" t="s">
        <v>84</v>
      </c>
      <c r="AV367" s="12" t="s">
        <v>84</v>
      </c>
      <c r="AW367" s="12" t="s">
        <v>34</v>
      </c>
      <c r="AX367" s="12" t="s">
        <v>82</v>
      </c>
      <c r="AY367" s="164" t="s">
        <v>171</v>
      </c>
    </row>
    <row r="368" spans="2:65" s="1" customFormat="1" ht="16.5" customHeight="1">
      <c r="B368" s="147"/>
      <c r="C368" s="189" t="s">
        <v>827</v>
      </c>
      <c r="D368" s="189" t="s">
        <v>408</v>
      </c>
      <c r="E368" s="190" t="s">
        <v>2747</v>
      </c>
      <c r="F368" s="191" t="s">
        <v>2748</v>
      </c>
      <c r="G368" s="192" t="s">
        <v>176</v>
      </c>
      <c r="H368" s="193">
        <v>120.704</v>
      </c>
      <c r="I368" s="194"/>
      <c r="J368" s="195">
        <f>ROUND(I368*H368,2)</f>
        <v>0</v>
      </c>
      <c r="K368" s="191" t="s">
        <v>177</v>
      </c>
      <c r="L368" s="196"/>
      <c r="M368" s="197" t="s">
        <v>3</v>
      </c>
      <c r="N368" s="198" t="s">
        <v>45</v>
      </c>
      <c r="O368" s="51"/>
      <c r="P368" s="157">
        <f>O368*H368</f>
        <v>0</v>
      </c>
      <c r="Q368" s="157">
        <v>0.0003</v>
      </c>
      <c r="R368" s="157">
        <f>Q368*H368</f>
        <v>0.03621119999999999</v>
      </c>
      <c r="S368" s="157">
        <v>0</v>
      </c>
      <c r="T368" s="158">
        <f>S368*H368</f>
        <v>0</v>
      </c>
      <c r="AR368" s="18" t="s">
        <v>506</v>
      </c>
      <c r="AT368" s="18" t="s">
        <v>408</v>
      </c>
      <c r="AU368" s="18" t="s">
        <v>84</v>
      </c>
      <c r="AY368" s="18" t="s">
        <v>171</v>
      </c>
      <c r="BE368" s="159">
        <f>IF(N368="základní",J368,0)</f>
        <v>0</v>
      </c>
      <c r="BF368" s="159">
        <f>IF(N368="snížená",J368,0)</f>
        <v>0</v>
      </c>
      <c r="BG368" s="159">
        <f>IF(N368="zákl. přenesená",J368,0)</f>
        <v>0</v>
      </c>
      <c r="BH368" s="159">
        <f>IF(N368="sníž. přenesená",J368,0)</f>
        <v>0</v>
      </c>
      <c r="BI368" s="159">
        <f>IF(N368="nulová",J368,0)</f>
        <v>0</v>
      </c>
      <c r="BJ368" s="18" t="s">
        <v>82</v>
      </c>
      <c r="BK368" s="159">
        <f>ROUND(I368*H368,2)</f>
        <v>0</v>
      </c>
      <c r="BL368" s="18" t="s">
        <v>386</v>
      </c>
      <c r="BM368" s="18" t="s">
        <v>2749</v>
      </c>
    </row>
    <row r="369" spans="2:47" s="1" customFormat="1" ht="12">
      <c r="B369" s="32"/>
      <c r="D369" s="160" t="s">
        <v>180</v>
      </c>
      <c r="F369" s="161" t="s">
        <v>2748</v>
      </c>
      <c r="I369" s="93"/>
      <c r="L369" s="32"/>
      <c r="M369" s="162"/>
      <c r="N369" s="51"/>
      <c r="O369" s="51"/>
      <c r="P369" s="51"/>
      <c r="Q369" s="51"/>
      <c r="R369" s="51"/>
      <c r="S369" s="51"/>
      <c r="T369" s="52"/>
      <c r="AT369" s="18" t="s">
        <v>180</v>
      </c>
      <c r="AU369" s="18" t="s">
        <v>84</v>
      </c>
    </row>
    <row r="370" spans="2:51" s="12" customFormat="1" ht="12">
      <c r="B370" s="163"/>
      <c r="D370" s="160" t="s">
        <v>182</v>
      </c>
      <c r="F370" s="165" t="s">
        <v>2728</v>
      </c>
      <c r="H370" s="166">
        <v>120.704</v>
      </c>
      <c r="I370" s="167"/>
      <c r="L370" s="163"/>
      <c r="M370" s="168"/>
      <c r="N370" s="169"/>
      <c r="O370" s="169"/>
      <c r="P370" s="169"/>
      <c r="Q370" s="169"/>
      <c r="R370" s="169"/>
      <c r="S370" s="169"/>
      <c r="T370" s="170"/>
      <c r="AT370" s="164" t="s">
        <v>182</v>
      </c>
      <c r="AU370" s="164" t="s">
        <v>84</v>
      </c>
      <c r="AV370" s="12" t="s">
        <v>84</v>
      </c>
      <c r="AW370" s="12" t="s">
        <v>4</v>
      </c>
      <c r="AX370" s="12" t="s">
        <v>82</v>
      </c>
      <c r="AY370" s="164" t="s">
        <v>171</v>
      </c>
    </row>
    <row r="371" spans="2:65" s="1" customFormat="1" ht="16.5" customHeight="1">
      <c r="B371" s="147"/>
      <c r="C371" s="148" t="s">
        <v>838</v>
      </c>
      <c r="D371" s="148" t="s">
        <v>173</v>
      </c>
      <c r="E371" s="149" t="s">
        <v>2750</v>
      </c>
      <c r="F371" s="150" t="s">
        <v>2751</v>
      </c>
      <c r="G371" s="151" t="s">
        <v>235</v>
      </c>
      <c r="H371" s="152">
        <v>0.377</v>
      </c>
      <c r="I371" s="153"/>
      <c r="J371" s="154">
        <f>ROUND(I371*H371,2)</f>
        <v>0</v>
      </c>
      <c r="K371" s="150" t="s">
        <v>177</v>
      </c>
      <c r="L371" s="32"/>
      <c r="M371" s="155" t="s">
        <v>3</v>
      </c>
      <c r="N371" s="156" t="s">
        <v>45</v>
      </c>
      <c r="O371" s="51"/>
      <c r="P371" s="157">
        <f>O371*H371</f>
        <v>0</v>
      </c>
      <c r="Q371" s="157">
        <v>0</v>
      </c>
      <c r="R371" s="157">
        <f>Q371*H371</f>
        <v>0</v>
      </c>
      <c r="S371" s="157">
        <v>0</v>
      </c>
      <c r="T371" s="158">
        <f>S371*H371</f>
        <v>0</v>
      </c>
      <c r="AR371" s="18" t="s">
        <v>386</v>
      </c>
      <c r="AT371" s="18" t="s">
        <v>173</v>
      </c>
      <c r="AU371" s="18" t="s">
        <v>84</v>
      </c>
      <c r="AY371" s="18" t="s">
        <v>171</v>
      </c>
      <c r="BE371" s="159">
        <f>IF(N371="základní",J371,0)</f>
        <v>0</v>
      </c>
      <c r="BF371" s="159">
        <f>IF(N371="snížená",J371,0)</f>
        <v>0</v>
      </c>
      <c r="BG371" s="159">
        <f>IF(N371="zákl. přenesená",J371,0)</f>
        <v>0</v>
      </c>
      <c r="BH371" s="159">
        <f>IF(N371="sníž. přenesená",J371,0)</f>
        <v>0</v>
      </c>
      <c r="BI371" s="159">
        <f>IF(N371="nulová",J371,0)</f>
        <v>0</v>
      </c>
      <c r="BJ371" s="18" t="s">
        <v>82</v>
      </c>
      <c r="BK371" s="159">
        <f>ROUND(I371*H371,2)</f>
        <v>0</v>
      </c>
      <c r="BL371" s="18" t="s">
        <v>386</v>
      </c>
      <c r="BM371" s="18" t="s">
        <v>2752</v>
      </c>
    </row>
    <row r="372" spans="2:47" s="1" customFormat="1" ht="19.5">
      <c r="B372" s="32"/>
      <c r="D372" s="160" t="s">
        <v>180</v>
      </c>
      <c r="F372" s="161" t="s">
        <v>2753</v>
      </c>
      <c r="I372" s="93"/>
      <c r="L372" s="32"/>
      <c r="M372" s="162"/>
      <c r="N372" s="51"/>
      <c r="O372" s="51"/>
      <c r="P372" s="51"/>
      <c r="Q372" s="51"/>
      <c r="R372" s="51"/>
      <c r="S372" s="51"/>
      <c r="T372" s="52"/>
      <c r="AT372" s="18" t="s">
        <v>180</v>
      </c>
      <c r="AU372" s="18" t="s">
        <v>84</v>
      </c>
    </row>
    <row r="373" spans="2:63" s="11" customFormat="1" ht="22.9" customHeight="1">
      <c r="B373" s="134"/>
      <c r="D373" s="135" t="s">
        <v>73</v>
      </c>
      <c r="E373" s="145" t="s">
        <v>1045</v>
      </c>
      <c r="F373" s="145" t="s">
        <v>1046</v>
      </c>
      <c r="I373" s="137"/>
      <c r="J373" s="146">
        <f>BK373</f>
        <v>0</v>
      </c>
      <c r="L373" s="134"/>
      <c r="M373" s="139"/>
      <c r="N373" s="140"/>
      <c r="O373" s="140"/>
      <c r="P373" s="141">
        <f>SUM(P374:P387)</f>
        <v>0</v>
      </c>
      <c r="Q373" s="140"/>
      <c r="R373" s="141">
        <f>SUM(R374:R387)</f>
        <v>0.672795</v>
      </c>
      <c r="S373" s="140"/>
      <c r="T373" s="142">
        <f>SUM(T374:T387)</f>
        <v>0</v>
      </c>
      <c r="AR373" s="135" t="s">
        <v>84</v>
      </c>
      <c r="AT373" s="143" t="s">
        <v>73</v>
      </c>
      <c r="AU373" s="143" t="s">
        <v>82</v>
      </c>
      <c r="AY373" s="135" t="s">
        <v>171</v>
      </c>
      <c r="BK373" s="144">
        <f>SUM(BK374:BK387)</f>
        <v>0</v>
      </c>
    </row>
    <row r="374" spans="2:65" s="1" customFormat="1" ht="16.5" customHeight="1">
      <c r="B374" s="147"/>
      <c r="C374" s="148" t="s">
        <v>848</v>
      </c>
      <c r="D374" s="148" t="s">
        <v>173</v>
      </c>
      <c r="E374" s="149" t="s">
        <v>2754</v>
      </c>
      <c r="F374" s="150" t="s">
        <v>2755</v>
      </c>
      <c r="G374" s="151" t="s">
        <v>176</v>
      </c>
      <c r="H374" s="152">
        <v>104.96</v>
      </c>
      <c r="I374" s="153"/>
      <c r="J374" s="154">
        <f>ROUND(I374*H374,2)</f>
        <v>0</v>
      </c>
      <c r="K374" s="150" t="s">
        <v>177</v>
      </c>
      <c r="L374" s="32"/>
      <c r="M374" s="155" t="s">
        <v>3</v>
      </c>
      <c r="N374" s="156" t="s">
        <v>45</v>
      </c>
      <c r="O374" s="51"/>
      <c r="P374" s="157">
        <f>O374*H374</f>
        <v>0</v>
      </c>
      <c r="Q374" s="157">
        <v>0</v>
      </c>
      <c r="R374" s="157">
        <f>Q374*H374</f>
        <v>0</v>
      </c>
      <c r="S374" s="157">
        <v>0</v>
      </c>
      <c r="T374" s="158">
        <f>S374*H374</f>
        <v>0</v>
      </c>
      <c r="AR374" s="18" t="s">
        <v>386</v>
      </c>
      <c r="AT374" s="18" t="s">
        <v>173</v>
      </c>
      <c r="AU374" s="18" t="s">
        <v>84</v>
      </c>
      <c r="AY374" s="18" t="s">
        <v>171</v>
      </c>
      <c r="BE374" s="159">
        <f>IF(N374="základní",J374,0)</f>
        <v>0</v>
      </c>
      <c r="BF374" s="159">
        <f>IF(N374="snížená",J374,0)</f>
        <v>0</v>
      </c>
      <c r="BG374" s="159">
        <f>IF(N374="zákl. přenesená",J374,0)</f>
        <v>0</v>
      </c>
      <c r="BH374" s="159">
        <f>IF(N374="sníž. přenesená",J374,0)</f>
        <v>0</v>
      </c>
      <c r="BI374" s="159">
        <f>IF(N374="nulová",J374,0)</f>
        <v>0</v>
      </c>
      <c r="BJ374" s="18" t="s">
        <v>82</v>
      </c>
      <c r="BK374" s="159">
        <f>ROUND(I374*H374,2)</f>
        <v>0</v>
      </c>
      <c r="BL374" s="18" t="s">
        <v>386</v>
      </c>
      <c r="BM374" s="18" t="s">
        <v>2756</v>
      </c>
    </row>
    <row r="375" spans="2:47" s="1" customFormat="1" ht="19.5">
      <c r="B375" s="32"/>
      <c r="D375" s="160" t="s">
        <v>180</v>
      </c>
      <c r="F375" s="161" t="s">
        <v>2757</v>
      </c>
      <c r="I375" s="93"/>
      <c r="L375" s="32"/>
      <c r="M375" s="162"/>
      <c r="N375" s="51"/>
      <c r="O375" s="51"/>
      <c r="P375" s="51"/>
      <c r="Q375" s="51"/>
      <c r="R375" s="51"/>
      <c r="S375" s="51"/>
      <c r="T375" s="52"/>
      <c r="AT375" s="18" t="s">
        <v>180</v>
      </c>
      <c r="AU375" s="18" t="s">
        <v>84</v>
      </c>
    </row>
    <row r="376" spans="2:51" s="12" customFormat="1" ht="12">
      <c r="B376" s="163"/>
      <c r="D376" s="160" t="s">
        <v>182</v>
      </c>
      <c r="E376" s="164" t="s">
        <v>3</v>
      </c>
      <c r="F376" s="165" t="s">
        <v>2724</v>
      </c>
      <c r="H376" s="166">
        <v>104.96</v>
      </c>
      <c r="I376" s="167"/>
      <c r="L376" s="163"/>
      <c r="M376" s="168"/>
      <c r="N376" s="169"/>
      <c r="O376" s="169"/>
      <c r="P376" s="169"/>
      <c r="Q376" s="169"/>
      <c r="R376" s="169"/>
      <c r="S376" s="169"/>
      <c r="T376" s="170"/>
      <c r="AT376" s="164" t="s">
        <v>182</v>
      </c>
      <c r="AU376" s="164" t="s">
        <v>84</v>
      </c>
      <c r="AV376" s="12" t="s">
        <v>84</v>
      </c>
      <c r="AW376" s="12" t="s">
        <v>34</v>
      </c>
      <c r="AX376" s="12" t="s">
        <v>82</v>
      </c>
      <c r="AY376" s="164" t="s">
        <v>171</v>
      </c>
    </row>
    <row r="377" spans="2:65" s="1" customFormat="1" ht="16.5" customHeight="1">
      <c r="B377" s="147"/>
      <c r="C377" s="189" t="s">
        <v>853</v>
      </c>
      <c r="D377" s="189" t="s">
        <v>408</v>
      </c>
      <c r="E377" s="190" t="s">
        <v>2758</v>
      </c>
      <c r="F377" s="191" t="s">
        <v>2759</v>
      </c>
      <c r="G377" s="192" t="s">
        <v>176</v>
      </c>
      <c r="H377" s="193">
        <v>107.059</v>
      </c>
      <c r="I377" s="194"/>
      <c r="J377" s="195">
        <f>ROUND(I377*H377,2)</f>
        <v>0</v>
      </c>
      <c r="K377" s="191" t="s">
        <v>177</v>
      </c>
      <c r="L377" s="196"/>
      <c r="M377" s="197" t="s">
        <v>3</v>
      </c>
      <c r="N377" s="198" t="s">
        <v>45</v>
      </c>
      <c r="O377" s="51"/>
      <c r="P377" s="157">
        <f>O377*H377</f>
        <v>0</v>
      </c>
      <c r="Q377" s="157">
        <v>0.005</v>
      </c>
      <c r="R377" s="157">
        <f>Q377*H377</f>
        <v>0.535295</v>
      </c>
      <c r="S377" s="157">
        <v>0</v>
      </c>
      <c r="T377" s="158">
        <f>S377*H377</f>
        <v>0</v>
      </c>
      <c r="AR377" s="18" t="s">
        <v>506</v>
      </c>
      <c r="AT377" s="18" t="s">
        <v>408</v>
      </c>
      <c r="AU377" s="18" t="s">
        <v>84</v>
      </c>
      <c r="AY377" s="18" t="s">
        <v>171</v>
      </c>
      <c r="BE377" s="159">
        <f>IF(N377="základní",J377,0)</f>
        <v>0</v>
      </c>
      <c r="BF377" s="159">
        <f>IF(N377="snížená",J377,0)</f>
        <v>0</v>
      </c>
      <c r="BG377" s="159">
        <f>IF(N377="zákl. přenesená",J377,0)</f>
        <v>0</v>
      </c>
      <c r="BH377" s="159">
        <f>IF(N377="sníž. přenesená",J377,0)</f>
        <v>0</v>
      </c>
      <c r="BI377" s="159">
        <f>IF(N377="nulová",J377,0)</f>
        <v>0</v>
      </c>
      <c r="BJ377" s="18" t="s">
        <v>82</v>
      </c>
      <c r="BK377" s="159">
        <f>ROUND(I377*H377,2)</f>
        <v>0</v>
      </c>
      <c r="BL377" s="18" t="s">
        <v>386</v>
      </c>
      <c r="BM377" s="18" t="s">
        <v>2760</v>
      </c>
    </row>
    <row r="378" spans="2:47" s="1" customFormat="1" ht="12">
      <c r="B378" s="32"/>
      <c r="D378" s="160" t="s">
        <v>180</v>
      </c>
      <c r="F378" s="161" t="s">
        <v>2759</v>
      </c>
      <c r="I378" s="93"/>
      <c r="L378" s="32"/>
      <c r="M378" s="162"/>
      <c r="N378" s="51"/>
      <c r="O378" s="51"/>
      <c r="P378" s="51"/>
      <c r="Q378" s="51"/>
      <c r="R378" s="51"/>
      <c r="S378" s="51"/>
      <c r="T378" s="52"/>
      <c r="AT378" s="18" t="s">
        <v>180</v>
      </c>
      <c r="AU378" s="18" t="s">
        <v>84</v>
      </c>
    </row>
    <row r="379" spans="2:51" s="12" customFormat="1" ht="12">
      <c r="B379" s="163"/>
      <c r="D379" s="160" t="s">
        <v>182</v>
      </c>
      <c r="F379" s="165" t="s">
        <v>2761</v>
      </c>
      <c r="H379" s="166">
        <v>107.059</v>
      </c>
      <c r="I379" s="167"/>
      <c r="L379" s="163"/>
      <c r="M379" s="168"/>
      <c r="N379" s="169"/>
      <c r="O379" s="169"/>
      <c r="P379" s="169"/>
      <c r="Q379" s="169"/>
      <c r="R379" s="169"/>
      <c r="S379" s="169"/>
      <c r="T379" s="170"/>
      <c r="AT379" s="164" t="s">
        <v>182</v>
      </c>
      <c r="AU379" s="164" t="s">
        <v>84</v>
      </c>
      <c r="AV379" s="12" t="s">
        <v>84</v>
      </c>
      <c r="AW379" s="12" t="s">
        <v>4</v>
      </c>
      <c r="AX379" s="12" t="s">
        <v>82</v>
      </c>
      <c r="AY379" s="164" t="s">
        <v>171</v>
      </c>
    </row>
    <row r="380" spans="2:65" s="1" customFormat="1" ht="16.5" customHeight="1">
      <c r="B380" s="147"/>
      <c r="C380" s="148" t="s">
        <v>861</v>
      </c>
      <c r="D380" s="148" t="s">
        <v>173</v>
      </c>
      <c r="E380" s="149" t="s">
        <v>2762</v>
      </c>
      <c r="F380" s="150" t="s">
        <v>2763</v>
      </c>
      <c r="G380" s="151" t="s">
        <v>176</v>
      </c>
      <c r="H380" s="152">
        <v>104.96</v>
      </c>
      <c r="I380" s="153"/>
      <c r="J380" s="154">
        <f>ROUND(I380*H380,2)</f>
        <v>0</v>
      </c>
      <c r="K380" s="150" t="s">
        <v>177</v>
      </c>
      <c r="L380" s="32"/>
      <c r="M380" s="155" t="s">
        <v>3</v>
      </c>
      <c r="N380" s="156" t="s">
        <v>45</v>
      </c>
      <c r="O380" s="51"/>
      <c r="P380" s="157">
        <f>O380*H380</f>
        <v>0</v>
      </c>
      <c r="Q380" s="157">
        <v>0</v>
      </c>
      <c r="R380" s="157">
        <f>Q380*H380</f>
        <v>0</v>
      </c>
      <c r="S380" s="157">
        <v>0</v>
      </c>
      <c r="T380" s="158">
        <f>S380*H380</f>
        <v>0</v>
      </c>
      <c r="AR380" s="18" t="s">
        <v>386</v>
      </c>
      <c r="AT380" s="18" t="s">
        <v>173</v>
      </c>
      <c r="AU380" s="18" t="s">
        <v>84</v>
      </c>
      <c r="AY380" s="18" t="s">
        <v>171</v>
      </c>
      <c r="BE380" s="159">
        <f>IF(N380="základní",J380,0)</f>
        <v>0</v>
      </c>
      <c r="BF380" s="159">
        <f>IF(N380="snížená",J380,0)</f>
        <v>0</v>
      </c>
      <c r="BG380" s="159">
        <f>IF(N380="zákl. přenesená",J380,0)</f>
        <v>0</v>
      </c>
      <c r="BH380" s="159">
        <f>IF(N380="sníž. přenesená",J380,0)</f>
        <v>0</v>
      </c>
      <c r="BI380" s="159">
        <f>IF(N380="nulová",J380,0)</f>
        <v>0</v>
      </c>
      <c r="BJ380" s="18" t="s">
        <v>82</v>
      </c>
      <c r="BK380" s="159">
        <f>ROUND(I380*H380,2)</f>
        <v>0</v>
      </c>
      <c r="BL380" s="18" t="s">
        <v>386</v>
      </c>
      <c r="BM380" s="18" t="s">
        <v>2764</v>
      </c>
    </row>
    <row r="381" spans="2:47" s="1" customFormat="1" ht="12">
      <c r="B381" s="32"/>
      <c r="D381" s="160" t="s">
        <v>180</v>
      </c>
      <c r="F381" s="161" t="s">
        <v>2765</v>
      </c>
      <c r="I381" s="93"/>
      <c r="L381" s="32"/>
      <c r="M381" s="162"/>
      <c r="N381" s="51"/>
      <c r="O381" s="51"/>
      <c r="P381" s="51"/>
      <c r="Q381" s="51"/>
      <c r="R381" s="51"/>
      <c r="S381" s="51"/>
      <c r="T381" s="52"/>
      <c r="AT381" s="18" t="s">
        <v>180</v>
      </c>
      <c r="AU381" s="18" t="s">
        <v>84</v>
      </c>
    </row>
    <row r="382" spans="2:51" s="12" customFormat="1" ht="12">
      <c r="B382" s="163"/>
      <c r="D382" s="160" t="s">
        <v>182</v>
      </c>
      <c r="E382" s="164" t="s">
        <v>3</v>
      </c>
      <c r="F382" s="165" t="s">
        <v>2724</v>
      </c>
      <c r="H382" s="166">
        <v>104.96</v>
      </c>
      <c r="I382" s="167"/>
      <c r="L382" s="163"/>
      <c r="M382" s="168"/>
      <c r="N382" s="169"/>
      <c r="O382" s="169"/>
      <c r="P382" s="169"/>
      <c r="Q382" s="169"/>
      <c r="R382" s="169"/>
      <c r="S382" s="169"/>
      <c r="T382" s="170"/>
      <c r="AT382" s="164" t="s">
        <v>182</v>
      </c>
      <c r="AU382" s="164" t="s">
        <v>84</v>
      </c>
      <c r="AV382" s="12" t="s">
        <v>84</v>
      </c>
      <c r="AW382" s="12" t="s">
        <v>34</v>
      </c>
      <c r="AX382" s="12" t="s">
        <v>82</v>
      </c>
      <c r="AY382" s="164" t="s">
        <v>171</v>
      </c>
    </row>
    <row r="383" spans="2:65" s="1" customFormat="1" ht="16.5" customHeight="1">
      <c r="B383" s="147"/>
      <c r="C383" s="189" t="s">
        <v>867</v>
      </c>
      <c r="D383" s="189" t="s">
        <v>408</v>
      </c>
      <c r="E383" s="190" t="s">
        <v>2766</v>
      </c>
      <c r="F383" s="191" t="s">
        <v>2767</v>
      </c>
      <c r="G383" s="192" t="s">
        <v>279</v>
      </c>
      <c r="H383" s="193">
        <v>6.875</v>
      </c>
      <c r="I383" s="194"/>
      <c r="J383" s="195">
        <f>ROUND(I383*H383,2)</f>
        <v>0</v>
      </c>
      <c r="K383" s="191" t="s">
        <v>177</v>
      </c>
      <c r="L383" s="196"/>
      <c r="M383" s="197" t="s">
        <v>3</v>
      </c>
      <c r="N383" s="198" t="s">
        <v>45</v>
      </c>
      <c r="O383" s="51"/>
      <c r="P383" s="157">
        <f>O383*H383</f>
        <v>0</v>
      </c>
      <c r="Q383" s="157">
        <v>0.02</v>
      </c>
      <c r="R383" s="157">
        <f>Q383*H383</f>
        <v>0.1375</v>
      </c>
      <c r="S383" s="157">
        <v>0</v>
      </c>
      <c r="T383" s="158">
        <f>S383*H383</f>
        <v>0</v>
      </c>
      <c r="AR383" s="18" t="s">
        <v>506</v>
      </c>
      <c r="AT383" s="18" t="s">
        <v>408</v>
      </c>
      <c r="AU383" s="18" t="s">
        <v>84</v>
      </c>
      <c r="AY383" s="18" t="s">
        <v>171</v>
      </c>
      <c r="BE383" s="159">
        <f>IF(N383="základní",J383,0)</f>
        <v>0</v>
      </c>
      <c r="BF383" s="159">
        <f>IF(N383="snížená",J383,0)</f>
        <v>0</v>
      </c>
      <c r="BG383" s="159">
        <f>IF(N383="zákl. přenesená",J383,0)</f>
        <v>0</v>
      </c>
      <c r="BH383" s="159">
        <f>IF(N383="sníž. přenesená",J383,0)</f>
        <v>0</v>
      </c>
      <c r="BI383" s="159">
        <f>IF(N383="nulová",J383,0)</f>
        <v>0</v>
      </c>
      <c r="BJ383" s="18" t="s">
        <v>82</v>
      </c>
      <c r="BK383" s="159">
        <f>ROUND(I383*H383,2)</f>
        <v>0</v>
      </c>
      <c r="BL383" s="18" t="s">
        <v>386</v>
      </c>
      <c r="BM383" s="18" t="s">
        <v>2768</v>
      </c>
    </row>
    <row r="384" spans="2:47" s="1" customFormat="1" ht="12">
      <c r="B384" s="32"/>
      <c r="D384" s="160" t="s">
        <v>180</v>
      </c>
      <c r="F384" s="161" t="s">
        <v>2767</v>
      </c>
      <c r="I384" s="93"/>
      <c r="L384" s="32"/>
      <c r="M384" s="162"/>
      <c r="N384" s="51"/>
      <c r="O384" s="51"/>
      <c r="P384" s="51"/>
      <c r="Q384" s="51"/>
      <c r="R384" s="51"/>
      <c r="S384" s="51"/>
      <c r="T384" s="52"/>
      <c r="AT384" s="18" t="s">
        <v>180</v>
      </c>
      <c r="AU384" s="18" t="s">
        <v>84</v>
      </c>
    </row>
    <row r="385" spans="2:51" s="12" customFormat="1" ht="12">
      <c r="B385" s="163"/>
      <c r="D385" s="160" t="s">
        <v>182</v>
      </c>
      <c r="E385" s="164" t="s">
        <v>3</v>
      </c>
      <c r="F385" s="165" t="s">
        <v>2769</v>
      </c>
      <c r="H385" s="166">
        <v>6.875</v>
      </c>
      <c r="I385" s="167"/>
      <c r="L385" s="163"/>
      <c r="M385" s="168"/>
      <c r="N385" s="169"/>
      <c r="O385" s="169"/>
      <c r="P385" s="169"/>
      <c r="Q385" s="169"/>
      <c r="R385" s="169"/>
      <c r="S385" s="169"/>
      <c r="T385" s="170"/>
      <c r="AT385" s="164" t="s">
        <v>182</v>
      </c>
      <c r="AU385" s="164" t="s">
        <v>84</v>
      </c>
      <c r="AV385" s="12" t="s">
        <v>84</v>
      </c>
      <c r="AW385" s="12" t="s">
        <v>34</v>
      </c>
      <c r="AX385" s="12" t="s">
        <v>82</v>
      </c>
      <c r="AY385" s="164" t="s">
        <v>171</v>
      </c>
    </row>
    <row r="386" spans="2:65" s="1" customFormat="1" ht="16.5" customHeight="1">
      <c r="B386" s="147"/>
      <c r="C386" s="148" t="s">
        <v>873</v>
      </c>
      <c r="D386" s="148" t="s">
        <v>173</v>
      </c>
      <c r="E386" s="149" t="s">
        <v>2770</v>
      </c>
      <c r="F386" s="150" t="s">
        <v>2771</v>
      </c>
      <c r="G386" s="151" t="s">
        <v>235</v>
      </c>
      <c r="H386" s="152">
        <v>0.673</v>
      </c>
      <c r="I386" s="153"/>
      <c r="J386" s="154">
        <f>ROUND(I386*H386,2)</f>
        <v>0</v>
      </c>
      <c r="K386" s="150" t="s">
        <v>177</v>
      </c>
      <c r="L386" s="32"/>
      <c r="M386" s="155" t="s">
        <v>3</v>
      </c>
      <c r="N386" s="156" t="s">
        <v>45</v>
      </c>
      <c r="O386" s="51"/>
      <c r="P386" s="157">
        <f>O386*H386</f>
        <v>0</v>
      </c>
      <c r="Q386" s="157">
        <v>0</v>
      </c>
      <c r="R386" s="157">
        <f>Q386*H386</f>
        <v>0</v>
      </c>
      <c r="S386" s="157">
        <v>0</v>
      </c>
      <c r="T386" s="158">
        <f>S386*H386</f>
        <v>0</v>
      </c>
      <c r="AR386" s="18" t="s">
        <v>386</v>
      </c>
      <c r="AT386" s="18" t="s">
        <v>173</v>
      </c>
      <c r="AU386" s="18" t="s">
        <v>84</v>
      </c>
      <c r="AY386" s="18" t="s">
        <v>171</v>
      </c>
      <c r="BE386" s="159">
        <f>IF(N386="základní",J386,0)</f>
        <v>0</v>
      </c>
      <c r="BF386" s="159">
        <f>IF(N386="snížená",J386,0)</f>
        <v>0</v>
      </c>
      <c r="BG386" s="159">
        <f>IF(N386="zákl. přenesená",J386,0)</f>
        <v>0</v>
      </c>
      <c r="BH386" s="159">
        <f>IF(N386="sníž. přenesená",J386,0)</f>
        <v>0</v>
      </c>
      <c r="BI386" s="159">
        <f>IF(N386="nulová",J386,0)</f>
        <v>0</v>
      </c>
      <c r="BJ386" s="18" t="s">
        <v>82</v>
      </c>
      <c r="BK386" s="159">
        <f>ROUND(I386*H386,2)</f>
        <v>0</v>
      </c>
      <c r="BL386" s="18" t="s">
        <v>386</v>
      </c>
      <c r="BM386" s="18" t="s">
        <v>2772</v>
      </c>
    </row>
    <row r="387" spans="2:47" s="1" customFormat="1" ht="19.5">
      <c r="B387" s="32"/>
      <c r="D387" s="160" t="s">
        <v>180</v>
      </c>
      <c r="F387" s="161" t="s">
        <v>2773</v>
      </c>
      <c r="I387" s="93"/>
      <c r="L387" s="32"/>
      <c r="M387" s="162"/>
      <c r="N387" s="51"/>
      <c r="O387" s="51"/>
      <c r="P387" s="51"/>
      <c r="Q387" s="51"/>
      <c r="R387" s="51"/>
      <c r="S387" s="51"/>
      <c r="T387" s="52"/>
      <c r="AT387" s="18" t="s">
        <v>180</v>
      </c>
      <c r="AU387" s="18" t="s">
        <v>84</v>
      </c>
    </row>
    <row r="388" spans="2:63" s="11" customFormat="1" ht="22.9" customHeight="1">
      <c r="B388" s="134"/>
      <c r="D388" s="135" t="s">
        <v>73</v>
      </c>
      <c r="E388" s="145" t="s">
        <v>2774</v>
      </c>
      <c r="F388" s="145" t="s">
        <v>2775</v>
      </c>
      <c r="I388" s="137"/>
      <c r="J388" s="146">
        <f>BK388</f>
        <v>0</v>
      </c>
      <c r="L388" s="134"/>
      <c r="M388" s="139"/>
      <c r="N388" s="140"/>
      <c r="O388" s="140"/>
      <c r="P388" s="141">
        <f>SUM(P389:P402)</f>
        <v>0</v>
      </c>
      <c r="Q388" s="140"/>
      <c r="R388" s="141">
        <f>SUM(R389:R402)</f>
        <v>0.05079</v>
      </c>
      <c r="S388" s="140"/>
      <c r="T388" s="142">
        <f>SUM(T389:T402)</f>
        <v>0</v>
      </c>
      <c r="AR388" s="135" t="s">
        <v>84</v>
      </c>
      <c r="AT388" s="143" t="s">
        <v>73</v>
      </c>
      <c r="AU388" s="143" t="s">
        <v>82</v>
      </c>
      <c r="AY388" s="135" t="s">
        <v>171</v>
      </c>
      <c r="BK388" s="144">
        <f>SUM(BK389:BK402)</f>
        <v>0</v>
      </c>
    </row>
    <row r="389" spans="2:65" s="1" customFormat="1" ht="16.5" customHeight="1">
      <c r="B389" s="147"/>
      <c r="C389" s="148" t="s">
        <v>877</v>
      </c>
      <c r="D389" s="148" t="s">
        <v>173</v>
      </c>
      <c r="E389" s="149" t="s">
        <v>2776</v>
      </c>
      <c r="F389" s="150" t="s">
        <v>2777</v>
      </c>
      <c r="G389" s="151" t="s">
        <v>187</v>
      </c>
      <c r="H389" s="152">
        <v>22</v>
      </c>
      <c r="I389" s="153"/>
      <c r="J389" s="154">
        <f>ROUND(I389*H389,2)</f>
        <v>0</v>
      </c>
      <c r="K389" s="150" t="s">
        <v>177</v>
      </c>
      <c r="L389" s="32"/>
      <c r="M389" s="155" t="s">
        <v>3</v>
      </c>
      <c r="N389" s="156" t="s">
        <v>45</v>
      </c>
      <c r="O389" s="51"/>
      <c r="P389" s="157">
        <f>O389*H389</f>
        <v>0</v>
      </c>
      <c r="Q389" s="157">
        <v>0.00187</v>
      </c>
      <c r="R389" s="157">
        <f>Q389*H389</f>
        <v>0.041139999999999996</v>
      </c>
      <c r="S389" s="157">
        <v>0</v>
      </c>
      <c r="T389" s="158">
        <f>S389*H389</f>
        <v>0</v>
      </c>
      <c r="AR389" s="18" t="s">
        <v>386</v>
      </c>
      <c r="AT389" s="18" t="s">
        <v>173</v>
      </c>
      <c r="AU389" s="18" t="s">
        <v>84</v>
      </c>
      <c r="AY389" s="18" t="s">
        <v>171</v>
      </c>
      <c r="BE389" s="159">
        <f>IF(N389="základní",J389,0)</f>
        <v>0</v>
      </c>
      <c r="BF389" s="159">
        <f>IF(N389="snížená",J389,0)</f>
        <v>0</v>
      </c>
      <c r="BG389" s="159">
        <f>IF(N389="zákl. přenesená",J389,0)</f>
        <v>0</v>
      </c>
      <c r="BH389" s="159">
        <f>IF(N389="sníž. přenesená",J389,0)</f>
        <v>0</v>
      </c>
      <c r="BI389" s="159">
        <f>IF(N389="nulová",J389,0)</f>
        <v>0</v>
      </c>
      <c r="BJ389" s="18" t="s">
        <v>82</v>
      </c>
      <c r="BK389" s="159">
        <f>ROUND(I389*H389,2)</f>
        <v>0</v>
      </c>
      <c r="BL389" s="18" t="s">
        <v>386</v>
      </c>
      <c r="BM389" s="18" t="s">
        <v>2778</v>
      </c>
    </row>
    <row r="390" spans="2:47" s="1" customFormat="1" ht="12">
      <c r="B390" s="32"/>
      <c r="D390" s="160" t="s">
        <v>180</v>
      </c>
      <c r="F390" s="161" t="s">
        <v>2779</v>
      </c>
      <c r="I390" s="93"/>
      <c r="L390" s="32"/>
      <c r="M390" s="162"/>
      <c r="N390" s="51"/>
      <c r="O390" s="51"/>
      <c r="P390" s="51"/>
      <c r="Q390" s="51"/>
      <c r="R390" s="51"/>
      <c r="S390" s="51"/>
      <c r="T390" s="52"/>
      <c r="AT390" s="18" t="s">
        <v>180</v>
      </c>
      <c r="AU390" s="18" t="s">
        <v>84</v>
      </c>
    </row>
    <row r="391" spans="2:65" s="1" customFormat="1" ht="16.5" customHeight="1">
      <c r="B391" s="147"/>
      <c r="C391" s="148" t="s">
        <v>883</v>
      </c>
      <c r="D391" s="148" t="s">
        <v>173</v>
      </c>
      <c r="E391" s="149" t="s">
        <v>2780</v>
      </c>
      <c r="F391" s="150" t="s">
        <v>2781</v>
      </c>
      <c r="G391" s="151" t="s">
        <v>1259</v>
      </c>
      <c r="H391" s="152">
        <v>2</v>
      </c>
      <c r="I391" s="153"/>
      <c r="J391" s="154">
        <f>ROUND(I391*H391,2)</f>
        <v>0</v>
      </c>
      <c r="K391" s="150" t="s">
        <v>177</v>
      </c>
      <c r="L391" s="32"/>
      <c r="M391" s="155" t="s">
        <v>3</v>
      </c>
      <c r="N391" s="156" t="s">
        <v>45</v>
      </c>
      <c r="O391" s="51"/>
      <c r="P391" s="157">
        <f>O391*H391</f>
        <v>0</v>
      </c>
      <c r="Q391" s="157">
        <v>0.00193</v>
      </c>
      <c r="R391" s="157">
        <f>Q391*H391</f>
        <v>0.00386</v>
      </c>
      <c r="S391" s="157">
        <v>0</v>
      </c>
      <c r="T391" s="158">
        <f>S391*H391</f>
        <v>0</v>
      </c>
      <c r="AR391" s="18" t="s">
        <v>386</v>
      </c>
      <c r="AT391" s="18" t="s">
        <v>173</v>
      </c>
      <c r="AU391" s="18" t="s">
        <v>84</v>
      </c>
      <c r="AY391" s="18" t="s">
        <v>171</v>
      </c>
      <c r="BE391" s="159">
        <f>IF(N391="základní",J391,0)</f>
        <v>0</v>
      </c>
      <c r="BF391" s="159">
        <f>IF(N391="snížená",J391,0)</f>
        <v>0</v>
      </c>
      <c r="BG391" s="159">
        <f>IF(N391="zákl. přenesená",J391,0)</f>
        <v>0</v>
      </c>
      <c r="BH391" s="159">
        <f>IF(N391="sníž. přenesená",J391,0)</f>
        <v>0</v>
      </c>
      <c r="BI391" s="159">
        <f>IF(N391="nulová",J391,0)</f>
        <v>0</v>
      </c>
      <c r="BJ391" s="18" t="s">
        <v>82</v>
      </c>
      <c r="BK391" s="159">
        <f>ROUND(I391*H391,2)</f>
        <v>0</v>
      </c>
      <c r="BL391" s="18" t="s">
        <v>386</v>
      </c>
      <c r="BM391" s="18" t="s">
        <v>2782</v>
      </c>
    </row>
    <row r="392" spans="2:47" s="1" customFormat="1" ht="12">
      <c r="B392" s="32"/>
      <c r="D392" s="160" t="s">
        <v>180</v>
      </c>
      <c r="F392" s="161" t="s">
        <v>2783</v>
      </c>
      <c r="I392" s="93"/>
      <c r="L392" s="32"/>
      <c r="M392" s="162"/>
      <c r="N392" s="51"/>
      <c r="O392" s="51"/>
      <c r="P392" s="51"/>
      <c r="Q392" s="51"/>
      <c r="R392" s="51"/>
      <c r="S392" s="51"/>
      <c r="T392" s="52"/>
      <c r="AT392" s="18" t="s">
        <v>180</v>
      </c>
      <c r="AU392" s="18" t="s">
        <v>84</v>
      </c>
    </row>
    <row r="393" spans="2:51" s="14" customFormat="1" ht="12">
      <c r="B393" s="179"/>
      <c r="D393" s="160" t="s">
        <v>182</v>
      </c>
      <c r="E393" s="180" t="s">
        <v>3</v>
      </c>
      <c r="F393" s="181" t="s">
        <v>1340</v>
      </c>
      <c r="H393" s="180" t="s">
        <v>3</v>
      </c>
      <c r="I393" s="182"/>
      <c r="L393" s="179"/>
      <c r="M393" s="183"/>
      <c r="N393" s="184"/>
      <c r="O393" s="184"/>
      <c r="P393" s="184"/>
      <c r="Q393" s="184"/>
      <c r="R393" s="184"/>
      <c r="S393" s="184"/>
      <c r="T393" s="185"/>
      <c r="AT393" s="180" t="s">
        <v>182</v>
      </c>
      <c r="AU393" s="180" t="s">
        <v>84</v>
      </c>
      <c r="AV393" s="14" t="s">
        <v>82</v>
      </c>
      <c r="AW393" s="14" t="s">
        <v>34</v>
      </c>
      <c r="AX393" s="14" t="s">
        <v>74</v>
      </c>
      <c r="AY393" s="180" t="s">
        <v>171</v>
      </c>
    </row>
    <row r="394" spans="2:51" s="12" customFormat="1" ht="12">
      <c r="B394" s="163"/>
      <c r="D394" s="160" t="s">
        <v>182</v>
      </c>
      <c r="E394" s="164" t="s">
        <v>3</v>
      </c>
      <c r="F394" s="165" t="s">
        <v>2784</v>
      </c>
      <c r="H394" s="166">
        <v>2</v>
      </c>
      <c r="I394" s="167"/>
      <c r="L394" s="163"/>
      <c r="M394" s="168"/>
      <c r="N394" s="169"/>
      <c r="O394" s="169"/>
      <c r="P394" s="169"/>
      <c r="Q394" s="169"/>
      <c r="R394" s="169"/>
      <c r="S394" s="169"/>
      <c r="T394" s="170"/>
      <c r="AT394" s="164" t="s">
        <v>182</v>
      </c>
      <c r="AU394" s="164" t="s">
        <v>84</v>
      </c>
      <c r="AV394" s="12" t="s">
        <v>84</v>
      </c>
      <c r="AW394" s="12" t="s">
        <v>34</v>
      </c>
      <c r="AX394" s="12" t="s">
        <v>82</v>
      </c>
      <c r="AY394" s="164" t="s">
        <v>171</v>
      </c>
    </row>
    <row r="395" spans="2:65" s="1" customFormat="1" ht="16.5" customHeight="1">
      <c r="B395" s="147"/>
      <c r="C395" s="148" t="s">
        <v>895</v>
      </c>
      <c r="D395" s="148" t="s">
        <v>173</v>
      </c>
      <c r="E395" s="149" t="s">
        <v>2785</v>
      </c>
      <c r="F395" s="150" t="s">
        <v>2781</v>
      </c>
      <c r="G395" s="151" t="s">
        <v>1259</v>
      </c>
      <c r="H395" s="152">
        <v>3</v>
      </c>
      <c r="I395" s="153"/>
      <c r="J395" s="154">
        <f>ROUND(I395*H395,2)</f>
        <v>0</v>
      </c>
      <c r="K395" s="150" t="s">
        <v>3</v>
      </c>
      <c r="L395" s="32"/>
      <c r="M395" s="155" t="s">
        <v>3</v>
      </c>
      <c r="N395" s="156" t="s">
        <v>45</v>
      </c>
      <c r="O395" s="51"/>
      <c r="P395" s="157">
        <f>O395*H395</f>
        <v>0</v>
      </c>
      <c r="Q395" s="157">
        <v>0.00193</v>
      </c>
      <c r="R395" s="157">
        <f>Q395*H395</f>
        <v>0.00579</v>
      </c>
      <c r="S395" s="157">
        <v>0</v>
      </c>
      <c r="T395" s="158">
        <f>S395*H395</f>
        <v>0</v>
      </c>
      <c r="AR395" s="18" t="s">
        <v>386</v>
      </c>
      <c r="AT395" s="18" t="s">
        <v>173</v>
      </c>
      <c r="AU395" s="18" t="s">
        <v>84</v>
      </c>
      <c r="AY395" s="18" t="s">
        <v>171</v>
      </c>
      <c r="BE395" s="159">
        <f>IF(N395="základní",J395,0)</f>
        <v>0</v>
      </c>
      <c r="BF395" s="159">
        <f>IF(N395="snížená",J395,0)</f>
        <v>0</v>
      </c>
      <c r="BG395" s="159">
        <f>IF(N395="zákl. přenesená",J395,0)</f>
        <v>0</v>
      </c>
      <c r="BH395" s="159">
        <f>IF(N395="sníž. přenesená",J395,0)</f>
        <v>0</v>
      </c>
      <c r="BI395" s="159">
        <f>IF(N395="nulová",J395,0)</f>
        <v>0</v>
      </c>
      <c r="BJ395" s="18" t="s">
        <v>82</v>
      </c>
      <c r="BK395" s="159">
        <f>ROUND(I395*H395,2)</f>
        <v>0</v>
      </c>
      <c r="BL395" s="18" t="s">
        <v>386</v>
      </c>
      <c r="BM395" s="18" t="s">
        <v>2786</v>
      </c>
    </row>
    <row r="396" spans="2:47" s="1" customFormat="1" ht="12">
      <c r="B396" s="32"/>
      <c r="D396" s="160" t="s">
        <v>180</v>
      </c>
      <c r="F396" s="161" t="s">
        <v>2787</v>
      </c>
      <c r="I396" s="93"/>
      <c r="L396" s="32"/>
      <c r="M396" s="162"/>
      <c r="N396" s="51"/>
      <c r="O396" s="51"/>
      <c r="P396" s="51"/>
      <c r="Q396" s="51"/>
      <c r="R396" s="51"/>
      <c r="S396" s="51"/>
      <c r="T396" s="52"/>
      <c r="AT396" s="18" t="s">
        <v>180</v>
      </c>
      <c r="AU396" s="18" t="s">
        <v>84</v>
      </c>
    </row>
    <row r="397" spans="2:51" s="14" customFormat="1" ht="12">
      <c r="B397" s="179"/>
      <c r="D397" s="160" t="s">
        <v>182</v>
      </c>
      <c r="E397" s="180" t="s">
        <v>3</v>
      </c>
      <c r="F397" s="181" t="s">
        <v>2788</v>
      </c>
      <c r="H397" s="180" t="s">
        <v>3</v>
      </c>
      <c r="I397" s="182"/>
      <c r="L397" s="179"/>
      <c r="M397" s="183"/>
      <c r="N397" s="184"/>
      <c r="O397" s="184"/>
      <c r="P397" s="184"/>
      <c r="Q397" s="184"/>
      <c r="R397" s="184"/>
      <c r="S397" s="184"/>
      <c r="T397" s="185"/>
      <c r="AT397" s="180" t="s">
        <v>182</v>
      </c>
      <c r="AU397" s="180" t="s">
        <v>84</v>
      </c>
      <c r="AV397" s="14" t="s">
        <v>82</v>
      </c>
      <c r="AW397" s="14" t="s">
        <v>34</v>
      </c>
      <c r="AX397" s="14" t="s">
        <v>74</v>
      </c>
      <c r="AY397" s="180" t="s">
        <v>171</v>
      </c>
    </row>
    <row r="398" spans="2:51" s="14" customFormat="1" ht="12">
      <c r="B398" s="179"/>
      <c r="D398" s="160" t="s">
        <v>182</v>
      </c>
      <c r="E398" s="180" t="s">
        <v>3</v>
      </c>
      <c r="F398" s="181" t="s">
        <v>2789</v>
      </c>
      <c r="H398" s="180" t="s">
        <v>3</v>
      </c>
      <c r="I398" s="182"/>
      <c r="L398" s="179"/>
      <c r="M398" s="183"/>
      <c r="N398" s="184"/>
      <c r="O398" s="184"/>
      <c r="P398" s="184"/>
      <c r="Q398" s="184"/>
      <c r="R398" s="184"/>
      <c r="S398" s="184"/>
      <c r="T398" s="185"/>
      <c r="AT398" s="180" t="s">
        <v>182</v>
      </c>
      <c r="AU398" s="180" t="s">
        <v>84</v>
      </c>
      <c r="AV398" s="14" t="s">
        <v>82</v>
      </c>
      <c r="AW398" s="14" t="s">
        <v>34</v>
      </c>
      <c r="AX398" s="14" t="s">
        <v>74</v>
      </c>
      <c r="AY398" s="180" t="s">
        <v>171</v>
      </c>
    </row>
    <row r="399" spans="2:51" s="14" customFormat="1" ht="12">
      <c r="B399" s="179"/>
      <c r="D399" s="160" t="s">
        <v>182</v>
      </c>
      <c r="E399" s="180" t="s">
        <v>3</v>
      </c>
      <c r="F399" s="181" t="s">
        <v>2790</v>
      </c>
      <c r="H399" s="180" t="s">
        <v>3</v>
      </c>
      <c r="I399" s="182"/>
      <c r="L399" s="179"/>
      <c r="M399" s="183"/>
      <c r="N399" s="184"/>
      <c r="O399" s="184"/>
      <c r="P399" s="184"/>
      <c r="Q399" s="184"/>
      <c r="R399" s="184"/>
      <c r="S399" s="184"/>
      <c r="T399" s="185"/>
      <c r="AT399" s="180" t="s">
        <v>182</v>
      </c>
      <c r="AU399" s="180" t="s">
        <v>84</v>
      </c>
      <c r="AV399" s="14" t="s">
        <v>82</v>
      </c>
      <c r="AW399" s="14" t="s">
        <v>34</v>
      </c>
      <c r="AX399" s="14" t="s">
        <v>74</v>
      </c>
      <c r="AY399" s="180" t="s">
        <v>171</v>
      </c>
    </row>
    <row r="400" spans="2:51" s="12" customFormat="1" ht="12">
      <c r="B400" s="163"/>
      <c r="D400" s="160" t="s">
        <v>182</v>
      </c>
      <c r="E400" s="164" t="s">
        <v>3</v>
      </c>
      <c r="F400" s="165" t="s">
        <v>107</v>
      </c>
      <c r="H400" s="166">
        <v>3</v>
      </c>
      <c r="I400" s="167"/>
      <c r="L400" s="163"/>
      <c r="M400" s="168"/>
      <c r="N400" s="169"/>
      <c r="O400" s="169"/>
      <c r="P400" s="169"/>
      <c r="Q400" s="169"/>
      <c r="R400" s="169"/>
      <c r="S400" s="169"/>
      <c r="T400" s="170"/>
      <c r="AT400" s="164" t="s">
        <v>182</v>
      </c>
      <c r="AU400" s="164" t="s">
        <v>84</v>
      </c>
      <c r="AV400" s="12" t="s">
        <v>84</v>
      </c>
      <c r="AW400" s="12" t="s">
        <v>34</v>
      </c>
      <c r="AX400" s="12" t="s">
        <v>82</v>
      </c>
      <c r="AY400" s="164" t="s">
        <v>171</v>
      </c>
    </row>
    <row r="401" spans="2:65" s="1" customFormat="1" ht="16.5" customHeight="1">
      <c r="B401" s="147"/>
      <c r="C401" s="148" t="s">
        <v>904</v>
      </c>
      <c r="D401" s="148" t="s">
        <v>173</v>
      </c>
      <c r="E401" s="149" t="s">
        <v>2791</v>
      </c>
      <c r="F401" s="150" t="s">
        <v>2792</v>
      </c>
      <c r="G401" s="151" t="s">
        <v>235</v>
      </c>
      <c r="H401" s="152">
        <v>0.051</v>
      </c>
      <c r="I401" s="153"/>
      <c r="J401" s="154">
        <f>ROUND(I401*H401,2)</f>
        <v>0</v>
      </c>
      <c r="K401" s="150" t="s">
        <v>177</v>
      </c>
      <c r="L401" s="32"/>
      <c r="M401" s="155" t="s">
        <v>3</v>
      </c>
      <c r="N401" s="156" t="s">
        <v>45</v>
      </c>
      <c r="O401" s="51"/>
      <c r="P401" s="157">
        <f>O401*H401</f>
        <v>0</v>
      </c>
      <c r="Q401" s="157">
        <v>0</v>
      </c>
      <c r="R401" s="157">
        <f>Q401*H401</f>
        <v>0</v>
      </c>
      <c r="S401" s="157">
        <v>0</v>
      </c>
      <c r="T401" s="158">
        <f>S401*H401</f>
        <v>0</v>
      </c>
      <c r="AR401" s="18" t="s">
        <v>386</v>
      </c>
      <c r="AT401" s="18" t="s">
        <v>173</v>
      </c>
      <c r="AU401" s="18" t="s">
        <v>84</v>
      </c>
      <c r="AY401" s="18" t="s">
        <v>171</v>
      </c>
      <c r="BE401" s="159">
        <f>IF(N401="základní",J401,0)</f>
        <v>0</v>
      </c>
      <c r="BF401" s="159">
        <f>IF(N401="snížená",J401,0)</f>
        <v>0</v>
      </c>
      <c r="BG401" s="159">
        <f>IF(N401="zákl. přenesená",J401,0)</f>
        <v>0</v>
      </c>
      <c r="BH401" s="159">
        <f>IF(N401="sníž. přenesená",J401,0)</f>
        <v>0</v>
      </c>
      <c r="BI401" s="159">
        <f>IF(N401="nulová",J401,0)</f>
        <v>0</v>
      </c>
      <c r="BJ401" s="18" t="s">
        <v>82</v>
      </c>
      <c r="BK401" s="159">
        <f>ROUND(I401*H401,2)</f>
        <v>0</v>
      </c>
      <c r="BL401" s="18" t="s">
        <v>386</v>
      </c>
      <c r="BM401" s="18" t="s">
        <v>2793</v>
      </c>
    </row>
    <row r="402" spans="2:47" s="1" customFormat="1" ht="19.5">
      <c r="B402" s="32"/>
      <c r="D402" s="160" t="s">
        <v>180</v>
      </c>
      <c r="F402" s="161" t="s">
        <v>2794</v>
      </c>
      <c r="I402" s="93"/>
      <c r="L402" s="32"/>
      <c r="M402" s="162"/>
      <c r="N402" s="51"/>
      <c r="O402" s="51"/>
      <c r="P402" s="51"/>
      <c r="Q402" s="51"/>
      <c r="R402" s="51"/>
      <c r="S402" s="51"/>
      <c r="T402" s="52"/>
      <c r="AT402" s="18" t="s">
        <v>180</v>
      </c>
      <c r="AU402" s="18" t="s">
        <v>84</v>
      </c>
    </row>
    <row r="403" spans="2:63" s="11" customFormat="1" ht="22.9" customHeight="1">
      <c r="B403" s="134"/>
      <c r="D403" s="135" t="s">
        <v>73</v>
      </c>
      <c r="E403" s="145" t="s">
        <v>1504</v>
      </c>
      <c r="F403" s="145" t="s">
        <v>1505</v>
      </c>
      <c r="I403" s="137"/>
      <c r="J403" s="146">
        <f>BK403</f>
        <v>0</v>
      </c>
      <c r="L403" s="134"/>
      <c r="M403" s="139"/>
      <c r="N403" s="140"/>
      <c r="O403" s="140"/>
      <c r="P403" s="141">
        <f>SUM(P404:P423)</f>
        <v>0</v>
      </c>
      <c r="Q403" s="140"/>
      <c r="R403" s="141">
        <f>SUM(R404:R423)</f>
        <v>0.0015</v>
      </c>
      <c r="S403" s="140"/>
      <c r="T403" s="142">
        <f>SUM(T404:T423)</f>
        <v>0</v>
      </c>
      <c r="AR403" s="135" t="s">
        <v>84</v>
      </c>
      <c r="AT403" s="143" t="s">
        <v>73</v>
      </c>
      <c r="AU403" s="143" t="s">
        <v>82</v>
      </c>
      <c r="AY403" s="135" t="s">
        <v>171</v>
      </c>
      <c r="BK403" s="144">
        <f>SUM(BK404:BK423)</f>
        <v>0</v>
      </c>
    </row>
    <row r="404" spans="2:65" s="1" customFormat="1" ht="16.5" customHeight="1">
      <c r="B404" s="147"/>
      <c r="C404" s="148" t="s">
        <v>406</v>
      </c>
      <c r="D404" s="148" t="s">
        <v>173</v>
      </c>
      <c r="E404" s="149" t="s">
        <v>2795</v>
      </c>
      <c r="F404" s="150" t="s">
        <v>2796</v>
      </c>
      <c r="G404" s="151" t="s">
        <v>1259</v>
      </c>
      <c r="H404" s="152">
        <v>1</v>
      </c>
      <c r="I404" s="153"/>
      <c r="J404" s="154">
        <f>ROUND(I404*H404,2)</f>
        <v>0</v>
      </c>
      <c r="K404" s="150" t="s">
        <v>3</v>
      </c>
      <c r="L404" s="32"/>
      <c r="M404" s="155" t="s">
        <v>3</v>
      </c>
      <c r="N404" s="156" t="s">
        <v>45</v>
      </c>
      <c r="O404" s="51"/>
      <c r="P404" s="157">
        <f>O404*H404</f>
        <v>0</v>
      </c>
      <c r="Q404" s="157">
        <v>0.00025</v>
      </c>
      <c r="R404" s="157">
        <f>Q404*H404</f>
        <v>0.00025</v>
      </c>
      <c r="S404" s="157">
        <v>0</v>
      </c>
      <c r="T404" s="158">
        <f>S404*H404</f>
        <v>0</v>
      </c>
      <c r="AR404" s="18" t="s">
        <v>386</v>
      </c>
      <c r="AT404" s="18" t="s">
        <v>173</v>
      </c>
      <c r="AU404" s="18" t="s">
        <v>84</v>
      </c>
      <c r="AY404" s="18" t="s">
        <v>171</v>
      </c>
      <c r="BE404" s="159">
        <f>IF(N404="základní",J404,0)</f>
        <v>0</v>
      </c>
      <c r="BF404" s="159">
        <f>IF(N404="snížená",J404,0)</f>
        <v>0</v>
      </c>
      <c r="BG404" s="159">
        <f>IF(N404="zákl. přenesená",J404,0)</f>
        <v>0</v>
      </c>
      <c r="BH404" s="159">
        <f>IF(N404="sníž. přenesená",J404,0)</f>
        <v>0</v>
      </c>
      <c r="BI404" s="159">
        <f>IF(N404="nulová",J404,0)</f>
        <v>0</v>
      </c>
      <c r="BJ404" s="18" t="s">
        <v>82</v>
      </c>
      <c r="BK404" s="159">
        <f>ROUND(I404*H404,2)</f>
        <v>0</v>
      </c>
      <c r="BL404" s="18" t="s">
        <v>386</v>
      </c>
      <c r="BM404" s="18" t="s">
        <v>2797</v>
      </c>
    </row>
    <row r="405" spans="2:47" s="1" customFormat="1" ht="12">
      <c r="B405" s="32"/>
      <c r="D405" s="160" t="s">
        <v>180</v>
      </c>
      <c r="F405" s="161" t="s">
        <v>2798</v>
      </c>
      <c r="I405" s="93"/>
      <c r="L405" s="32"/>
      <c r="M405" s="162"/>
      <c r="N405" s="51"/>
      <c r="O405" s="51"/>
      <c r="P405" s="51"/>
      <c r="Q405" s="51"/>
      <c r="R405" s="51"/>
      <c r="S405" s="51"/>
      <c r="T405" s="52"/>
      <c r="AT405" s="18" t="s">
        <v>180</v>
      </c>
      <c r="AU405" s="18" t="s">
        <v>84</v>
      </c>
    </row>
    <row r="406" spans="2:47" s="1" customFormat="1" ht="136.5">
      <c r="B406" s="32"/>
      <c r="D406" s="160" t="s">
        <v>649</v>
      </c>
      <c r="F406" s="207" t="s">
        <v>2799</v>
      </c>
      <c r="I406" s="93"/>
      <c r="L406" s="32"/>
      <c r="M406" s="162"/>
      <c r="N406" s="51"/>
      <c r="O406" s="51"/>
      <c r="P406" s="51"/>
      <c r="Q406" s="51"/>
      <c r="R406" s="51"/>
      <c r="S406" s="51"/>
      <c r="T406" s="52"/>
      <c r="AT406" s="18" t="s">
        <v>649</v>
      </c>
      <c r="AU406" s="18" t="s">
        <v>84</v>
      </c>
    </row>
    <row r="407" spans="2:51" s="12" customFormat="1" ht="12">
      <c r="B407" s="163"/>
      <c r="D407" s="160" t="s">
        <v>182</v>
      </c>
      <c r="E407" s="164" t="s">
        <v>3</v>
      </c>
      <c r="F407" s="165" t="s">
        <v>82</v>
      </c>
      <c r="H407" s="166">
        <v>1</v>
      </c>
      <c r="I407" s="167"/>
      <c r="L407" s="163"/>
      <c r="M407" s="168"/>
      <c r="N407" s="169"/>
      <c r="O407" s="169"/>
      <c r="P407" s="169"/>
      <c r="Q407" s="169"/>
      <c r="R407" s="169"/>
      <c r="S407" s="169"/>
      <c r="T407" s="170"/>
      <c r="AT407" s="164" t="s">
        <v>182</v>
      </c>
      <c r="AU407" s="164" t="s">
        <v>84</v>
      </c>
      <c r="AV407" s="12" t="s">
        <v>84</v>
      </c>
      <c r="AW407" s="12" t="s">
        <v>34</v>
      </c>
      <c r="AX407" s="12" t="s">
        <v>82</v>
      </c>
      <c r="AY407" s="164" t="s">
        <v>171</v>
      </c>
    </row>
    <row r="408" spans="2:65" s="1" customFormat="1" ht="16.5" customHeight="1">
      <c r="B408" s="147"/>
      <c r="C408" s="148" t="s">
        <v>915</v>
      </c>
      <c r="D408" s="148" t="s">
        <v>173</v>
      </c>
      <c r="E408" s="149" t="s">
        <v>2800</v>
      </c>
      <c r="F408" s="150" t="s">
        <v>2801</v>
      </c>
      <c r="G408" s="151" t="s">
        <v>1259</v>
      </c>
      <c r="H408" s="152">
        <v>1</v>
      </c>
      <c r="I408" s="153"/>
      <c r="J408" s="154">
        <f>ROUND(I408*H408,2)</f>
        <v>0</v>
      </c>
      <c r="K408" s="150" t="s">
        <v>3</v>
      </c>
      <c r="L408" s="32"/>
      <c r="M408" s="155" t="s">
        <v>3</v>
      </c>
      <c r="N408" s="156" t="s">
        <v>45</v>
      </c>
      <c r="O408" s="51"/>
      <c r="P408" s="157">
        <f>O408*H408</f>
        <v>0</v>
      </c>
      <c r="Q408" s="157">
        <v>0.00025</v>
      </c>
      <c r="R408" s="157">
        <f>Q408*H408</f>
        <v>0.00025</v>
      </c>
      <c r="S408" s="157">
        <v>0</v>
      </c>
      <c r="T408" s="158">
        <f>S408*H408</f>
        <v>0</v>
      </c>
      <c r="AR408" s="18" t="s">
        <v>386</v>
      </c>
      <c r="AT408" s="18" t="s">
        <v>173</v>
      </c>
      <c r="AU408" s="18" t="s">
        <v>84</v>
      </c>
      <c r="AY408" s="18" t="s">
        <v>171</v>
      </c>
      <c r="BE408" s="159">
        <f>IF(N408="základní",J408,0)</f>
        <v>0</v>
      </c>
      <c r="BF408" s="159">
        <f>IF(N408="snížená",J408,0)</f>
        <v>0</v>
      </c>
      <c r="BG408" s="159">
        <f>IF(N408="zákl. přenesená",J408,0)</f>
        <v>0</v>
      </c>
      <c r="BH408" s="159">
        <f>IF(N408="sníž. přenesená",J408,0)</f>
        <v>0</v>
      </c>
      <c r="BI408" s="159">
        <f>IF(N408="nulová",J408,0)</f>
        <v>0</v>
      </c>
      <c r="BJ408" s="18" t="s">
        <v>82</v>
      </c>
      <c r="BK408" s="159">
        <f>ROUND(I408*H408,2)</f>
        <v>0</v>
      </c>
      <c r="BL408" s="18" t="s">
        <v>386</v>
      </c>
      <c r="BM408" s="18" t="s">
        <v>2802</v>
      </c>
    </row>
    <row r="409" spans="2:47" s="1" customFormat="1" ht="12">
      <c r="B409" s="32"/>
      <c r="D409" s="160" t="s">
        <v>180</v>
      </c>
      <c r="F409" s="161" t="s">
        <v>2803</v>
      </c>
      <c r="I409" s="93"/>
      <c r="L409" s="32"/>
      <c r="M409" s="162"/>
      <c r="N409" s="51"/>
      <c r="O409" s="51"/>
      <c r="P409" s="51"/>
      <c r="Q409" s="51"/>
      <c r="R409" s="51"/>
      <c r="S409" s="51"/>
      <c r="T409" s="52"/>
      <c r="AT409" s="18" t="s">
        <v>180</v>
      </c>
      <c r="AU409" s="18" t="s">
        <v>84</v>
      </c>
    </row>
    <row r="410" spans="2:47" s="1" customFormat="1" ht="126.75">
      <c r="B410" s="32"/>
      <c r="D410" s="160" t="s">
        <v>649</v>
      </c>
      <c r="F410" s="207" t="s">
        <v>2804</v>
      </c>
      <c r="I410" s="93"/>
      <c r="L410" s="32"/>
      <c r="M410" s="162"/>
      <c r="N410" s="51"/>
      <c r="O410" s="51"/>
      <c r="P410" s="51"/>
      <c r="Q410" s="51"/>
      <c r="R410" s="51"/>
      <c r="S410" s="51"/>
      <c r="T410" s="52"/>
      <c r="AT410" s="18" t="s">
        <v>649</v>
      </c>
      <c r="AU410" s="18" t="s">
        <v>84</v>
      </c>
    </row>
    <row r="411" spans="2:51" s="12" customFormat="1" ht="12">
      <c r="B411" s="163"/>
      <c r="D411" s="160" t="s">
        <v>182</v>
      </c>
      <c r="E411" s="164" t="s">
        <v>3</v>
      </c>
      <c r="F411" s="165" t="s">
        <v>82</v>
      </c>
      <c r="H411" s="166">
        <v>1</v>
      </c>
      <c r="I411" s="167"/>
      <c r="L411" s="163"/>
      <c r="M411" s="168"/>
      <c r="N411" s="169"/>
      <c r="O411" s="169"/>
      <c r="P411" s="169"/>
      <c r="Q411" s="169"/>
      <c r="R411" s="169"/>
      <c r="S411" s="169"/>
      <c r="T411" s="170"/>
      <c r="AT411" s="164" t="s">
        <v>182</v>
      </c>
      <c r="AU411" s="164" t="s">
        <v>84</v>
      </c>
      <c r="AV411" s="12" t="s">
        <v>84</v>
      </c>
      <c r="AW411" s="12" t="s">
        <v>34</v>
      </c>
      <c r="AX411" s="12" t="s">
        <v>82</v>
      </c>
      <c r="AY411" s="164" t="s">
        <v>171</v>
      </c>
    </row>
    <row r="412" spans="2:65" s="1" customFormat="1" ht="16.5" customHeight="1">
      <c r="B412" s="147"/>
      <c r="C412" s="148" t="s">
        <v>920</v>
      </c>
      <c r="D412" s="148" t="s">
        <v>173</v>
      </c>
      <c r="E412" s="149" t="s">
        <v>1582</v>
      </c>
      <c r="F412" s="150" t="s">
        <v>2805</v>
      </c>
      <c r="G412" s="151" t="s">
        <v>1259</v>
      </c>
      <c r="H412" s="152">
        <v>1</v>
      </c>
      <c r="I412" s="153"/>
      <c r="J412" s="154">
        <f>ROUND(I412*H412,2)</f>
        <v>0</v>
      </c>
      <c r="K412" s="150" t="s">
        <v>3</v>
      </c>
      <c r="L412" s="32"/>
      <c r="M412" s="155" t="s">
        <v>3</v>
      </c>
      <c r="N412" s="156" t="s">
        <v>45</v>
      </c>
      <c r="O412" s="51"/>
      <c r="P412" s="157">
        <f>O412*H412</f>
        <v>0</v>
      </c>
      <c r="Q412" s="157">
        <v>0.00025</v>
      </c>
      <c r="R412" s="157">
        <f>Q412*H412</f>
        <v>0.00025</v>
      </c>
      <c r="S412" s="157">
        <v>0</v>
      </c>
      <c r="T412" s="158">
        <f>S412*H412</f>
        <v>0</v>
      </c>
      <c r="AR412" s="18" t="s">
        <v>386</v>
      </c>
      <c r="AT412" s="18" t="s">
        <v>173</v>
      </c>
      <c r="AU412" s="18" t="s">
        <v>84</v>
      </c>
      <c r="AY412" s="18" t="s">
        <v>171</v>
      </c>
      <c r="BE412" s="159">
        <f>IF(N412="základní",J412,0)</f>
        <v>0</v>
      </c>
      <c r="BF412" s="159">
        <f>IF(N412="snížená",J412,0)</f>
        <v>0</v>
      </c>
      <c r="BG412" s="159">
        <f>IF(N412="zákl. přenesená",J412,0)</f>
        <v>0</v>
      </c>
      <c r="BH412" s="159">
        <f>IF(N412="sníž. přenesená",J412,0)</f>
        <v>0</v>
      </c>
      <c r="BI412" s="159">
        <f>IF(N412="nulová",J412,0)</f>
        <v>0</v>
      </c>
      <c r="BJ412" s="18" t="s">
        <v>82</v>
      </c>
      <c r="BK412" s="159">
        <f>ROUND(I412*H412,2)</f>
        <v>0</v>
      </c>
      <c r="BL412" s="18" t="s">
        <v>386</v>
      </c>
      <c r="BM412" s="18" t="s">
        <v>2806</v>
      </c>
    </row>
    <row r="413" spans="2:47" s="1" customFormat="1" ht="12">
      <c r="B413" s="32"/>
      <c r="D413" s="160" t="s">
        <v>180</v>
      </c>
      <c r="F413" s="161" t="s">
        <v>2807</v>
      </c>
      <c r="I413" s="93"/>
      <c r="L413" s="32"/>
      <c r="M413" s="162"/>
      <c r="N413" s="51"/>
      <c r="O413" s="51"/>
      <c r="P413" s="51"/>
      <c r="Q413" s="51"/>
      <c r="R413" s="51"/>
      <c r="S413" s="51"/>
      <c r="T413" s="52"/>
      <c r="AT413" s="18" t="s">
        <v>180</v>
      </c>
      <c r="AU413" s="18" t="s">
        <v>84</v>
      </c>
    </row>
    <row r="414" spans="2:47" s="1" customFormat="1" ht="126.75">
      <c r="B414" s="32"/>
      <c r="D414" s="160" t="s">
        <v>649</v>
      </c>
      <c r="F414" s="207" t="s">
        <v>2808</v>
      </c>
      <c r="I414" s="93"/>
      <c r="L414" s="32"/>
      <c r="M414" s="162"/>
      <c r="N414" s="51"/>
      <c r="O414" s="51"/>
      <c r="P414" s="51"/>
      <c r="Q414" s="51"/>
      <c r="R414" s="51"/>
      <c r="S414" s="51"/>
      <c r="T414" s="52"/>
      <c r="AT414" s="18" t="s">
        <v>649</v>
      </c>
      <c r="AU414" s="18" t="s">
        <v>84</v>
      </c>
    </row>
    <row r="415" spans="2:51" s="12" customFormat="1" ht="12">
      <c r="B415" s="163"/>
      <c r="D415" s="160" t="s">
        <v>182</v>
      </c>
      <c r="E415" s="164" t="s">
        <v>3</v>
      </c>
      <c r="F415" s="165" t="s">
        <v>82</v>
      </c>
      <c r="H415" s="166">
        <v>1</v>
      </c>
      <c r="I415" s="167"/>
      <c r="L415" s="163"/>
      <c r="M415" s="168"/>
      <c r="N415" s="169"/>
      <c r="O415" s="169"/>
      <c r="P415" s="169"/>
      <c r="Q415" s="169"/>
      <c r="R415" s="169"/>
      <c r="S415" s="169"/>
      <c r="T415" s="170"/>
      <c r="AT415" s="164" t="s">
        <v>182</v>
      </c>
      <c r="AU415" s="164" t="s">
        <v>84</v>
      </c>
      <c r="AV415" s="12" t="s">
        <v>84</v>
      </c>
      <c r="AW415" s="12" t="s">
        <v>34</v>
      </c>
      <c r="AX415" s="12" t="s">
        <v>82</v>
      </c>
      <c r="AY415" s="164" t="s">
        <v>171</v>
      </c>
    </row>
    <row r="416" spans="2:65" s="1" customFormat="1" ht="16.5" customHeight="1">
      <c r="B416" s="147"/>
      <c r="C416" s="148" t="s">
        <v>931</v>
      </c>
      <c r="D416" s="148" t="s">
        <v>173</v>
      </c>
      <c r="E416" s="149" t="s">
        <v>2809</v>
      </c>
      <c r="F416" s="150" t="s">
        <v>2810</v>
      </c>
      <c r="G416" s="151" t="s">
        <v>1259</v>
      </c>
      <c r="H416" s="152">
        <v>2</v>
      </c>
      <c r="I416" s="153"/>
      <c r="J416" s="154">
        <f>ROUND(I416*H416,2)</f>
        <v>0</v>
      </c>
      <c r="K416" s="150" t="s">
        <v>3</v>
      </c>
      <c r="L416" s="32"/>
      <c r="M416" s="155" t="s">
        <v>3</v>
      </c>
      <c r="N416" s="156" t="s">
        <v>45</v>
      </c>
      <c r="O416" s="51"/>
      <c r="P416" s="157">
        <f>O416*H416</f>
        <v>0</v>
      </c>
      <c r="Q416" s="157">
        <v>0.00025</v>
      </c>
      <c r="R416" s="157">
        <f>Q416*H416</f>
        <v>0.0005</v>
      </c>
      <c r="S416" s="157">
        <v>0</v>
      </c>
      <c r="T416" s="158">
        <f>S416*H416</f>
        <v>0</v>
      </c>
      <c r="AR416" s="18" t="s">
        <v>386</v>
      </c>
      <c r="AT416" s="18" t="s">
        <v>173</v>
      </c>
      <c r="AU416" s="18" t="s">
        <v>84</v>
      </c>
      <c r="AY416" s="18" t="s">
        <v>171</v>
      </c>
      <c r="BE416" s="159">
        <f>IF(N416="základní",J416,0)</f>
        <v>0</v>
      </c>
      <c r="BF416" s="159">
        <f>IF(N416="snížená",J416,0)</f>
        <v>0</v>
      </c>
      <c r="BG416" s="159">
        <f>IF(N416="zákl. přenesená",J416,0)</f>
        <v>0</v>
      </c>
      <c r="BH416" s="159">
        <f>IF(N416="sníž. přenesená",J416,0)</f>
        <v>0</v>
      </c>
      <c r="BI416" s="159">
        <f>IF(N416="nulová",J416,0)</f>
        <v>0</v>
      </c>
      <c r="BJ416" s="18" t="s">
        <v>82</v>
      </c>
      <c r="BK416" s="159">
        <f>ROUND(I416*H416,2)</f>
        <v>0</v>
      </c>
      <c r="BL416" s="18" t="s">
        <v>386</v>
      </c>
      <c r="BM416" s="18" t="s">
        <v>2811</v>
      </c>
    </row>
    <row r="417" spans="2:47" s="1" customFormat="1" ht="12">
      <c r="B417" s="32"/>
      <c r="D417" s="160" t="s">
        <v>180</v>
      </c>
      <c r="F417" s="161" t="s">
        <v>2812</v>
      </c>
      <c r="I417" s="93"/>
      <c r="L417" s="32"/>
      <c r="M417" s="162"/>
      <c r="N417" s="51"/>
      <c r="O417" s="51"/>
      <c r="P417" s="51"/>
      <c r="Q417" s="51"/>
      <c r="R417" s="51"/>
      <c r="S417" s="51"/>
      <c r="T417" s="52"/>
      <c r="AT417" s="18" t="s">
        <v>180</v>
      </c>
      <c r="AU417" s="18" t="s">
        <v>84</v>
      </c>
    </row>
    <row r="418" spans="2:47" s="1" customFormat="1" ht="156">
      <c r="B418" s="32"/>
      <c r="D418" s="160" t="s">
        <v>649</v>
      </c>
      <c r="F418" s="207" t="s">
        <v>2813</v>
      </c>
      <c r="I418" s="93"/>
      <c r="L418" s="32"/>
      <c r="M418" s="162"/>
      <c r="N418" s="51"/>
      <c r="O418" s="51"/>
      <c r="P418" s="51"/>
      <c r="Q418" s="51"/>
      <c r="R418" s="51"/>
      <c r="S418" s="51"/>
      <c r="T418" s="52"/>
      <c r="AT418" s="18" t="s">
        <v>649</v>
      </c>
      <c r="AU418" s="18" t="s">
        <v>84</v>
      </c>
    </row>
    <row r="419" spans="2:51" s="12" customFormat="1" ht="12">
      <c r="B419" s="163"/>
      <c r="D419" s="160" t="s">
        <v>182</v>
      </c>
      <c r="E419" s="164" t="s">
        <v>3</v>
      </c>
      <c r="F419" s="165" t="s">
        <v>84</v>
      </c>
      <c r="H419" s="166">
        <v>2</v>
      </c>
      <c r="I419" s="167"/>
      <c r="L419" s="163"/>
      <c r="M419" s="168"/>
      <c r="N419" s="169"/>
      <c r="O419" s="169"/>
      <c r="P419" s="169"/>
      <c r="Q419" s="169"/>
      <c r="R419" s="169"/>
      <c r="S419" s="169"/>
      <c r="T419" s="170"/>
      <c r="AT419" s="164" t="s">
        <v>182</v>
      </c>
      <c r="AU419" s="164" t="s">
        <v>84</v>
      </c>
      <c r="AV419" s="12" t="s">
        <v>84</v>
      </c>
      <c r="AW419" s="12" t="s">
        <v>34</v>
      </c>
      <c r="AX419" s="12" t="s">
        <v>82</v>
      </c>
      <c r="AY419" s="164" t="s">
        <v>171</v>
      </c>
    </row>
    <row r="420" spans="2:65" s="1" customFormat="1" ht="16.5" customHeight="1">
      <c r="B420" s="147"/>
      <c r="C420" s="148" t="s">
        <v>937</v>
      </c>
      <c r="D420" s="148" t="s">
        <v>173</v>
      </c>
      <c r="E420" s="149" t="s">
        <v>1588</v>
      </c>
      <c r="F420" s="150" t="s">
        <v>2814</v>
      </c>
      <c r="G420" s="151" t="s">
        <v>1259</v>
      </c>
      <c r="H420" s="152">
        <v>1</v>
      </c>
      <c r="I420" s="153"/>
      <c r="J420" s="154">
        <f>ROUND(I420*H420,2)</f>
        <v>0</v>
      </c>
      <c r="K420" s="150" t="s">
        <v>3</v>
      </c>
      <c r="L420" s="32"/>
      <c r="M420" s="155" t="s">
        <v>3</v>
      </c>
      <c r="N420" s="156" t="s">
        <v>45</v>
      </c>
      <c r="O420" s="51"/>
      <c r="P420" s="157">
        <f>O420*H420</f>
        <v>0</v>
      </c>
      <c r="Q420" s="157">
        <v>0.00025</v>
      </c>
      <c r="R420" s="157">
        <f>Q420*H420</f>
        <v>0.00025</v>
      </c>
      <c r="S420" s="157">
        <v>0</v>
      </c>
      <c r="T420" s="158">
        <f>S420*H420</f>
        <v>0</v>
      </c>
      <c r="AR420" s="18" t="s">
        <v>386</v>
      </c>
      <c r="AT420" s="18" t="s">
        <v>173</v>
      </c>
      <c r="AU420" s="18" t="s">
        <v>84</v>
      </c>
      <c r="AY420" s="18" t="s">
        <v>171</v>
      </c>
      <c r="BE420" s="159">
        <f>IF(N420="základní",J420,0)</f>
        <v>0</v>
      </c>
      <c r="BF420" s="159">
        <f>IF(N420="snížená",J420,0)</f>
        <v>0</v>
      </c>
      <c r="BG420" s="159">
        <f>IF(N420="zákl. přenesená",J420,0)</f>
        <v>0</v>
      </c>
      <c r="BH420" s="159">
        <f>IF(N420="sníž. přenesená",J420,0)</f>
        <v>0</v>
      </c>
      <c r="BI420" s="159">
        <f>IF(N420="nulová",J420,0)</f>
        <v>0</v>
      </c>
      <c r="BJ420" s="18" t="s">
        <v>82</v>
      </c>
      <c r="BK420" s="159">
        <f>ROUND(I420*H420,2)</f>
        <v>0</v>
      </c>
      <c r="BL420" s="18" t="s">
        <v>386</v>
      </c>
      <c r="BM420" s="18" t="s">
        <v>2815</v>
      </c>
    </row>
    <row r="421" spans="2:47" s="1" customFormat="1" ht="12">
      <c r="B421" s="32"/>
      <c r="D421" s="160" t="s">
        <v>180</v>
      </c>
      <c r="F421" s="161" t="s">
        <v>2816</v>
      </c>
      <c r="I421" s="93"/>
      <c r="L421" s="32"/>
      <c r="M421" s="162"/>
      <c r="N421" s="51"/>
      <c r="O421" s="51"/>
      <c r="P421" s="51"/>
      <c r="Q421" s="51"/>
      <c r="R421" s="51"/>
      <c r="S421" s="51"/>
      <c r="T421" s="52"/>
      <c r="AT421" s="18" t="s">
        <v>180</v>
      </c>
      <c r="AU421" s="18" t="s">
        <v>84</v>
      </c>
    </row>
    <row r="422" spans="2:47" s="1" customFormat="1" ht="126.75">
      <c r="B422" s="32"/>
      <c r="D422" s="160" t="s">
        <v>649</v>
      </c>
      <c r="F422" s="207" t="s">
        <v>2817</v>
      </c>
      <c r="I422" s="93"/>
      <c r="L422" s="32"/>
      <c r="M422" s="162"/>
      <c r="N422" s="51"/>
      <c r="O422" s="51"/>
      <c r="P422" s="51"/>
      <c r="Q422" s="51"/>
      <c r="R422" s="51"/>
      <c r="S422" s="51"/>
      <c r="T422" s="52"/>
      <c r="AT422" s="18" t="s">
        <v>649</v>
      </c>
      <c r="AU422" s="18" t="s">
        <v>84</v>
      </c>
    </row>
    <row r="423" spans="2:51" s="12" customFormat="1" ht="12">
      <c r="B423" s="163"/>
      <c r="D423" s="160" t="s">
        <v>182</v>
      </c>
      <c r="E423" s="164" t="s">
        <v>3</v>
      </c>
      <c r="F423" s="165" t="s">
        <v>82</v>
      </c>
      <c r="H423" s="166">
        <v>1</v>
      </c>
      <c r="I423" s="167"/>
      <c r="L423" s="163"/>
      <c r="M423" s="211"/>
      <c r="N423" s="212"/>
      <c r="O423" s="212"/>
      <c r="P423" s="212"/>
      <c r="Q423" s="212"/>
      <c r="R423" s="212"/>
      <c r="S423" s="212"/>
      <c r="T423" s="213"/>
      <c r="AT423" s="164" t="s">
        <v>182</v>
      </c>
      <c r="AU423" s="164" t="s">
        <v>84</v>
      </c>
      <c r="AV423" s="12" t="s">
        <v>84</v>
      </c>
      <c r="AW423" s="12" t="s">
        <v>34</v>
      </c>
      <c r="AX423" s="12" t="s">
        <v>82</v>
      </c>
      <c r="AY423" s="164" t="s">
        <v>171</v>
      </c>
    </row>
    <row r="424" spans="2:12" s="1" customFormat="1" ht="6.95" customHeight="1">
      <c r="B424" s="41"/>
      <c r="C424" s="42"/>
      <c r="D424" s="42"/>
      <c r="E424" s="42"/>
      <c r="F424" s="42"/>
      <c r="G424" s="42"/>
      <c r="H424" s="42"/>
      <c r="I424" s="109"/>
      <c r="J424" s="42"/>
      <c r="K424" s="42"/>
      <c r="L424" s="32"/>
    </row>
  </sheetData>
  <autoFilter ref="C103:K423"/>
  <mergeCells count="15">
    <mergeCell ref="E90:H90"/>
    <mergeCell ref="E94:H94"/>
    <mergeCell ref="E92:H92"/>
    <mergeCell ref="E96:H9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689"/>
  <sheetViews>
    <sheetView showGridLines="0" workbookViewId="0" topLeftCell="A672">
      <selection activeCell="F642" sqref="F64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110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>
      <c r="B8" s="21"/>
      <c r="D8" s="27" t="s">
        <v>144</v>
      </c>
      <c r="L8" s="21"/>
    </row>
    <row r="9" spans="2:12" ht="16.5" customHeight="1">
      <c r="B9" s="21"/>
      <c r="E9" s="334" t="s">
        <v>2478</v>
      </c>
      <c r="F9" s="311"/>
      <c r="G9" s="311"/>
      <c r="H9" s="311"/>
      <c r="L9" s="21"/>
    </row>
    <row r="10" spans="2:12" ht="12" customHeight="1">
      <c r="B10" s="21"/>
      <c r="D10" s="27" t="s">
        <v>259</v>
      </c>
      <c r="L10" s="21"/>
    </row>
    <row r="11" spans="2:12" s="1" customFormat="1" ht="16.5" customHeight="1">
      <c r="B11" s="32"/>
      <c r="E11" s="335" t="s">
        <v>2479</v>
      </c>
      <c r="F11" s="317"/>
      <c r="G11" s="317"/>
      <c r="H11" s="317"/>
      <c r="I11" s="93"/>
      <c r="L11" s="32"/>
    </row>
    <row r="12" spans="2:12" s="1" customFormat="1" ht="12" customHeight="1">
      <c r="B12" s="32"/>
      <c r="D12" s="27" t="s">
        <v>2480</v>
      </c>
      <c r="I12" s="93"/>
      <c r="L12" s="32"/>
    </row>
    <row r="13" spans="2:12" s="1" customFormat="1" ht="36.95" customHeight="1">
      <c r="B13" s="32"/>
      <c r="E13" s="318" t="s">
        <v>2818</v>
      </c>
      <c r="F13" s="317"/>
      <c r="G13" s="317"/>
      <c r="H13" s="317"/>
      <c r="I13" s="93"/>
      <c r="L13" s="32"/>
    </row>
    <row r="14" spans="2:12" s="1" customFormat="1" ht="12">
      <c r="B14" s="32"/>
      <c r="I14" s="93"/>
      <c r="L14" s="32"/>
    </row>
    <row r="15" spans="2:12" s="1" customFormat="1" ht="12" customHeight="1">
      <c r="B15" s="32"/>
      <c r="D15" s="27" t="s">
        <v>19</v>
      </c>
      <c r="F15" s="18" t="s">
        <v>3</v>
      </c>
      <c r="I15" s="94" t="s">
        <v>20</v>
      </c>
      <c r="J15" s="18" t="s">
        <v>3</v>
      </c>
      <c r="L15" s="32"/>
    </row>
    <row r="16" spans="2:12" s="1" customFormat="1" ht="12" customHeight="1">
      <c r="B16" s="32"/>
      <c r="D16" s="27" t="s">
        <v>21</v>
      </c>
      <c r="F16" s="18" t="s">
        <v>22</v>
      </c>
      <c r="I16" s="94" t="s">
        <v>23</v>
      </c>
      <c r="J16" s="48" t="str">
        <f>'Rekapitulace stavby'!AN8</f>
        <v>9. 1. 2019</v>
      </c>
      <c r="L16" s="32"/>
    </row>
    <row r="17" spans="2:12" s="1" customFormat="1" ht="10.9" customHeight="1">
      <c r="B17" s="32"/>
      <c r="I17" s="93"/>
      <c r="L17" s="32"/>
    </row>
    <row r="18" spans="2:12" s="1" customFormat="1" ht="12" customHeight="1">
      <c r="B18" s="32"/>
      <c r="D18" s="27" t="s">
        <v>25</v>
      </c>
      <c r="I18" s="94" t="s">
        <v>26</v>
      </c>
      <c r="J18" s="18" t="s">
        <v>27</v>
      </c>
      <c r="L18" s="32"/>
    </row>
    <row r="19" spans="2:12" s="1" customFormat="1" ht="18" customHeight="1">
      <c r="B19" s="32"/>
      <c r="E19" s="18" t="s">
        <v>28</v>
      </c>
      <c r="I19" s="94" t="s">
        <v>29</v>
      </c>
      <c r="J19" s="18" t="s">
        <v>30</v>
      </c>
      <c r="L19" s="32"/>
    </row>
    <row r="20" spans="2:12" s="1" customFormat="1" ht="6.95" customHeight="1">
      <c r="B20" s="32"/>
      <c r="I20" s="93"/>
      <c r="L20" s="32"/>
    </row>
    <row r="21" spans="2:12" s="1" customFormat="1" ht="12" customHeight="1">
      <c r="B21" s="32"/>
      <c r="D21" s="27" t="s">
        <v>31</v>
      </c>
      <c r="I21" s="94" t="s">
        <v>26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336" t="str">
        <f>'Rekapitulace stavby'!E14</f>
        <v>Vyplň údaj</v>
      </c>
      <c r="F22" s="321"/>
      <c r="G22" s="321"/>
      <c r="H22" s="321"/>
      <c r="I22" s="94" t="s">
        <v>29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I23" s="93"/>
      <c r="L23" s="32"/>
    </row>
    <row r="24" spans="2:12" s="1" customFormat="1" ht="12" customHeight="1">
      <c r="B24" s="32"/>
      <c r="D24" s="27" t="s">
        <v>33</v>
      </c>
      <c r="I24" s="94" t="s">
        <v>26</v>
      </c>
      <c r="J24" s="18" t="s">
        <v>27</v>
      </c>
      <c r="L24" s="32"/>
    </row>
    <row r="25" spans="2:12" s="1" customFormat="1" ht="18" customHeight="1">
      <c r="B25" s="32"/>
      <c r="E25" s="18" t="s">
        <v>28</v>
      </c>
      <c r="I25" s="94" t="s">
        <v>29</v>
      </c>
      <c r="J25" s="18" t="s">
        <v>30</v>
      </c>
      <c r="L25" s="32"/>
    </row>
    <row r="26" spans="2:12" s="1" customFormat="1" ht="6.95" customHeight="1">
      <c r="B26" s="32"/>
      <c r="I26" s="93"/>
      <c r="L26" s="32"/>
    </row>
    <row r="27" spans="2:12" s="1" customFormat="1" ht="12" customHeight="1">
      <c r="B27" s="32"/>
      <c r="D27" s="27" t="s">
        <v>35</v>
      </c>
      <c r="I27" s="94" t="s">
        <v>26</v>
      </c>
      <c r="J27" s="18" t="s">
        <v>36</v>
      </c>
      <c r="L27" s="32"/>
    </row>
    <row r="28" spans="2:12" s="1" customFormat="1" ht="18" customHeight="1">
      <c r="B28" s="32"/>
      <c r="E28" s="18" t="s">
        <v>37</v>
      </c>
      <c r="I28" s="94" t="s">
        <v>29</v>
      </c>
      <c r="J28" s="18" t="s">
        <v>3</v>
      </c>
      <c r="L28" s="32"/>
    </row>
    <row r="29" spans="2:12" s="1" customFormat="1" ht="6.95" customHeight="1">
      <c r="B29" s="32"/>
      <c r="I29" s="93"/>
      <c r="L29" s="32"/>
    </row>
    <row r="30" spans="2:12" s="1" customFormat="1" ht="12" customHeight="1">
      <c r="B30" s="32"/>
      <c r="D30" s="27" t="s">
        <v>38</v>
      </c>
      <c r="I30" s="93"/>
      <c r="L30" s="32"/>
    </row>
    <row r="31" spans="2:12" s="7" customFormat="1" ht="45" customHeight="1">
      <c r="B31" s="95"/>
      <c r="E31" s="325" t="s">
        <v>39</v>
      </c>
      <c r="F31" s="325"/>
      <c r="G31" s="325"/>
      <c r="H31" s="325"/>
      <c r="I31" s="96"/>
      <c r="L31" s="95"/>
    </row>
    <row r="32" spans="2:12" s="1" customFormat="1" ht="6.95" customHeight="1">
      <c r="B32" s="32"/>
      <c r="I32" s="93"/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25.35" customHeight="1">
      <c r="B34" s="32"/>
      <c r="D34" s="98" t="s">
        <v>40</v>
      </c>
      <c r="I34" s="93"/>
      <c r="J34" s="62">
        <f>ROUND(J108,2)</f>
        <v>0</v>
      </c>
      <c r="L34" s="32"/>
    </row>
    <row r="35" spans="2:12" s="1" customFormat="1" ht="6.95" customHeight="1">
      <c r="B35" s="32"/>
      <c r="D35" s="49"/>
      <c r="E35" s="49"/>
      <c r="F35" s="49"/>
      <c r="G35" s="49"/>
      <c r="H35" s="49"/>
      <c r="I35" s="97"/>
      <c r="J35" s="49"/>
      <c r="K35" s="49"/>
      <c r="L35" s="32"/>
    </row>
    <row r="36" spans="2:12" s="1" customFormat="1" ht="14.45" customHeight="1">
      <c r="B36" s="32"/>
      <c r="F36" s="35" t="s">
        <v>42</v>
      </c>
      <c r="I36" s="99" t="s">
        <v>41</v>
      </c>
      <c r="J36" s="35" t="s">
        <v>43</v>
      </c>
      <c r="L36" s="32"/>
    </row>
    <row r="37" spans="2:12" s="1" customFormat="1" ht="14.45" customHeight="1">
      <c r="B37" s="32"/>
      <c r="D37" s="27" t="s">
        <v>44</v>
      </c>
      <c r="E37" s="27" t="s">
        <v>45</v>
      </c>
      <c r="F37" s="100">
        <f>ROUND((SUM(BE108:BE688)),2)</f>
        <v>0</v>
      </c>
      <c r="I37" s="101">
        <v>0.21</v>
      </c>
      <c r="J37" s="100">
        <f>ROUND(((SUM(BE108:BE688))*I37),2)</f>
        <v>0</v>
      </c>
      <c r="L37" s="32"/>
    </row>
    <row r="38" spans="2:12" s="1" customFormat="1" ht="14.45" customHeight="1">
      <c r="B38" s="32"/>
      <c r="E38" s="27" t="s">
        <v>46</v>
      </c>
      <c r="F38" s="100">
        <f>ROUND((SUM(BF108:BF688)),2)</f>
        <v>0</v>
      </c>
      <c r="I38" s="101">
        <v>0.15</v>
      </c>
      <c r="J38" s="100">
        <f>ROUND(((SUM(BF108:BF688))*I38),2)</f>
        <v>0</v>
      </c>
      <c r="L38" s="32"/>
    </row>
    <row r="39" spans="2:12" s="1" customFormat="1" ht="14.45" customHeight="1" hidden="1">
      <c r="B39" s="32"/>
      <c r="E39" s="27" t="s">
        <v>47</v>
      </c>
      <c r="F39" s="100">
        <f>ROUND((SUM(BG108:BG688)),2)</f>
        <v>0</v>
      </c>
      <c r="I39" s="101">
        <v>0.21</v>
      </c>
      <c r="J39" s="100">
        <f>0</f>
        <v>0</v>
      </c>
      <c r="L39" s="32"/>
    </row>
    <row r="40" spans="2:12" s="1" customFormat="1" ht="14.45" customHeight="1" hidden="1">
      <c r="B40" s="32"/>
      <c r="E40" s="27" t="s">
        <v>48</v>
      </c>
      <c r="F40" s="100">
        <f>ROUND((SUM(BH108:BH688)),2)</f>
        <v>0</v>
      </c>
      <c r="I40" s="101">
        <v>0.15</v>
      </c>
      <c r="J40" s="100">
        <f>0</f>
        <v>0</v>
      </c>
      <c r="L40" s="32"/>
    </row>
    <row r="41" spans="2:12" s="1" customFormat="1" ht="14.45" customHeight="1" hidden="1">
      <c r="B41" s="32"/>
      <c r="E41" s="27" t="s">
        <v>49</v>
      </c>
      <c r="F41" s="100">
        <f>ROUND((SUM(BI108:BI688)),2)</f>
        <v>0</v>
      </c>
      <c r="I41" s="101">
        <v>0</v>
      </c>
      <c r="J41" s="100">
        <f>0</f>
        <v>0</v>
      </c>
      <c r="L41" s="32"/>
    </row>
    <row r="42" spans="2:12" s="1" customFormat="1" ht="6.95" customHeight="1">
      <c r="B42" s="32"/>
      <c r="I42" s="93"/>
      <c r="L42" s="32"/>
    </row>
    <row r="43" spans="2:12" s="1" customFormat="1" ht="25.35" customHeight="1">
      <c r="B43" s="32"/>
      <c r="C43" s="102"/>
      <c r="D43" s="103" t="s">
        <v>50</v>
      </c>
      <c r="E43" s="53"/>
      <c r="F43" s="53"/>
      <c r="G43" s="104" t="s">
        <v>51</v>
      </c>
      <c r="H43" s="105" t="s">
        <v>52</v>
      </c>
      <c r="I43" s="106"/>
      <c r="J43" s="107">
        <f>SUM(J34:J41)</f>
        <v>0</v>
      </c>
      <c r="K43" s="108"/>
      <c r="L43" s="32"/>
    </row>
    <row r="44" spans="2:12" s="1" customFormat="1" ht="14.45" customHeight="1">
      <c r="B44" s="41"/>
      <c r="C44" s="42"/>
      <c r="D44" s="42"/>
      <c r="E44" s="42"/>
      <c r="F44" s="42"/>
      <c r="G44" s="42"/>
      <c r="H44" s="42"/>
      <c r="I44" s="109"/>
      <c r="J44" s="42"/>
      <c r="K44" s="42"/>
      <c r="L44" s="32"/>
    </row>
    <row r="48" spans="2:12" s="1" customFormat="1" ht="6.95" customHeight="1">
      <c r="B48" s="43"/>
      <c r="C48" s="44"/>
      <c r="D48" s="44"/>
      <c r="E48" s="44"/>
      <c r="F48" s="44"/>
      <c r="G48" s="44"/>
      <c r="H48" s="44"/>
      <c r="I48" s="110"/>
      <c r="J48" s="44"/>
      <c r="K48" s="44"/>
      <c r="L48" s="32"/>
    </row>
    <row r="49" spans="2:12" s="1" customFormat="1" ht="24.95" customHeight="1">
      <c r="B49" s="32"/>
      <c r="C49" s="22" t="s">
        <v>146</v>
      </c>
      <c r="I49" s="93"/>
      <c r="L49" s="32"/>
    </row>
    <row r="50" spans="2:12" s="1" customFormat="1" ht="6.95" customHeight="1">
      <c r="B50" s="32"/>
      <c r="I50" s="93"/>
      <c r="L50" s="32"/>
    </row>
    <row r="51" spans="2:12" s="1" customFormat="1" ht="12" customHeight="1">
      <c r="B51" s="32"/>
      <c r="C51" s="27" t="s">
        <v>17</v>
      </c>
      <c r="I51" s="93"/>
      <c r="L51" s="32"/>
    </row>
    <row r="52" spans="2:12" s="1" customFormat="1" ht="16.5" customHeight="1">
      <c r="B52" s="32"/>
      <c r="E52" s="334" t="str">
        <f>E7</f>
        <v>Rozšíření výrobních kapacit společnosti ZELENKA s.r.o.</v>
      </c>
      <c r="F52" s="335"/>
      <c r="G52" s="335"/>
      <c r="H52" s="335"/>
      <c r="I52" s="93"/>
      <c r="L52" s="32"/>
    </row>
    <row r="53" spans="2:12" ht="12" customHeight="1">
      <c r="B53" s="21"/>
      <c r="C53" s="27" t="s">
        <v>144</v>
      </c>
      <c r="L53" s="21"/>
    </row>
    <row r="54" spans="2:12" ht="16.5" customHeight="1">
      <c r="B54" s="21"/>
      <c r="E54" s="334" t="s">
        <v>2478</v>
      </c>
      <c r="F54" s="311"/>
      <c r="G54" s="311"/>
      <c r="H54" s="311"/>
      <c r="L54" s="21"/>
    </row>
    <row r="55" spans="2:12" ht="12" customHeight="1">
      <c r="B55" s="21"/>
      <c r="C55" s="27" t="s">
        <v>259</v>
      </c>
      <c r="L55" s="21"/>
    </row>
    <row r="56" spans="2:12" s="1" customFormat="1" ht="16.5" customHeight="1">
      <c r="B56" s="32"/>
      <c r="E56" s="335" t="s">
        <v>2479</v>
      </c>
      <c r="F56" s="317"/>
      <c r="G56" s="317"/>
      <c r="H56" s="317"/>
      <c r="I56" s="93"/>
      <c r="L56" s="32"/>
    </row>
    <row r="57" spans="2:12" s="1" customFormat="1" ht="12" customHeight="1">
      <c r="B57" s="32"/>
      <c r="C57" s="27" t="s">
        <v>2480</v>
      </c>
      <c r="I57" s="93"/>
      <c r="L57" s="32"/>
    </row>
    <row r="58" spans="2:12" s="1" customFormat="1" ht="16.5" customHeight="1">
      <c r="B58" s="32"/>
      <c r="E58" s="318" t="str">
        <f>E13</f>
        <v>02 - Dokončení stavby</v>
      </c>
      <c r="F58" s="317"/>
      <c r="G58" s="317"/>
      <c r="H58" s="317"/>
      <c r="I58" s="93"/>
      <c r="L58" s="32"/>
    </row>
    <row r="59" spans="2:12" s="1" customFormat="1" ht="6.95" customHeight="1">
      <c r="B59" s="32"/>
      <c r="I59" s="93"/>
      <c r="L59" s="32"/>
    </row>
    <row r="60" spans="2:12" s="1" customFormat="1" ht="12" customHeight="1">
      <c r="B60" s="32"/>
      <c r="C60" s="27" t="s">
        <v>21</v>
      </c>
      <c r="F60" s="18" t="str">
        <f>F16</f>
        <v>Židlochovice, Topolová 910, PSČ 667 01</v>
      </c>
      <c r="I60" s="94" t="s">
        <v>23</v>
      </c>
      <c r="J60" s="48" t="str">
        <f>IF(J16="","",J16)</f>
        <v>9. 1. 2019</v>
      </c>
      <c r="L60" s="32"/>
    </row>
    <row r="61" spans="2:12" s="1" customFormat="1" ht="6.95" customHeight="1">
      <c r="B61" s="32"/>
      <c r="I61" s="93"/>
      <c r="L61" s="32"/>
    </row>
    <row r="62" spans="2:12" s="1" customFormat="1" ht="24.95" customHeight="1">
      <c r="B62" s="32"/>
      <c r="C62" s="27" t="s">
        <v>25</v>
      </c>
      <c r="F62" s="18" t="str">
        <f>E19</f>
        <v>A77 architektonický ateliér Brno, s.r.o.</v>
      </c>
      <c r="I62" s="94" t="s">
        <v>33</v>
      </c>
      <c r="J62" s="30" t="str">
        <f>E25</f>
        <v>A77 architektonický ateliér Brno, s.r.o.</v>
      </c>
      <c r="L62" s="32"/>
    </row>
    <row r="63" spans="2:12" s="1" customFormat="1" ht="13.7" customHeight="1">
      <c r="B63" s="32"/>
      <c r="C63" s="27" t="s">
        <v>31</v>
      </c>
      <c r="F63" s="18" t="str">
        <f>IF(E22="","",E22)</f>
        <v>Vyplň údaj</v>
      </c>
      <c r="I63" s="94" t="s">
        <v>35</v>
      </c>
      <c r="J63" s="30" t="str">
        <f>E28</f>
        <v>HAVO Consult s.r.o.</v>
      </c>
      <c r="L63" s="32"/>
    </row>
    <row r="64" spans="2:12" s="1" customFormat="1" ht="10.35" customHeight="1">
      <c r="B64" s="32"/>
      <c r="I64" s="93"/>
      <c r="L64" s="32"/>
    </row>
    <row r="65" spans="2:12" s="1" customFormat="1" ht="29.25" customHeight="1">
      <c r="B65" s="32"/>
      <c r="C65" s="111" t="s">
        <v>147</v>
      </c>
      <c r="D65" s="102"/>
      <c r="E65" s="102"/>
      <c r="F65" s="102"/>
      <c r="G65" s="102"/>
      <c r="H65" s="102"/>
      <c r="I65" s="112"/>
      <c r="J65" s="113" t="s">
        <v>148</v>
      </c>
      <c r="K65" s="102"/>
      <c r="L65" s="32"/>
    </row>
    <row r="66" spans="2:12" s="1" customFormat="1" ht="10.35" customHeight="1">
      <c r="B66" s="32"/>
      <c r="I66" s="93"/>
      <c r="L66" s="32"/>
    </row>
    <row r="67" spans="2:47" s="1" customFormat="1" ht="22.9" customHeight="1">
      <c r="B67" s="32"/>
      <c r="C67" s="114" t="s">
        <v>72</v>
      </c>
      <c r="I67" s="93"/>
      <c r="J67" s="62">
        <f>J108</f>
        <v>0</v>
      </c>
      <c r="L67" s="32"/>
      <c r="AU67" s="18" t="s">
        <v>149</v>
      </c>
    </row>
    <row r="68" spans="2:12" s="8" customFormat="1" ht="24.95" customHeight="1">
      <c r="B68" s="115"/>
      <c r="D68" s="116" t="s">
        <v>150</v>
      </c>
      <c r="E68" s="117"/>
      <c r="F68" s="117"/>
      <c r="G68" s="117"/>
      <c r="H68" s="117"/>
      <c r="I68" s="118"/>
      <c r="J68" s="119">
        <f>J109</f>
        <v>0</v>
      </c>
      <c r="L68" s="115"/>
    </row>
    <row r="69" spans="2:12" s="9" customFormat="1" ht="19.9" customHeight="1">
      <c r="B69" s="120"/>
      <c r="D69" s="121" t="s">
        <v>151</v>
      </c>
      <c r="E69" s="122"/>
      <c r="F69" s="122"/>
      <c r="G69" s="122"/>
      <c r="H69" s="122"/>
      <c r="I69" s="123"/>
      <c r="J69" s="124">
        <f>J110</f>
        <v>0</v>
      </c>
      <c r="L69" s="120"/>
    </row>
    <row r="70" spans="2:12" s="9" customFormat="1" ht="19.9" customHeight="1">
      <c r="B70" s="120"/>
      <c r="D70" s="121" t="s">
        <v>152</v>
      </c>
      <c r="E70" s="122"/>
      <c r="F70" s="122"/>
      <c r="G70" s="122"/>
      <c r="H70" s="122"/>
      <c r="I70" s="123"/>
      <c r="J70" s="124">
        <f>J121</f>
        <v>0</v>
      </c>
      <c r="L70" s="120"/>
    </row>
    <row r="71" spans="2:12" s="9" customFormat="1" ht="19.9" customHeight="1">
      <c r="B71" s="120"/>
      <c r="D71" s="121" t="s">
        <v>153</v>
      </c>
      <c r="E71" s="122"/>
      <c r="F71" s="122"/>
      <c r="G71" s="122"/>
      <c r="H71" s="122"/>
      <c r="I71" s="123"/>
      <c r="J71" s="124">
        <f>J131</f>
        <v>0</v>
      </c>
      <c r="L71" s="120"/>
    </row>
    <row r="72" spans="2:12" s="9" customFormat="1" ht="19.9" customHeight="1">
      <c r="B72" s="120"/>
      <c r="D72" s="121" t="s">
        <v>154</v>
      </c>
      <c r="E72" s="122"/>
      <c r="F72" s="122"/>
      <c r="G72" s="122"/>
      <c r="H72" s="122"/>
      <c r="I72" s="123"/>
      <c r="J72" s="124">
        <f>J272</f>
        <v>0</v>
      </c>
      <c r="L72" s="120"/>
    </row>
    <row r="73" spans="2:12" s="9" customFormat="1" ht="19.9" customHeight="1">
      <c r="B73" s="120"/>
      <c r="D73" s="121" t="s">
        <v>263</v>
      </c>
      <c r="E73" s="122"/>
      <c r="F73" s="122"/>
      <c r="G73" s="122"/>
      <c r="H73" s="122"/>
      <c r="I73" s="123"/>
      <c r="J73" s="124">
        <f>J294</f>
        <v>0</v>
      </c>
      <c r="L73" s="120"/>
    </row>
    <row r="74" spans="2:12" s="8" customFormat="1" ht="24.95" customHeight="1">
      <c r="B74" s="115"/>
      <c r="D74" s="116" t="s">
        <v>264</v>
      </c>
      <c r="E74" s="117"/>
      <c r="F74" s="117"/>
      <c r="G74" s="117"/>
      <c r="H74" s="117"/>
      <c r="I74" s="118"/>
      <c r="J74" s="119">
        <f>J297</f>
        <v>0</v>
      </c>
      <c r="L74" s="115"/>
    </row>
    <row r="75" spans="2:12" s="9" customFormat="1" ht="19.9" customHeight="1">
      <c r="B75" s="120"/>
      <c r="D75" s="121" t="s">
        <v>266</v>
      </c>
      <c r="E75" s="122"/>
      <c r="F75" s="122"/>
      <c r="G75" s="122"/>
      <c r="H75" s="122"/>
      <c r="I75" s="123"/>
      <c r="J75" s="124">
        <f>J298</f>
        <v>0</v>
      </c>
      <c r="L75" s="120"/>
    </row>
    <row r="76" spans="2:12" s="9" customFormat="1" ht="19.9" customHeight="1">
      <c r="B76" s="120"/>
      <c r="D76" s="121" t="s">
        <v>2483</v>
      </c>
      <c r="E76" s="122"/>
      <c r="F76" s="122"/>
      <c r="G76" s="122"/>
      <c r="H76" s="122"/>
      <c r="I76" s="123"/>
      <c r="J76" s="124">
        <f>J350</f>
        <v>0</v>
      </c>
      <c r="L76" s="120"/>
    </row>
    <row r="77" spans="2:12" s="9" customFormat="1" ht="19.9" customHeight="1">
      <c r="B77" s="120"/>
      <c r="D77" s="121" t="s">
        <v>268</v>
      </c>
      <c r="E77" s="122"/>
      <c r="F77" s="122"/>
      <c r="G77" s="122"/>
      <c r="H77" s="122"/>
      <c r="I77" s="123"/>
      <c r="J77" s="124">
        <f>J355</f>
        <v>0</v>
      </c>
      <c r="L77" s="120"/>
    </row>
    <row r="78" spans="2:12" s="9" customFormat="1" ht="19.9" customHeight="1">
      <c r="B78" s="120"/>
      <c r="D78" s="121" t="s">
        <v>269</v>
      </c>
      <c r="E78" s="122"/>
      <c r="F78" s="122"/>
      <c r="G78" s="122"/>
      <c r="H78" s="122"/>
      <c r="I78" s="123"/>
      <c r="J78" s="124">
        <f>J393</f>
        <v>0</v>
      </c>
      <c r="L78" s="120"/>
    </row>
    <row r="79" spans="2:12" s="9" customFormat="1" ht="19.9" customHeight="1">
      <c r="B79" s="120"/>
      <c r="D79" s="121" t="s">
        <v>270</v>
      </c>
      <c r="E79" s="122"/>
      <c r="F79" s="122"/>
      <c r="G79" s="122"/>
      <c r="H79" s="122"/>
      <c r="I79" s="123"/>
      <c r="J79" s="124">
        <f>J410</f>
        <v>0</v>
      </c>
      <c r="L79" s="120"/>
    </row>
    <row r="80" spans="2:12" s="9" customFormat="1" ht="19.9" customHeight="1">
      <c r="B80" s="120"/>
      <c r="D80" s="121" t="s">
        <v>271</v>
      </c>
      <c r="E80" s="122"/>
      <c r="F80" s="122"/>
      <c r="G80" s="122"/>
      <c r="H80" s="122"/>
      <c r="I80" s="123"/>
      <c r="J80" s="124">
        <f>J532</f>
        <v>0</v>
      </c>
      <c r="L80" s="120"/>
    </row>
    <row r="81" spans="2:12" s="9" customFormat="1" ht="19.9" customHeight="1">
      <c r="B81" s="120"/>
      <c r="D81" s="121" t="s">
        <v>272</v>
      </c>
      <c r="E81" s="122"/>
      <c r="F81" s="122"/>
      <c r="G81" s="122"/>
      <c r="H81" s="122"/>
      <c r="I81" s="123"/>
      <c r="J81" s="124">
        <f>J612</f>
        <v>0</v>
      </c>
      <c r="L81" s="120"/>
    </row>
    <row r="82" spans="2:12" s="9" customFormat="1" ht="19.9" customHeight="1">
      <c r="B82" s="120"/>
      <c r="D82" s="121" t="s">
        <v>274</v>
      </c>
      <c r="E82" s="122"/>
      <c r="F82" s="122"/>
      <c r="G82" s="122"/>
      <c r="H82" s="122"/>
      <c r="I82" s="123"/>
      <c r="J82" s="124">
        <f>J624</f>
        <v>0</v>
      </c>
      <c r="L82" s="120"/>
    </row>
    <row r="83" spans="2:12" s="9" customFormat="1" ht="19.9" customHeight="1">
      <c r="B83" s="120"/>
      <c r="D83" s="121" t="s">
        <v>275</v>
      </c>
      <c r="E83" s="122"/>
      <c r="F83" s="122"/>
      <c r="G83" s="122"/>
      <c r="H83" s="122"/>
      <c r="I83" s="123"/>
      <c r="J83" s="124">
        <f>J650</f>
        <v>0</v>
      </c>
      <c r="L83" s="120"/>
    </row>
    <row r="84" spans="2:12" s="9" customFormat="1" ht="19.9" customHeight="1">
      <c r="B84" s="120"/>
      <c r="D84" s="121" t="s">
        <v>276</v>
      </c>
      <c r="E84" s="122"/>
      <c r="F84" s="122"/>
      <c r="G84" s="122"/>
      <c r="H84" s="122"/>
      <c r="I84" s="123"/>
      <c r="J84" s="124">
        <f>J673</f>
        <v>0</v>
      </c>
      <c r="L84" s="120"/>
    </row>
    <row r="85" spans="2:12" s="1" customFormat="1" ht="21.75" customHeight="1">
      <c r="B85" s="32"/>
      <c r="I85" s="93"/>
      <c r="L85" s="32"/>
    </row>
    <row r="86" spans="2:12" s="1" customFormat="1" ht="6.95" customHeight="1">
      <c r="B86" s="41"/>
      <c r="C86" s="42"/>
      <c r="D86" s="42"/>
      <c r="E86" s="42"/>
      <c r="F86" s="42"/>
      <c r="G86" s="42"/>
      <c r="H86" s="42"/>
      <c r="I86" s="109"/>
      <c r="J86" s="42"/>
      <c r="K86" s="42"/>
      <c r="L86" s="32"/>
    </row>
    <row r="90" spans="2:12" s="1" customFormat="1" ht="6.95" customHeight="1">
      <c r="B90" s="43"/>
      <c r="C90" s="44"/>
      <c r="D90" s="44"/>
      <c r="E90" s="44"/>
      <c r="F90" s="44"/>
      <c r="G90" s="44"/>
      <c r="H90" s="44"/>
      <c r="I90" s="110"/>
      <c r="J90" s="44"/>
      <c r="K90" s="44"/>
      <c r="L90" s="32"/>
    </row>
    <row r="91" spans="2:12" s="1" customFormat="1" ht="24.95" customHeight="1">
      <c r="B91" s="32"/>
      <c r="C91" s="22" t="s">
        <v>156</v>
      </c>
      <c r="I91" s="93"/>
      <c r="L91" s="32"/>
    </row>
    <row r="92" spans="2:12" s="1" customFormat="1" ht="6.95" customHeight="1">
      <c r="B92" s="32"/>
      <c r="I92" s="93"/>
      <c r="L92" s="32"/>
    </row>
    <row r="93" spans="2:12" s="1" customFormat="1" ht="12" customHeight="1">
      <c r="B93" s="32"/>
      <c r="C93" s="27" t="s">
        <v>17</v>
      </c>
      <c r="I93" s="93"/>
      <c r="L93" s="32"/>
    </row>
    <row r="94" spans="2:12" s="1" customFormat="1" ht="16.5" customHeight="1">
      <c r="B94" s="32"/>
      <c r="E94" s="334" t="str">
        <f>E7</f>
        <v>Rozšíření výrobních kapacit společnosti ZELENKA s.r.o.</v>
      </c>
      <c r="F94" s="335"/>
      <c r="G94" s="335"/>
      <c r="H94" s="335"/>
      <c r="I94" s="93"/>
      <c r="L94" s="32"/>
    </row>
    <row r="95" spans="2:12" ht="12" customHeight="1">
      <c r="B95" s="21"/>
      <c r="C95" s="27" t="s">
        <v>144</v>
      </c>
      <c r="L95" s="21"/>
    </row>
    <row r="96" spans="2:12" ht="16.5" customHeight="1">
      <c r="B96" s="21"/>
      <c r="E96" s="334" t="s">
        <v>2478</v>
      </c>
      <c r="F96" s="311"/>
      <c r="G96" s="311"/>
      <c r="H96" s="311"/>
      <c r="L96" s="21"/>
    </row>
    <row r="97" spans="2:12" ht="12" customHeight="1">
      <c r="B97" s="21"/>
      <c r="C97" s="27" t="s">
        <v>259</v>
      </c>
      <c r="L97" s="21"/>
    </row>
    <row r="98" spans="2:12" s="1" customFormat="1" ht="16.5" customHeight="1">
      <c r="B98" s="32"/>
      <c r="E98" s="335" t="s">
        <v>2479</v>
      </c>
      <c r="F98" s="317"/>
      <c r="G98" s="317"/>
      <c r="H98" s="317"/>
      <c r="I98" s="93"/>
      <c r="L98" s="32"/>
    </row>
    <row r="99" spans="2:12" s="1" customFormat="1" ht="12" customHeight="1">
      <c r="B99" s="32"/>
      <c r="C99" s="27" t="s">
        <v>2480</v>
      </c>
      <c r="I99" s="93"/>
      <c r="L99" s="32"/>
    </row>
    <row r="100" spans="2:12" s="1" customFormat="1" ht="16.5" customHeight="1">
      <c r="B100" s="32"/>
      <c r="E100" s="318" t="str">
        <f>E13</f>
        <v>02 - Dokončení stavby</v>
      </c>
      <c r="F100" s="317"/>
      <c r="G100" s="317"/>
      <c r="H100" s="317"/>
      <c r="I100" s="93"/>
      <c r="L100" s="32"/>
    </row>
    <row r="101" spans="2:12" s="1" customFormat="1" ht="6.95" customHeight="1">
      <c r="B101" s="32"/>
      <c r="I101" s="93"/>
      <c r="L101" s="32"/>
    </row>
    <row r="102" spans="2:12" s="1" customFormat="1" ht="12" customHeight="1">
      <c r="B102" s="32"/>
      <c r="C102" s="27" t="s">
        <v>21</v>
      </c>
      <c r="F102" s="18" t="str">
        <f>F16</f>
        <v>Židlochovice, Topolová 910, PSČ 667 01</v>
      </c>
      <c r="I102" s="94" t="s">
        <v>23</v>
      </c>
      <c r="J102" s="48" t="str">
        <f>IF(J16="","",J16)</f>
        <v>9. 1. 2019</v>
      </c>
      <c r="L102" s="32"/>
    </row>
    <row r="103" spans="2:12" s="1" customFormat="1" ht="6.95" customHeight="1">
      <c r="B103" s="32"/>
      <c r="I103" s="93"/>
      <c r="L103" s="32"/>
    </row>
    <row r="104" spans="2:12" s="1" customFormat="1" ht="24.95" customHeight="1">
      <c r="B104" s="32"/>
      <c r="C104" s="27" t="s">
        <v>25</v>
      </c>
      <c r="F104" s="18" t="str">
        <f>E19</f>
        <v>A77 architektonický ateliér Brno, s.r.o.</v>
      </c>
      <c r="I104" s="94" t="s">
        <v>33</v>
      </c>
      <c r="J104" s="30" t="str">
        <f>E25</f>
        <v>A77 architektonický ateliér Brno, s.r.o.</v>
      </c>
      <c r="L104" s="32"/>
    </row>
    <row r="105" spans="2:12" s="1" customFormat="1" ht="13.7" customHeight="1">
      <c r="B105" s="32"/>
      <c r="C105" s="27" t="s">
        <v>31</v>
      </c>
      <c r="F105" s="18" t="str">
        <f>IF(E22="","",E22)</f>
        <v>Vyplň údaj</v>
      </c>
      <c r="I105" s="94" t="s">
        <v>35</v>
      </c>
      <c r="J105" s="30" t="str">
        <f>E28</f>
        <v>HAVO Consult s.r.o.</v>
      </c>
      <c r="L105" s="32"/>
    </row>
    <row r="106" spans="2:12" s="1" customFormat="1" ht="10.35" customHeight="1">
      <c r="B106" s="32"/>
      <c r="I106" s="93"/>
      <c r="L106" s="32"/>
    </row>
    <row r="107" spans="2:20" s="10" customFormat="1" ht="29.25" customHeight="1">
      <c r="B107" s="125"/>
      <c r="C107" s="126" t="s">
        <v>157</v>
      </c>
      <c r="D107" s="127" t="s">
        <v>59</v>
      </c>
      <c r="E107" s="127" t="s">
        <v>55</v>
      </c>
      <c r="F107" s="127" t="s">
        <v>56</v>
      </c>
      <c r="G107" s="127" t="s">
        <v>158</v>
      </c>
      <c r="H107" s="127" t="s">
        <v>159</v>
      </c>
      <c r="I107" s="128" t="s">
        <v>160</v>
      </c>
      <c r="J107" s="127" t="s">
        <v>148</v>
      </c>
      <c r="K107" s="129" t="s">
        <v>161</v>
      </c>
      <c r="L107" s="125"/>
      <c r="M107" s="55" t="s">
        <v>3</v>
      </c>
      <c r="N107" s="56" t="s">
        <v>44</v>
      </c>
      <c r="O107" s="56" t="s">
        <v>162</v>
      </c>
      <c r="P107" s="56" t="s">
        <v>163</v>
      </c>
      <c r="Q107" s="56" t="s">
        <v>164</v>
      </c>
      <c r="R107" s="56" t="s">
        <v>165</v>
      </c>
      <c r="S107" s="56" t="s">
        <v>166</v>
      </c>
      <c r="T107" s="57" t="s">
        <v>167</v>
      </c>
    </row>
    <row r="108" spans="2:63" s="1" customFormat="1" ht="22.9" customHeight="1">
      <c r="B108" s="32"/>
      <c r="C108" s="60" t="s">
        <v>168</v>
      </c>
      <c r="I108" s="93"/>
      <c r="J108" s="130">
        <f>BK108</f>
        <v>0</v>
      </c>
      <c r="L108" s="32"/>
      <c r="M108" s="58"/>
      <c r="N108" s="49"/>
      <c r="O108" s="49"/>
      <c r="P108" s="131">
        <f>P109+P297</f>
        <v>0</v>
      </c>
      <c r="Q108" s="49"/>
      <c r="R108" s="131">
        <f>R109+R297</f>
        <v>29.928528219999997</v>
      </c>
      <c r="S108" s="49"/>
      <c r="T108" s="132">
        <f>T109+T297</f>
        <v>0</v>
      </c>
      <c r="AT108" s="18" t="s">
        <v>73</v>
      </c>
      <c r="AU108" s="18" t="s">
        <v>149</v>
      </c>
      <c r="BK108" s="133">
        <f>BK109+BK297</f>
        <v>0</v>
      </c>
    </row>
    <row r="109" spans="2:63" s="11" customFormat="1" ht="25.9" customHeight="1">
      <c r="B109" s="134"/>
      <c r="D109" s="135" t="s">
        <v>73</v>
      </c>
      <c r="E109" s="136" t="s">
        <v>169</v>
      </c>
      <c r="F109" s="136" t="s">
        <v>170</v>
      </c>
      <c r="I109" s="137"/>
      <c r="J109" s="138">
        <f>BK109</f>
        <v>0</v>
      </c>
      <c r="L109" s="134"/>
      <c r="M109" s="139"/>
      <c r="N109" s="140"/>
      <c r="O109" s="140"/>
      <c r="P109" s="141">
        <f>P110+P121+P131+P272+P294</f>
        <v>0</v>
      </c>
      <c r="Q109" s="140"/>
      <c r="R109" s="141">
        <f>R110+R121+R131+R272+R294</f>
        <v>25.85891752</v>
      </c>
      <c r="S109" s="140"/>
      <c r="T109" s="142">
        <f>T110+T121+T131+T272+T294</f>
        <v>0</v>
      </c>
      <c r="AR109" s="135" t="s">
        <v>82</v>
      </c>
      <c r="AT109" s="143" t="s">
        <v>73</v>
      </c>
      <c r="AU109" s="143" t="s">
        <v>74</v>
      </c>
      <c r="AY109" s="135" t="s">
        <v>171</v>
      </c>
      <c r="BK109" s="144">
        <f>BK110+BK121+BK131+BK272+BK294</f>
        <v>0</v>
      </c>
    </row>
    <row r="110" spans="2:63" s="11" customFormat="1" ht="22.9" customHeight="1">
      <c r="B110" s="134"/>
      <c r="D110" s="135" t="s">
        <v>73</v>
      </c>
      <c r="E110" s="145" t="s">
        <v>82</v>
      </c>
      <c r="F110" s="145" t="s">
        <v>172</v>
      </c>
      <c r="I110" s="137"/>
      <c r="J110" s="146">
        <f>BK110</f>
        <v>0</v>
      </c>
      <c r="L110" s="134"/>
      <c r="M110" s="139"/>
      <c r="N110" s="140"/>
      <c r="O110" s="140"/>
      <c r="P110" s="141">
        <f>SUM(P111:P120)</f>
        <v>0</v>
      </c>
      <c r="Q110" s="140"/>
      <c r="R110" s="141">
        <f>SUM(R111:R120)</f>
        <v>0</v>
      </c>
      <c r="S110" s="140"/>
      <c r="T110" s="142">
        <f>SUM(T111:T120)</f>
        <v>0</v>
      </c>
      <c r="AR110" s="135" t="s">
        <v>82</v>
      </c>
      <c r="AT110" s="143" t="s">
        <v>73</v>
      </c>
      <c r="AU110" s="143" t="s">
        <v>82</v>
      </c>
      <c r="AY110" s="135" t="s">
        <v>171</v>
      </c>
      <c r="BK110" s="144">
        <f>SUM(BK111:BK120)</f>
        <v>0</v>
      </c>
    </row>
    <row r="111" spans="2:65" s="1" customFormat="1" ht="16.5" customHeight="1">
      <c r="B111" s="147"/>
      <c r="C111" s="148" t="s">
        <v>82</v>
      </c>
      <c r="D111" s="148" t="s">
        <v>173</v>
      </c>
      <c r="E111" s="149" t="s">
        <v>298</v>
      </c>
      <c r="F111" s="150" t="s">
        <v>299</v>
      </c>
      <c r="G111" s="151" t="s">
        <v>279</v>
      </c>
      <c r="H111" s="152">
        <v>49.896</v>
      </c>
      <c r="I111" s="153"/>
      <c r="J111" s="154">
        <f>ROUND(I111*H111,2)</f>
        <v>0</v>
      </c>
      <c r="K111" s="150" t="s">
        <v>177</v>
      </c>
      <c r="L111" s="32"/>
      <c r="M111" s="155" t="s">
        <v>3</v>
      </c>
      <c r="N111" s="156" t="s">
        <v>45</v>
      </c>
      <c r="O111" s="51"/>
      <c r="P111" s="157">
        <f>O111*H111</f>
        <v>0</v>
      </c>
      <c r="Q111" s="157">
        <v>0</v>
      </c>
      <c r="R111" s="157">
        <f>Q111*H111</f>
        <v>0</v>
      </c>
      <c r="S111" s="157">
        <v>0</v>
      </c>
      <c r="T111" s="158">
        <f>S111*H111</f>
        <v>0</v>
      </c>
      <c r="AR111" s="18" t="s">
        <v>178</v>
      </c>
      <c r="AT111" s="18" t="s">
        <v>173</v>
      </c>
      <c r="AU111" s="18" t="s">
        <v>84</v>
      </c>
      <c r="AY111" s="18" t="s">
        <v>171</v>
      </c>
      <c r="BE111" s="159">
        <f>IF(N111="základní",J111,0)</f>
        <v>0</v>
      </c>
      <c r="BF111" s="159">
        <f>IF(N111="snížená",J111,0)</f>
        <v>0</v>
      </c>
      <c r="BG111" s="159">
        <f>IF(N111="zákl. přenesená",J111,0)</f>
        <v>0</v>
      </c>
      <c r="BH111" s="159">
        <f>IF(N111="sníž. přenesená",J111,0)</f>
        <v>0</v>
      </c>
      <c r="BI111" s="159">
        <f>IF(N111="nulová",J111,0)</f>
        <v>0</v>
      </c>
      <c r="BJ111" s="18" t="s">
        <v>82</v>
      </c>
      <c r="BK111" s="159">
        <f>ROUND(I111*H111,2)</f>
        <v>0</v>
      </c>
      <c r="BL111" s="18" t="s">
        <v>178</v>
      </c>
      <c r="BM111" s="18" t="s">
        <v>2819</v>
      </c>
    </row>
    <row r="112" spans="2:47" s="1" customFormat="1" ht="19.5">
      <c r="B112" s="32"/>
      <c r="D112" s="160" t="s">
        <v>180</v>
      </c>
      <c r="F112" s="161" t="s">
        <v>301</v>
      </c>
      <c r="I112" s="93"/>
      <c r="L112" s="32"/>
      <c r="M112" s="162"/>
      <c r="N112" s="51"/>
      <c r="O112" s="51"/>
      <c r="P112" s="51"/>
      <c r="Q112" s="51"/>
      <c r="R112" s="51"/>
      <c r="S112" s="51"/>
      <c r="T112" s="52"/>
      <c r="AT112" s="18" t="s">
        <v>180</v>
      </c>
      <c r="AU112" s="18" t="s">
        <v>84</v>
      </c>
    </row>
    <row r="113" spans="2:51" s="14" customFormat="1" ht="12">
      <c r="B113" s="179"/>
      <c r="D113" s="160" t="s">
        <v>182</v>
      </c>
      <c r="E113" s="180" t="s">
        <v>3</v>
      </c>
      <c r="F113" s="181" t="s">
        <v>2820</v>
      </c>
      <c r="H113" s="180" t="s">
        <v>3</v>
      </c>
      <c r="I113" s="182"/>
      <c r="L113" s="179"/>
      <c r="M113" s="183"/>
      <c r="N113" s="184"/>
      <c r="O113" s="184"/>
      <c r="P113" s="184"/>
      <c r="Q113" s="184"/>
      <c r="R113" s="184"/>
      <c r="S113" s="184"/>
      <c r="T113" s="185"/>
      <c r="AT113" s="180" t="s">
        <v>182</v>
      </c>
      <c r="AU113" s="180" t="s">
        <v>84</v>
      </c>
      <c r="AV113" s="14" t="s">
        <v>82</v>
      </c>
      <c r="AW113" s="14" t="s">
        <v>34</v>
      </c>
      <c r="AX113" s="14" t="s">
        <v>74</v>
      </c>
      <c r="AY113" s="180" t="s">
        <v>171</v>
      </c>
    </row>
    <row r="114" spans="2:51" s="12" customFormat="1" ht="12">
      <c r="B114" s="163"/>
      <c r="D114" s="160" t="s">
        <v>182</v>
      </c>
      <c r="E114" s="164" t="s">
        <v>3</v>
      </c>
      <c r="F114" s="165" t="s">
        <v>2511</v>
      </c>
      <c r="H114" s="166">
        <v>49.896</v>
      </c>
      <c r="I114" s="167"/>
      <c r="L114" s="163"/>
      <c r="M114" s="168"/>
      <c r="N114" s="169"/>
      <c r="O114" s="169"/>
      <c r="P114" s="169"/>
      <c r="Q114" s="169"/>
      <c r="R114" s="169"/>
      <c r="S114" s="169"/>
      <c r="T114" s="170"/>
      <c r="AT114" s="164" t="s">
        <v>182</v>
      </c>
      <c r="AU114" s="164" t="s">
        <v>84</v>
      </c>
      <c r="AV114" s="12" t="s">
        <v>84</v>
      </c>
      <c r="AW114" s="12" t="s">
        <v>34</v>
      </c>
      <c r="AX114" s="12" t="s">
        <v>82</v>
      </c>
      <c r="AY114" s="164" t="s">
        <v>171</v>
      </c>
    </row>
    <row r="115" spans="2:65" s="1" customFormat="1" ht="16.5" customHeight="1">
      <c r="B115" s="147"/>
      <c r="C115" s="148" t="s">
        <v>84</v>
      </c>
      <c r="D115" s="148" t="s">
        <v>173</v>
      </c>
      <c r="E115" s="149" t="s">
        <v>315</v>
      </c>
      <c r="F115" s="150" t="s">
        <v>316</v>
      </c>
      <c r="G115" s="151" t="s">
        <v>279</v>
      </c>
      <c r="H115" s="152">
        <v>49.896</v>
      </c>
      <c r="I115" s="153"/>
      <c r="J115" s="154">
        <f>ROUND(I115*H115,2)</f>
        <v>0</v>
      </c>
      <c r="K115" s="150" t="s">
        <v>177</v>
      </c>
      <c r="L115" s="32"/>
      <c r="M115" s="155" t="s">
        <v>3</v>
      </c>
      <c r="N115" s="156" t="s">
        <v>45</v>
      </c>
      <c r="O115" s="51"/>
      <c r="P115" s="157">
        <f>O115*H115</f>
        <v>0</v>
      </c>
      <c r="Q115" s="157">
        <v>0</v>
      </c>
      <c r="R115" s="157">
        <f>Q115*H115</f>
        <v>0</v>
      </c>
      <c r="S115" s="157">
        <v>0</v>
      </c>
      <c r="T115" s="158">
        <f>S115*H115</f>
        <v>0</v>
      </c>
      <c r="AR115" s="18" t="s">
        <v>178</v>
      </c>
      <c r="AT115" s="18" t="s">
        <v>173</v>
      </c>
      <c r="AU115" s="18" t="s">
        <v>84</v>
      </c>
      <c r="AY115" s="18" t="s">
        <v>171</v>
      </c>
      <c r="BE115" s="159">
        <f>IF(N115="základní",J115,0)</f>
        <v>0</v>
      </c>
      <c r="BF115" s="159">
        <f>IF(N115="snížená",J115,0)</f>
        <v>0</v>
      </c>
      <c r="BG115" s="159">
        <f>IF(N115="zákl. přenesená",J115,0)</f>
        <v>0</v>
      </c>
      <c r="BH115" s="159">
        <f>IF(N115="sníž. přenesená",J115,0)</f>
        <v>0</v>
      </c>
      <c r="BI115" s="159">
        <f>IF(N115="nulová",J115,0)</f>
        <v>0</v>
      </c>
      <c r="BJ115" s="18" t="s">
        <v>82</v>
      </c>
      <c r="BK115" s="159">
        <f>ROUND(I115*H115,2)</f>
        <v>0</v>
      </c>
      <c r="BL115" s="18" t="s">
        <v>178</v>
      </c>
      <c r="BM115" s="18" t="s">
        <v>2821</v>
      </c>
    </row>
    <row r="116" spans="2:47" s="1" customFormat="1" ht="19.5">
      <c r="B116" s="32"/>
      <c r="D116" s="160" t="s">
        <v>180</v>
      </c>
      <c r="F116" s="161" t="s">
        <v>318</v>
      </c>
      <c r="I116" s="93"/>
      <c r="L116" s="32"/>
      <c r="M116" s="162"/>
      <c r="N116" s="51"/>
      <c r="O116" s="51"/>
      <c r="P116" s="51"/>
      <c r="Q116" s="51"/>
      <c r="R116" s="51"/>
      <c r="S116" s="51"/>
      <c r="T116" s="52"/>
      <c r="AT116" s="18" t="s">
        <v>180</v>
      </c>
      <c r="AU116" s="18" t="s">
        <v>84</v>
      </c>
    </row>
    <row r="117" spans="2:51" s="14" customFormat="1" ht="12">
      <c r="B117" s="179"/>
      <c r="D117" s="160" t="s">
        <v>182</v>
      </c>
      <c r="E117" s="180" t="s">
        <v>3</v>
      </c>
      <c r="F117" s="181" t="s">
        <v>2822</v>
      </c>
      <c r="H117" s="180" t="s">
        <v>3</v>
      </c>
      <c r="I117" s="182"/>
      <c r="L117" s="179"/>
      <c r="M117" s="183"/>
      <c r="N117" s="184"/>
      <c r="O117" s="184"/>
      <c r="P117" s="184"/>
      <c r="Q117" s="184"/>
      <c r="R117" s="184"/>
      <c r="S117" s="184"/>
      <c r="T117" s="185"/>
      <c r="AT117" s="180" t="s">
        <v>182</v>
      </c>
      <c r="AU117" s="180" t="s">
        <v>84</v>
      </c>
      <c r="AV117" s="14" t="s">
        <v>82</v>
      </c>
      <c r="AW117" s="14" t="s">
        <v>34</v>
      </c>
      <c r="AX117" s="14" t="s">
        <v>74</v>
      </c>
      <c r="AY117" s="180" t="s">
        <v>171</v>
      </c>
    </row>
    <row r="118" spans="2:51" s="12" customFormat="1" ht="12">
      <c r="B118" s="163"/>
      <c r="D118" s="160" t="s">
        <v>182</v>
      </c>
      <c r="E118" s="164" t="s">
        <v>3</v>
      </c>
      <c r="F118" s="165" t="s">
        <v>2823</v>
      </c>
      <c r="H118" s="166">
        <v>17.16</v>
      </c>
      <c r="I118" s="167"/>
      <c r="L118" s="163"/>
      <c r="M118" s="168"/>
      <c r="N118" s="169"/>
      <c r="O118" s="169"/>
      <c r="P118" s="169"/>
      <c r="Q118" s="169"/>
      <c r="R118" s="169"/>
      <c r="S118" s="169"/>
      <c r="T118" s="170"/>
      <c r="AT118" s="164" t="s">
        <v>182</v>
      </c>
      <c r="AU118" s="164" t="s">
        <v>84</v>
      </c>
      <c r="AV118" s="12" t="s">
        <v>84</v>
      </c>
      <c r="AW118" s="12" t="s">
        <v>34</v>
      </c>
      <c r="AX118" s="12" t="s">
        <v>74</v>
      </c>
      <c r="AY118" s="164" t="s">
        <v>171</v>
      </c>
    </row>
    <row r="119" spans="2:51" s="12" customFormat="1" ht="12">
      <c r="B119" s="163"/>
      <c r="D119" s="160" t="s">
        <v>182</v>
      </c>
      <c r="E119" s="164" t="s">
        <v>3</v>
      </c>
      <c r="F119" s="165" t="s">
        <v>2824</v>
      </c>
      <c r="H119" s="166">
        <v>32.736</v>
      </c>
      <c r="I119" s="167"/>
      <c r="L119" s="163"/>
      <c r="M119" s="168"/>
      <c r="N119" s="169"/>
      <c r="O119" s="169"/>
      <c r="P119" s="169"/>
      <c r="Q119" s="169"/>
      <c r="R119" s="169"/>
      <c r="S119" s="169"/>
      <c r="T119" s="170"/>
      <c r="AT119" s="164" t="s">
        <v>182</v>
      </c>
      <c r="AU119" s="164" t="s">
        <v>84</v>
      </c>
      <c r="AV119" s="12" t="s">
        <v>84</v>
      </c>
      <c r="AW119" s="12" t="s">
        <v>34</v>
      </c>
      <c r="AX119" s="12" t="s">
        <v>74</v>
      </c>
      <c r="AY119" s="164" t="s">
        <v>171</v>
      </c>
    </row>
    <row r="120" spans="2:51" s="13" customFormat="1" ht="12">
      <c r="B120" s="171"/>
      <c r="D120" s="160" t="s">
        <v>182</v>
      </c>
      <c r="E120" s="172" t="s">
        <v>3</v>
      </c>
      <c r="F120" s="173" t="s">
        <v>201</v>
      </c>
      <c r="H120" s="174">
        <v>49.896</v>
      </c>
      <c r="I120" s="175"/>
      <c r="L120" s="171"/>
      <c r="M120" s="176"/>
      <c r="N120" s="177"/>
      <c r="O120" s="177"/>
      <c r="P120" s="177"/>
      <c r="Q120" s="177"/>
      <c r="R120" s="177"/>
      <c r="S120" s="177"/>
      <c r="T120" s="178"/>
      <c r="AT120" s="172" t="s">
        <v>182</v>
      </c>
      <c r="AU120" s="172" t="s">
        <v>84</v>
      </c>
      <c r="AV120" s="13" t="s">
        <v>178</v>
      </c>
      <c r="AW120" s="13" t="s">
        <v>34</v>
      </c>
      <c r="AX120" s="13" t="s">
        <v>82</v>
      </c>
      <c r="AY120" s="172" t="s">
        <v>171</v>
      </c>
    </row>
    <row r="121" spans="2:63" s="11" customFormat="1" ht="22.9" customHeight="1">
      <c r="B121" s="134"/>
      <c r="D121" s="135" t="s">
        <v>73</v>
      </c>
      <c r="E121" s="145" t="s">
        <v>107</v>
      </c>
      <c r="F121" s="145" t="s">
        <v>184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SUM(P122:P130)</f>
        <v>0</v>
      </c>
      <c r="Q121" s="140"/>
      <c r="R121" s="141">
        <f>SUM(R122:R130)</f>
        <v>0.57152</v>
      </c>
      <c r="S121" s="140"/>
      <c r="T121" s="142">
        <f>SUM(T122:T130)</f>
        <v>0</v>
      </c>
      <c r="AR121" s="135" t="s">
        <v>82</v>
      </c>
      <c r="AT121" s="143" t="s">
        <v>73</v>
      </c>
      <c r="AU121" s="143" t="s">
        <v>82</v>
      </c>
      <c r="AY121" s="135" t="s">
        <v>171</v>
      </c>
      <c r="BK121" s="144">
        <f>SUM(BK122:BK130)</f>
        <v>0</v>
      </c>
    </row>
    <row r="122" spans="2:65" s="1" customFormat="1" ht="16.5" customHeight="1">
      <c r="B122" s="147"/>
      <c r="C122" s="148" t="s">
        <v>107</v>
      </c>
      <c r="D122" s="148" t="s">
        <v>173</v>
      </c>
      <c r="E122" s="149" t="s">
        <v>2825</v>
      </c>
      <c r="F122" s="150" t="s">
        <v>609</v>
      </c>
      <c r="G122" s="151" t="s">
        <v>176</v>
      </c>
      <c r="H122" s="152">
        <v>37.6</v>
      </c>
      <c r="I122" s="153"/>
      <c r="J122" s="154">
        <f>ROUND(I122*H122,2)</f>
        <v>0</v>
      </c>
      <c r="K122" s="150" t="s">
        <v>3</v>
      </c>
      <c r="L122" s="32"/>
      <c r="M122" s="155" t="s">
        <v>3</v>
      </c>
      <c r="N122" s="156" t="s">
        <v>45</v>
      </c>
      <c r="O122" s="51"/>
      <c r="P122" s="157">
        <f>O122*H122</f>
        <v>0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18" t="s">
        <v>178</v>
      </c>
      <c r="AT122" s="18" t="s">
        <v>173</v>
      </c>
      <c r="AU122" s="18" t="s">
        <v>84</v>
      </c>
      <c r="AY122" s="18" t="s">
        <v>171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18" t="s">
        <v>82</v>
      </c>
      <c r="BK122" s="159">
        <f>ROUND(I122*H122,2)</f>
        <v>0</v>
      </c>
      <c r="BL122" s="18" t="s">
        <v>178</v>
      </c>
      <c r="BM122" s="18" t="s">
        <v>2826</v>
      </c>
    </row>
    <row r="123" spans="2:47" s="1" customFormat="1" ht="12">
      <c r="B123" s="32"/>
      <c r="D123" s="160" t="s">
        <v>180</v>
      </c>
      <c r="F123" s="161" t="s">
        <v>2827</v>
      </c>
      <c r="I123" s="93"/>
      <c r="L123" s="32"/>
      <c r="M123" s="162"/>
      <c r="N123" s="51"/>
      <c r="O123" s="51"/>
      <c r="P123" s="51"/>
      <c r="Q123" s="51"/>
      <c r="R123" s="51"/>
      <c r="S123" s="51"/>
      <c r="T123" s="52"/>
      <c r="AT123" s="18" t="s">
        <v>180</v>
      </c>
      <c r="AU123" s="18" t="s">
        <v>84</v>
      </c>
    </row>
    <row r="124" spans="2:51" s="14" customFormat="1" ht="12">
      <c r="B124" s="179"/>
      <c r="D124" s="160" t="s">
        <v>182</v>
      </c>
      <c r="E124" s="180" t="s">
        <v>3</v>
      </c>
      <c r="F124" s="181" t="s">
        <v>2828</v>
      </c>
      <c r="H124" s="180" t="s">
        <v>3</v>
      </c>
      <c r="I124" s="182"/>
      <c r="L124" s="179"/>
      <c r="M124" s="183"/>
      <c r="N124" s="184"/>
      <c r="O124" s="184"/>
      <c r="P124" s="184"/>
      <c r="Q124" s="184"/>
      <c r="R124" s="184"/>
      <c r="S124" s="184"/>
      <c r="T124" s="185"/>
      <c r="AT124" s="180" t="s">
        <v>182</v>
      </c>
      <c r="AU124" s="180" t="s">
        <v>84</v>
      </c>
      <c r="AV124" s="14" t="s">
        <v>82</v>
      </c>
      <c r="AW124" s="14" t="s">
        <v>34</v>
      </c>
      <c r="AX124" s="14" t="s">
        <v>74</v>
      </c>
      <c r="AY124" s="180" t="s">
        <v>171</v>
      </c>
    </row>
    <row r="125" spans="2:51" s="12" customFormat="1" ht="12">
      <c r="B125" s="163"/>
      <c r="D125" s="160" t="s">
        <v>182</v>
      </c>
      <c r="E125" s="164" t="s">
        <v>3</v>
      </c>
      <c r="F125" s="165" t="s">
        <v>2829</v>
      </c>
      <c r="H125" s="166">
        <v>6.1</v>
      </c>
      <c r="I125" s="167"/>
      <c r="L125" s="163"/>
      <c r="M125" s="168"/>
      <c r="N125" s="169"/>
      <c r="O125" s="169"/>
      <c r="P125" s="169"/>
      <c r="Q125" s="169"/>
      <c r="R125" s="169"/>
      <c r="S125" s="169"/>
      <c r="T125" s="170"/>
      <c r="AT125" s="164" t="s">
        <v>182</v>
      </c>
      <c r="AU125" s="164" t="s">
        <v>84</v>
      </c>
      <c r="AV125" s="12" t="s">
        <v>84</v>
      </c>
      <c r="AW125" s="12" t="s">
        <v>34</v>
      </c>
      <c r="AX125" s="12" t="s">
        <v>74</v>
      </c>
      <c r="AY125" s="164" t="s">
        <v>171</v>
      </c>
    </row>
    <row r="126" spans="2:51" s="12" customFormat="1" ht="12">
      <c r="B126" s="163"/>
      <c r="D126" s="160" t="s">
        <v>182</v>
      </c>
      <c r="E126" s="164" t="s">
        <v>3</v>
      </c>
      <c r="F126" s="165" t="s">
        <v>2830</v>
      </c>
      <c r="H126" s="166">
        <v>31.5</v>
      </c>
      <c r="I126" s="167"/>
      <c r="L126" s="163"/>
      <c r="M126" s="168"/>
      <c r="N126" s="169"/>
      <c r="O126" s="169"/>
      <c r="P126" s="169"/>
      <c r="Q126" s="169"/>
      <c r="R126" s="169"/>
      <c r="S126" s="169"/>
      <c r="T126" s="170"/>
      <c r="AT126" s="164" t="s">
        <v>182</v>
      </c>
      <c r="AU126" s="164" t="s">
        <v>84</v>
      </c>
      <c r="AV126" s="12" t="s">
        <v>84</v>
      </c>
      <c r="AW126" s="12" t="s">
        <v>34</v>
      </c>
      <c r="AX126" s="12" t="s">
        <v>74</v>
      </c>
      <c r="AY126" s="164" t="s">
        <v>171</v>
      </c>
    </row>
    <row r="127" spans="2:51" s="13" customFormat="1" ht="12">
      <c r="B127" s="171"/>
      <c r="D127" s="160" t="s">
        <v>182</v>
      </c>
      <c r="E127" s="172" t="s">
        <v>3</v>
      </c>
      <c r="F127" s="173" t="s">
        <v>201</v>
      </c>
      <c r="H127" s="174">
        <v>37.6</v>
      </c>
      <c r="I127" s="175"/>
      <c r="L127" s="171"/>
      <c r="M127" s="176"/>
      <c r="N127" s="177"/>
      <c r="O127" s="177"/>
      <c r="P127" s="177"/>
      <c r="Q127" s="177"/>
      <c r="R127" s="177"/>
      <c r="S127" s="177"/>
      <c r="T127" s="178"/>
      <c r="AT127" s="172" t="s">
        <v>182</v>
      </c>
      <c r="AU127" s="172" t="s">
        <v>84</v>
      </c>
      <c r="AV127" s="13" t="s">
        <v>178</v>
      </c>
      <c r="AW127" s="13" t="s">
        <v>34</v>
      </c>
      <c r="AX127" s="13" t="s">
        <v>82</v>
      </c>
      <c r="AY127" s="172" t="s">
        <v>171</v>
      </c>
    </row>
    <row r="128" spans="2:65" s="1" customFormat="1" ht="16.5" customHeight="1">
      <c r="B128" s="147"/>
      <c r="C128" s="189" t="s">
        <v>178</v>
      </c>
      <c r="D128" s="189" t="s">
        <v>408</v>
      </c>
      <c r="E128" s="190" t="s">
        <v>2831</v>
      </c>
      <c r="F128" s="191" t="s">
        <v>2832</v>
      </c>
      <c r="G128" s="192" t="s">
        <v>176</v>
      </c>
      <c r="H128" s="193">
        <v>37.6</v>
      </c>
      <c r="I128" s="194"/>
      <c r="J128" s="195">
        <f>ROUND(I128*H128,2)</f>
        <v>0</v>
      </c>
      <c r="K128" s="191" t="s">
        <v>177</v>
      </c>
      <c r="L128" s="196"/>
      <c r="M128" s="197" t="s">
        <v>3</v>
      </c>
      <c r="N128" s="198" t="s">
        <v>45</v>
      </c>
      <c r="O128" s="51"/>
      <c r="P128" s="157">
        <f>O128*H128</f>
        <v>0</v>
      </c>
      <c r="Q128" s="157">
        <v>0.0152</v>
      </c>
      <c r="R128" s="157">
        <f>Q128*H128</f>
        <v>0.57152</v>
      </c>
      <c r="S128" s="157">
        <v>0</v>
      </c>
      <c r="T128" s="158">
        <f>S128*H128</f>
        <v>0</v>
      </c>
      <c r="AR128" s="18" t="s">
        <v>232</v>
      </c>
      <c r="AT128" s="18" t="s">
        <v>408</v>
      </c>
      <c r="AU128" s="18" t="s">
        <v>84</v>
      </c>
      <c r="AY128" s="18" t="s">
        <v>171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8" t="s">
        <v>82</v>
      </c>
      <c r="BK128" s="159">
        <f>ROUND(I128*H128,2)</f>
        <v>0</v>
      </c>
      <c r="BL128" s="18" t="s">
        <v>178</v>
      </c>
      <c r="BM128" s="18" t="s">
        <v>2833</v>
      </c>
    </row>
    <row r="129" spans="2:47" s="1" customFormat="1" ht="12">
      <c r="B129" s="32"/>
      <c r="D129" s="160" t="s">
        <v>180</v>
      </c>
      <c r="F129" s="161" t="s">
        <v>2832</v>
      </c>
      <c r="I129" s="93"/>
      <c r="L129" s="32"/>
      <c r="M129" s="162"/>
      <c r="N129" s="51"/>
      <c r="O129" s="51"/>
      <c r="P129" s="51"/>
      <c r="Q129" s="51"/>
      <c r="R129" s="51"/>
      <c r="S129" s="51"/>
      <c r="T129" s="52"/>
      <c r="AT129" s="18" t="s">
        <v>180</v>
      </c>
      <c r="AU129" s="18" t="s">
        <v>84</v>
      </c>
    </row>
    <row r="130" spans="2:47" s="1" customFormat="1" ht="87.75">
      <c r="B130" s="32"/>
      <c r="D130" s="160" t="s">
        <v>649</v>
      </c>
      <c r="F130" s="207" t="s">
        <v>4376</v>
      </c>
      <c r="I130" s="93"/>
      <c r="L130" s="32"/>
      <c r="M130" s="162"/>
      <c r="N130" s="51"/>
      <c r="O130" s="51"/>
      <c r="P130" s="51"/>
      <c r="Q130" s="51"/>
      <c r="R130" s="51"/>
      <c r="S130" s="51"/>
      <c r="T130" s="52"/>
      <c r="AT130" s="18" t="s">
        <v>649</v>
      </c>
      <c r="AU130" s="18" t="s">
        <v>84</v>
      </c>
    </row>
    <row r="131" spans="2:63" s="11" customFormat="1" ht="22.9" customHeight="1">
      <c r="B131" s="134"/>
      <c r="D131" s="135" t="s">
        <v>73</v>
      </c>
      <c r="E131" s="145" t="s">
        <v>190</v>
      </c>
      <c r="F131" s="145" t="s">
        <v>191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SUM(P132:P271)</f>
        <v>0</v>
      </c>
      <c r="Q131" s="140"/>
      <c r="R131" s="141">
        <f>SUM(R132:R271)</f>
        <v>25.27913552</v>
      </c>
      <c r="S131" s="140"/>
      <c r="T131" s="142">
        <f>SUM(T132:T271)</f>
        <v>0</v>
      </c>
      <c r="AR131" s="135" t="s">
        <v>82</v>
      </c>
      <c r="AT131" s="143" t="s">
        <v>73</v>
      </c>
      <c r="AU131" s="143" t="s">
        <v>82</v>
      </c>
      <c r="AY131" s="135" t="s">
        <v>171</v>
      </c>
      <c r="BK131" s="144">
        <f>SUM(BK132:BK271)</f>
        <v>0</v>
      </c>
    </row>
    <row r="132" spans="2:65" s="1" customFormat="1" ht="16.5" customHeight="1">
      <c r="B132" s="147"/>
      <c r="C132" s="148" t="s">
        <v>208</v>
      </c>
      <c r="D132" s="148" t="s">
        <v>173</v>
      </c>
      <c r="E132" s="149" t="s">
        <v>2834</v>
      </c>
      <c r="F132" s="150" t="s">
        <v>2835</v>
      </c>
      <c r="G132" s="151" t="s">
        <v>176</v>
      </c>
      <c r="H132" s="152">
        <v>91.1</v>
      </c>
      <c r="I132" s="153"/>
      <c r="J132" s="154">
        <f>ROUND(I132*H132,2)</f>
        <v>0</v>
      </c>
      <c r="K132" s="150" t="s">
        <v>177</v>
      </c>
      <c r="L132" s="32"/>
      <c r="M132" s="155" t="s">
        <v>3</v>
      </c>
      <c r="N132" s="156" t="s">
        <v>45</v>
      </c>
      <c r="O132" s="51"/>
      <c r="P132" s="157">
        <f>O132*H132</f>
        <v>0</v>
      </c>
      <c r="Q132" s="157">
        <v>0.0014</v>
      </c>
      <c r="R132" s="157">
        <f>Q132*H132</f>
        <v>0.12754</v>
      </c>
      <c r="S132" s="157">
        <v>0</v>
      </c>
      <c r="T132" s="158">
        <f>S132*H132</f>
        <v>0</v>
      </c>
      <c r="AR132" s="18" t="s">
        <v>178</v>
      </c>
      <c r="AT132" s="18" t="s">
        <v>173</v>
      </c>
      <c r="AU132" s="18" t="s">
        <v>84</v>
      </c>
      <c r="AY132" s="18" t="s">
        <v>171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82</v>
      </c>
      <c r="BK132" s="159">
        <f>ROUND(I132*H132,2)</f>
        <v>0</v>
      </c>
      <c r="BL132" s="18" t="s">
        <v>178</v>
      </c>
      <c r="BM132" s="18" t="s">
        <v>2836</v>
      </c>
    </row>
    <row r="133" spans="2:47" s="1" customFormat="1" ht="12">
      <c r="B133" s="32"/>
      <c r="D133" s="160" t="s">
        <v>180</v>
      </c>
      <c r="F133" s="161" t="s">
        <v>2837</v>
      </c>
      <c r="I133" s="93"/>
      <c r="L133" s="32"/>
      <c r="M133" s="162"/>
      <c r="N133" s="51"/>
      <c r="O133" s="51"/>
      <c r="P133" s="51"/>
      <c r="Q133" s="51"/>
      <c r="R133" s="51"/>
      <c r="S133" s="51"/>
      <c r="T133" s="52"/>
      <c r="AT133" s="18" t="s">
        <v>180</v>
      </c>
      <c r="AU133" s="18" t="s">
        <v>84</v>
      </c>
    </row>
    <row r="134" spans="2:51" s="14" customFormat="1" ht="12">
      <c r="B134" s="179"/>
      <c r="D134" s="160" t="s">
        <v>182</v>
      </c>
      <c r="E134" s="180" t="s">
        <v>3</v>
      </c>
      <c r="F134" s="181" t="s">
        <v>913</v>
      </c>
      <c r="H134" s="180" t="s">
        <v>3</v>
      </c>
      <c r="I134" s="182"/>
      <c r="L134" s="179"/>
      <c r="M134" s="183"/>
      <c r="N134" s="184"/>
      <c r="O134" s="184"/>
      <c r="P134" s="184"/>
      <c r="Q134" s="184"/>
      <c r="R134" s="184"/>
      <c r="S134" s="184"/>
      <c r="T134" s="185"/>
      <c r="AT134" s="180" t="s">
        <v>182</v>
      </c>
      <c r="AU134" s="180" t="s">
        <v>84</v>
      </c>
      <c r="AV134" s="14" t="s">
        <v>82</v>
      </c>
      <c r="AW134" s="14" t="s">
        <v>34</v>
      </c>
      <c r="AX134" s="14" t="s">
        <v>74</v>
      </c>
      <c r="AY134" s="180" t="s">
        <v>171</v>
      </c>
    </row>
    <row r="135" spans="2:51" s="12" customFormat="1" ht="12">
      <c r="B135" s="163"/>
      <c r="D135" s="160" t="s">
        <v>182</v>
      </c>
      <c r="E135" s="164" t="s">
        <v>3</v>
      </c>
      <c r="F135" s="165" t="s">
        <v>2838</v>
      </c>
      <c r="H135" s="166">
        <v>91.1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4" t="s">
        <v>182</v>
      </c>
      <c r="AU135" s="164" t="s">
        <v>84</v>
      </c>
      <c r="AV135" s="12" t="s">
        <v>84</v>
      </c>
      <c r="AW135" s="12" t="s">
        <v>34</v>
      </c>
      <c r="AX135" s="12" t="s">
        <v>82</v>
      </c>
      <c r="AY135" s="164" t="s">
        <v>171</v>
      </c>
    </row>
    <row r="136" spans="2:65" s="1" customFormat="1" ht="16.5" customHeight="1">
      <c r="B136" s="147"/>
      <c r="C136" s="148" t="s">
        <v>190</v>
      </c>
      <c r="D136" s="148" t="s">
        <v>173</v>
      </c>
      <c r="E136" s="149" t="s">
        <v>2839</v>
      </c>
      <c r="F136" s="150" t="s">
        <v>2840</v>
      </c>
      <c r="G136" s="151" t="s">
        <v>176</v>
      </c>
      <c r="H136" s="152">
        <v>91.1</v>
      </c>
      <c r="I136" s="153"/>
      <c r="J136" s="154">
        <f>ROUND(I136*H136,2)</f>
        <v>0</v>
      </c>
      <c r="K136" s="150" t="s">
        <v>177</v>
      </c>
      <c r="L136" s="32"/>
      <c r="M136" s="155" t="s">
        <v>3</v>
      </c>
      <c r="N136" s="156" t="s">
        <v>45</v>
      </c>
      <c r="O136" s="51"/>
      <c r="P136" s="157">
        <f>O136*H136</f>
        <v>0</v>
      </c>
      <c r="Q136" s="157">
        <v>0.01838</v>
      </c>
      <c r="R136" s="157">
        <f>Q136*H136</f>
        <v>1.674418</v>
      </c>
      <c r="S136" s="157">
        <v>0</v>
      </c>
      <c r="T136" s="158">
        <f>S136*H136</f>
        <v>0</v>
      </c>
      <c r="AR136" s="18" t="s">
        <v>178</v>
      </c>
      <c r="AT136" s="18" t="s">
        <v>173</v>
      </c>
      <c r="AU136" s="18" t="s">
        <v>84</v>
      </c>
      <c r="AY136" s="18" t="s">
        <v>171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82</v>
      </c>
      <c r="BK136" s="159">
        <f>ROUND(I136*H136,2)</f>
        <v>0</v>
      </c>
      <c r="BL136" s="18" t="s">
        <v>178</v>
      </c>
      <c r="BM136" s="18" t="s">
        <v>2841</v>
      </c>
    </row>
    <row r="137" spans="2:47" s="1" customFormat="1" ht="19.5">
      <c r="B137" s="32"/>
      <c r="D137" s="160" t="s">
        <v>180</v>
      </c>
      <c r="F137" s="161" t="s">
        <v>2842</v>
      </c>
      <c r="I137" s="93"/>
      <c r="L137" s="32"/>
      <c r="M137" s="162"/>
      <c r="N137" s="51"/>
      <c r="O137" s="51"/>
      <c r="P137" s="51"/>
      <c r="Q137" s="51"/>
      <c r="R137" s="51"/>
      <c r="S137" s="51"/>
      <c r="T137" s="52"/>
      <c r="AT137" s="18" t="s">
        <v>180</v>
      </c>
      <c r="AU137" s="18" t="s">
        <v>84</v>
      </c>
    </row>
    <row r="138" spans="2:51" s="14" customFormat="1" ht="12">
      <c r="B138" s="179"/>
      <c r="D138" s="160" t="s">
        <v>182</v>
      </c>
      <c r="E138" s="180" t="s">
        <v>3</v>
      </c>
      <c r="F138" s="181" t="s">
        <v>913</v>
      </c>
      <c r="H138" s="180" t="s">
        <v>3</v>
      </c>
      <c r="I138" s="182"/>
      <c r="L138" s="179"/>
      <c r="M138" s="183"/>
      <c r="N138" s="184"/>
      <c r="O138" s="184"/>
      <c r="P138" s="184"/>
      <c r="Q138" s="184"/>
      <c r="R138" s="184"/>
      <c r="S138" s="184"/>
      <c r="T138" s="185"/>
      <c r="AT138" s="180" t="s">
        <v>182</v>
      </c>
      <c r="AU138" s="180" t="s">
        <v>84</v>
      </c>
      <c r="AV138" s="14" t="s">
        <v>82</v>
      </c>
      <c r="AW138" s="14" t="s">
        <v>34</v>
      </c>
      <c r="AX138" s="14" t="s">
        <v>74</v>
      </c>
      <c r="AY138" s="180" t="s">
        <v>171</v>
      </c>
    </row>
    <row r="139" spans="2:51" s="12" customFormat="1" ht="12">
      <c r="B139" s="163"/>
      <c r="D139" s="160" t="s">
        <v>182</v>
      </c>
      <c r="E139" s="164" t="s">
        <v>3</v>
      </c>
      <c r="F139" s="165" t="s">
        <v>2838</v>
      </c>
      <c r="H139" s="166">
        <v>91.1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4" t="s">
        <v>182</v>
      </c>
      <c r="AU139" s="164" t="s">
        <v>84</v>
      </c>
      <c r="AV139" s="12" t="s">
        <v>84</v>
      </c>
      <c r="AW139" s="12" t="s">
        <v>34</v>
      </c>
      <c r="AX139" s="12" t="s">
        <v>82</v>
      </c>
      <c r="AY139" s="164" t="s">
        <v>171</v>
      </c>
    </row>
    <row r="140" spans="2:65" s="1" customFormat="1" ht="16.5" customHeight="1">
      <c r="B140" s="147"/>
      <c r="C140" s="148" t="s">
        <v>224</v>
      </c>
      <c r="D140" s="148" t="s">
        <v>173</v>
      </c>
      <c r="E140" s="149" t="s">
        <v>2843</v>
      </c>
      <c r="F140" s="150" t="s">
        <v>2844</v>
      </c>
      <c r="G140" s="151" t="s">
        <v>176</v>
      </c>
      <c r="H140" s="152">
        <v>228.953</v>
      </c>
      <c r="I140" s="153"/>
      <c r="J140" s="154">
        <f>ROUND(I140*H140,2)</f>
        <v>0</v>
      </c>
      <c r="K140" s="150" t="s">
        <v>177</v>
      </c>
      <c r="L140" s="32"/>
      <c r="M140" s="155" t="s">
        <v>3</v>
      </c>
      <c r="N140" s="156" t="s">
        <v>45</v>
      </c>
      <c r="O140" s="51"/>
      <c r="P140" s="157">
        <f>O140*H140</f>
        <v>0</v>
      </c>
      <c r="Q140" s="157">
        <v>0.00735</v>
      </c>
      <c r="R140" s="157">
        <f>Q140*H140</f>
        <v>1.68280455</v>
      </c>
      <c r="S140" s="157">
        <v>0</v>
      </c>
      <c r="T140" s="158">
        <f>S140*H140</f>
        <v>0</v>
      </c>
      <c r="AR140" s="18" t="s">
        <v>178</v>
      </c>
      <c r="AT140" s="18" t="s">
        <v>173</v>
      </c>
      <c r="AU140" s="18" t="s">
        <v>84</v>
      </c>
      <c r="AY140" s="18" t="s">
        <v>171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8" t="s">
        <v>82</v>
      </c>
      <c r="BK140" s="159">
        <f>ROUND(I140*H140,2)</f>
        <v>0</v>
      </c>
      <c r="BL140" s="18" t="s">
        <v>178</v>
      </c>
      <c r="BM140" s="18" t="s">
        <v>2845</v>
      </c>
    </row>
    <row r="141" spans="2:47" s="1" customFormat="1" ht="12">
      <c r="B141" s="32"/>
      <c r="D141" s="160" t="s">
        <v>180</v>
      </c>
      <c r="F141" s="161" t="s">
        <v>2846</v>
      </c>
      <c r="I141" s="93"/>
      <c r="L141" s="32"/>
      <c r="M141" s="162"/>
      <c r="N141" s="51"/>
      <c r="O141" s="51"/>
      <c r="P141" s="51"/>
      <c r="Q141" s="51"/>
      <c r="R141" s="51"/>
      <c r="S141" s="51"/>
      <c r="T141" s="52"/>
      <c r="AT141" s="18" t="s">
        <v>180</v>
      </c>
      <c r="AU141" s="18" t="s">
        <v>84</v>
      </c>
    </row>
    <row r="142" spans="2:51" s="14" customFormat="1" ht="12">
      <c r="B142" s="179"/>
      <c r="D142" s="160" t="s">
        <v>182</v>
      </c>
      <c r="E142" s="180" t="s">
        <v>3</v>
      </c>
      <c r="F142" s="181" t="s">
        <v>2847</v>
      </c>
      <c r="H142" s="180" t="s">
        <v>3</v>
      </c>
      <c r="I142" s="182"/>
      <c r="L142" s="179"/>
      <c r="M142" s="183"/>
      <c r="N142" s="184"/>
      <c r="O142" s="184"/>
      <c r="P142" s="184"/>
      <c r="Q142" s="184"/>
      <c r="R142" s="184"/>
      <c r="S142" s="184"/>
      <c r="T142" s="185"/>
      <c r="AT142" s="180" t="s">
        <v>182</v>
      </c>
      <c r="AU142" s="180" t="s">
        <v>84</v>
      </c>
      <c r="AV142" s="14" t="s">
        <v>82</v>
      </c>
      <c r="AW142" s="14" t="s">
        <v>34</v>
      </c>
      <c r="AX142" s="14" t="s">
        <v>74</v>
      </c>
      <c r="AY142" s="180" t="s">
        <v>171</v>
      </c>
    </row>
    <row r="143" spans="2:51" s="12" customFormat="1" ht="12">
      <c r="B143" s="163"/>
      <c r="D143" s="160" t="s">
        <v>182</v>
      </c>
      <c r="E143" s="164" t="s">
        <v>3</v>
      </c>
      <c r="F143" s="165" t="s">
        <v>2848</v>
      </c>
      <c r="H143" s="166">
        <v>48.9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4" t="s">
        <v>182</v>
      </c>
      <c r="AU143" s="164" t="s">
        <v>84</v>
      </c>
      <c r="AV143" s="12" t="s">
        <v>84</v>
      </c>
      <c r="AW143" s="12" t="s">
        <v>34</v>
      </c>
      <c r="AX143" s="12" t="s">
        <v>74</v>
      </c>
      <c r="AY143" s="164" t="s">
        <v>171</v>
      </c>
    </row>
    <row r="144" spans="2:51" s="12" customFormat="1" ht="12">
      <c r="B144" s="163"/>
      <c r="D144" s="160" t="s">
        <v>182</v>
      </c>
      <c r="E144" s="164" t="s">
        <v>3</v>
      </c>
      <c r="F144" s="165" t="s">
        <v>2849</v>
      </c>
      <c r="H144" s="166">
        <v>1.272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4" t="s">
        <v>182</v>
      </c>
      <c r="AU144" s="164" t="s">
        <v>84</v>
      </c>
      <c r="AV144" s="12" t="s">
        <v>84</v>
      </c>
      <c r="AW144" s="12" t="s">
        <v>34</v>
      </c>
      <c r="AX144" s="12" t="s">
        <v>74</v>
      </c>
      <c r="AY144" s="164" t="s">
        <v>171</v>
      </c>
    </row>
    <row r="145" spans="2:51" s="14" customFormat="1" ht="12">
      <c r="B145" s="179"/>
      <c r="D145" s="160" t="s">
        <v>182</v>
      </c>
      <c r="E145" s="180" t="s">
        <v>3</v>
      </c>
      <c r="F145" s="181" t="s">
        <v>2622</v>
      </c>
      <c r="H145" s="180" t="s">
        <v>3</v>
      </c>
      <c r="I145" s="182"/>
      <c r="L145" s="179"/>
      <c r="M145" s="183"/>
      <c r="N145" s="184"/>
      <c r="O145" s="184"/>
      <c r="P145" s="184"/>
      <c r="Q145" s="184"/>
      <c r="R145" s="184"/>
      <c r="S145" s="184"/>
      <c r="T145" s="185"/>
      <c r="AT145" s="180" t="s">
        <v>182</v>
      </c>
      <c r="AU145" s="180" t="s">
        <v>84</v>
      </c>
      <c r="AV145" s="14" t="s">
        <v>82</v>
      </c>
      <c r="AW145" s="14" t="s">
        <v>34</v>
      </c>
      <c r="AX145" s="14" t="s">
        <v>74</v>
      </c>
      <c r="AY145" s="180" t="s">
        <v>171</v>
      </c>
    </row>
    <row r="146" spans="2:51" s="12" customFormat="1" ht="12">
      <c r="B146" s="163"/>
      <c r="D146" s="160" t="s">
        <v>182</v>
      </c>
      <c r="E146" s="164" t="s">
        <v>3</v>
      </c>
      <c r="F146" s="165" t="s">
        <v>2850</v>
      </c>
      <c r="H146" s="166">
        <v>31.95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4" t="s">
        <v>182</v>
      </c>
      <c r="AU146" s="164" t="s">
        <v>84</v>
      </c>
      <c r="AV146" s="12" t="s">
        <v>84</v>
      </c>
      <c r="AW146" s="12" t="s">
        <v>34</v>
      </c>
      <c r="AX146" s="12" t="s">
        <v>74</v>
      </c>
      <c r="AY146" s="164" t="s">
        <v>171</v>
      </c>
    </row>
    <row r="147" spans="2:51" s="12" customFormat="1" ht="12">
      <c r="B147" s="163"/>
      <c r="D147" s="160" t="s">
        <v>182</v>
      </c>
      <c r="E147" s="164" t="s">
        <v>3</v>
      </c>
      <c r="F147" s="165" t="s">
        <v>2851</v>
      </c>
      <c r="H147" s="166">
        <v>0.435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4" t="s">
        <v>182</v>
      </c>
      <c r="AU147" s="164" t="s">
        <v>84</v>
      </c>
      <c r="AV147" s="12" t="s">
        <v>84</v>
      </c>
      <c r="AW147" s="12" t="s">
        <v>34</v>
      </c>
      <c r="AX147" s="12" t="s">
        <v>74</v>
      </c>
      <c r="AY147" s="164" t="s">
        <v>171</v>
      </c>
    </row>
    <row r="148" spans="2:51" s="14" customFormat="1" ht="12">
      <c r="B148" s="179"/>
      <c r="D148" s="160" t="s">
        <v>182</v>
      </c>
      <c r="E148" s="180" t="s">
        <v>3</v>
      </c>
      <c r="F148" s="181" t="s">
        <v>2852</v>
      </c>
      <c r="H148" s="180" t="s">
        <v>3</v>
      </c>
      <c r="I148" s="182"/>
      <c r="L148" s="179"/>
      <c r="M148" s="183"/>
      <c r="N148" s="184"/>
      <c r="O148" s="184"/>
      <c r="P148" s="184"/>
      <c r="Q148" s="184"/>
      <c r="R148" s="184"/>
      <c r="S148" s="184"/>
      <c r="T148" s="185"/>
      <c r="AT148" s="180" t="s">
        <v>182</v>
      </c>
      <c r="AU148" s="180" t="s">
        <v>84</v>
      </c>
      <c r="AV148" s="14" t="s">
        <v>82</v>
      </c>
      <c r="AW148" s="14" t="s">
        <v>34</v>
      </c>
      <c r="AX148" s="14" t="s">
        <v>74</v>
      </c>
      <c r="AY148" s="180" t="s">
        <v>171</v>
      </c>
    </row>
    <row r="149" spans="2:51" s="12" customFormat="1" ht="12">
      <c r="B149" s="163"/>
      <c r="D149" s="160" t="s">
        <v>182</v>
      </c>
      <c r="E149" s="164" t="s">
        <v>3</v>
      </c>
      <c r="F149" s="165" t="s">
        <v>2853</v>
      </c>
      <c r="H149" s="166">
        <v>29.2</v>
      </c>
      <c r="I149" s="167"/>
      <c r="L149" s="163"/>
      <c r="M149" s="168"/>
      <c r="N149" s="169"/>
      <c r="O149" s="169"/>
      <c r="P149" s="169"/>
      <c r="Q149" s="169"/>
      <c r="R149" s="169"/>
      <c r="S149" s="169"/>
      <c r="T149" s="170"/>
      <c r="AT149" s="164" t="s">
        <v>182</v>
      </c>
      <c r="AU149" s="164" t="s">
        <v>84</v>
      </c>
      <c r="AV149" s="12" t="s">
        <v>84</v>
      </c>
      <c r="AW149" s="12" t="s">
        <v>34</v>
      </c>
      <c r="AX149" s="12" t="s">
        <v>74</v>
      </c>
      <c r="AY149" s="164" t="s">
        <v>171</v>
      </c>
    </row>
    <row r="150" spans="2:51" s="14" customFormat="1" ht="12">
      <c r="B150" s="179"/>
      <c r="D150" s="160" t="s">
        <v>182</v>
      </c>
      <c r="E150" s="180" t="s">
        <v>3</v>
      </c>
      <c r="F150" s="181" t="s">
        <v>2854</v>
      </c>
      <c r="H150" s="180" t="s">
        <v>3</v>
      </c>
      <c r="I150" s="182"/>
      <c r="L150" s="179"/>
      <c r="M150" s="183"/>
      <c r="N150" s="184"/>
      <c r="O150" s="184"/>
      <c r="P150" s="184"/>
      <c r="Q150" s="184"/>
      <c r="R150" s="184"/>
      <c r="S150" s="184"/>
      <c r="T150" s="185"/>
      <c r="AT150" s="180" t="s">
        <v>182</v>
      </c>
      <c r="AU150" s="180" t="s">
        <v>84</v>
      </c>
      <c r="AV150" s="14" t="s">
        <v>82</v>
      </c>
      <c r="AW150" s="14" t="s">
        <v>34</v>
      </c>
      <c r="AX150" s="14" t="s">
        <v>74</v>
      </c>
      <c r="AY150" s="180" t="s">
        <v>171</v>
      </c>
    </row>
    <row r="151" spans="2:51" s="12" customFormat="1" ht="12">
      <c r="B151" s="163"/>
      <c r="D151" s="160" t="s">
        <v>182</v>
      </c>
      <c r="E151" s="164" t="s">
        <v>3</v>
      </c>
      <c r="F151" s="165" t="s">
        <v>2855</v>
      </c>
      <c r="H151" s="166">
        <v>40.04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4" t="s">
        <v>182</v>
      </c>
      <c r="AU151" s="164" t="s">
        <v>84</v>
      </c>
      <c r="AV151" s="12" t="s">
        <v>84</v>
      </c>
      <c r="AW151" s="12" t="s">
        <v>34</v>
      </c>
      <c r="AX151" s="12" t="s">
        <v>74</v>
      </c>
      <c r="AY151" s="164" t="s">
        <v>171</v>
      </c>
    </row>
    <row r="152" spans="2:51" s="14" customFormat="1" ht="12">
      <c r="B152" s="179"/>
      <c r="D152" s="160" t="s">
        <v>182</v>
      </c>
      <c r="E152" s="180" t="s">
        <v>3</v>
      </c>
      <c r="F152" s="181" t="s">
        <v>2624</v>
      </c>
      <c r="H152" s="180" t="s">
        <v>3</v>
      </c>
      <c r="I152" s="182"/>
      <c r="L152" s="179"/>
      <c r="M152" s="183"/>
      <c r="N152" s="184"/>
      <c r="O152" s="184"/>
      <c r="P152" s="184"/>
      <c r="Q152" s="184"/>
      <c r="R152" s="184"/>
      <c r="S152" s="184"/>
      <c r="T152" s="185"/>
      <c r="AT152" s="180" t="s">
        <v>182</v>
      </c>
      <c r="AU152" s="180" t="s">
        <v>84</v>
      </c>
      <c r="AV152" s="14" t="s">
        <v>82</v>
      </c>
      <c r="AW152" s="14" t="s">
        <v>34</v>
      </c>
      <c r="AX152" s="14" t="s">
        <v>74</v>
      </c>
      <c r="AY152" s="180" t="s">
        <v>171</v>
      </c>
    </row>
    <row r="153" spans="2:51" s="12" customFormat="1" ht="12">
      <c r="B153" s="163"/>
      <c r="D153" s="160" t="s">
        <v>182</v>
      </c>
      <c r="E153" s="164" t="s">
        <v>3</v>
      </c>
      <c r="F153" s="165" t="s">
        <v>2856</v>
      </c>
      <c r="H153" s="166">
        <v>11.44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4" t="s">
        <v>182</v>
      </c>
      <c r="AU153" s="164" t="s">
        <v>84</v>
      </c>
      <c r="AV153" s="12" t="s">
        <v>84</v>
      </c>
      <c r="AW153" s="12" t="s">
        <v>34</v>
      </c>
      <c r="AX153" s="12" t="s">
        <v>74</v>
      </c>
      <c r="AY153" s="164" t="s">
        <v>171</v>
      </c>
    </row>
    <row r="154" spans="2:51" s="14" customFormat="1" ht="12">
      <c r="B154" s="179"/>
      <c r="D154" s="160" t="s">
        <v>182</v>
      </c>
      <c r="E154" s="180" t="s">
        <v>3</v>
      </c>
      <c r="F154" s="181" t="s">
        <v>2857</v>
      </c>
      <c r="H154" s="180" t="s">
        <v>3</v>
      </c>
      <c r="I154" s="182"/>
      <c r="L154" s="179"/>
      <c r="M154" s="183"/>
      <c r="N154" s="184"/>
      <c r="O154" s="184"/>
      <c r="P154" s="184"/>
      <c r="Q154" s="184"/>
      <c r="R154" s="184"/>
      <c r="S154" s="184"/>
      <c r="T154" s="185"/>
      <c r="AT154" s="180" t="s">
        <v>182</v>
      </c>
      <c r="AU154" s="180" t="s">
        <v>84</v>
      </c>
      <c r="AV154" s="14" t="s">
        <v>82</v>
      </c>
      <c r="AW154" s="14" t="s">
        <v>34</v>
      </c>
      <c r="AX154" s="14" t="s">
        <v>74</v>
      </c>
      <c r="AY154" s="180" t="s">
        <v>171</v>
      </c>
    </row>
    <row r="155" spans="2:51" s="12" customFormat="1" ht="12">
      <c r="B155" s="163"/>
      <c r="D155" s="160" t="s">
        <v>182</v>
      </c>
      <c r="E155" s="164" t="s">
        <v>3</v>
      </c>
      <c r="F155" s="165" t="s">
        <v>2858</v>
      </c>
      <c r="H155" s="166">
        <v>0.28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4" t="s">
        <v>182</v>
      </c>
      <c r="AU155" s="164" t="s">
        <v>84</v>
      </c>
      <c r="AV155" s="12" t="s">
        <v>84</v>
      </c>
      <c r="AW155" s="12" t="s">
        <v>34</v>
      </c>
      <c r="AX155" s="12" t="s">
        <v>74</v>
      </c>
      <c r="AY155" s="164" t="s">
        <v>171</v>
      </c>
    </row>
    <row r="156" spans="2:51" s="14" customFormat="1" ht="12">
      <c r="B156" s="179"/>
      <c r="D156" s="160" t="s">
        <v>182</v>
      </c>
      <c r="E156" s="180" t="s">
        <v>3</v>
      </c>
      <c r="F156" s="181" t="s">
        <v>2859</v>
      </c>
      <c r="H156" s="180" t="s">
        <v>3</v>
      </c>
      <c r="I156" s="182"/>
      <c r="L156" s="179"/>
      <c r="M156" s="183"/>
      <c r="N156" s="184"/>
      <c r="O156" s="184"/>
      <c r="P156" s="184"/>
      <c r="Q156" s="184"/>
      <c r="R156" s="184"/>
      <c r="S156" s="184"/>
      <c r="T156" s="185"/>
      <c r="AT156" s="180" t="s">
        <v>182</v>
      </c>
      <c r="AU156" s="180" t="s">
        <v>84</v>
      </c>
      <c r="AV156" s="14" t="s">
        <v>82</v>
      </c>
      <c r="AW156" s="14" t="s">
        <v>34</v>
      </c>
      <c r="AX156" s="14" t="s">
        <v>74</v>
      </c>
      <c r="AY156" s="180" t="s">
        <v>171</v>
      </c>
    </row>
    <row r="157" spans="2:51" s="12" customFormat="1" ht="12">
      <c r="B157" s="163"/>
      <c r="D157" s="160" t="s">
        <v>182</v>
      </c>
      <c r="E157" s="164" t="s">
        <v>3</v>
      </c>
      <c r="F157" s="165" t="s">
        <v>2860</v>
      </c>
      <c r="H157" s="166">
        <v>65.436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4" t="s">
        <v>182</v>
      </c>
      <c r="AU157" s="164" t="s">
        <v>84</v>
      </c>
      <c r="AV157" s="12" t="s">
        <v>84</v>
      </c>
      <c r="AW157" s="12" t="s">
        <v>34</v>
      </c>
      <c r="AX157" s="12" t="s">
        <v>74</v>
      </c>
      <c r="AY157" s="164" t="s">
        <v>171</v>
      </c>
    </row>
    <row r="158" spans="2:51" s="13" customFormat="1" ht="12">
      <c r="B158" s="171"/>
      <c r="D158" s="160" t="s">
        <v>182</v>
      </c>
      <c r="E158" s="172" t="s">
        <v>3</v>
      </c>
      <c r="F158" s="173" t="s">
        <v>201</v>
      </c>
      <c r="H158" s="174">
        <v>228.953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182</v>
      </c>
      <c r="AU158" s="172" t="s">
        <v>84</v>
      </c>
      <c r="AV158" s="13" t="s">
        <v>178</v>
      </c>
      <c r="AW158" s="13" t="s">
        <v>34</v>
      </c>
      <c r="AX158" s="13" t="s">
        <v>82</v>
      </c>
      <c r="AY158" s="172" t="s">
        <v>171</v>
      </c>
    </row>
    <row r="159" spans="2:65" s="1" customFormat="1" ht="16.5" customHeight="1">
      <c r="B159" s="147"/>
      <c r="C159" s="148" t="s">
        <v>232</v>
      </c>
      <c r="D159" s="148" t="s">
        <v>173</v>
      </c>
      <c r="E159" s="149" t="s">
        <v>2861</v>
      </c>
      <c r="F159" s="150" t="s">
        <v>2862</v>
      </c>
      <c r="G159" s="151" t="s">
        <v>176</v>
      </c>
      <c r="H159" s="152">
        <v>27.983</v>
      </c>
      <c r="I159" s="153"/>
      <c r="J159" s="154">
        <f>ROUND(I159*H159,2)</f>
        <v>0</v>
      </c>
      <c r="K159" s="150" t="s">
        <v>177</v>
      </c>
      <c r="L159" s="32"/>
      <c r="M159" s="155" t="s">
        <v>3</v>
      </c>
      <c r="N159" s="156" t="s">
        <v>45</v>
      </c>
      <c r="O159" s="51"/>
      <c r="P159" s="157">
        <f>O159*H159</f>
        <v>0</v>
      </c>
      <c r="Q159" s="157">
        <v>0.01575</v>
      </c>
      <c r="R159" s="157">
        <f>Q159*H159</f>
        <v>0.44073225</v>
      </c>
      <c r="S159" s="157">
        <v>0</v>
      </c>
      <c r="T159" s="158">
        <f>S159*H159</f>
        <v>0</v>
      </c>
      <c r="AR159" s="18" t="s">
        <v>178</v>
      </c>
      <c r="AT159" s="18" t="s">
        <v>173</v>
      </c>
      <c r="AU159" s="18" t="s">
        <v>84</v>
      </c>
      <c r="AY159" s="18" t="s">
        <v>171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18" t="s">
        <v>82</v>
      </c>
      <c r="BK159" s="159">
        <f>ROUND(I159*H159,2)</f>
        <v>0</v>
      </c>
      <c r="BL159" s="18" t="s">
        <v>178</v>
      </c>
      <c r="BM159" s="18" t="s">
        <v>2863</v>
      </c>
    </row>
    <row r="160" spans="2:47" s="1" customFormat="1" ht="12">
      <c r="B160" s="32"/>
      <c r="D160" s="160" t="s">
        <v>180</v>
      </c>
      <c r="F160" s="161" t="s">
        <v>2864</v>
      </c>
      <c r="I160" s="93"/>
      <c r="L160" s="32"/>
      <c r="M160" s="162"/>
      <c r="N160" s="51"/>
      <c r="O160" s="51"/>
      <c r="P160" s="51"/>
      <c r="Q160" s="51"/>
      <c r="R160" s="51"/>
      <c r="S160" s="51"/>
      <c r="T160" s="52"/>
      <c r="AT160" s="18" t="s">
        <v>180</v>
      </c>
      <c r="AU160" s="18" t="s">
        <v>84</v>
      </c>
    </row>
    <row r="161" spans="2:51" s="12" customFormat="1" ht="12">
      <c r="B161" s="163"/>
      <c r="D161" s="160" t="s">
        <v>182</v>
      </c>
      <c r="E161" s="164" t="s">
        <v>3</v>
      </c>
      <c r="F161" s="165" t="s">
        <v>2865</v>
      </c>
      <c r="H161" s="166">
        <v>27.983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4" t="s">
        <v>182</v>
      </c>
      <c r="AU161" s="164" t="s">
        <v>84</v>
      </c>
      <c r="AV161" s="12" t="s">
        <v>84</v>
      </c>
      <c r="AW161" s="12" t="s">
        <v>34</v>
      </c>
      <c r="AX161" s="12" t="s">
        <v>82</v>
      </c>
      <c r="AY161" s="164" t="s">
        <v>171</v>
      </c>
    </row>
    <row r="162" spans="2:65" s="1" customFormat="1" ht="16.5" customHeight="1">
      <c r="B162" s="147"/>
      <c r="C162" s="148" t="s">
        <v>206</v>
      </c>
      <c r="D162" s="148" t="s">
        <v>173</v>
      </c>
      <c r="E162" s="149" t="s">
        <v>2866</v>
      </c>
      <c r="F162" s="150" t="s">
        <v>2867</v>
      </c>
      <c r="G162" s="151" t="s">
        <v>176</v>
      </c>
      <c r="H162" s="152">
        <v>200.97</v>
      </c>
      <c r="I162" s="153"/>
      <c r="J162" s="154">
        <f>ROUND(I162*H162,2)</f>
        <v>0</v>
      </c>
      <c r="K162" s="150" t="s">
        <v>177</v>
      </c>
      <c r="L162" s="32"/>
      <c r="M162" s="155" t="s">
        <v>3</v>
      </c>
      <c r="N162" s="156" t="s">
        <v>45</v>
      </c>
      <c r="O162" s="51"/>
      <c r="P162" s="157">
        <f>O162*H162</f>
        <v>0</v>
      </c>
      <c r="Q162" s="157">
        <v>0.01838</v>
      </c>
      <c r="R162" s="157">
        <f>Q162*H162</f>
        <v>3.6938286000000002</v>
      </c>
      <c r="S162" s="157">
        <v>0</v>
      </c>
      <c r="T162" s="158">
        <f>S162*H162</f>
        <v>0</v>
      </c>
      <c r="AR162" s="18" t="s">
        <v>178</v>
      </c>
      <c r="AT162" s="18" t="s">
        <v>173</v>
      </c>
      <c r="AU162" s="18" t="s">
        <v>84</v>
      </c>
      <c r="AY162" s="18" t="s">
        <v>171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18" t="s">
        <v>82</v>
      </c>
      <c r="BK162" s="159">
        <f>ROUND(I162*H162,2)</f>
        <v>0</v>
      </c>
      <c r="BL162" s="18" t="s">
        <v>178</v>
      </c>
      <c r="BM162" s="18" t="s">
        <v>2868</v>
      </c>
    </row>
    <row r="163" spans="2:47" s="1" customFormat="1" ht="19.5">
      <c r="B163" s="32"/>
      <c r="D163" s="160" t="s">
        <v>180</v>
      </c>
      <c r="F163" s="161" t="s">
        <v>2869</v>
      </c>
      <c r="I163" s="93"/>
      <c r="L163" s="32"/>
      <c r="M163" s="162"/>
      <c r="N163" s="51"/>
      <c r="O163" s="51"/>
      <c r="P163" s="51"/>
      <c r="Q163" s="51"/>
      <c r="R163" s="51"/>
      <c r="S163" s="51"/>
      <c r="T163" s="52"/>
      <c r="AT163" s="18" t="s">
        <v>180</v>
      </c>
      <c r="AU163" s="18" t="s">
        <v>84</v>
      </c>
    </row>
    <row r="164" spans="2:51" s="14" customFormat="1" ht="12">
      <c r="B164" s="179"/>
      <c r="D164" s="160" t="s">
        <v>182</v>
      </c>
      <c r="E164" s="180" t="s">
        <v>3</v>
      </c>
      <c r="F164" s="181" t="s">
        <v>2847</v>
      </c>
      <c r="H164" s="180" t="s">
        <v>3</v>
      </c>
      <c r="I164" s="182"/>
      <c r="L164" s="179"/>
      <c r="M164" s="183"/>
      <c r="N164" s="184"/>
      <c r="O164" s="184"/>
      <c r="P164" s="184"/>
      <c r="Q164" s="184"/>
      <c r="R164" s="184"/>
      <c r="S164" s="184"/>
      <c r="T164" s="185"/>
      <c r="AT164" s="180" t="s">
        <v>182</v>
      </c>
      <c r="AU164" s="180" t="s">
        <v>84</v>
      </c>
      <c r="AV164" s="14" t="s">
        <v>82</v>
      </c>
      <c r="AW164" s="14" t="s">
        <v>34</v>
      </c>
      <c r="AX164" s="14" t="s">
        <v>74</v>
      </c>
      <c r="AY164" s="180" t="s">
        <v>171</v>
      </c>
    </row>
    <row r="165" spans="2:51" s="12" customFormat="1" ht="12">
      <c r="B165" s="163"/>
      <c r="D165" s="160" t="s">
        <v>182</v>
      </c>
      <c r="E165" s="164" t="s">
        <v>3</v>
      </c>
      <c r="F165" s="165" t="s">
        <v>2870</v>
      </c>
      <c r="H165" s="166">
        <v>48.9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4" t="s">
        <v>182</v>
      </c>
      <c r="AU165" s="164" t="s">
        <v>84</v>
      </c>
      <c r="AV165" s="12" t="s">
        <v>84</v>
      </c>
      <c r="AW165" s="12" t="s">
        <v>34</v>
      </c>
      <c r="AX165" s="12" t="s">
        <v>74</v>
      </c>
      <c r="AY165" s="164" t="s">
        <v>171</v>
      </c>
    </row>
    <row r="166" spans="2:51" s="14" customFormat="1" ht="12">
      <c r="B166" s="179"/>
      <c r="D166" s="160" t="s">
        <v>182</v>
      </c>
      <c r="E166" s="180" t="s">
        <v>3</v>
      </c>
      <c r="F166" s="181" t="s">
        <v>2622</v>
      </c>
      <c r="H166" s="180" t="s">
        <v>3</v>
      </c>
      <c r="I166" s="182"/>
      <c r="L166" s="179"/>
      <c r="M166" s="183"/>
      <c r="N166" s="184"/>
      <c r="O166" s="184"/>
      <c r="P166" s="184"/>
      <c r="Q166" s="184"/>
      <c r="R166" s="184"/>
      <c r="S166" s="184"/>
      <c r="T166" s="185"/>
      <c r="AT166" s="180" t="s">
        <v>182</v>
      </c>
      <c r="AU166" s="180" t="s">
        <v>84</v>
      </c>
      <c r="AV166" s="14" t="s">
        <v>82</v>
      </c>
      <c r="AW166" s="14" t="s">
        <v>34</v>
      </c>
      <c r="AX166" s="14" t="s">
        <v>74</v>
      </c>
      <c r="AY166" s="180" t="s">
        <v>171</v>
      </c>
    </row>
    <row r="167" spans="2:51" s="12" customFormat="1" ht="12">
      <c r="B167" s="163"/>
      <c r="D167" s="160" t="s">
        <v>182</v>
      </c>
      <c r="E167" s="164" t="s">
        <v>3</v>
      </c>
      <c r="F167" s="165" t="s">
        <v>2871</v>
      </c>
      <c r="H167" s="166">
        <v>32.85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4" t="s">
        <v>182</v>
      </c>
      <c r="AU167" s="164" t="s">
        <v>84</v>
      </c>
      <c r="AV167" s="12" t="s">
        <v>84</v>
      </c>
      <c r="AW167" s="12" t="s">
        <v>34</v>
      </c>
      <c r="AX167" s="12" t="s">
        <v>74</v>
      </c>
      <c r="AY167" s="164" t="s">
        <v>171</v>
      </c>
    </row>
    <row r="168" spans="2:51" s="14" customFormat="1" ht="12">
      <c r="B168" s="179"/>
      <c r="D168" s="160" t="s">
        <v>182</v>
      </c>
      <c r="E168" s="180" t="s">
        <v>3</v>
      </c>
      <c r="F168" s="181" t="s">
        <v>2852</v>
      </c>
      <c r="H168" s="180" t="s">
        <v>3</v>
      </c>
      <c r="I168" s="182"/>
      <c r="L168" s="179"/>
      <c r="M168" s="183"/>
      <c r="N168" s="184"/>
      <c r="O168" s="184"/>
      <c r="P168" s="184"/>
      <c r="Q168" s="184"/>
      <c r="R168" s="184"/>
      <c r="S168" s="184"/>
      <c r="T168" s="185"/>
      <c r="AT168" s="180" t="s">
        <v>182</v>
      </c>
      <c r="AU168" s="180" t="s">
        <v>84</v>
      </c>
      <c r="AV168" s="14" t="s">
        <v>82</v>
      </c>
      <c r="AW168" s="14" t="s">
        <v>34</v>
      </c>
      <c r="AX168" s="14" t="s">
        <v>74</v>
      </c>
      <c r="AY168" s="180" t="s">
        <v>171</v>
      </c>
    </row>
    <row r="169" spans="2:51" s="12" customFormat="1" ht="12">
      <c r="B169" s="163"/>
      <c r="D169" s="160" t="s">
        <v>182</v>
      </c>
      <c r="E169" s="164" t="s">
        <v>3</v>
      </c>
      <c r="F169" s="165" t="s">
        <v>2872</v>
      </c>
      <c r="H169" s="166">
        <v>10.07</v>
      </c>
      <c r="I169" s="167"/>
      <c r="L169" s="163"/>
      <c r="M169" s="168"/>
      <c r="N169" s="169"/>
      <c r="O169" s="169"/>
      <c r="P169" s="169"/>
      <c r="Q169" s="169"/>
      <c r="R169" s="169"/>
      <c r="S169" s="169"/>
      <c r="T169" s="170"/>
      <c r="AT169" s="164" t="s">
        <v>182</v>
      </c>
      <c r="AU169" s="164" t="s">
        <v>84</v>
      </c>
      <c r="AV169" s="12" t="s">
        <v>84</v>
      </c>
      <c r="AW169" s="12" t="s">
        <v>34</v>
      </c>
      <c r="AX169" s="12" t="s">
        <v>74</v>
      </c>
      <c r="AY169" s="164" t="s">
        <v>171</v>
      </c>
    </row>
    <row r="170" spans="2:51" s="14" customFormat="1" ht="12">
      <c r="B170" s="179"/>
      <c r="D170" s="160" t="s">
        <v>182</v>
      </c>
      <c r="E170" s="180" t="s">
        <v>3</v>
      </c>
      <c r="F170" s="181" t="s">
        <v>2854</v>
      </c>
      <c r="H170" s="180" t="s">
        <v>3</v>
      </c>
      <c r="I170" s="182"/>
      <c r="L170" s="179"/>
      <c r="M170" s="183"/>
      <c r="N170" s="184"/>
      <c r="O170" s="184"/>
      <c r="P170" s="184"/>
      <c r="Q170" s="184"/>
      <c r="R170" s="184"/>
      <c r="S170" s="184"/>
      <c r="T170" s="185"/>
      <c r="AT170" s="180" t="s">
        <v>182</v>
      </c>
      <c r="AU170" s="180" t="s">
        <v>84</v>
      </c>
      <c r="AV170" s="14" t="s">
        <v>82</v>
      </c>
      <c r="AW170" s="14" t="s">
        <v>34</v>
      </c>
      <c r="AX170" s="14" t="s">
        <v>74</v>
      </c>
      <c r="AY170" s="180" t="s">
        <v>171</v>
      </c>
    </row>
    <row r="171" spans="2:51" s="12" customFormat="1" ht="12">
      <c r="B171" s="163"/>
      <c r="D171" s="160" t="s">
        <v>182</v>
      </c>
      <c r="E171" s="164" t="s">
        <v>3</v>
      </c>
      <c r="F171" s="165" t="s">
        <v>2855</v>
      </c>
      <c r="H171" s="166">
        <v>40.04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4" t="s">
        <v>182</v>
      </c>
      <c r="AU171" s="164" t="s">
        <v>84</v>
      </c>
      <c r="AV171" s="12" t="s">
        <v>84</v>
      </c>
      <c r="AW171" s="12" t="s">
        <v>34</v>
      </c>
      <c r="AX171" s="12" t="s">
        <v>74</v>
      </c>
      <c r="AY171" s="164" t="s">
        <v>171</v>
      </c>
    </row>
    <row r="172" spans="2:51" s="14" customFormat="1" ht="12">
      <c r="B172" s="179"/>
      <c r="D172" s="160" t="s">
        <v>182</v>
      </c>
      <c r="E172" s="180" t="s">
        <v>3</v>
      </c>
      <c r="F172" s="181" t="s">
        <v>2624</v>
      </c>
      <c r="H172" s="180" t="s">
        <v>3</v>
      </c>
      <c r="I172" s="182"/>
      <c r="L172" s="179"/>
      <c r="M172" s="183"/>
      <c r="N172" s="184"/>
      <c r="O172" s="184"/>
      <c r="P172" s="184"/>
      <c r="Q172" s="184"/>
      <c r="R172" s="184"/>
      <c r="S172" s="184"/>
      <c r="T172" s="185"/>
      <c r="AT172" s="180" t="s">
        <v>182</v>
      </c>
      <c r="AU172" s="180" t="s">
        <v>84</v>
      </c>
      <c r="AV172" s="14" t="s">
        <v>82</v>
      </c>
      <c r="AW172" s="14" t="s">
        <v>34</v>
      </c>
      <c r="AX172" s="14" t="s">
        <v>74</v>
      </c>
      <c r="AY172" s="180" t="s">
        <v>171</v>
      </c>
    </row>
    <row r="173" spans="2:51" s="12" customFormat="1" ht="12">
      <c r="B173" s="163"/>
      <c r="D173" s="160" t="s">
        <v>182</v>
      </c>
      <c r="E173" s="164" t="s">
        <v>3</v>
      </c>
      <c r="F173" s="165" t="s">
        <v>2873</v>
      </c>
      <c r="H173" s="166">
        <v>5.51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4" t="s">
        <v>182</v>
      </c>
      <c r="AU173" s="164" t="s">
        <v>84</v>
      </c>
      <c r="AV173" s="12" t="s">
        <v>84</v>
      </c>
      <c r="AW173" s="12" t="s">
        <v>34</v>
      </c>
      <c r="AX173" s="12" t="s">
        <v>74</v>
      </c>
      <c r="AY173" s="164" t="s">
        <v>171</v>
      </c>
    </row>
    <row r="174" spans="2:51" s="14" customFormat="1" ht="12">
      <c r="B174" s="179"/>
      <c r="D174" s="160" t="s">
        <v>182</v>
      </c>
      <c r="E174" s="180" t="s">
        <v>3</v>
      </c>
      <c r="F174" s="181" t="s">
        <v>2859</v>
      </c>
      <c r="H174" s="180" t="s">
        <v>3</v>
      </c>
      <c r="I174" s="182"/>
      <c r="L174" s="179"/>
      <c r="M174" s="183"/>
      <c r="N174" s="184"/>
      <c r="O174" s="184"/>
      <c r="P174" s="184"/>
      <c r="Q174" s="184"/>
      <c r="R174" s="184"/>
      <c r="S174" s="184"/>
      <c r="T174" s="185"/>
      <c r="AT174" s="180" t="s">
        <v>182</v>
      </c>
      <c r="AU174" s="180" t="s">
        <v>84</v>
      </c>
      <c r="AV174" s="14" t="s">
        <v>82</v>
      </c>
      <c r="AW174" s="14" t="s">
        <v>34</v>
      </c>
      <c r="AX174" s="14" t="s">
        <v>74</v>
      </c>
      <c r="AY174" s="180" t="s">
        <v>171</v>
      </c>
    </row>
    <row r="175" spans="2:51" s="12" customFormat="1" ht="12">
      <c r="B175" s="163"/>
      <c r="D175" s="160" t="s">
        <v>182</v>
      </c>
      <c r="E175" s="164" t="s">
        <v>3</v>
      </c>
      <c r="F175" s="165" t="s">
        <v>2874</v>
      </c>
      <c r="H175" s="166">
        <v>63.6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4" t="s">
        <v>182</v>
      </c>
      <c r="AU175" s="164" t="s">
        <v>84</v>
      </c>
      <c r="AV175" s="12" t="s">
        <v>84</v>
      </c>
      <c r="AW175" s="12" t="s">
        <v>34</v>
      </c>
      <c r="AX175" s="12" t="s">
        <v>74</v>
      </c>
      <c r="AY175" s="164" t="s">
        <v>171</v>
      </c>
    </row>
    <row r="176" spans="2:51" s="13" customFormat="1" ht="12">
      <c r="B176" s="171"/>
      <c r="D176" s="160" t="s">
        <v>182</v>
      </c>
      <c r="E176" s="172" t="s">
        <v>3</v>
      </c>
      <c r="F176" s="173" t="s">
        <v>201</v>
      </c>
      <c r="H176" s="174">
        <v>200.96999999999997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182</v>
      </c>
      <c r="AU176" s="172" t="s">
        <v>84</v>
      </c>
      <c r="AV176" s="13" t="s">
        <v>178</v>
      </c>
      <c r="AW176" s="13" t="s">
        <v>34</v>
      </c>
      <c r="AX176" s="13" t="s">
        <v>82</v>
      </c>
      <c r="AY176" s="172" t="s">
        <v>171</v>
      </c>
    </row>
    <row r="177" spans="2:65" s="1" customFormat="1" ht="16.5" customHeight="1">
      <c r="B177" s="147"/>
      <c r="C177" s="148" t="s">
        <v>242</v>
      </c>
      <c r="D177" s="148" t="s">
        <v>173</v>
      </c>
      <c r="E177" s="149" t="s">
        <v>2875</v>
      </c>
      <c r="F177" s="150" t="s">
        <v>2876</v>
      </c>
      <c r="G177" s="151" t="s">
        <v>176</v>
      </c>
      <c r="H177" s="152">
        <v>3.823</v>
      </c>
      <c r="I177" s="153"/>
      <c r="J177" s="154">
        <f>ROUND(I177*H177,2)</f>
        <v>0</v>
      </c>
      <c r="K177" s="150" t="s">
        <v>177</v>
      </c>
      <c r="L177" s="32"/>
      <c r="M177" s="155" t="s">
        <v>3</v>
      </c>
      <c r="N177" s="156" t="s">
        <v>45</v>
      </c>
      <c r="O177" s="51"/>
      <c r="P177" s="157">
        <f>O177*H177</f>
        <v>0</v>
      </c>
      <c r="Q177" s="157">
        <v>0.03358</v>
      </c>
      <c r="R177" s="157">
        <f>Q177*H177</f>
        <v>0.12837634</v>
      </c>
      <c r="S177" s="157">
        <v>0</v>
      </c>
      <c r="T177" s="158">
        <f>S177*H177</f>
        <v>0</v>
      </c>
      <c r="AR177" s="18" t="s">
        <v>178</v>
      </c>
      <c r="AT177" s="18" t="s">
        <v>173</v>
      </c>
      <c r="AU177" s="18" t="s">
        <v>84</v>
      </c>
      <c r="AY177" s="18" t="s">
        <v>171</v>
      </c>
      <c r="BE177" s="159">
        <f>IF(N177="základní",J177,0)</f>
        <v>0</v>
      </c>
      <c r="BF177" s="159">
        <f>IF(N177="snížená",J177,0)</f>
        <v>0</v>
      </c>
      <c r="BG177" s="159">
        <f>IF(N177="zákl. přenesená",J177,0)</f>
        <v>0</v>
      </c>
      <c r="BH177" s="159">
        <f>IF(N177="sníž. přenesená",J177,0)</f>
        <v>0</v>
      </c>
      <c r="BI177" s="159">
        <f>IF(N177="nulová",J177,0)</f>
        <v>0</v>
      </c>
      <c r="BJ177" s="18" t="s">
        <v>82</v>
      </c>
      <c r="BK177" s="159">
        <f>ROUND(I177*H177,2)</f>
        <v>0</v>
      </c>
      <c r="BL177" s="18" t="s">
        <v>178</v>
      </c>
      <c r="BM177" s="18" t="s">
        <v>2877</v>
      </c>
    </row>
    <row r="178" spans="2:47" s="1" customFormat="1" ht="12">
      <c r="B178" s="32"/>
      <c r="D178" s="160" t="s">
        <v>180</v>
      </c>
      <c r="F178" s="161" t="s">
        <v>2878</v>
      </c>
      <c r="I178" s="93"/>
      <c r="L178" s="32"/>
      <c r="M178" s="162"/>
      <c r="N178" s="51"/>
      <c r="O178" s="51"/>
      <c r="P178" s="51"/>
      <c r="Q178" s="51"/>
      <c r="R178" s="51"/>
      <c r="S178" s="51"/>
      <c r="T178" s="52"/>
      <c r="AT178" s="18" t="s">
        <v>180</v>
      </c>
      <c r="AU178" s="18" t="s">
        <v>84</v>
      </c>
    </row>
    <row r="179" spans="2:51" s="14" customFormat="1" ht="12">
      <c r="B179" s="179"/>
      <c r="D179" s="160" t="s">
        <v>182</v>
      </c>
      <c r="E179" s="180" t="s">
        <v>3</v>
      </c>
      <c r="F179" s="181" t="s">
        <v>2847</v>
      </c>
      <c r="H179" s="180" t="s">
        <v>3</v>
      </c>
      <c r="I179" s="182"/>
      <c r="L179" s="179"/>
      <c r="M179" s="183"/>
      <c r="N179" s="184"/>
      <c r="O179" s="184"/>
      <c r="P179" s="184"/>
      <c r="Q179" s="184"/>
      <c r="R179" s="184"/>
      <c r="S179" s="184"/>
      <c r="T179" s="185"/>
      <c r="AT179" s="180" t="s">
        <v>182</v>
      </c>
      <c r="AU179" s="180" t="s">
        <v>84</v>
      </c>
      <c r="AV179" s="14" t="s">
        <v>82</v>
      </c>
      <c r="AW179" s="14" t="s">
        <v>34</v>
      </c>
      <c r="AX179" s="14" t="s">
        <v>74</v>
      </c>
      <c r="AY179" s="180" t="s">
        <v>171</v>
      </c>
    </row>
    <row r="180" spans="2:51" s="12" customFormat="1" ht="12">
      <c r="B180" s="163"/>
      <c r="D180" s="160" t="s">
        <v>182</v>
      </c>
      <c r="E180" s="164" t="s">
        <v>3</v>
      </c>
      <c r="F180" s="165" t="s">
        <v>2849</v>
      </c>
      <c r="H180" s="166">
        <v>1.272</v>
      </c>
      <c r="I180" s="167"/>
      <c r="L180" s="163"/>
      <c r="M180" s="168"/>
      <c r="N180" s="169"/>
      <c r="O180" s="169"/>
      <c r="P180" s="169"/>
      <c r="Q180" s="169"/>
      <c r="R180" s="169"/>
      <c r="S180" s="169"/>
      <c r="T180" s="170"/>
      <c r="AT180" s="164" t="s">
        <v>182</v>
      </c>
      <c r="AU180" s="164" t="s">
        <v>84</v>
      </c>
      <c r="AV180" s="12" t="s">
        <v>84</v>
      </c>
      <c r="AW180" s="12" t="s">
        <v>34</v>
      </c>
      <c r="AX180" s="12" t="s">
        <v>74</v>
      </c>
      <c r="AY180" s="164" t="s">
        <v>171</v>
      </c>
    </row>
    <row r="181" spans="2:51" s="14" customFormat="1" ht="12">
      <c r="B181" s="179"/>
      <c r="D181" s="160" t="s">
        <v>182</v>
      </c>
      <c r="E181" s="180" t="s">
        <v>3</v>
      </c>
      <c r="F181" s="181" t="s">
        <v>2622</v>
      </c>
      <c r="H181" s="180" t="s">
        <v>3</v>
      </c>
      <c r="I181" s="182"/>
      <c r="L181" s="179"/>
      <c r="M181" s="183"/>
      <c r="N181" s="184"/>
      <c r="O181" s="184"/>
      <c r="P181" s="184"/>
      <c r="Q181" s="184"/>
      <c r="R181" s="184"/>
      <c r="S181" s="184"/>
      <c r="T181" s="185"/>
      <c r="AT181" s="180" t="s">
        <v>182</v>
      </c>
      <c r="AU181" s="180" t="s">
        <v>84</v>
      </c>
      <c r="AV181" s="14" t="s">
        <v>82</v>
      </c>
      <c r="AW181" s="14" t="s">
        <v>34</v>
      </c>
      <c r="AX181" s="14" t="s">
        <v>74</v>
      </c>
      <c r="AY181" s="180" t="s">
        <v>171</v>
      </c>
    </row>
    <row r="182" spans="2:51" s="12" customFormat="1" ht="12">
      <c r="B182" s="163"/>
      <c r="D182" s="160" t="s">
        <v>182</v>
      </c>
      <c r="E182" s="164" t="s">
        <v>3</v>
      </c>
      <c r="F182" s="165" t="s">
        <v>2851</v>
      </c>
      <c r="H182" s="166">
        <v>0.435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4" t="s">
        <v>182</v>
      </c>
      <c r="AU182" s="164" t="s">
        <v>84</v>
      </c>
      <c r="AV182" s="12" t="s">
        <v>84</v>
      </c>
      <c r="AW182" s="12" t="s">
        <v>34</v>
      </c>
      <c r="AX182" s="12" t="s">
        <v>74</v>
      </c>
      <c r="AY182" s="164" t="s">
        <v>171</v>
      </c>
    </row>
    <row r="183" spans="2:51" s="14" customFormat="1" ht="12">
      <c r="B183" s="179"/>
      <c r="D183" s="160" t="s">
        <v>182</v>
      </c>
      <c r="E183" s="180" t="s">
        <v>3</v>
      </c>
      <c r="F183" s="181" t="s">
        <v>2624</v>
      </c>
      <c r="H183" s="180" t="s">
        <v>3</v>
      </c>
      <c r="I183" s="182"/>
      <c r="L183" s="179"/>
      <c r="M183" s="183"/>
      <c r="N183" s="184"/>
      <c r="O183" s="184"/>
      <c r="P183" s="184"/>
      <c r="Q183" s="184"/>
      <c r="R183" s="184"/>
      <c r="S183" s="184"/>
      <c r="T183" s="185"/>
      <c r="AT183" s="180" t="s">
        <v>182</v>
      </c>
      <c r="AU183" s="180" t="s">
        <v>84</v>
      </c>
      <c r="AV183" s="14" t="s">
        <v>82</v>
      </c>
      <c r="AW183" s="14" t="s">
        <v>34</v>
      </c>
      <c r="AX183" s="14" t="s">
        <v>74</v>
      </c>
      <c r="AY183" s="180" t="s">
        <v>171</v>
      </c>
    </row>
    <row r="184" spans="2:51" s="12" customFormat="1" ht="12">
      <c r="B184" s="163"/>
      <c r="D184" s="160" t="s">
        <v>182</v>
      </c>
      <c r="E184" s="164" t="s">
        <v>3</v>
      </c>
      <c r="F184" s="165" t="s">
        <v>2879</v>
      </c>
      <c r="H184" s="166">
        <v>0.28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4" t="s">
        <v>182</v>
      </c>
      <c r="AU184" s="164" t="s">
        <v>84</v>
      </c>
      <c r="AV184" s="12" t="s">
        <v>84</v>
      </c>
      <c r="AW184" s="12" t="s">
        <v>34</v>
      </c>
      <c r="AX184" s="12" t="s">
        <v>74</v>
      </c>
      <c r="AY184" s="164" t="s">
        <v>171</v>
      </c>
    </row>
    <row r="185" spans="2:51" s="14" customFormat="1" ht="12">
      <c r="B185" s="179"/>
      <c r="D185" s="160" t="s">
        <v>182</v>
      </c>
      <c r="E185" s="180" t="s">
        <v>3</v>
      </c>
      <c r="F185" s="181" t="s">
        <v>2859</v>
      </c>
      <c r="H185" s="180" t="s">
        <v>3</v>
      </c>
      <c r="I185" s="182"/>
      <c r="L185" s="179"/>
      <c r="M185" s="183"/>
      <c r="N185" s="184"/>
      <c r="O185" s="184"/>
      <c r="P185" s="184"/>
      <c r="Q185" s="184"/>
      <c r="R185" s="184"/>
      <c r="S185" s="184"/>
      <c r="T185" s="185"/>
      <c r="AT185" s="180" t="s">
        <v>182</v>
      </c>
      <c r="AU185" s="180" t="s">
        <v>84</v>
      </c>
      <c r="AV185" s="14" t="s">
        <v>82</v>
      </c>
      <c r="AW185" s="14" t="s">
        <v>34</v>
      </c>
      <c r="AX185" s="14" t="s">
        <v>74</v>
      </c>
      <c r="AY185" s="180" t="s">
        <v>171</v>
      </c>
    </row>
    <row r="186" spans="2:51" s="12" customFormat="1" ht="12">
      <c r="B186" s="163"/>
      <c r="D186" s="160" t="s">
        <v>182</v>
      </c>
      <c r="E186" s="164" t="s">
        <v>3</v>
      </c>
      <c r="F186" s="165" t="s">
        <v>2880</v>
      </c>
      <c r="H186" s="166">
        <v>1.836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4" t="s">
        <v>182</v>
      </c>
      <c r="AU186" s="164" t="s">
        <v>84</v>
      </c>
      <c r="AV186" s="12" t="s">
        <v>84</v>
      </c>
      <c r="AW186" s="12" t="s">
        <v>34</v>
      </c>
      <c r="AX186" s="12" t="s">
        <v>74</v>
      </c>
      <c r="AY186" s="164" t="s">
        <v>171</v>
      </c>
    </row>
    <row r="187" spans="2:51" s="13" customFormat="1" ht="12">
      <c r="B187" s="171"/>
      <c r="D187" s="160" t="s">
        <v>182</v>
      </c>
      <c r="E187" s="172" t="s">
        <v>3</v>
      </c>
      <c r="F187" s="173" t="s">
        <v>201</v>
      </c>
      <c r="H187" s="174">
        <v>3.8230000000000004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182</v>
      </c>
      <c r="AU187" s="172" t="s">
        <v>84</v>
      </c>
      <c r="AV187" s="13" t="s">
        <v>178</v>
      </c>
      <c r="AW187" s="13" t="s">
        <v>34</v>
      </c>
      <c r="AX187" s="13" t="s">
        <v>82</v>
      </c>
      <c r="AY187" s="172" t="s">
        <v>171</v>
      </c>
    </row>
    <row r="188" spans="2:65" s="1" customFormat="1" ht="16.5" customHeight="1">
      <c r="B188" s="147"/>
      <c r="C188" s="148" t="s">
        <v>248</v>
      </c>
      <c r="D188" s="148" t="s">
        <v>173</v>
      </c>
      <c r="E188" s="149" t="s">
        <v>2881</v>
      </c>
      <c r="F188" s="150" t="s">
        <v>2882</v>
      </c>
      <c r="G188" s="151" t="s">
        <v>176</v>
      </c>
      <c r="H188" s="152">
        <v>165.427</v>
      </c>
      <c r="I188" s="153"/>
      <c r="J188" s="154">
        <f>ROUND(I188*H188,2)</f>
        <v>0</v>
      </c>
      <c r="K188" s="150" t="s">
        <v>177</v>
      </c>
      <c r="L188" s="32"/>
      <c r="M188" s="155" t="s">
        <v>3</v>
      </c>
      <c r="N188" s="156" t="s">
        <v>45</v>
      </c>
      <c r="O188" s="51"/>
      <c r="P188" s="157">
        <f>O188*H188</f>
        <v>0</v>
      </c>
      <c r="Q188" s="157">
        <v>0.00735</v>
      </c>
      <c r="R188" s="157">
        <f>Q188*H188</f>
        <v>1.21588845</v>
      </c>
      <c r="S188" s="157">
        <v>0</v>
      </c>
      <c r="T188" s="158">
        <f>S188*H188</f>
        <v>0</v>
      </c>
      <c r="AR188" s="18" t="s">
        <v>178</v>
      </c>
      <c r="AT188" s="18" t="s">
        <v>173</v>
      </c>
      <c r="AU188" s="18" t="s">
        <v>84</v>
      </c>
      <c r="AY188" s="18" t="s">
        <v>171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18" t="s">
        <v>82</v>
      </c>
      <c r="BK188" s="159">
        <f>ROUND(I188*H188,2)</f>
        <v>0</v>
      </c>
      <c r="BL188" s="18" t="s">
        <v>178</v>
      </c>
      <c r="BM188" s="18" t="s">
        <v>2883</v>
      </c>
    </row>
    <row r="189" spans="2:47" s="1" customFormat="1" ht="12">
      <c r="B189" s="32"/>
      <c r="D189" s="160" t="s">
        <v>180</v>
      </c>
      <c r="F189" s="161" t="s">
        <v>2884</v>
      </c>
      <c r="I189" s="93"/>
      <c r="L189" s="32"/>
      <c r="M189" s="162"/>
      <c r="N189" s="51"/>
      <c r="O189" s="51"/>
      <c r="P189" s="51"/>
      <c r="Q189" s="51"/>
      <c r="R189" s="51"/>
      <c r="S189" s="51"/>
      <c r="T189" s="52"/>
      <c r="AT189" s="18" t="s">
        <v>180</v>
      </c>
      <c r="AU189" s="18" t="s">
        <v>84</v>
      </c>
    </row>
    <row r="190" spans="2:51" s="14" customFormat="1" ht="12">
      <c r="B190" s="179"/>
      <c r="D190" s="160" t="s">
        <v>182</v>
      </c>
      <c r="E190" s="180" t="s">
        <v>3</v>
      </c>
      <c r="F190" s="181" t="s">
        <v>2885</v>
      </c>
      <c r="H190" s="180" t="s">
        <v>3</v>
      </c>
      <c r="I190" s="182"/>
      <c r="L190" s="179"/>
      <c r="M190" s="183"/>
      <c r="N190" s="184"/>
      <c r="O190" s="184"/>
      <c r="P190" s="184"/>
      <c r="Q190" s="184"/>
      <c r="R190" s="184"/>
      <c r="S190" s="184"/>
      <c r="T190" s="185"/>
      <c r="AT190" s="180" t="s">
        <v>182</v>
      </c>
      <c r="AU190" s="180" t="s">
        <v>84</v>
      </c>
      <c r="AV190" s="14" t="s">
        <v>82</v>
      </c>
      <c r="AW190" s="14" t="s">
        <v>34</v>
      </c>
      <c r="AX190" s="14" t="s">
        <v>74</v>
      </c>
      <c r="AY190" s="180" t="s">
        <v>171</v>
      </c>
    </row>
    <row r="191" spans="2:51" s="12" customFormat="1" ht="12">
      <c r="B191" s="163"/>
      <c r="D191" s="160" t="s">
        <v>182</v>
      </c>
      <c r="E191" s="164" t="s">
        <v>3</v>
      </c>
      <c r="F191" s="165" t="s">
        <v>2886</v>
      </c>
      <c r="H191" s="166">
        <v>54.6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4" t="s">
        <v>182</v>
      </c>
      <c r="AU191" s="164" t="s">
        <v>84</v>
      </c>
      <c r="AV191" s="12" t="s">
        <v>84</v>
      </c>
      <c r="AW191" s="12" t="s">
        <v>34</v>
      </c>
      <c r="AX191" s="12" t="s">
        <v>74</v>
      </c>
      <c r="AY191" s="164" t="s">
        <v>171</v>
      </c>
    </row>
    <row r="192" spans="2:51" s="14" customFormat="1" ht="12">
      <c r="B192" s="179"/>
      <c r="D192" s="160" t="s">
        <v>182</v>
      </c>
      <c r="E192" s="180" t="s">
        <v>3</v>
      </c>
      <c r="F192" s="181" t="s">
        <v>2887</v>
      </c>
      <c r="H192" s="180" t="s">
        <v>3</v>
      </c>
      <c r="I192" s="182"/>
      <c r="L192" s="179"/>
      <c r="M192" s="183"/>
      <c r="N192" s="184"/>
      <c r="O192" s="184"/>
      <c r="P192" s="184"/>
      <c r="Q192" s="184"/>
      <c r="R192" s="184"/>
      <c r="S192" s="184"/>
      <c r="T192" s="185"/>
      <c r="AT192" s="180" t="s">
        <v>182</v>
      </c>
      <c r="AU192" s="180" t="s">
        <v>84</v>
      </c>
      <c r="AV192" s="14" t="s">
        <v>82</v>
      </c>
      <c r="AW192" s="14" t="s">
        <v>34</v>
      </c>
      <c r="AX192" s="14" t="s">
        <v>74</v>
      </c>
      <c r="AY192" s="180" t="s">
        <v>171</v>
      </c>
    </row>
    <row r="193" spans="2:51" s="12" customFormat="1" ht="12">
      <c r="B193" s="163"/>
      <c r="D193" s="160" t="s">
        <v>182</v>
      </c>
      <c r="E193" s="164" t="s">
        <v>3</v>
      </c>
      <c r="F193" s="165" t="s">
        <v>2888</v>
      </c>
      <c r="H193" s="166">
        <v>132.6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4" t="s">
        <v>182</v>
      </c>
      <c r="AU193" s="164" t="s">
        <v>84</v>
      </c>
      <c r="AV193" s="12" t="s">
        <v>84</v>
      </c>
      <c r="AW193" s="12" t="s">
        <v>34</v>
      </c>
      <c r="AX193" s="12" t="s">
        <v>74</v>
      </c>
      <c r="AY193" s="164" t="s">
        <v>171</v>
      </c>
    </row>
    <row r="194" spans="2:51" s="14" customFormat="1" ht="12">
      <c r="B194" s="179"/>
      <c r="D194" s="160" t="s">
        <v>182</v>
      </c>
      <c r="E194" s="180" t="s">
        <v>3</v>
      </c>
      <c r="F194" s="181" t="s">
        <v>2889</v>
      </c>
      <c r="H194" s="180" t="s">
        <v>3</v>
      </c>
      <c r="I194" s="182"/>
      <c r="L194" s="179"/>
      <c r="M194" s="183"/>
      <c r="N194" s="184"/>
      <c r="O194" s="184"/>
      <c r="P194" s="184"/>
      <c r="Q194" s="184"/>
      <c r="R194" s="184"/>
      <c r="S194" s="184"/>
      <c r="T194" s="185"/>
      <c r="AT194" s="180" t="s">
        <v>182</v>
      </c>
      <c r="AU194" s="180" t="s">
        <v>84</v>
      </c>
      <c r="AV194" s="14" t="s">
        <v>82</v>
      </c>
      <c r="AW194" s="14" t="s">
        <v>34</v>
      </c>
      <c r="AX194" s="14" t="s">
        <v>74</v>
      </c>
      <c r="AY194" s="180" t="s">
        <v>171</v>
      </c>
    </row>
    <row r="195" spans="2:51" s="12" customFormat="1" ht="12">
      <c r="B195" s="163"/>
      <c r="D195" s="160" t="s">
        <v>182</v>
      </c>
      <c r="E195" s="164" t="s">
        <v>3</v>
      </c>
      <c r="F195" s="165" t="s">
        <v>2890</v>
      </c>
      <c r="H195" s="166">
        <v>-24.61</v>
      </c>
      <c r="I195" s="167"/>
      <c r="L195" s="163"/>
      <c r="M195" s="168"/>
      <c r="N195" s="169"/>
      <c r="O195" s="169"/>
      <c r="P195" s="169"/>
      <c r="Q195" s="169"/>
      <c r="R195" s="169"/>
      <c r="S195" s="169"/>
      <c r="T195" s="170"/>
      <c r="AT195" s="164" t="s">
        <v>182</v>
      </c>
      <c r="AU195" s="164" t="s">
        <v>84</v>
      </c>
      <c r="AV195" s="12" t="s">
        <v>84</v>
      </c>
      <c r="AW195" s="12" t="s">
        <v>34</v>
      </c>
      <c r="AX195" s="12" t="s">
        <v>74</v>
      </c>
      <c r="AY195" s="164" t="s">
        <v>171</v>
      </c>
    </row>
    <row r="196" spans="2:51" s="14" customFormat="1" ht="12">
      <c r="B196" s="179"/>
      <c r="D196" s="160" t="s">
        <v>182</v>
      </c>
      <c r="E196" s="180" t="s">
        <v>3</v>
      </c>
      <c r="F196" s="181" t="s">
        <v>2891</v>
      </c>
      <c r="H196" s="180" t="s">
        <v>3</v>
      </c>
      <c r="I196" s="182"/>
      <c r="L196" s="179"/>
      <c r="M196" s="183"/>
      <c r="N196" s="184"/>
      <c r="O196" s="184"/>
      <c r="P196" s="184"/>
      <c r="Q196" s="184"/>
      <c r="R196" s="184"/>
      <c r="S196" s="184"/>
      <c r="T196" s="185"/>
      <c r="AT196" s="180" t="s">
        <v>182</v>
      </c>
      <c r="AU196" s="180" t="s">
        <v>84</v>
      </c>
      <c r="AV196" s="14" t="s">
        <v>82</v>
      </c>
      <c r="AW196" s="14" t="s">
        <v>34</v>
      </c>
      <c r="AX196" s="14" t="s">
        <v>74</v>
      </c>
      <c r="AY196" s="180" t="s">
        <v>171</v>
      </c>
    </row>
    <row r="197" spans="2:51" s="12" customFormat="1" ht="12">
      <c r="B197" s="163"/>
      <c r="D197" s="160" t="s">
        <v>182</v>
      </c>
      <c r="E197" s="164" t="s">
        <v>3</v>
      </c>
      <c r="F197" s="165" t="s">
        <v>2892</v>
      </c>
      <c r="H197" s="166">
        <v>2.837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4" t="s">
        <v>182</v>
      </c>
      <c r="AU197" s="164" t="s">
        <v>84</v>
      </c>
      <c r="AV197" s="12" t="s">
        <v>84</v>
      </c>
      <c r="AW197" s="12" t="s">
        <v>34</v>
      </c>
      <c r="AX197" s="12" t="s">
        <v>74</v>
      </c>
      <c r="AY197" s="164" t="s">
        <v>171</v>
      </c>
    </row>
    <row r="198" spans="2:51" s="13" customFormat="1" ht="12">
      <c r="B198" s="171"/>
      <c r="D198" s="160" t="s">
        <v>182</v>
      </c>
      <c r="E198" s="172" t="s">
        <v>3</v>
      </c>
      <c r="F198" s="173" t="s">
        <v>201</v>
      </c>
      <c r="H198" s="174">
        <v>165.42699999999996</v>
      </c>
      <c r="I198" s="175"/>
      <c r="L198" s="171"/>
      <c r="M198" s="176"/>
      <c r="N198" s="177"/>
      <c r="O198" s="177"/>
      <c r="P198" s="177"/>
      <c r="Q198" s="177"/>
      <c r="R198" s="177"/>
      <c r="S198" s="177"/>
      <c r="T198" s="178"/>
      <c r="AT198" s="172" t="s">
        <v>182</v>
      </c>
      <c r="AU198" s="172" t="s">
        <v>84</v>
      </c>
      <c r="AV198" s="13" t="s">
        <v>178</v>
      </c>
      <c r="AW198" s="13" t="s">
        <v>34</v>
      </c>
      <c r="AX198" s="13" t="s">
        <v>82</v>
      </c>
      <c r="AY198" s="172" t="s">
        <v>171</v>
      </c>
    </row>
    <row r="199" spans="2:65" s="1" customFormat="1" ht="16.5" customHeight="1">
      <c r="B199" s="147"/>
      <c r="C199" s="148" t="s">
        <v>253</v>
      </c>
      <c r="D199" s="148" t="s">
        <v>173</v>
      </c>
      <c r="E199" s="149" t="s">
        <v>2893</v>
      </c>
      <c r="F199" s="150" t="s">
        <v>2894</v>
      </c>
      <c r="G199" s="151" t="s">
        <v>176</v>
      </c>
      <c r="H199" s="152">
        <v>165.427</v>
      </c>
      <c r="I199" s="153"/>
      <c r="J199" s="154">
        <f>ROUND(I199*H199,2)</f>
        <v>0</v>
      </c>
      <c r="K199" s="150" t="s">
        <v>177</v>
      </c>
      <c r="L199" s="32"/>
      <c r="M199" s="155" t="s">
        <v>3</v>
      </c>
      <c r="N199" s="156" t="s">
        <v>45</v>
      </c>
      <c r="O199" s="51"/>
      <c r="P199" s="157">
        <f>O199*H199</f>
        <v>0</v>
      </c>
      <c r="Q199" s="157">
        <v>0.00438</v>
      </c>
      <c r="R199" s="157">
        <f>Q199*H199</f>
        <v>0.72457026</v>
      </c>
      <c r="S199" s="157">
        <v>0</v>
      </c>
      <c r="T199" s="158">
        <f>S199*H199</f>
        <v>0</v>
      </c>
      <c r="AR199" s="18" t="s">
        <v>178</v>
      </c>
      <c r="AT199" s="18" t="s">
        <v>173</v>
      </c>
      <c r="AU199" s="18" t="s">
        <v>84</v>
      </c>
      <c r="AY199" s="18" t="s">
        <v>171</v>
      </c>
      <c r="BE199" s="159">
        <f>IF(N199="základní",J199,0)</f>
        <v>0</v>
      </c>
      <c r="BF199" s="159">
        <f>IF(N199="snížená",J199,0)</f>
        <v>0</v>
      </c>
      <c r="BG199" s="159">
        <f>IF(N199="zákl. přenesená",J199,0)</f>
        <v>0</v>
      </c>
      <c r="BH199" s="159">
        <f>IF(N199="sníž. přenesená",J199,0)</f>
        <v>0</v>
      </c>
      <c r="BI199" s="159">
        <f>IF(N199="nulová",J199,0)</f>
        <v>0</v>
      </c>
      <c r="BJ199" s="18" t="s">
        <v>82</v>
      </c>
      <c r="BK199" s="159">
        <f>ROUND(I199*H199,2)</f>
        <v>0</v>
      </c>
      <c r="BL199" s="18" t="s">
        <v>178</v>
      </c>
      <c r="BM199" s="18" t="s">
        <v>2895</v>
      </c>
    </row>
    <row r="200" spans="2:47" s="1" customFormat="1" ht="19.5">
      <c r="B200" s="32"/>
      <c r="D200" s="160" t="s">
        <v>180</v>
      </c>
      <c r="F200" s="161" t="s">
        <v>2896</v>
      </c>
      <c r="I200" s="93"/>
      <c r="L200" s="32"/>
      <c r="M200" s="162"/>
      <c r="N200" s="51"/>
      <c r="O200" s="51"/>
      <c r="P200" s="51"/>
      <c r="Q200" s="51"/>
      <c r="R200" s="51"/>
      <c r="S200" s="51"/>
      <c r="T200" s="52"/>
      <c r="AT200" s="18" t="s">
        <v>180</v>
      </c>
      <c r="AU200" s="18" t="s">
        <v>84</v>
      </c>
    </row>
    <row r="201" spans="2:51" s="14" customFormat="1" ht="12">
      <c r="B201" s="179"/>
      <c r="D201" s="160" t="s">
        <v>182</v>
      </c>
      <c r="E201" s="180" t="s">
        <v>3</v>
      </c>
      <c r="F201" s="181" t="s">
        <v>2885</v>
      </c>
      <c r="H201" s="180" t="s">
        <v>3</v>
      </c>
      <c r="I201" s="182"/>
      <c r="L201" s="179"/>
      <c r="M201" s="183"/>
      <c r="N201" s="184"/>
      <c r="O201" s="184"/>
      <c r="P201" s="184"/>
      <c r="Q201" s="184"/>
      <c r="R201" s="184"/>
      <c r="S201" s="184"/>
      <c r="T201" s="185"/>
      <c r="AT201" s="180" t="s">
        <v>182</v>
      </c>
      <c r="AU201" s="180" t="s">
        <v>84</v>
      </c>
      <c r="AV201" s="14" t="s">
        <v>82</v>
      </c>
      <c r="AW201" s="14" t="s">
        <v>34</v>
      </c>
      <c r="AX201" s="14" t="s">
        <v>74</v>
      </c>
      <c r="AY201" s="180" t="s">
        <v>171</v>
      </c>
    </row>
    <row r="202" spans="2:51" s="12" customFormat="1" ht="12">
      <c r="B202" s="163"/>
      <c r="D202" s="160" t="s">
        <v>182</v>
      </c>
      <c r="E202" s="164" t="s">
        <v>3</v>
      </c>
      <c r="F202" s="165" t="s">
        <v>2886</v>
      </c>
      <c r="H202" s="166">
        <v>54.6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4" t="s">
        <v>182</v>
      </c>
      <c r="AU202" s="164" t="s">
        <v>84</v>
      </c>
      <c r="AV202" s="12" t="s">
        <v>84</v>
      </c>
      <c r="AW202" s="12" t="s">
        <v>34</v>
      </c>
      <c r="AX202" s="12" t="s">
        <v>74</v>
      </c>
      <c r="AY202" s="164" t="s">
        <v>171</v>
      </c>
    </row>
    <row r="203" spans="2:51" s="14" customFormat="1" ht="12">
      <c r="B203" s="179"/>
      <c r="D203" s="160" t="s">
        <v>182</v>
      </c>
      <c r="E203" s="180" t="s">
        <v>3</v>
      </c>
      <c r="F203" s="181" t="s">
        <v>2887</v>
      </c>
      <c r="H203" s="180" t="s">
        <v>3</v>
      </c>
      <c r="I203" s="182"/>
      <c r="L203" s="179"/>
      <c r="M203" s="183"/>
      <c r="N203" s="184"/>
      <c r="O203" s="184"/>
      <c r="P203" s="184"/>
      <c r="Q203" s="184"/>
      <c r="R203" s="184"/>
      <c r="S203" s="184"/>
      <c r="T203" s="185"/>
      <c r="AT203" s="180" t="s">
        <v>182</v>
      </c>
      <c r="AU203" s="180" t="s">
        <v>84</v>
      </c>
      <c r="AV203" s="14" t="s">
        <v>82</v>
      </c>
      <c r="AW203" s="14" t="s">
        <v>34</v>
      </c>
      <c r="AX203" s="14" t="s">
        <v>74</v>
      </c>
      <c r="AY203" s="180" t="s">
        <v>171</v>
      </c>
    </row>
    <row r="204" spans="2:51" s="12" customFormat="1" ht="12">
      <c r="B204" s="163"/>
      <c r="D204" s="160" t="s">
        <v>182</v>
      </c>
      <c r="E204" s="164" t="s">
        <v>3</v>
      </c>
      <c r="F204" s="165" t="s">
        <v>2888</v>
      </c>
      <c r="H204" s="166">
        <v>132.6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4" t="s">
        <v>182</v>
      </c>
      <c r="AU204" s="164" t="s">
        <v>84</v>
      </c>
      <c r="AV204" s="12" t="s">
        <v>84</v>
      </c>
      <c r="AW204" s="12" t="s">
        <v>34</v>
      </c>
      <c r="AX204" s="12" t="s">
        <v>74</v>
      </c>
      <c r="AY204" s="164" t="s">
        <v>171</v>
      </c>
    </row>
    <row r="205" spans="2:51" s="14" customFormat="1" ht="12">
      <c r="B205" s="179"/>
      <c r="D205" s="160" t="s">
        <v>182</v>
      </c>
      <c r="E205" s="180" t="s">
        <v>3</v>
      </c>
      <c r="F205" s="181" t="s">
        <v>2889</v>
      </c>
      <c r="H205" s="180" t="s">
        <v>3</v>
      </c>
      <c r="I205" s="182"/>
      <c r="L205" s="179"/>
      <c r="M205" s="183"/>
      <c r="N205" s="184"/>
      <c r="O205" s="184"/>
      <c r="P205" s="184"/>
      <c r="Q205" s="184"/>
      <c r="R205" s="184"/>
      <c r="S205" s="184"/>
      <c r="T205" s="185"/>
      <c r="AT205" s="180" t="s">
        <v>182</v>
      </c>
      <c r="AU205" s="180" t="s">
        <v>84</v>
      </c>
      <c r="AV205" s="14" t="s">
        <v>82</v>
      </c>
      <c r="AW205" s="14" t="s">
        <v>34</v>
      </c>
      <c r="AX205" s="14" t="s">
        <v>74</v>
      </c>
      <c r="AY205" s="180" t="s">
        <v>171</v>
      </c>
    </row>
    <row r="206" spans="2:51" s="12" customFormat="1" ht="12">
      <c r="B206" s="163"/>
      <c r="D206" s="160" t="s">
        <v>182</v>
      </c>
      <c r="E206" s="164" t="s">
        <v>3</v>
      </c>
      <c r="F206" s="165" t="s">
        <v>2890</v>
      </c>
      <c r="H206" s="166">
        <v>-24.61</v>
      </c>
      <c r="I206" s="167"/>
      <c r="L206" s="163"/>
      <c r="M206" s="168"/>
      <c r="N206" s="169"/>
      <c r="O206" s="169"/>
      <c r="P206" s="169"/>
      <c r="Q206" s="169"/>
      <c r="R206" s="169"/>
      <c r="S206" s="169"/>
      <c r="T206" s="170"/>
      <c r="AT206" s="164" t="s">
        <v>182</v>
      </c>
      <c r="AU206" s="164" t="s">
        <v>84</v>
      </c>
      <c r="AV206" s="12" t="s">
        <v>84</v>
      </c>
      <c r="AW206" s="12" t="s">
        <v>34</v>
      </c>
      <c r="AX206" s="12" t="s">
        <v>74</v>
      </c>
      <c r="AY206" s="164" t="s">
        <v>171</v>
      </c>
    </row>
    <row r="207" spans="2:51" s="14" customFormat="1" ht="12">
      <c r="B207" s="179"/>
      <c r="D207" s="160" t="s">
        <v>182</v>
      </c>
      <c r="E207" s="180" t="s">
        <v>3</v>
      </c>
      <c r="F207" s="181" t="s">
        <v>2891</v>
      </c>
      <c r="H207" s="180" t="s">
        <v>3</v>
      </c>
      <c r="I207" s="182"/>
      <c r="L207" s="179"/>
      <c r="M207" s="183"/>
      <c r="N207" s="184"/>
      <c r="O207" s="184"/>
      <c r="P207" s="184"/>
      <c r="Q207" s="184"/>
      <c r="R207" s="184"/>
      <c r="S207" s="184"/>
      <c r="T207" s="185"/>
      <c r="AT207" s="180" t="s">
        <v>182</v>
      </c>
      <c r="AU207" s="180" t="s">
        <v>84</v>
      </c>
      <c r="AV207" s="14" t="s">
        <v>82</v>
      </c>
      <c r="AW207" s="14" t="s">
        <v>34</v>
      </c>
      <c r="AX207" s="14" t="s">
        <v>74</v>
      </c>
      <c r="AY207" s="180" t="s">
        <v>171</v>
      </c>
    </row>
    <row r="208" spans="2:51" s="12" customFormat="1" ht="12">
      <c r="B208" s="163"/>
      <c r="D208" s="160" t="s">
        <v>182</v>
      </c>
      <c r="E208" s="164" t="s">
        <v>3</v>
      </c>
      <c r="F208" s="165" t="s">
        <v>2892</v>
      </c>
      <c r="H208" s="166">
        <v>2.837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4" t="s">
        <v>182</v>
      </c>
      <c r="AU208" s="164" t="s">
        <v>84</v>
      </c>
      <c r="AV208" s="12" t="s">
        <v>84</v>
      </c>
      <c r="AW208" s="12" t="s">
        <v>34</v>
      </c>
      <c r="AX208" s="12" t="s">
        <v>74</v>
      </c>
      <c r="AY208" s="164" t="s">
        <v>171</v>
      </c>
    </row>
    <row r="209" spans="2:51" s="13" customFormat="1" ht="12">
      <c r="B209" s="171"/>
      <c r="D209" s="160" t="s">
        <v>182</v>
      </c>
      <c r="E209" s="172" t="s">
        <v>3</v>
      </c>
      <c r="F209" s="173" t="s">
        <v>201</v>
      </c>
      <c r="H209" s="174">
        <v>165.42699999999996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182</v>
      </c>
      <c r="AU209" s="172" t="s">
        <v>84</v>
      </c>
      <c r="AV209" s="13" t="s">
        <v>178</v>
      </c>
      <c r="AW209" s="13" t="s">
        <v>34</v>
      </c>
      <c r="AX209" s="13" t="s">
        <v>82</v>
      </c>
      <c r="AY209" s="172" t="s">
        <v>171</v>
      </c>
    </row>
    <row r="210" spans="2:65" s="1" customFormat="1" ht="16.5" customHeight="1">
      <c r="B210" s="147"/>
      <c r="C210" s="148" t="s">
        <v>363</v>
      </c>
      <c r="D210" s="148" t="s">
        <v>173</v>
      </c>
      <c r="E210" s="149" t="s">
        <v>2897</v>
      </c>
      <c r="F210" s="150" t="s">
        <v>2898</v>
      </c>
      <c r="G210" s="151" t="s">
        <v>187</v>
      </c>
      <c r="H210" s="152">
        <v>85</v>
      </c>
      <c r="I210" s="153"/>
      <c r="J210" s="154">
        <f>ROUND(I210*H210,2)</f>
        <v>0</v>
      </c>
      <c r="K210" s="150" t="s">
        <v>177</v>
      </c>
      <c r="L210" s="32"/>
      <c r="M210" s="155" t="s">
        <v>3</v>
      </c>
      <c r="N210" s="156" t="s">
        <v>45</v>
      </c>
      <c r="O210" s="51"/>
      <c r="P210" s="157">
        <f>O210*H210</f>
        <v>0</v>
      </c>
      <c r="Q210" s="157">
        <v>0</v>
      </c>
      <c r="R210" s="157">
        <f>Q210*H210</f>
        <v>0</v>
      </c>
      <c r="S210" s="157">
        <v>0</v>
      </c>
      <c r="T210" s="158">
        <f>S210*H210</f>
        <v>0</v>
      </c>
      <c r="AR210" s="18" t="s">
        <v>178</v>
      </c>
      <c r="AT210" s="18" t="s">
        <v>173</v>
      </c>
      <c r="AU210" s="18" t="s">
        <v>84</v>
      </c>
      <c r="AY210" s="18" t="s">
        <v>171</v>
      </c>
      <c r="BE210" s="159">
        <f>IF(N210="základní",J210,0)</f>
        <v>0</v>
      </c>
      <c r="BF210" s="159">
        <f>IF(N210="snížená",J210,0)</f>
        <v>0</v>
      </c>
      <c r="BG210" s="159">
        <f>IF(N210="zákl. přenesená",J210,0)</f>
        <v>0</v>
      </c>
      <c r="BH210" s="159">
        <f>IF(N210="sníž. přenesená",J210,0)</f>
        <v>0</v>
      </c>
      <c r="BI210" s="159">
        <f>IF(N210="nulová",J210,0)</f>
        <v>0</v>
      </c>
      <c r="BJ210" s="18" t="s">
        <v>82</v>
      </c>
      <c r="BK210" s="159">
        <f>ROUND(I210*H210,2)</f>
        <v>0</v>
      </c>
      <c r="BL210" s="18" t="s">
        <v>178</v>
      </c>
      <c r="BM210" s="18" t="s">
        <v>2899</v>
      </c>
    </row>
    <row r="211" spans="2:47" s="1" customFormat="1" ht="19.5">
      <c r="B211" s="32"/>
      <c r="D211" s="160" t="s">
        <v>180</v>
      </c>
      <c r="F211" s="161" t="s">
        <v>2900</v>
      </c>
      <c r="I211" s="93"/>
      <c r="L211" s="32"/>
      <c r="M211" s="162"/>
      <c r="N211" s="51"/>
      <c r="O211" s="51"/>
      <c r="P211" s="51"/>
      <c r="Q211" s="51"/>
      <c r="R211" s="51"/>
      <c r="S211" s="51"/>
      <c r="T211" s="52"/>
      <c r="AT211" s="18" t="s">
        <v>180</v>
      </c>
      <c r="AU211" s="18" t="s">
        <v>84</v>
      </c>
    </row>
    <row r="212" spans="2:51" s="14" customFormat="1" ht="12">
      <c r="B212" s="179"/>
      <c r="D212" s="160" t="s">
        <v>182</v>
      </c>
      <c r="E212" s="180" t="s">
        <v>3</v>
      </c>
      <c r="F212" s="181" t="s">
        <v>2901</v>
      </c>
      <c r="H212" s="180" t="s">
        <v>3</v>
      </c>
      <c r="I212" s="182"/>
      <c r="L212" s="179"/>
      <c r="M212" s="183"/>
      <c r="N212" s="184"/>
      <c r="O212" s="184"/>
      <c r="P212" s="184"/>
      <c r="Q212" s="184"/>
      <c r="R212" s="184"/>
      <c r="S212" s="184"/>
      <c r="T212" s="185"/>
      <c r="AT212" s="180" t="s">
        <v>182</v>
      </c>
      <c r="AU212" s="180" t="s">
        <v>84</v>
      </c>
      <c r="AV212" s="14" t="s">
        <v>82</v>
      </c>
      <c r="AW212" s="14" t="s">
        <v>34</v>
      </c>
      <c r="AX212" s="14" t="s">
        <v>74</v>
      </c>
      <c r="AY212" s="180" t="s">
        <v>171</v>
      </c>
    </row>
    <row r="213" spans="2:51" s="12" customFormat="1" ht="12">
      <c r="B213" s="163"/>
      <c r="D213" s="160" t="s">
        <v>182</v>
      </c>
      <c r="E213" s="164" t="s">
        <v>3</v>
      </c>
      <c r="F213" s="165" t="s">
        <v>2902</v>
      </c>
      <c r="H213" s="166">
        <v>16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4" t="s">
        <v>182</v>
      </c>
      <c r="AU213" s="164" t="s">
        <v>84</v>
      </c>
      <c r="AV213" s="12" t="s">
        <v>84</v>
      </c>
      <c r="AW213" s="12" t="s">
        <v>34</v>
      </c>
      <c r="AX213" s="12" t="s">
        <v>74</v>
      </c>
      <c r="AY213" s="164" t="s">
        <v>171</v>
      </c>
    </row>
    <row r="214" spans="2:51" s="14" customFormat="1" ht="12">
      <c r="B214" s="179"/>
      <c r="D214" s="160" t="s">
        <v>182</v>
      </c>
      <c r="E214" s="180" t="s">
        <v>3</v>
      </c>
      <c r="F214" s="181" t="s">
        <v>2903</v>
      </c>
      <c r="H214" s="180" t="s">
        <v>3</v>
      </c>
      <c r="I214" s="182"/>
      <c r="L214" s="179"/>
      <c r="M214" s="183"/>
      <c r="N214" s="184"/>
      <c r="O214" s="184"/>
      <c r="P214" s="184"/>
      <c r="Q214" s="184"/>
      <c r="R214" s="184"/>
      <c r="S214" s="184"/>
      <c r="T214" s="185"/>
      <c r="AT214" s="180" t="s">
        <v>182</v>
      </c>
      <c r="AU214" s="180" t="s">
        <v>84</v>
      </c>
      <c r="AV214" s="14" t="s">
        <v>82</v>
      </c>
      <c r="AW214" s="14" t="s">
        <v>34</v>
      </c>
      <c r="AX214" s="14" t="s">
        <v>74</v>
      </c>
      <c r="AY214" s="180" t="s">
        <v>171</v>
      </c>
    </row>
    <row r="215" spans="2:51" s="12" customFormat="1" ht="12">
      <c r="B215" s="163"/>
      <c r="D215" s="160" t="s">
        <v>182</v>
      </c>
      <c r="E215" s="164" t="s">
        <v>3</v>
      </c>
      <c r="F215" s="165" t="s">
        <v>2904</v>
      </c>
      <c r="H215" s="166">
        <v>66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4" t="s">
        <v>182</v>
      </c>
      <c r="AU215" s="164" t="s">
        <v>84</v>
      </c>
      <c r="AV215" s="12" t="s">
        <v>84</v>
      </c>
      <c r="AW215" s="12" t="s">
        <v>34</v>
      </c>
      <c r="AX215" s="12" t="s">
        <v>74</v>
      </c>
      <c r="AY215" s="164" t="s">
        <v>171</v>
      </c>
    </row>
    <row r="216" spans="2:51" s="14" customFormat="1" ht="12">
      <c r="B216" s="179"/>
      <c r="D216" s="160" t="s">
        <v>182</v>
      </c>
      <c r="E216" s="180" t="s">
        <v>3</v>
      </c>
      <c r="F216" s="181" t="s">
        <v>2905</v>
      </c>
      <c r="H216" s="180" t="s">
        <v>3</v>
      </c>
      <c r="I216" s="182"/>
      <c r="L216" s="179"/>
      <c r="M216" s="183"/>
      <c r="N216" s="184"/>
      <c r="O216" s="184"/>
      <c r="P216" s="184"/>
      <c r="Q216" s="184"/>
      <c r="R216" s="184"/>
      <c r="S216" s="184"/>
      <c r="T216" s="185"/>
      <c r="AT216" s="180" t="s">
        <v>182</v>
      </c>
      <c r="AU216" s="180" t="s">
        <v>84</v>
      </c>
      <c r="AV216" s="14" t="s">
        <v>82</v>
      </c>
      <c r="AW216" s="14" t="s">
        <v>34</v>
      </c>
      <c r="AX216" s="14" t="s">
        <v>74</v>
      </c>
      <c r="AY216" s="180" t="s">
        <v>171</v>
      </c>
    </row>
    <row r="217" spans="2:51" s="12" customFormat="1" ht="12">
      <c r="B217" s="163"/>
      <c r="D217" s="160" t="s">
        <v>182</v>
      </c>
      <c r="E217" s="164" t="s">
        <v>3</v>
      </c>
      <c r="F217" s="165" t="s">
        <v>107</v>
      </c>
      <c r="H217" s="166">
        <v>3</v>
      </c>
      <c r="I217" s="167"/>
      <c r="L217" s="163"/>
      <c r="M217" s="168"/>
      <c r="N217" s="169"/>
      <c r="O217" s="169"/>
      <c r="P217" s="169"/>
      <c r="Q217" s="169"/>
      <c r="R217" s="169"/>
      <c r="S217" s="169"/>
      <c r="T217" s="170"/>
      <c r="AT217" s="164" t="s">
        <v>182</v>
      </c>
      <c r="AU217" s="164" t="s">
        <v>84</v>
      </c>
      <c r="AV217" s="12" t="s">
        <v>84</v>
      </c>
      <c r="AW217" s="12" t="s">
        <v>34</v>
      </c>
      <c r="AX217" s="12" t="s">
        <v>74</v>
      </c>
      <c r="AY217" s="164" t="s">
        <v>171</v>
      </c>
    </row>
    <row r="218" spans="2:51" s="13" customFormat="1" ht="12">
      <c r="B218" s="171"/>
      <c r="D218" s="160" t="s">
        <v>182</v>
      </c>
      <c r="E218" s="172" t="s">
        <v>3</v>
      </c>
      <c r="F218" s="173" t="s">
        <v>201</v>
      </c>
      <c r="H218" s="174">
        <v>85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182</v>
      </c>
      <c r="AU218" s="172" t="s">
        <v>84</v>
      </c>
      <c r="AV218" s="13" t="s">
        <v>178</v>
      </c>
      <c r="AW218" s="13" t="s">
        <v>34</v>
      </c>
      <c r="AX218" s="13" t="s">
        <v>82</v>
      </c>
      <c r="AY218" s="172" t="s">
        <v>171</v>
      </c>
    </row>
    <row r="219" spans="2:65" s="1" customFormat="1" ht="16.5" customHeight="1">
      <c r="B219" s="147"/>
      <c r="C219" s="189" t="s">
        <v>376</v>
      </c>
      <c r="D219" s="189" t="s">
        <v>408</v>
      </c>
      <c r="E219" s="190" t="s">
        <v>2906</v>
      </c>
      <c r="F219" s="191" t="s">
        <v>2907</v>
      </c>
      <c r="G219" s="192" t="s">
        <v>187</v>
      </c>
      <c r="H219" s="193">
        <v>89.25</v>
      </c>
      <c r="I219" s="194"/>
      <c r="J219" s="195">
        <f>ROUND(I219*H219,2)</f>
        <v>0</v>
      </c>
      <c r="K219" s="191" t="s">
        <v>177</v>
      </c>
      <c r="L219" s="196"/>
      <c r="M219" s="197" t="s">
        <v>3</v>
      </c>
      <c r="N219" s="198" t="s">
        <v>45</v>
      </c>
      <c r="O219" s="51"/>
      <c r="P219" s="157">
        <f>O219*H219</f>
        <v>0</v>
      </c>
      <c r="Q219" s="157">
        <v>3E-05</v>
      </c>
      <c r="R219" s="157">
        <f>Q219*H219</f>
        <v>0.0026775</v>
      </c>
      <c r="S219" s="157">
        <v>0</v>
      </c>
      <c r="T219" s="158">
        <f>S219*H219</f>
        <v>0</v>
      </c>
      <c r="AR219" s="18" t="s">
        <v>232</v>
      </c>
      <c r="AT219" s="18" t="s">
        <v>408</v>
      </c>
      <c r="AU219" s="18" t="s">
        <v>84</v>
      </c>
      <c r="AY219" s="18" t="s">
        <v>171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18" t="s">
        <v>82</v>
      </c>
      <c r="BK219" s="159">
        <f>ROUND(I219*H219,2)</f>
        <v>0</v>
      </c>
      <c r="BL219" s="18" t="s">
        <v>178</v>
      </c>
      <c r="BM219" s="18" t="s">
        <v>2908</v>
      </c>
    </row>
    <row r="220" spans="2:47" s="1" customFormat="1" ht="12">
      <c r="B220" s="32"/>
      <c r="D220" s="160" t="s">
        <v>180</v>
      </c>
      <c r="F220" s="161" t="s">
        <v>2907</v>
      </c>
      <c r="I220" s="93"/>
      <c r="L220" s="32"/>
      <c r="M220" s="162"/>
      <c r="N220" s="51"/>
      <c r="O220" s="51"/>
      <c r="P220" s="51"/>
      <c r="Q220" s="51"/>
      <c r="R220" s="51"/>
      <c r="S220" s="51"/>
      <c r="T220" s="52"/>
      <c r="AT220" s="18" t="s">
        <v>180</v>
      </c>
      <c r="AU220" s="18" t="s">
        <v>84</v>
      </c>
    </row>
    <row r="221" spans="2:51" s="12" customFormat="1" ht="12">
      <c r="B221" s="163"/>
      <c r="D221" s="160" t="s">
        <v>182</v>
      </c>
      <c r="F221" s="165" t="s">
        <v>2909</v>
      </c>
      <c r="H221" s="166">
        <v>89.25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4" t="s">
        <v>182</v>
      </c>
      <c r="AU221" s="164" t="s">
        <v>84</v>
      </c>
      <c r="AV221" s="12" t="s">
        <v>84</v>
      </c>
      <c r="AW221" s="12" t="s">
        <v>4</v>
      </c>
      <c r="AX221" s="12" t="s">
        <v>82</v>
      </c>
      <c r="AY221" s="164" t="s">
        <v>171</v>
      </c>
    </row>
    <row r="222" spans="2:65" s="1" customFormat="1" ht="16.5" customHeight="1">
      <c r="B222" s="147"/>
      <c r="C222" s="148" t="s">
        <v>9</v>
      </c>
      <c r="D222" s="148" t="s">
        <v>173</v>
      </c>
      <c r="E222" s="149" t="s">
        <v>2910</v>
      </c>
      <c r="F222" s="150" t="s">
        <v>2911</v>
      </c>
      <c r="G222" s="151" t="s">
        <v>187</v>
      </c>
      <c r="H222" s="152">
        <v>66</v>
      </c>
      <c r="I222" s="153"/>
      <c r="J222" s="154">
        <f>ROUND(I222*H222,2)</f>
        <v>0</v>
      </c>
      <c r="K222" s="150" t="s">
        <v>177</v>
      </c>
      <c r="L222" s="32"/>
      <c r="M222" s="155" t="s">
        <v>3</v>
      </c>
      <c r="N222" s="156" t="s">
        <v>45</v>
      </c>
      <c r="O222" s="51"/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AR222" s="18" t="s">
        <v>178</v>
      </c>
      <c r="AT222" s="18" t="s">
        <v>173</v>
      </c>
      <c r="AU222" s="18" t="s">
        <v>84</v>
      </c>
      <c r="AY222" s="18" t="s">
        <v>171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18" t="s">
        <v>82</v>
      </c>
      <c r="BK222" s="159">
        <f>ROUND(I222*H222,2)</f>
        <v>0</v>
      </c>
      <c r="BL222" s="18" t="s">
        <v>178</v>
      </c>
      <c r="BM222" s="18" t="s">
        <v>2912</v>
      </c>
    </row>
    <row r="223" spans="2:47" s="1" customFormat="1" ht="19.5">
      <c r="B223" s="32"/>
      <c r="D223" s="160" t="s">
        <v>180</v>
      </c>
      <c r="F223" s="161" t="s">
        <v>2913</v>
      </c>
      <c r="I223" s="93"/>
      <c r="L223" s="32"/>
      <c r="M223" s="162"/>
      <c r="N223" s="51"/>
      <c r="O223" s="51"/>
      <c r="P223" s="51"/>
      <c r="Q223" s="51"/>
      <c r="R223" s="51"/>
      <c r="S223" s="51"/>
      <c r="T223" s="52"/>
      <c r="AT223" s="18" t="s">
        <v>180</v>
      </c>
      <c r="AU223" s="18" t="s">
        <v>84</v>
      </c>
    </row>
    <row r="224" spans="2:51" s="14" customFormat="1" ht="12">
      <c r="B224" s="179"/>
      <c r="D224" s="160" t="s">
        <v>182</v>
      </c>
      <c r="E224" s="180" t="s">
        <v>3</v>
      </c>
      <c r="F224" s="181" t="s">
        <v>2903</v>
      </c>
      <c r="H224" s="180" t="s">
        <v>3</v>
      </c>
      <c r="I224" s="182"/>
      <c r="L224" s="179"/>
      <c r="M224" s="183"/>
      <c r="N224" s="184"/>
      <c r="O224" s="184"/>
      <c r="P224" s="184"/>
      <c r="Q224" s="184"/>
      <c r="R224" s="184"/>
      <c r="S224" s="184"/>
      <c r="T224" s="185"/>
      <c r="AT224" s="180" t="s">
        <v>182</v>
      </c>
      <c r="AU224" s="180" t="s">
        <v>84</v>
      </c>
      <c r="AV224" s="14" t="s">
        <v>82</v>
      </c>
      <c r="AW224" s="14" t="s">
        <v>34</v>
      </c>
      <c r="AX224" s="14" t="s">
        <v>74</v>
      </c>
      <c r="AY224" s="180" t="s">
        <v>171</v>
      </c>
    </row>
    <row r="225" spans="2:51" s="12" customFormat="1" ht="12">
      <c r="B225" s="163"/>
      <c r="D225" s="160" t="s">
        <v>182</v>
      </c>
      <c r="E225" s="164" t="s">
        <v>3</v>
      </c>
      <c r="F225" s="165" t="s">
        <v>2904</v>
      </c>
      <c r="H225" s="166">
        <v>66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4" t="s">
        <v>182</v>
      </c>
      <c r="AU225" s="164" t="s">
        <v>84</v>
      </c>
      <c r="AV225" s="12" t="s">
        <v>84</v>
      </c>
      <c r="AW225" s="12" t="s">
        <v>34</v>
      </c>
      <c r="AX225" s="12" t="s">
        <v>74</v>
      </c>
      <c r="AY225" s="164" t="s">
        <v>171</v>
      </c>
    </row>
    <row r="226" spans="2:51" s="13" customFormat="1" ht="12">
      <c r="B226" s="171"/>
      <c r="D226" s="160" t="s">
        <v>182</v>
      </c>
      <c r="E226" s="172" t="s">
        <v>3</v>
      </c>
      <c r="F226" s="173" t="s">
        <v>201</v>
      </c>
      <c r="H226" s="174">
        <v>66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2" t="s">
        <v>182</v>
      </c>
      <c r="AU226" s="172" t="s">
        <v>84</v>
      </c>
      <c r="AV226" s="13" t="s">
        <v>178</v>
      </c>
      <c r="AW226" s="13" t="s">
        <v>34</v>
      </c>
      <c r="AX226" s="13" t="s">
        <v>82</v>
      </c>
      <c r="AY226" s="172" t="s">
        <v>171</v>
      </c>
    </row>
    <row r="227" spans="2:65" s="1" customFormat="1" ht="16.5" customHeight="1">
      <c r="B227" s="147"/>
      <c r="C227" s="189" t="s">
        <v>386</v>
      </c>
      <c r="D227" s="189" t="s">
        <v>408</v>
      </c>
      <c r="E227" s="190" t="s">
        <v>2914</v>
      </c>
      <c r="F227" s="191" t="s">
        <v>2915</v>
      </c>
      <c r="G227" s="192" t="s">
        <v>187</v>
      </c>
      <c r="H227" s="193">
        <v>69.3</v>
      </c>
      <c r="I227" s="194"/>
      <c r="J227" s="195">
        <f>ROUND(I227*H227,2)</f>
        <v>0</v>
      </c>
      <c r="K227" s="191" t="s">
        <v>177</v>
      </c>
      <c r="L227" s="196"/>
      <c r="M227" s="197" t="s">
        <v>3</v>
      </c>
      <c r="N227" s="198" t="s">
        <v>45</v>
      </c>
      <c r="O227" s="51"/>
      <c r="P227" s="157">
        <f>O227*H227</f>
        <v>0</v>
      </c>
      <c r="Q227" s="157">
        <v>4E-05</v>
      </c>
      <c r="R227" s="157">
        <f>Q227*H227</f>
        <v>0.002772</v>
      </c>
      <c r="S227" s="157">
        <v>0</v>
      </c>
      <c r="T227" s="158">
        <f>S227*H227</f>
        <v>0</v>
      </c>
      <c r="AR227" s="18" t="s">
        <v>232</v>
      </c>
      <c r="AT227" s="18" t="s">
        <v>408</v>
      </c>
      <c r="AU227" s="18" t="s">
        <v>84</v>
      </c>
      <c r="AY227" s="18" t="s">
        <v>171</v>
      </c>
      <c r="BE227" s="159">
        <f>IF(N227="základní",J227,0)</f>
        <v>0</v>
      </c>
      <c r="BF227" s="159">
        <f>IF(N227="snížená",J227,0)</f>
        <v>0</v>
      </c>
      <c r="BG227" s="159">
        <f>IF(N227="zákl. přenesená",J227,0)</f>
        <v>0</v>
      </c>
      <c r="BH227" s="159">
        <f>IF(N227="sníž. přenesená",J227,0)</f>
        <v>0</v>
      </c>
      <c r="BI227" s="159">
        <f>IF(N227="nulová",J227,0)</f>
        <v>0</v>
      </c>
      <c r="BJ227" s="18" t="s">
        <v>82</v>
      </c>
      <c r="BK227" s="159">
        <f>ROUND(I227*H227,2)</f>
        <v>0</v>
      </c>
      <c r="BL227" s="18" t="s">
        <v>178</v>
      </c>
      <c r="BM227" s="18" t="s">
        <v>2916</v>
      </c>
    </row>
    <row r="228" spans="2:47" s="1" customFormat="1" ht="12">
      <c r="B228" s="32"/>
      <c r="D228" s="160" t="s">
        <v>180</v>
      </c>
      <c r="F228" s="161" t="s">
        <v>2915</v>
      </c>
      <c r="I228" s="93"/>
      <c r="L228" s="32"/>
      <c r="M228" s="162"/>
      <c r="N228" s="51"/>
      <c r="O228" s="51"/>
      <c r="P228" s="51"/>
      <c r="Q228" s="51"/>
      <c r="R228" s="51"/>
      <c r="S228" s="51"/>
      <c r="T228" s="52"/>
      <c r="AT228" s="18" t="s">
        <v>180</v>
      </c>
      <c r="AU228" s="18" t="s">
        <v>84</v>
      </c>
    </row>
    <row r="229" spans="2:51" s="12" customFormat="1" ht="12">
      <c r="B229" s="163"/>
      <c r="D229" s="160" t="s">
        <v>182</v>
      </c>
      <c r="F229" s="165" t="s">
        <v>2917</v>
      </c>
      <c r="H229" s="166">
        <v>69.3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4" t="s">
        <v>182</v>
      </c>
      <c r="AU229" s="164" t="s">
        <v>84</v>
      </c>
      <c r="AV229" s="12" t="s">
        <v>84</v>
      </c>
      <c r="AW229" s="12" t="s">
        <v>4</v>
      </c>
      <c r="AX229" s="12" t="s">
        <v>82</v>
      </c>
      <c r="AY229" s="164" t="s">
        <v>171</v>
      </c>
    </row>
    <row r="230" spans="2:65" s="1" customFormat="1" ht="16.5" customHeight="1">
      <c r="B230" s="147"/>
      <c r="C230" s="148" t="s">
        <v>396</v>
      </c>
      <c r="D230" s="148" t="s">
        <v>173</v>
      </c>
      <c r="E230" s="149" t="s">
        <v>2918</v>
      </c>
      <c r="F230" s="150" t="s">
        <v>2919</v>
      </c>
      <c r="G230" s="151" t="s">
        <v>176</v>
      </c>
      <c r="H230" s="152">
        <v>42.84</v>
      </c>
      <c r="I230" s="153"/>
      <c r="J230" s="154">
        <f>ROUND(I230*H230,2)</f>
        <v>0</v>
      </c>
      <c r="K230" s="150" t="s">
        <v>177</v>
      </c>
      <c r="L230" s="32"/>
      <c r="M230" s="155" t="s">
        <v>3</v>
      </c>
      <c r="N230" s="156" t="s">
        <v>45</v>
      </c>
      <c r="O230" s="51"/>
      <c r="P230" s="157">
        <f>O230*H230</f>
        <v>0</v>
      </c>
      <c r="Q230" s="157">
        <v>0.00825</v>
      </c>
      <c r="R230" s="157">
        <f>Q230*H230</f>
        <v>0.35343</v>
      </c>
      <c r="S230" s="157">
        <v>0</v>
      </c>
      <c r="T230" s="158">
        <f>S230*H230</f>
        <v>0</v>
      </c>
      <c r="AR230" s="18" t="s">
        <v>178</v>
      </c>
      <c r="AT230" s="18" t="s">
        <v>173</v>
      </c>
      <c r="AU230" s="18" t="s">
        <v>84</v>
      </c>
      <c r="AY230" s="18" t="s">
        <v>171</v>
      </c>
      <c r="BE230" s="159">
        <f>IF(N230="základní",J230,0)</f>
        <v>0</v>
      </c>
      <c r="BF230" s="159">
        <f>IF(N230="snížená",J230,0)</f>
        <v>0</v>
      </c>
      <c r="BG230" s="159">
        <f>IF(N230="zákl. přenesená",J230,0)</f>
        <v>0</v>
      </c>
      <c r="BH230" s="159">
        <f>IF(N230="sníž. přenesená",J230,0)</f>
        <v>0</v>
      </c>
      <c r="BI230" s="159">
        <f>IF(N230="nulová",J230,0)</f>
        <v>0</v>
      </c>
      <c r="BJ230" s="18" t="s">
        <v>82</v>
      </c>
      <c r="BK230" s="159">
        <f>ROUND(I230*H230,2)</f>
        <v>0</v>
      </c>
      <c r="BL230" s="18" t="s">
        <v>178</v>
      </c>
      <c r="BM230" s="18" t="s">
        <v>2920</v>
      </c>
    </row>
    <row r="231" spans="2:47" s="1" customFormat="1" ht="12">
      <c r="B231" s="32"/>
      <c r="D231" s="160" t="s">
        <v>180</v>
      </c>
      <c r="F231" s="161" t="s">
        <v>2921</v>
      </c>
      <c r="I231" s="93"/>
      <c r="L231" s="32"/>
      <c r="M231" s="162"/>
      <c r="N231" s="51"/>
      <c r="O231" s="51"/>
      <c r="P231" s="51"/>
      <c r="Q231" s="51"/>
      <c r="R231" s="51"/>
      <c r="S231" s="51"/>
      <c r="T231" s="52"/>
      <c r="AT231" s="18" t="s">
        <v>180</v>
      </c>
      <c r="AU231" s="18" t="s">
        <v>84</v>
      </c>
    </row>
    <row r="232" spans="2:51" s="14" customFormat="1" ht="12">
      <c r="B232" s="179"/>
      <c r="D232" s="160" t="s">
        <v>182</v>
      </c>
      <c r="E232" s="180" t="s">
        <v>3</v>
      </c>
      <c r="F232" s="181" t="s">
        <v>2922</v>
      </c>
      <c r="H232" s="180" t="s">
        <v>3</v>
      </c>
      <c r="I232" s="182"/>
      <c r="L232" s="179"/>
      <c r="M232" s="183"/>
      <c r="N232" s="184"/>
      <c r="O232" s="184"/>
      <c r="P232" s="184"/>
      <c r="Q232" s="184"/>
      <c r="R232" s="184"/>
      <c r="S232" s="184"/>
      <c r="T232" s="185"/>
      <c r="AT232" s="180" t="s">
        <v>182</v>
      </c>
      <c r="AU232" s="180" t="s">
        <v>84</v>
      </c>
      <c r="AV232" s="14" t="s">
        <v>82</v>
      </c>
      <c r="AW232" s="14" t="s">
        <v>34</v>
      </c>
      <c r="AX232" s="14" t="s">
        <v>74</v>
      </c>
      <c r="AY232" s="180" t="s">
        <v>171</v>
      </c>
    </row>
    <row r="233" spans="2:51" s="12" customFormat="1" ht="12">
      <c r="B233" s="163"/>
      <c r="D233" s="160" t="s">
        <v>182</v>
      </c>
      <c r="E233" s="164" t="s">
        <v>3</v>
      </c>
      <c r="F233" s="165" t="s">
        <v>2923</v>
      </c>
      <c r="H233" s="166">
        <v>42.84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4" t="s">
        <v>182</v>
      </c>
      <c r="AU233" s="164" t="s">
        <v>84</v>
      </c>
      <c r="AV233" s="12" t="s">
        <v>84</v>
      </c>
      <c r="AW233" s="12" t="s">
        <v>34</v>
      </c>
      <c r="AX233" s="12" t="s">
        <v>82</v>
      </c>
      <c r="AY233" s="164" t="s">
        <v>171</v>
      </c>
    </row>
    <row r="234" spans="2:65" s="1" customFormat="1" ht="16.5" customHeight="1">
      <c r="B234" s="147"/>
      <c r="C234" s="189" t="s">
        <v>407</v>
      </c>
      <c r="D234" s="189" t="s">
        <v>408</v>
      </c>
      <c r="E234" s="190" t="s">
        <v>2924</v>
      </c>
      <c r="F234" s="191" t="s">
        <v>2925</v>
      </c>
      <c r="G234" s="192" t="s">
        <v>176</v>
      </c>
      <c r="H234" s="193">
        <v>43.697</v>
      </c>
      <c r="I234" s="194"/>
      <c r="J234" s="195">
        <f>ROUND(I234*H234,2)</f>
        <v>0</v>
      </c>
      <c r="K234" s="191" t="s">
        <v>177</v>
      </c>
      <c r="L234" s="196"/>
      <c r="M234" s="197" t="s">
        <v>3</v>
      </c>
      <c r="N234" s="198" t="s">
        <v>45</v>
      </c>
      <c r="O234" s="51"/>
      <c r="P234" s="157">
        <f>O234*H234</f>
        <v>0</v>
      </c>
      <c r="Q234" s="157">
        <v>0.0015</v>
      </c>
      <c r="R234" s="157">
        <f>Q234*H234</f>
        <v>0.0655455</v>
      </c>
      <c r="S234" s="157">
        <v>0</v>
      </c>
      <c r="T234" s="158">
        <f>S234*H234</f>
        <v>0</v>
      </c>
      <c r="AR234" s="18" t="s">
        <v>232</v>
      </c>
      <c r="AT234" s="18" t="s">
        <v>408</v>
      </c>
      <c r="AU234" s="18" t="s">
        <v>84</v>
      </c>
      <c r="AY234" s="18" t="s">
        <v>171</v>
      </c>
      <c r="BE234" s="159">
        <f>IF(N234="základní",J234,0)</f>
        <v>0</v>
      </c>
      <c r="BF234" s="159">
        <f>IF(N234="snížená",J234,0)</f>
        <v>0</v>
      </c>
      <c r="BG234" s="159">
        <f>IF(N234="zákl. přenesená",J234,0)</f>
        <v>0</v>
      </c>
      <c r="BH234" s="159">
        <f>IF(N234="sníž. přenesená",J234,0)</f>
        <v>0</v>
      </c>
      <c r="BI234" s="159">
        <f>IF(N234="nulová",J234,0)</f>
        <v>0</v>
      </c>
      <c r="BJ234" s="18" t="s">
        <v>82</v>
      </c>
      <c r="BK234" s="159">
        <f>ROUND(I234*H234,2)</f>
        <v>0</v>
      </c>
      <c r="BL234" s="18" t="s">
        <v>178</v>
      </c>
      <c r="BM234" s="18" t="s">
        <v>2926</v>
      </c>
    </row>
    <row r="235" spans="2:47" s="1" customFormat="1" ht="12">
      <c r="B235" s="32"/>
      <c r="D235" s="160" t="s">
        <v>180</v>
      </c>
      <c r="F235" s="161" t="s">
        <v>2925</v>
      </c>
      <c r="I235" s="93"/>
      <c r="L235" s="32"/>
      <c r="M235" s="162"/>
      <c r="N235" s="51"/>
      <c r="O235" s="51"/>
      <c r="P235" s="51"/>
      <c r="Q235" s="51"/>
      <c r="R235" s="51"/>
      <c r="S235" s="51"/>
      <c r="T235" s="52"/>
      <c r="AT235" s="18" t="s">
        <v>180</v>
      </c>
      <c r="AU235" s="18" t="s">
        <v>84</v>
      </c>
    </row>
    <row r="236" spans="2:51" s="12" customFormat="1" ht="12">
      <c r="B236" s="163"/>
      <c r="D236" s="160" t="s">
        <v>182</v>
      </c>
      <c r="F236" s="165" t="s">
        <v>2927</v>
      </c>
      <c r="H236" s="166">
        <v>43.697</v>
      </c>
      <c r="I236" s="167"/>
      <c r="L236" s="163"/>
      <c r="M236" s="168"/>
      <c r="N236" s="169"/>
      <c r="O236" s="169"/>
      <c r="P236" s="169"/>
      <c r="Q236" s="169"/>
      <c r="R236" s="169"/>
      <c r="S236" s="169"/>
      <c r="T236" s="170"/>
      <c r="AT236" s="164" t="s">
        <v>182</v>
      </c>
      <c r="AU236" s="164" t="s">
        <v>84</v>
      </c>
      <c r="AV236" s="12" t="s">
        <v>84</v>
      </c>
      <c r="AW236" s="12" t="s">
        <v>4</v>
      </c>
      <c r="AX236" s="12" t="s">
        <v>82</v>
      </c>
      <c r="AY236" s="164" t="s">
        <v>171</v>
      </c>
    </row>
    <row r="237" spans="2:65" s="1" customFormat="1" ht="16.5" customHeight="1">
      <c r="B237" s="147"/>
      <c r="C237" s="148" t="s">
        <v>413</v>
      </c>
      <c r="D237" s="148" t="s">
        <v>173</v>
      </c>
      <c r="E237" s="149" t="s">
        <v>2928</v>
      </c>
      <c r="F237" s="150" t="s">
        <v>2929</v>
      </c>
      <c r="G237" s="151" t="s">
        <v>176</v>
      </c>
      <c r="H237" s="152">
        <v>165.427</v>
      </c>
      <c r="I237" s="153"/>
      <c r="J237" s="154">
        <f>ROUND(I237*H237,2)</f>
        <v>0</v>
      </c>
      <c r="K237" s="150" t="s">
        <v>177</v>
      </c>
      <c r="L237" s="32"/>
      <c r="M237" s="155" t="s">
        <v>3</v>
      </c>
      <c r="N237" s="156" t="s">
        <v>45</v>
      </c>
      <c r="O237" s="51"/>
      <c r="P237" s="157">
        <f>O237*H237</f>
        <v>0</v>
      </c>
      <c r="Q237" s="157">
        <v>0.00268</v>
      </c>
      <c r="R237" s="157">
        <f>Q237*H237</f>
        <v>0.44334436</v>
      </c>
      <c r="S237" s="157">
        <v>0</v>
      </c>
      <c r="T237" s="158">
        <f>S237*H237</f>
        <v>0</v>
      </c>
      <c r="AR237" s="18" t="s">
        <v>178</v>
      </c>
      <c r="AT237" s="18" t="s">
        <v>173</v>
      </c>
      <c r="AU237" s="18" t="s">
        <v>84</v>
      </c>
      <c r="AY237" s="18" t="s">
        <v>171</v>
      </c>
      <c r="BE237" s="159">
        <f>IF(N237="základní",J237,0)</f>
        <v>0</v>
      </c>
      <c r="BF237" s="159">
        <f>IF(N237="snížená",J237,0)</f>
        <v>0</v>
      </c>
      <c r="BG237" s="159">
        <f>IF(N237="zákl. přenesená",J237,0)</f>
        <v>0</v>
      </c>
      <c r="BH237" s="159">
        <f>IF(N237="sníž. přenesená",J237,0)</f>
        <v>0</v>
      </c>
      <c r="BI237" s="159">
        <f>IF(N237="nulová",J237,0)</f>
        <v>0</v>
      </c>
      <c r="BJ237" s="18" t="s">
        <v>82</v>
      </c>
      <c r="BK237" s="159">
        <f>ROUND(I237*H237,2)</f>
        <v>0</v>
      </c>
      <c r="BL237" s="18" t="s">
        <v>178</v>
      </c>
      <c r="BM237" s="18" t="s">
        <v>2930</v>
      </c>
    </row>
    <row r="238" spans="2:47" s="1" customFormat="1" ht="12">
      <c r="B238" s="32"/>
      <c r="D238" s="160" t="s">
        <v>180</v>
      </c>
      <c r="F238" s="161" t="s">
        <v>2931</v>
      </c>
      <c r="I238" s="93"/>
      <c r="L238" s="32"/>
      <c r="M238" s="162"/>
      <c r="N238" s="51"/>
      <c r="O238" s="51"/>
      <c r="P238" s="51"/>
      <c r="Q238" s="51"/>
      <c r="R238" s="51"/>
      <c r="S238" s="51"/>
      <c r="T238" s="52"/>
      <c r="AT238" s="18" t="s">
        <v>180</v>
      </c>
      <c r="AU238" s="18" t="s">
        <v>84</v>
      </c>
    </row>
    <row r="239" spans="2:51" s="14" customFormat="1" ht="12">
      <c r="B239" s="179"/>
      <c r="D239" s="160" t="s">
        <v>182</v>
      </c>
      <c r="E239" s="180" t="s">
        <v>3</v>
      </c>
      <c r="F239" s="181" t="s">
        <v>2885</v>
      </c>
      <c r="H239" s="180" t="s">
        <v>3</v>
      </c>
      <c r="I239" s="182"/>
      <c r="L239" s="179"/>
      <c r="M239" s="183"/>
      <c r="N239" s="184"/>
      <c r="O239" s="184"/>
      <c r="P239" s="184"/>
      <c r="Q239" s="184"/>
      <c r="R239" s="184"/>
      <c r="S239" s="184"/>
      <c r="T239" s="185"/>
      <c r="AT239" s="180" t="s">
        <v>182</v>
      </c>
      <c r="AU239" s="180" t="s">
        <v>84</v>
      </c>
      <c r="AV239" s="14" t="s">
        <v>82</v>
      </c>
      <c r="AW239" s="14" t="s">
        <v>34</v>
      </c>
      <c r="AX239" s="14" t="s">
        <v>74</v>
      </c>
      <c r="AY239" s="180" t="s">
        <v>171</v>
      </c>
    </row>
    <row r="240" spans="2:51" s="12" customFormat="1" ht="12">
      <c r="B240" s="163"/>
      <c r="D240" s="160" t="s">
        <v>182</v>
      </c>
      <c r="E240" s="164" t="s">
        <v>3</v>
      </c>
      <c r="F240" s="165" t="s">
        <v>2886</v>
      </c>
      <c r="H240" s="166">
        <v>54.6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4" t="s">
        <v>182</v>
      </c>
      <c r="AU240" s="164" t="s">
        <v>84</v>
      </c>
      <c r="AV240" s="12" t="s">
        <v>84</v>
      </c>
      <c r="AW240" s="12" t="s">
        <v>34</v>
      </c>
      <c r="AX240" s="12" t="s">
        <v>74</v>
      </c>
      <c r="AY240" s="164" t="s">
        <v>171</v>
      </c>
    </row>
    <row r="241" spans="2:51" s="14" customFormat="1" ht="12">
      <c r="B241" s="179"/>
      <c r="D241" s="160" t="s">
        <v>182</v>
      </c>
      <c r="E241" s="180" t="s">
        <v>3</v>
      </c>
      <c r="F241" s="181" t="s">
        <v>2887</v>
      </c>
      <c r="H241" s="180" t="s">
        <v>3</v>
      </c>
      <c r="I241" s="182"/>
      <c r="L241" s="179"/>
      <c r="M241" s="183"/>
      <c r="N241" s="184"/>
      <c r="O241" s="184"/>
      <c r="P241" s="184"/>
      <c r="Q241" s="184"/>
      <c r="R241" s="184"/>
      <c r="S241" s="184"/>
      <c r="T241" s="185"/>
      <c r="AT241" s="180" t="s">
        <v>182</v>
      </c>
      <c r="AU241" s="180" t="s">
        <v>84</v>
      </c>
      <c r="AV241" s="14" t="s">
        <v>82</v>
      </c>
      <c r="AW241" s="14" t="s">
        <v>34</v>
      </c>
      <c r="AX241" s="14" t="s">
        <v>74</v>
      </c>
      <c r="AY241" s="180" t="s">
        <v>171</v>
      </c>
    </row>
    <row r="242" spans="2:51" s="12" customFormat="1" ht="12">
      <c r="B242" s="163"/>
      <c r="D242" s="160" t="s">
        <v>182</v>
      </c>
      <c r="E242" s="164" t="s">
        <v>3</v>
      </c>
      <c r="F242" s="165" t="s">
        <v>2888</v>
      </c>
      <c r="H242" s="166">
        <v>132.6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4" t="s">
        <v>182</v>
      </c>
      <c r="AU242" s="164" t="s">
        <v>84</v>
      </c>
      <c r="AV242" s="12" t="s">
        <v>84</v>
      </c>
      <c r="AW242" s="12" t="s">
        <v>34</v>
      </c>
      <c r="AX242" s="12" t="s">
        <v>74</v>
      </c>
      <c r="AY242" s="164" t="s">
        <v>171</v>
      </c>
    </row>
    <row r="243" spans="2:51" s="14" customFormat="1" ht="12">
      <c r="B243" s="179"/>
      <c r="D243" s="160" t="s">
        <v>182</v>
      </c>
      <c r="E243" s="180" t="s">
        <v>3</v>
      </c>
      <c r="F243" s="181" t="s">
        <v>2889</v>
      </c>
      <c r="H243" s="180" t="s">
        <v>3</v>
      </c>
      <c r="I243" s="182"/>
      <c r="L243" s="179"/>
      <c r="M243" s="183"/>
      <c r="N243" s="184"/>
      <c r="O243" s="184"/>
      <c r="P243" s="184"/>
      <c r="Q243" s="184"/>
      <c r="R243" s="184"/>
      <c r="S243" s="184"/>
      <c r="T243" s="185"/>
      <c r="AT243" s="180" t="s">
        <v>182</v>
      </c>
      <c r="AU243" s="180" t="s">
        <v>84</v>
      </c>
      <c r="AV243" s="14" t="s">
        <v>82</v>
      </c>
      <c r="AW243" s="14" t="s">
        <v>34</v>
      </c>
      <c r="AX243" s="14" t="s">
        <v>74</v>
      </c>
      <c r="AY243" s="180" t="s">
        <v>171</v>
      </c>
    </row>
    <row r="244" spans="2:51" s="12" customFormat="1" ht="12">
      <c r="B244" s="163"/>
      <c r="D244" s="160" t="s">
        <v>182</v>
      </c>
      <c r="E244" s="164" t="s">
        <v>3</v>
      </c>
      <c r="F244" s="165" t="s">
        <v>2890</v>
      </c>
      <c r="H244" s="166">
        <v>-24.61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4" t="s">
        <v>182</v>
      </c>
      <c r="AU244" s="164" t="s">
        <v>84</v>
      </c>
      <c r="AV244" s="12" t="s">
        <v>84</v>
      </c>
      <c r="AW244" s="12" t="s">
        <v>34</v>
      </c>
      <c r="AX244" s="12" t="s">
        <v>74</v>
      </c>
      <c r="AY244" s="164" t="s">
        <v>171</v>
      </c>
    </row>
    <row r="245" spans="2:51" s="14" customFormat="1" ht="12">
      <c r="B245" s="179"/>
      <c r="D245" s="160" t="s">
        <v>182</v>
      </c>
      <c r="E245" s="180" t="s">
        <v>3</v>
      </c>
      <c r="F245" s="181" t="s">
        <v>2891</v>
      </c>
      <c r="H245" s="180" t="s">
        <v>3</v>
      </c>
      <c r="I245" s="182"/>
      <c r="L245" s="179"/>
      <c r="M245" s="183"/>
      <c r="N245" s="184"/>
      <c r="O245" s="184"/>
      <c r="P245" s="184"/>
      <c r="Q245" s="184"/>
      <c r="R245" s="184"/>
      <c r="S245" s="184"/>
      <c r="T245" s="185"/>
      <c r="AT245" s="180" t="s">
        <v>182</v>
      </c>
      <c r="AU245" s="180" t="s">
        <v>84</v>
      </c>
      <c r="AV245" s="14" t="s">
        <v>82</v>
      </c>
      <c r="AW245" s="14" t="s">
        <v>34</v>
      </c>
      <c r="AX245" s="14" t="s">
        <v>74</v>
      </c>
      <c r="AY245" s="180" t="s">
        <v>171</v>
      </c>
    </row>
    <row r="246" spans="2:51" s="12" customFormat="1" ht="12">
      <c r="B246" s="163"/>
      <c r="D246" s="160" t="s">
        <v>182</v>
      </c>
      <c r="E246" s="164" t="s">
        <v>3</v>
      </c>
      <c r="F246" s="165" t="s">
        <v>2892</v>
      </c>
      <c r="H246" s="166">
        <v>2.837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4" t="s">
        <v>182</v>
      </c>
      <c r="AU246" s="164" t="s">
        <v>84</v>
      </c>
      <c r="AV246" s="12" t="s">
        <v>84</v>
      </c>
      <c r="AW246" s="12" t="s">
        <v>34</v>
      </c>
      <c r="AX246" s="12" t="s">
        <v>74</v>
      </c>
      <c r="AY246" s="164" t="s">
        <v>171</v>
      </c>
    </row>
    <row r="247" spans="2:51" s="13" customFormat="1" ht="12">
      <c r="B247" s="171"/>
      <c r="D247" s="160" t="s">
        <v>182</v>
      </c>
      <c r="E247" s="172" t="s">
        <v>3</v>
      </c>
      <c r="F247" s="173" t="s">
        <v>201</v>
      </c>
      <c r="H247" s="174">
        <v>165.42699999999996</v>
      </c>
      <c r="I247" s="175"/>
      <c r="L247" s="171"/>
      <c r="M247" s="176"/>
      <c r="N247" s="177"/>
      <c r="O247" s="177"/>
      <c r="P247" s="177"/>
      <c r="Q247" s="177"/>
      <c r="R247" s="177"/>
      <c r="S247" s="177"/>
      <c r="T247" s="178"/>
      <c r="AT247" s="172" t="s">
        <v>182</v>
      </c>
      <c r="AU247" s="172" t="s">
        <v>84</v>
      </c>
      <c r="AV247" s="13" t="s">
        <v>178</v>
      </c>
      <c r="AW247" s="13" t="s">
        <v>34</v>
      </c>
      <c r="AX247" s="13" t="s">
        <v>82</v>
      </c>
      <c r="AY247" s="172" t="s">
        <v>171</v>
      </c>
    </row>
    <row r="248" spans="2:65" s="1" customFormat="1" ht="16.5" customHeight="1">
      <c r="B248" s="147"/>
      <c r="C248" s="148" t="s">
        <v>418</v>
      </c>
      <c r="D248" s="148" t="s">
        <v>173</v>
      </c>
      <c r="E248" s="149" t="s">
        <v>2932</v>
      </c>
      <c r="F248" s="150" t="s">
        <v>2933</v>
      </c>
      <c r="G248" s="151" t="s">
        <v>176</v>
      </c>
      <c r="H248" s="152">
        <v>24.61</v>
      </c>
      <c r="I248" s="153"/>
      <c r="J248" s="154">
        <f>ROUND(I248*H248,2)</f>
        <v>0</v>
      </c>
      <c r="K248" s="150" t="s">
        <v>177</v>
      </c>
      <c r="L248" s="32"/>
      <c r="M248" s="155" t="s">
        <v>3</v>
      </c>
      <c r="N248" s="156" t="s">
        <v>45</v>
      </c>
      <c r="O248" s="51"/>
      <c r="P248" s="157">
        <f>O248*H248</f>
        <v>0</v>
      </c>
      <c r="Q248" s="157">
        <v>0</v>
      </c>
      <c r="R248" s="157">
        <f>Q248*H248</f>
        <v>0</v>
      </c>
      <c r="S248" s="157">
        <v>0</v>
      </c>
      <c r="T248" s="158">
        <f>S248*H248</f>
        <v>0</v>
      </c>
      <c r="AR248" s="18" t="s">
        <v>178</v>
      </c>
      <c r="AT248" s="18" t="s">
        <v>173</v>
      </c>
      <c r="AU248" s="18" t="s">
        <v>84</v>
      </c>
      <c r="AY248" s="18" t="s">
        <v>171</v>
      </c>
      <c r="BE248" s="159">
        <f>IF(N248="základní",J248,0)</f>
        <v>0</v>
      </c>
      <c r="BF248" s="159">
        <f>IF(N248="snížená",J248,0)</f>
        <v>0</v>
      </c>
      <c r="BG248" s="159">
        <f>IF(N248="zákl. přenesená",J248,0)</f>
        <v>0</v>
      </c>
      <c r="BH248" s="159">
        <f>IF(N248="sníž. přenesená",J248,0)</f>
        <v>0</v>
      </c>
      <c r="BI248" s="159">
        <f>IF(N248="nulová",J248,0)</f>
        <v>0</v>
      </c>
      <c r="BJ248" s="18" t="s">
        <v>82</v>
      </c>
      <c r="BK248" s="159">
        <f>ROUND(I248*H248,2)</f>
        <v>0</v>
      </c>
      <c r="BL248" s="18" t="s">
        <v>178</v>
      </c>
      <c r="BM248" s="18" t="s">
        <v>2934</v>
      </c>
    </row>
    <row r="249" spans="2:47" s="1" customFormat="1" ht="12">
      <c r="B249" s="32"/>
      <c r="D249" s="160" t="s">
        <v>180</v>
      </c>
      <c r="F249" s="161" t="s">
        <v>2935</v>
      </c>
      <c r="I249" s="93"/>
      <c r="L249" s="32"/>
      <c r="M249" s="162"/>
      <c r="N249" s="51"/>
      <c r="O249" s="51"/>
      <c r="P249" s="51"/>
      <c r="Q249" s="51"/>
      <c r="R249" s="51"/>
      <c r="S249" s="51"/>
      <c r="T249" s="52"/>
      <c r="AT249" s="18" t="s">
        <v>180</v>
      </c>
      <c r="AU249" s="18" t="s">
        <v>84</v>
      </c>
    </row>
    <row r="250" spans="2:51" s="12" customFormat="1" ht="12">
      <c r="B250" s="163"/>
      <c r="D250" s="160" t="s">
        <v>182</v>
      </c>
      <c r="E250" s="164" t="s">
        <v>3</v>
      </c>
      <c r="F250" s="165" t="s">
        <v>2936</v>
      </c>
      <c r="H250" s="166">
        <v>24.61</v>
      </c>
      <c r="I250" s="167"/>
      <c r="L250" s="163"/>
      <c r="M250" s="168"/>
      <c r="N250" s="169"/>
      <c r="O250" s="169"/>
      <c r="P250" s="169"/>
      <c r="Q250" s="169"/>
      <c r="R250" s="169"/>
      <c r="S250" s="169"/>
      <c r="T250" s="170"/>
      <c r="AT250" s="164" t="s">
        <v>182</v>
      </c>
      <c r="AU250" s="164" t="s">
        <v>84</v>
      </c>
      <c r="AV250" s="12" t="s">
        <v>84</v>
      </c>
      <c r="AW250" s="12" t="s">
        <v>34</v>
      </c>
      <c r="AX250" s="12" t="s">
        <v>82</v>
      </c>
      <c r="AY250" s="164" t="s">
        <v>171</v>
      </c>
    </row>
    <row r="251" spans="2:65" s="1" customFormat="1" ht="16.5" customHeight="1">
      <c r="B251" s="147"/>
      <c r="C251" s="148" t="s">
        <v>8</v>
      </c>
      <c r="D251" s="148" t="s">
        <v>173</v>
      </c>
      <c r="E251" s="149" t="s">
        <v>2937</v>
      </c>
      <c r="F251" s="150" t="s">
        <v>2938</v>
      </c>
      <c r="G251" s="151" t="s">
        <v>279</v>
      </c>
      <c r="H251" s="152">
        <v>5.936</v>
      </c>
      <c r="I251" s="153"/>
      <c r="J251" s="154">
        <f>ROUND(I251*H251,2)</f>
        <v>0</v>
      </c>
      <c r="K251" s="150" t="s">
        <v>177</v>
      </c>
      <c r="L251" s="32"/>
      <c r="M251" s="155" t="s">
        <v>3</v>
      </c>
      <c r="N251" s="156" t="s">
        <v>45</v>
      </c>
      <c r="O251" s="51"/>
      <c r="P251" s="157">
        <f>O251*H251</f>
        <v>0</v>
      </c>
      <c r="Q251" s="157">
        <v>2.45329</v>
      </c>
      <c r="R251" s="157">
        <f>Q251*H251</f>
        <v>14.56272944</v>
      </c>
      <c r="S251" s="157">
        <v>0</v>
      </c>
      <c r="T251" s="158">
        <f>S251*H251</f>
        <v>0</v>
      </c>
      <c r="AR251" s="18" t="s">
        <v>178</v>
      </c>
      <c r="AT251" s="18" t="s">
        <v>173</v>
      </c>
      <c r="AU251" s="18" t="s">
        <v>84</v>
      </c>
      <c r="AY251" s="18" t="s">
        <v>171</v>
      </c>
      <c r="BE251" s="159">
        <f>IF(N251="základní",J251,0)</f>
        <v>0</v>
      </c>
      <c r="BF251" s="159">
        <f>IF(N251="snížená",J251,0)</f>
        <v>0</v>
      </c>
      <c r="BG251" s="159">
        <f>IF(N251="zákl. přenesená",J251,0)</f>
        <v>0</v>
      </c>
      <c r="BH251" s="159">
        <f>IF(N251="sníž. přenesená",J251,0)</f>
        <v>0</v>
      </c>
      <c r="BI251" s="159">
        <f>IF(N251="nulová",J251,0)</f>
        <v>0</v>
      </c>
      <c r="BJ251" s="18" t="s">
        <v>82</v>
      </c>
      <c r="BK251" s="159">
        <f>ROUND(I251*H251,2)</f>
        <v>0</v>
      </c>
      <c r="BL251" s="18" t="s">
        <v>178</v>
      </c>
      <c r="BM251" s="18" t="s">
        <v>2939</v>
      </c>
    </row>
    <row r="252" spans="2:47" s="1" customFormat="1" ht="12">
      <c r="B252" s="32"/>
      <c r="D252" s="160" t="s">
        <v>180</v>
      </c>
      <c r="F252" s="161" t="s">
        <v>2940</v>
      </c>
      <c r="I252" s="93"/>
      <c r="L252" s="32"/>
      <c r="M252" s="162"/>
      <c r="N252" s="51"/>
      <c r="O252" s="51"/>
      <c r="P252" s="51"/>
      <c r="Q252" s="51"/>
      <c r="R252" s="51"/>
      <c r="S252" s="51"/>
      <c r="T252" s="52"/>
      <c r="AT252" s="18" t="s">
        <v>180</v>
      </c>
      <c r="AU252" s="18" t="s">
        <v>84</v>
      </c>
    </row>
    <row r="253" spans="2:51" s="14" customFormat="1" ht="12">
      <c r="B253" s="179"/>
      <c r="D253" s="160" t="s">
        <v>182</v>
      </c>
      <c r="E253" s="180" t="s">
        <v>3</v>
      </c>
      <c r="F253" s="181" t="s">
        <v>2941</v>
      </c>
      <c r="H253" s="180" t="s">
        <v>3</v>
      </c>
      <c r="I253" s="182"/>
      <c r="L253" s="179"/>
      <c r="M253" s="183"/>
      <c r="N253" s="184"/>
      <c r="O253" s="184"/>
      <c r="P253" s="184"/>
      <c r="Q253" s="184"/>
      <c r="R253" s="184"/>
      <c r="S253" s="184"/>
      <c r="T253" s="185"/>
      <c r="AT253" s="180" t="s">
        <v>182</v>
      </c>
      <c r="AU253" s="180" t="s">
        <v>84</v>
      </c>
      <c r="AV253" s="14" t="s">
        <v>82</v>
      </c>
      <c r="AW253" s="14" t="s">
        <v>34</v>
      </c>
      <c r="AX253" s="14" t="s">
        <v>74</v>
      </c>
      <c r="AY253" s="180" t="s">
        <v>171</v>
      </c>
    </row>
    <row r="254" spans="2:51" s="12" customFormat="1" ht="12">
      <c r="B254" s="163"/>
      <c r="D254" s="160" t="s">
        <v>182</v>
      </c>
      <c r="E254" s="164" t="s">
        <v>3</v>
      </c>
      <c r="F254" s="165" t="s">
        <v>2942</v>
      </c>
      <c r="H254" s="166">
        <v>5.271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4" t="s">
        <v>182</v>
      </c>
      <c r="AU254" s="164" t="s">
        <v>84</v>
      </c>
      <c r="AV254" s="12" t="s">
        <v>84</v>
      </c>
      <c r="AW254" s="12" t="s">
        <v>34</v>
      </c>
      <c r="AX254" s="12" t="s">
        <v>74</v>
      </c>
      <c r="AY254" s="164" t="s">
        <v>171</v>
      </c>
    </row>
    <row r="255" spans="2:51" s="14" customFormat="1" ht="12">
      <c r="B255" s="179"/>
      <c r="D255" s="160" t="s">
        <v>182</v>
      </c>
      <c r="E255" s="180" t="s">
        <v>3</v>
      </c>
      <c r="F255" s="181" t="s">
        <v>2943</v>
      </c>
      <c r="H255" s="180" t="s">
        <v>3</v>
      </c>
      <c r="I255" s="182"/>
      <c r="L255" s="179"/>
      <c r="M255" s="183"/>
      <c r="N255" s="184"/>
      <c r="O255" s="184"/>
      <c r="P255" s="184"/>
      <c r="Q255" s="184"/>
      <c r="R255" s="184"/>
      <c r="S255" s="184"/>
      <c r="T255" s="185"/>
      <c r="AT255" s="180" t="s">
        <v>182</v>
      </c>
      <c r="AU255" s="180" t="s">
        <v>84</v>
      </c>
      <c r="AV255" s="14" t="s">
        <v>82</v>
      </c>
      <c r="AW255" s="14" t="s">
        <v>34</v>
      </c>
      <c r="AX255" s="14" t="s">
        <v>74</v>
      </c>
      <c r="AY255" s="180" t="s">
        <v>171</v>
      </c>
    </row>
    <row r="256" spans="2:51" s="12" customFormat="1" ht="12">
      <c r="B256" s="163"/>
      <c r="D256" s="160" t="s">
        <v>182</v>
      </c>
      <c r="E256" s="164" t="s">
        <v>3</v>
      </c>
      <c r="F256" s="165" t="s">
        <v>2944</v>
      </c>
      <c r="H256" s="166">
        <v>0.189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4" t="s">
        <v>182</v>
      </c>
      <c r="AU256" s="164" t="s">
        <v>84</v>
      </c>
      <c r="AV256" s="12" t="s">
        <v>84</v>
      </c>
      <c r="AW256" s="12" t="s">
        <v>34</v>
      </c>
      <c r="AX256" s="12" t="s">
        <v>74</v>
      </c>
      <c r="AY256" s="164" t="s">
        <v>171</v>
      </c>
    </row>
    <row r="257" spans="2:51" s="14" customFormat="1" ht="12">
      <c r="B257" s="179"/>
      <c r="D257" s="160" t="s">
        <v>182</v>
      </c>
      <c r="E257" s="180" t="s">
        <v>3</v>
      </c>
      <c r="F257" s="181" t="s">
        <v>2945</v>
      </c>
      <c r="H257" s="180" t="s">
        <v>3</v>
      </c>
      <c r="I257" s="182"/>
      <c r="L257" s="179"/>
      <c r="M257" s="183"/>
      <c r="N257" s="184"/>
      <c r="O257" s="184"/>
      <c r="P257" s="184"/>
      <c r="Q257" s="184"/>
      <c r="R257" s="184"/>
      <c r="S257" s="184"/>
      <c r="T257" s="185"/>
      <c r="AT257" s="180" t="s">
        <v>182</v>
      </c>
      <c r="AU257" s="180" t="s">
        <v>84</v>
      </c>
      <c r="AV257" s="14" t="s">
        <v>82</v>
      </c>
      <c r="AW257" s="14" t="s">
        <v>34</v>
      </c>
      <c r="AX257" s="14" t="s">
        <v>74</v>
      </c>
      <c r="AY257" s="180" t="s">
        <v>171</v>
      </c>
    </row>
    <row r="258" spans="2:51" s="12" customFormat="1" ht="12">
      <c r="B258" s="163"/>
      <c r="D258" s="160" t="s">
        <v>182</v>
      </c>
      <c r="E258" s="164" t="s">
        <v>3</v>
      </c>
      <c r="F258" s="165" t="s">
        <v>2946</v>
      </c>
      <c r="H258" s="166">
        <v>0.476</v>
      </c>
      <c r="I258" s="167"/>
      <c r="L258" s="163"/>
      <c r="M258" s="168"/>
      <c r="N258" s="169"/>
      <c r="O258" s="169"/>
      <c r="P258" s="169"/>
      <c r="Q258" s="169"/>
      <c r="R258" s="169"/>
      <c r="S258" s="169"/>
      <c r="T258" s="170"/>
      <c r="AT258" s="164" t="s">
        <v>182</v>
      </c>
      <c r="AU258" s="164" t="s">
        <v>84</v>
      </c>
      <c r="AV258" s="12" t="s">
        <v>84</v>
      </c>
      <c r="AW258" s="12" t="s">
        <v>34</v>
      </c>
      <c r="AX258" s="12" t="s">
        <v>74</v>
      </c>
      <c r="AY258" s="164" t="s">
        <v>171</v>
      </c>
    </row>
    <row r="259" spans="2:51" s="13" customFormat="1" ht="12">
      <c r="B259" s="171"/>
      <c r="D259" s="160" t="s">
        <v>182</v>
      </c>
      <c r="E259" s="172" t="s">
        <v>3</v>
      </c>
      <c r="F259" s="173" t="s">
        <v>201</v>
      </c>
      <c r="H259" s="174">
        <v>5.936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2" t="s">
        <v>182</v>
      </c>
      <c r="AU259" s="172" t="s">
        <v>84</v>
      </c>
      <c r="AV259" s="13" t="s">
        <v>178</v>
      </c>
      <c r="AW259" s="13" t="s">
        <v>34</v>
      </c>
      <c r="AX259" s="13" t="s">
        <v>82</v>
      </c>
      <c r="AY259" s="172" t="s">
        <v>171</v>
      </c>
    </row>
    <row r="260" spans="2:65" s="1" customFormat="1" ht="16.5" customHeight="1">
      <c r="B260" s="147"/>
      <c r="C260" s="148" t="s">
        <v>429</v>
      </c>
      <c r="D260" s="148" t="s">
        <v>173</v>
      </c>
      <c r="E260" s="149" t="s">
        <v>793</v>
      </c>
      <c r="F260" s="150" t="s">
        <v>794</v>
      </c>
      <c r="G260" s="151" t="s">
        <v>279</v>
      </c>
      <c r="H260" s="152">
        <v>5.939</v>
      </c>
      <c r="I260" s="153"/>
      <c r="J260" s="154">
        <f>ROUND(I260*H260,2)</f>
        <v>0</v>
      </c>
      <c r="K260" s="150" t="s">
        <v>177</v>
      </c>
      <c r="L260" s="32"/>
      <c r="M260" s="155" t="s">
        <v>3</v>
      </c>
      <c r="N260" s="156" t="s">
        <v>45</v>
      </c>
      <c r="O260" s="51"/>
      <c r="P260" s="157">
        <f>O260*H260</f>
        <v>0</v>
      </c>
      <c r="Q260" s="157">
        <v>0</v>
      </c>
      <c r="R260" s="157">
        <f>Q260*H260</f>
        <v>0</v>
      </c>
      <c r="S260" s="157">
        <v>0</v>
      </c>
      <c r="T260" s="158">
        <f>S260*H260</f>
        <v>0</v>
      </c>
      <c r="AR260" s="18" t="s">
        <v>178</v>
      </c>
      <c r="AT260" s="18" t="s">
        <v>173</v>
      </c>
      <c r="AU260" s="18" t="s">
        <v>84</v>
      </c>
      <c r="AY260" s="18" t="s">
        <v>171</v>
      </c>
      <c r="BE260" s="159">
        <f>IF(N260="základní",J260,0)</f>
        <v>0</v>
      </c>
      <c r="BF260" s="159">
        <f>IF(N260="snížená",J260,0)</f>
        <v>0</v>
      </c>
      <c r="BG260" s="159">
        <f>IF(N260="zákl. přenesená",J260,0)</f>
        <v>0</v>
      </c>
      <c r="BH260" s="159">
        <f>IF(N260="sníž. přenesená",J260,0)</f>
        <v>0</v>
      </c>
      <c r="BI260" s="159">
        <f>IF(N260="nulová",J260,0)</f>
        <v>0</v>
      </c>
      <c r="BJ260" s="18" t="s">
        <v>82</v>
      </c>
      <c r="BK260" s="159">
        <f>ROUND(I260*H260,2)</f>
        <v>0</v>
      </c>
      <c r="BL260" s="18" t="s">
        <v>178</v>
      </c>
      <c r="BM260" s="18" t="s">
        <v>2947</v>
      </c>
    </row>
    <row r="261" spans="2:47" s="1" customFormat="1" ht="12">
      <c r="B261" s="32"/>
      <c r="D261" s="160" t="s">
        <v>180</v>
      </c>
      <c r="F261" s="161" t="s">
        <v>796</v>
      </c>
      <c r="I261" s="93"/>
      <c r="L261" s="32"/>
      <c r="M261" s="162"/>
      <c r="N261" s="51"/>
      <c r="O261" s="51"/>
      <c r="P261" s="51"/>
      <c r="Q261" s="51"/>
      <c r="R261" s="51"/>
      <c r="S261" s="51"/>
      <c r="T261" s="52"/>
      <c r="AT261" s="18" t="s">
        <v>180</v>
      </c>
      <c r="AU261" s="18" t="s">
        <v>84</v>
      </c>
    </row>
    <row r="262" spans="2:65" s="1" customFormat="1" ht="16.5" customHeight="1">
      <c r="B262" s="147"/>
      <c r="C262" s="148" t="s">
        <v>434</v>
      </c>
      <c r="D262" s="148" t="s">
        <v>173</v>
      </c>
      <c r="E262" s="149" t="s">
        <v>2948</v>
      </c>
      <c r="F262" s="150" t="s">
        <v>2949</v>
      </c>
      <c r="G262" s="151" t="s">
        <v>187</v>
      </c>
      <c r="H262" s="152">
        <v>1</v>
      </c>
      <c r="I262" s="153"/>
      <c r="J262" s="154">
        <f>ROUND(I262*H262,2)</f>
        <v>0</v>
      </c>
      <c r="K262" s="150" t="s">
        <v>177</v>
      </c>
      <c r="L262" s="32"/>
      <c r="M262" s="155" t="s">
        <v>3</v>
      </c>
      <c r="N262" s="156" t="s">
        <v>45</v>
      </c>
      <c r="O262" s="51"/>
      <c r="P262" s="157">
        <f>O262*H262</f>
        <v>0</v>
      </c>
      <c r="Q262" s="157">
        <v>0</v>
      </c>
      <c r="R262" s="157">
        <f>Q262*H262</f>
        <v>0</v>
      </c>
      <c r="S262" s="157">
        <v>0</v>
      </c>
      <c r="T262" s="158">
        <f>S262*H262</f>
        <v>0</v>
      </c>
      <c r="AR262" s="18" t="s">
        <v>178</v>
      </c>
      <c r="AT262" s="18" t="s">
        <v>173</v>
      </c>
      <c r="AU262" s="18" t="s">
        <v>84</v>
      </c>
      <c r="AY262" s="18" t="s">
        <v>171</v>
      </c>
      <c r="BE262" s="159">
        <f>IF(N262="základní",J262,0)</f>
        <v>0</v>
      </c>
      <c r="BF262" s="159">
        <f>IF(N262="snížená",J262,0)</f>
        <v>0</v>
      </c>
      <c r="BG262" s="159">
        <f>IF(N262="zákl. přenesená",J262,0)</f>
        <v>0</v>
      </c>
      <c r="BH262" s="159">
        <f>IF(N262="sníž. přenesená",J262,0)</f>
        <v>0</v>
      </c>
      <c r="BI262" s="159">
        <f>IF(N262="nulová",J262,0)</f>
        <v>0</v>
      </c>
      <c r="BJ262" s="18" t="s">
        <v>82</v>
      </c>
      <c r="BK262" s="159">
        <f>ROUND(I262*H262,2)</f>
        <v>0</v>
      </c>
      <c r="BL262" s="18" t="s">
        <v>178</v>
      </c>
      <c r="BM262" s="18" t="s">
        <v>2950</v>
      </c>
    </row>
    <row r="263" spans="2:47" s="1" customFormat="1" ht="12">
      <c r="B263" s="32"/>
      <c r="D263" s="160" t="s">
        <v>180</v>
      </c>
      <c r="F263" s="161" t="s">
        <v>2951</v>
      </c>
      <c r="I263" s="93"/>
      <c r="L263" s="32"/>
      <c r="M263" s="162"/>
      <c r="N263" s="51"/>
      <c r="O263" s="51"/>
      <c r="P263" s="51"/>
      <c r="Q263" s="51"/>
      <c r="R263" s="51"/>
      <c r="S263" s="51"/>
      <c r="T263" s="52"/>
      <c r="AT263" s="18" t="s">
        <v>180</v>
      </c>
      <c r="AU263" s="18" t="s">
        <v>84</v>
      </c>
    </row>
    <row r="264" spans="2:51" s="12" customFormat="1" ht="12">
      <c r="B264" s="163"/>
      <c r="D264" s="160" t="s">
        <v>182</v>
      </c>
      <c r="E264" s="164" t="s">
        <v>3</v>
      </c>
      <c r="F264" s="165" t="s">
        <v>82</v>
      </c>
      <c r="H264" s="166">
        <v>1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4" t="s">
        <v>182</v>
      </c>
      <c r="AU264" s="164" t="s">
        <v>84</v>
      </c>
      <c r="AV264" s="12" t="s">
        <v>84</v>
      </c>
      <c r="AW264" s="12" t="s">
        <v>34</v>
      </c>
      <c r="AX264" s="12" t="s">
        <v>82</v>
      </c>
      <c r="AY264" s="164" t="s">
        <v>171</v>
      </c>
    </row>
    <row r="265" spans="2:65" s="1" customFormat="1" ht="16.5" customHeight="1">
      <c r="B265" s="147"/>
      <c r="C265" s="148" t="s">
        <v>440</v>
      </c>
      <c r="D265" s="148" t="s">
        <v>173</v>
      </c>
      <c r="E265" s="149" t="s">
        <v>818</v>
      </c>
      <c r="F265" s="150" t="s">
        <v>819</v>
      </c>
      <c r="G265" s="151" t="s">
        <v>279</v>
      </c>
      <c r="H265" s="152">
        <v>5.936</v>
      </c>
      <c r="I265" s="153"/>
      <c r="J265" s="154">
        <f>ROUND(I265*H265,2)</f>
        <v>0</v>
      </c>
      <c r="K265" s="150" t="s">
        <v>177</v>
      </c>
      <c r="L265" s="32"/>
      <c r="M265" s="155" t="s">
        <v>3</v>
      </c>
      <c r="N265" s="156" t="s">
        <v>45</v>
      </c>
      <c r="O265" s="51"/>
      <c r="P265" s="157">
        <f>O265*H265</f>
        <v>0</v>
      </c>
      <c r="Q265" s="157">
        <v>0</v>
      </c>
      <c r="R265" s="157">
        <f>Q265*H265</f>
        <v>0</v>
      </c>
      <c r="S265" s="157">
        <v>0</v>
      </c>
      <c r="T265" s="158">
        <f>S265*H265</f>
        <v>0</v>
      </c>
      <c r="AR265" s="18" t="s">
        <v>178</v>
      </c>
      <c r="AT265" s="18" t="s">
        <v>173</v>
      </c>
      <c r="AU265" s="18" t="s">
        <v>84</v>
      </c>
      <c r="AY265" s="18" t="s">
        <v>171</v>
      </c>
      <c r="BE265" s="159">
        <f>IF(N265="základní",J265,0)</f>
        <v>0</v>
      </c>
      <c r="BF265" s="159">
        <f>IF(N265="snížená",J265,0)</f>
        <v>0</v>
      </c>
      <c r="BG265" s="159">
        <f>IF(N265="zákl. přenesená",J265,0)</f>
        <v>0</v>
      </c>
      <c r="BH265" s="159">
        <f>IF(N265="sníž. přenesená",J265,0)</f>
        <v>0</v>
      </c>
      <c r="BI265" s="159">
        <f>IF(N265="nulová",J265,0)</f>
        <v>0</v>
      </c>
      <c r="BJ265" s="18" t="s">
        <v>82</v>
      </c>
      <c r="BK265" s="159">
        <f>ROUND(I265*H265,2)</f>
        <v>0</v>
      </c>
      <c r="BL265" s="18" t="s">
        <v>178</v>
      </c>
      <c r="BM265" s="18" t="s">
        <v>2952</v>
      </c>
    </row>
    <row r="266" spans="2:47" s="1" customFormat="1" ht="19.5">
      <c r="B266" s="32"/>
      <c r="D266" s="160" t="s">
        <v>180</v>
      </c>
      <c r="F266" s="161" t="s">
        <v>821</v>
      </c>
      <c r="I266" s="93"/>
      <c r="L266" s="32"/>
      <c r="M266" s="162"/>
      <c r="N266" s="51"/>
      <c r="O266" s="51"/>
      <c r="P266" s="51"/>
      <c r="Q266" s="51"/>
      <c r="R266" s="51"/>
      <c r="S266" s="51"/>
      <c r="T266" s="52"/>
      <c r="AT266" s="18" t="s">
        <v>180</v>
      </c>
      <c r="AU266" s="18" t="s">
        <v>84</v>
      </c>
    </row>
    <row r="267" spans="2:65" s="1" customFormat="1" ht="16.5" customHeight="1">
      <c r="B267" s="147"/>
      <c r="C267" s="148" t="s">
        <v>459</v>
      </c>
      <c r="D267" s="148" t="s">
        <v>173</v>
      </c>
      <c r="E267" s="149" t="s">
        <v>828</v>
      </c>
      <c r="F267" s="150" t="s">
        <v>829</v>
      </c>
      <c r="G267" s="151" t="s">
        <v>235</v>
      </c>
      <c r="H267" s="152">
        <v>0.151</v>
      </c>
      <c r="I267" s="153"/>
      <c r="J267" s="154">
        <f>ROUND(I267*H267,2)</f>
        <v>0</v>
      </c>
      <c r="K267" s="150" t="s">
        <v>177</v>
      </c>
      <c r="L267" s="32"/>
      <c r="M267" s="155" t="s">
        <v>3</v>
      </c>
      <c r="N267" s="156" t="s">
        <v>45</v>
      </c>
      <c r="O267" s="51"/>
      <c r="P267" s="157">
        <f>O267*H267</f>
        <v>0</v>
      </c>
      <c r="Q267" s="157">
        <v>1.06277</v>
      </c>
      <c r="R267" s="157">
        <f>Q267*H267</f>
        <v>0.16047827</v>
      </c>
      <c r="S267" s="157">
        <v>0</v>
      </c>
      <c r="T267" s="158">
        <f>S267*H267</f>
        <v>0</v>
      </c>
      <c r="AR267" s="18" t="s">
        <v>178</v>
      </c>
      <c r="AT267" s="18" t="s">
        <v>173</v>
      </c>
      <c r="AU267" s="18" t="s">
        <v>84</v>
      </c>
      <c r="AY267" s="18" t="s">
        <v>171</v>
      </c>
      <c r="BE267" s="159">
        <f>IF(N267="základní",J267,0)</f>
        <v>0</v>
      </c>
      <c r="BF267" s="159">
        <f>IF(N267="snížená",J267,0)</f>
        <v>0</v>
      </c>
      <c r="BG267" s="159">
        <f>IF(N267="zákl. přenesená",J267,0)</f>
        <v>0</v>
      </c>
      <c r="BH267" s="159">
        <f>IF(N267="sníž. přenesená",J267,0)</f>
        <v>0</v>
      </c>
      <c r="BI267" s="159">
        <f>IF(N267="nulová",J267,0)</f>
        <v>0</v>
      </c>
      <c r="BJ267" s="18" t="s">
        <v>82</v>
      </c>
      <c r="BK267" s="159">
        <f>ROUND(I267*H267,2)</f>
        <v>0</v>
      </c>
      <c r="BL267" s="18" t="s">
        <v>178</v>
      </c>
      <c r="BM267" s="18" t="s">
        <v>2953</v>
      </c>
    </row>
    <row r="268" spans="2:47" s="1" customFormat="1" ht="12">
      <c r="B268" s="32"/>
      <c r="D268" s="160" t="s">
        <v>180</v>
      </c>
      <c r="F268" s="161" t="s">
        <v>831</v>
      </c>
      <c r="I268" s="93"/>
      <c r="L268" s="32"/>
      <c r="M268" s="162"/>
      <c r="N268" s="51"/>
      <c r="O268" s="51"/>
      <c r="P268" s="51"/>
      <c r="Q268" s="51"/>
      <c r="R268" s="51"/>
      <c r="S268" s="51"/>
      <c r="T268" s="52"/>
      <c r="AT268" s="18" t="s">
        <v>180</v>
      </c>
      <c r="AU268" s="18" t="s">
        <v>84</v>
      </c>
    </row>
    <row r="269" spans="2:51" s="14" customFormat="1" ht="12">
      <c r="B269" s="179"/>
      <c r="D269" s="160" t="s">
        <v>182</v>
      </c>
      <c r="E269" s="180" t="s">
        <v>3</v>
      </c>
      <c r="F269" s="181" t="s">
        <v>2954</v>
      </c>
      <c r="H269" s="180" t="s">
        <v>3</v>
      </c>
      <c r="I269" s="182"/>
      <c r="L269" s="179"/>
      <c r="M269" s="183"/>
      <c r="N269" s="184"/>
      <c r="O269" s="184"/>
      <c r="P269" s="184"/>
      <c r="Q269" s="184"/>
      <c r="R269" s="184"/>
      <c r="S269" s="184"/>
      <c r="T269" s="185"/>
      <c r="AT269" s="180" t="s">
        <v>182</v>
      </c>
      <c r="AU269" s="180" t="s">
        <v>84</v>
      </c>
      <c r="AV269" s="14" t="s">
        <v>82</v>
      </c>
      <c r="AW269" s="14" t="s">
        <v>34</v>
      </c>
      <c r="AX269" s="14" t="s">
        <v>74</v>
      </c>
      <c r="AY269" s="180" t="s">
        <v>171</v>
      </c>
    </row>
    <row r="270" spans="2:51" s="14" customFormat="1" ht="12">
      <c r="B270" s="179"/>
      <c r="D270" s="160" t="s">
        <v>182</v>
      </c>
      <c r="E270" s="180" t="s">
        <v>3</v>
      </c>
      <c r="F270" s="181" t="s">
        <v>913</v>
      </c>
      <c r="H270" s="180" t="s">
        <v>3</v>
      </c>
      <c r="I270" s="182"/>
      <c r="L270" s="179"/>
      <c r="M270" s="183"/>
      <c r="N270" s="184"/>
      <c r="O270" s="184"/>
      <c r="P270" s="184"/>
      <c r="Q270" s="184"/>
      <c r="R270" s="184"/>
      <c r="S270" s="184"/>
      <c r="T270" s="185"/>
      <c r="AT270" s="180" t="s">
        <v>182</v>
      </c>
      <c r="AU270" s="180" t="s">
        <v>84</v>
      </c>
      <c r="AV270" s="14" t="s">
        <v>82</v>
      </c>
      <c r="AW270" s="14" t="s">
        <v>34</v>
      </c>
      <c r="AX270" s="14" t="s">
        <v>74</v>
      </c>
      <c r="AY270" s="180" t="s">
        <v>171</v>
      </c>
    </row>
    <row r="271" spans="2:51" s="12" customFormat="1" ht="12">
      <c r="B271" s="163"/>
      <c r="D271" s="160" t="s">
        <v>182</v>
      </c>
      <c r="E271" s="164" t="s">
        <v>3</v>
      </c>
      <c r="F271" s="165" t="s">
        <v>2955</v>
      </c>
      <c r="H271" s="166">
        <v>0.151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4" t="s">
        <v>182</v>
      </c>
      <c r="AU271" s="164" t="s">
        <v>84</v>
      </c>
      <c r="AV271" s="12" t="s">
        <v>84</v>
      </c>
      <c r="AW271" s="12" t="s">
        <v>34</v>
      </c>
      <c r="AX271" s="12" t="s">
        <v>82</v>
      </c>
      <c r="AY271" s="164" t="s">
        <v>171</v>
      </c>
    </row>
    <row r="272" spans="2:63" s="11" customFormat="1" ht="22.9" customHeight="1">
      <c r="B272" s="134"/>
      <c r="D272" s="135" t="s">
        <v>73</v>
      </c>
      <c r="E272" s="145" t="s">
        <v>206</v>
      </c>
      <c r="F272" s="145" t="s">
        <v>207</v>
      </c>
      <c r="I272" s="137"/>
      <c r="J272" s="146">
        <f>BK272</f>
        <v>0</v>
      </c>
      <c r="L272" s="134"/>
      <c r="M272" s="139"/>
      <c r="N272" s="140"/>
      <c r="O272" s="140"/>
      <c r="P272" s="141">
        <f>SUM(P273:P293)</f>
        <v>0</v>
      </c>
      <c r="Q272" s="140"/>
      <c r="R272" s="141">
        <f>SUM(R273:R293)</f>
        <v>0.008262</v>
      </c>
      <c r="S272" s="140"/>
      <c r="T272" s="142">
        <f>SUM(T273:T293)</f>
        <v>0</v>
      </c>
      <c r="AR272" s="135" t="s">
        <v>82</v>
      </c>
      <c r="AT272" s="143" t="s">
        <v>73</v>
      </c>
      <c r="AU272" s="143" t="s">
        <v>82</v>
      </c>
      <c r="AY272" s="135" t="s">
        <v>171</v>
      </c>
      <c r="BK272" s="144">
        <f>SUM(BK273:BK293)</f>
        <v>0</v>
      </c>
    </row>
    <row r="273" spans="2:65" s="1" customFormat="1" ht="16.5" customHeight="1">
      <c r="B273" s="147"/>
      <c r="C273" s="148" t="s">
        <v>469</v>
      </c>
      <c r="D273" s="148" t="s">
        <v>173</v>
      </c>
      <c r="E273" s="149" t="s">
        <v>884</v>
      </c>
      <c r="F273" s="150" t="s">
        <v>885</v>
      </c>
      <c r="G273" s="151" t="s">
        <v>176</v>
      </c>
      <c r="H273" s="152">
        <v>91.2</v>
      </c>
      <c r="I273" s="153"/>
      <c r="J273" s="154">
        <f>ROUND(I273*H273,2)</f>
        <v>0</v>
      </c>
      <c r="K273" s="150" t="s">
        <v>177</v>
      </c>
      <c r="L273" s="32"/>
      <c r="M273" s="155" t="s">
        <v>3</v>
      </c>
      <c r="N273" s="156" t="s">
        <v>45</v>
      </c>
      <c r="O273" s="51"/>
      <c r="P273" s="157">
        <f>O273*H273</f>
        <v>0</v>
      </c>
      <c r="Q273" s="157">
        <v>0</v>
      </c>
      <c r="R273" s="157">
        <f>Q273*H273</f>
        <v>0</v>
      </c>
      <c r="S273" s="157">
        <v>0</v>
      </c>
      <c r="T273" s="158">
        <f>S273*H273</f>
        <v>0</v>
      </c>
      <c r="AR273" s="18" t="s">
        <v>178</v>
      </c>
      <c r="AT273" s="18" t="s">
        <v>173</v>
      </c>
      <c r="AU273" s="18" t="s">
        <v>84</v>
      </c>
      <c r="AY273" s="18" t="s">
        <v>171</v>
      </c>
      <c r="BE273" s="159">
        <f>IF(N273="základní",J273,0)</f>
        <v>0</v>
      </c>
      <c r="BF273" s="159">
        <f>IF(N273="snížená",J273,0)</f>
        <v>0</v>
      </c>
      <c r="BG273" s="159">
        <f>IF(N273="zákl. přenesená",J273,0)</f>
        <v>0</v>
      </c>
      <c r="BH273" s="159">
        <f>IF(N273="sníž. přenesená",J273,0)</f>
        <v>0</v>
      </c>
      <c r="BI273" s="159">
        <f>IF(N273="nulová",J273,0)</f>
        <v>0</v>
      </c>
      <c r="BJ273" s="18" t="s">
        <v>82</v>
      </c>
      <c r="BK273" s="159">
        <f>ROUND(I273*H273,2)</f>
        <v>0</v>
      </c>
      <c r="BL273" s="18" t="s">
        <v>178</v>
      </c>
      <c r="BM273" s="18" t="s">
        <v>2956</v>
      </c>
    </row>
    <row r="274" spans="2:47" s="1" customFormat="1" ht="19.5">
      <c r="B274" s="32"/>
      <c r="D274" s="160" t="s">
        <v>180</v>
      </c>
      <c r="F274" s="161" t="s">
        <v>887</v>
      </c>
      <c r="I274" s="93"/>
      <c r="L274" s="32"/>
      <c r="M274" s="162"/>
      <c r="N274" s="51"/>
      <c r="O274" s="51"/>
      <c r="P274" s="51"/>
      <c r="Q274" s="51"/>
      <c r="R274" s="51"/>
      <c r="S274" s="51"/>
      <c r="T274" s="52"/>
      <c r="AT274" s="18" t="s">
        <v>180</v>
      </c>
      <c r="AU274" s="18" t="s">
        <v>84</v>
      </c>
    </row>
    <row r="275" spans="2:51" s="14" customFormat="1" ht="12">
      <c r="B275" s="179"/>
      <c r="D275" s="160" t="s">
        <v>182</v>
      </c>
      <c r="E275" s="180" t="s">
        <v>3</v>
      </c>
      <c r="F275" s="181" t="s">
        <v>2668</v>
      </c>
      <c r="H275" s="180" t="s">
        <v>3</v>
      </c>
      <c r="I275" s="182"/>
      <c r="L275" s="179"/>
      <c r="M275" s="183"/>
      <c r="N275" s="184"/>
      <c r="O275" s="184"/>
      <c r="P275" s="184"/>
      <c r="Q275" s="184"/>
      <c r="R275" s="184"/>
      <c r="S275" s="184"/>
      <c r="T275" s="185"/>
      <c r="AT275" s="180" t="s">
        <v>182</v>
      </c>
      <c r="AU275" s="180" t="s">
        <v>84</v>
      </c>
      <c r="AV275" s="14" t="s">
        <v>82</v>
      </c>
      <c r="AW275" s="14" t="s">
        <v>34</v>
      </c>
      <c r="AX275" s="14" t="s">
        <v>74</v>
      </c>
      <c r="AY275" s="180" t="s">
        <v>171</v>
      </c>
    </row>
    <row r="276" spans="2:51" s="14" customFormat="1" ht="12">
      <c r="B276" s="179"/>
      <c r="D276" s="160" t="s">
        <v>182</v>
      </c>
      <c r="E276" s="180" t="s">
        <v>3</v>
      </c>
      <c r="F276" s="181" t="s">
        <v>2669</v>
      </c>
      <c r="H276" s="180" t="s">
        <v>3</v>
      </c>
      <c r="I276" s="182"/>
      <c r="L276" s="179"/>
      <c r="M276" s="183"/>
      <c r="N276" s="184"/>
      <c r="O276" s="184"/>
      <c r="P276" s="184"/>
      <c r="Q276" s="184"/>
      <c r="R276" s="184"/>
      <c r="S276" s="184"/>
      <c r="T276" s="185"/>
      <c r="AT276" s="180" t="s">
        <v>182</v>
      </c>
      <c r="AU276" s="180" t="s">
        <v>84</v>
      </c>
      <c r="AV276" s="14" t="s">
        <v>82</v>
      </c>
      <c r="AW276" s="14" t="s">
        <v>34</v>
      </c>
      <c r="AX276" s="14" t="s">
        <v>74</v>
      </c>
      <c r="AY276" s="180" t="s">
        <v>171</v>
      </c>
    </row>
    <row r="277" spans="2:51" s="12" customFormat="1" ht="12">
      <c r="B277" s="163"/>
      <c r="D277" s="160" t="s">
        <v>182</v>
      </c>
      <c r="E277" s="164" t="s">
        <v>3</v>
      </c>
      <c r="F277" s="165" t="s">
        <v>2670</v>
      </c>
      <c r="H277" s="166">
        <v>91.2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4" t="s">
        <v>182</v>
      </c>
      <c r="AU277" s="164" t="s">
        <v>84</v>
      </c>
      <c r="AV277" s="12" t="s">
        <v>84</v>
      </c>
      <c r="AW277" s="12" t="s">
        <v>34</v>
      </c>
      <c r="AX277" s="12" t="s">
        <v>82</v>
      </c>
      <c r="AY277" s="164" t="s">
        <v>171</v>
      </c>
    </row>
    <row r="278" spans="2:65" s="1" customFormat="1" ht="16.5" customHeight="1">
      <c r="B278" s="147"/>
      <c r="C278" s="148" t="s">
        <v>214</v>
      </c>
      <c r="D278" s="148" t="s">
        <v>173</v>
      </c>
      <c r="E278" s="149" t="s">
        <v>896</v>
      </c>
      <c r="F278" s="150" t="s">
        <v>897</v>
      </c>
      <c r="G278" s="151" t="s">
        <v>176</v>
      </c>
      <c r="H278" s="152">
        <v>3648</v>
      </c>
      <c r="I278" s="153"/>
      <c r="J278" s="154">
        <f>ROUND(I278*H278,2)</f>
        <v>0</v>
      </c>
      <c r="K278" s="150" t="s">
        <v>177</v>
      </c>
      <c r="L278" s="32"/>
      <c r="M278" s="155" t="s">
        <v>3</v>
      </c>
      <c r="N278" s="156" t="s">
        <v>45</v>
      </c>
      <c r="O278" s="51"/>
      <c r="P278" s="157">
        <f>O278*H278</f>
        <v>0</v>
      </c>
      <c r="Q278" s="157">
        <v>0</v>
      </c>
      <c r="R278" s="157">
        <f>Q278*H278</f>
        <v>0</v>
      </c>
      <c r="S278" s="157">
        <v>0</v>
      </c>
      <c r="T278" s="158">
        <f>S278*H278</f>
        <v>0</v>
      </c>
      <c r="AR278" s="18" t="s">
        <v>178</v>
      </c>
      <c r="AT278" s="18" t="s">
        <v>173</v>
      </c>
      <c r="AU278" s="18" t="s">
        <v>84</v>
      </c>
      <c r="AY278" s="18" t="s">
        <v>171</v>
      </c>
      <c r="BE278" s="159">
        <f>IF(N278="základní",J278,0)</f>
        <v>0</v>
      </c>
      <c r="BF278" s="159">
        <f>IF(N278="snížená",J278,0)</f>
        <v>0</v>
      </c>
      <c r="BG278" s="159">
        <f>IF(N278="zákl. přenesená",J278,0)</f>
        <v>0</v>
      </c>
      <c r="BH278" s="159">
        <f>IF(N278="sníž. přenesená",J278,0)</f>
        <v>0</v>
      </c>
      <c r="BI278" s="159">
        <f>IF(N278="nulová",J278,0)</f>
        <v>0</v>
      </c>
      <c r="BJ278" s="18" t="s">
        <v>82</v>
      </c>
      <c r="BK278" s="159">
        <f>ROUND(I278*H278,2)</f>
        <v>0</v>
      </c>
      <c r="BL278" s="18" t="s">
        <v>178</v>
      </c>
      <c r="BM278" s="18" t="s">
        <v>2957</v>
      </c>
    </row>
    <row r="279" spans="2:47" s="1" customFormat="1" ht="19.5">
      <c r="B279" s="32"/>
      <c r="D279" s="160" t="s">
        <v>180</v>
      </c>
      <c r="F279" s="161" t="s">
        <v>899</v>
      </c>
      <c r="I279" s="93"/>
      <c r="L279" s="32"/>
      <c r="M279" s="162"/>
      <c r="N279" s="51"/>
      <c r="O279" s="51"/>
      <c r="P279" s="51"/>
      <c r="Q279" s="51"/>
      <c r="R279" s="51"/>
      <c r="S279" s="51"/>
      <c r="T279" s="52"/>
      <c r="AT279" s="18" t="s">
        <v>180</v>
      </c>
      <c r="AU279" s="18" t="s">
        <v>84</v>
      </c>
    </row>
    <row r="280" spans="2:51" s="14" customFormat="1" ht="12">
      <c r="B280" s="179"/>
      <c r="D280" s="160" t="s">
        <v>182</v>
      </c>
      <c r="E280" s="180" t="s">
        <v>3</v>
      </c>
      <c r="F280" s="181" t="s">
        <v>2672</v>
      </c>
      <c r="H280" s="180" t="s">
        <v>3</v>
      </c>
      <c r="I280" s="182"/>
      <c r="L280" s="179"/>
      <c r="M280" s="183"/>
      <c r="N280" s="184"/>
      <c r="O280" s="184"/>
      <c r="P280" s="184"/>
      <c r="Q280" s="184"/>
      <c r="R280" s="184"/>
      <c r="S280" s="184"/>
      <c r="T280" s="185"/>
      <c r="AT280" s="180" t="s">
        <v>182</v>
      </c>
      <c r="AU280" s="180" t="s">
        <v>84</v>
      </c>
      <c r="AV280" s="14" t="s">
        <v>82</v>
      </c>
      <c r="AW280" s="14" t="s">
        <v>34</v>
      </c>
      <c r="AX280" s="14" t="s">
        <v>74</v>
      </c>
      <c r="AY280" s="180" t="s">
        <v>171</v>
      </c>
    </row>
    <row r="281" spans="2:51" s="12" customFormat="1" ht="12">
      <c r="B281" s="163"/>
      <c r="D281" s="160" t="s">
        <v>182</v>
      </c>
      <c r="E281" s="164" t="s">
        <v>3</v>
      </c>
      <c r="F281" s="165" t="s">
        <v>2673</v>
      </c>
      <c r="H281" s="166">
        <v>3648</v>
      </c>
      <c r="I281" s="167"/>
      <c r="L281" s="163"/>
      <c r="M281" s="168"/>
      <c r="N281" s="169"/>
      <c r="O281" s="169"/>
      <c r="P281" s="169"/>
      <c r="Q281" s="169"/>
      <c r="R281" s="169"/>
      <c r="S281" s="169"/>
      <c r="T281" s="170"/>
      <c r="AT281" s="164" t="s">
        <v>182</v>
      </c>
      <c r="AU281" s="164" t="s">
        <v>84</v>
      </c>
      <c r="AV281" s="12" t="s">
        <v>84</v>
      </c>
      <c r="AW281" s="12" t="s">
        <v>34</v>
      </c>
      <c r="AX281" s="12" t="s">
        <v>82</v>
      </c>
      <c r="AY281" s="164" t="s">
        <v>171</v>
      </c>
    </row>
    <row r="282" spans="2:65" s="1" customFormat="1" ht="16.5" customHeight="1">
      <c r="B282" s="147"/>
      <c r="C282" s="148" t="s">
        <v>481</v>
      </c>
      <c r="D282" s="148" t="s">
        <v>173</v>
      </c>
      <c r="E282" s="149" t="s">
        <v>905</v>
      </c>
      <c r="F282" s="150" t="s">
        <v>906</v>
      </c>
      <c r="G282" s="151" t="s">
        <v>176</v>
      </c>
      <c r="H282" s="152">
        <v>91.2</v>
      </c>
      <c r="I282" s="153"/>
      <c r="J282" s="154">
        <f>ROUND(I282*H282,2)</f>
        <v>0</v>
      </c>
      <c r="K282" s="150" t="s">
        <v>177</v>
      </c>
      <c r="L282" s="32"/>
      <c r="M282" s="155" t="s">
        <v>3</v>
      </c>
      <c r="N282" s="156" t="s">
        <v>45</v>
      </c>
      <c r="O282" s="51"/>
      <c r="P282" s="157">
        <f>O282*H282</f>
        <v>0</v>
      </c>
      <c r="Q282" s="157">
        <v>0</v>
      </c>
      <c r="R282" s="157">
        <f>Q282*H282</f>
        <v>0</v>
      </c>
      <c r="S282" s="157">
        <v>0</v>
      </c>
      <c r="T282" s="158">
        <f>S282*H282</f>
        <v>0</v>
      </c>
      <c r="AR282" s="18" t="s">
        <v>178</v>
      </c>
      <c r="AT282" s="18" t="s">
        <v>173</v>
      </c>
      <c r="AU282" s="18" t="s">
        <v>84</v>
      </c>
      <c r="AY282" s="18" t="s">
        <v>171</v>
      </c>
      <c r="BE282" s="159">
        <f>IF(N282="základní",J282,0)</f>
        <v>0</v>
      </c>
      <c r="BF282" s="159">
        <f>IF(N282="snížená",J282,0)</f>
        <v>0</v>
      </c>
      <c r="BG282" s="159">
        <f>IF(N282="zákl. přenesená",J282,0)</f>
        <v>0</v>
      </c>
      <c r="BH282" s="159">
        <f>IF(N282="sníž. přenesená",J282,0)</f>
        <v>0</v>
      </c>
      <c r="BI282" s="159">
        <f>IF(N282="nulová",J282,0)</f>
        <v>0</v>
      </c>
      <c r="BJ282" s="18" t="s">
        <v>82</v>
      </c>
      <c r="BK282" s="159">
        <f>ROUND(I282*H282,2)</f>
        <v>0</v>
      </c>
      <c r="BL282" s="18" t="s">
        <v>178</v>
      </c>
      <c r="BM282" s="18" t="s">
        <v>2958</v>
      </c>
    </row>
    <row r="283" spans="2:47" s="1" customFormat="1" ht="19.5">
      <c r="B283" s="32"/>
      <c r="D283" s="160" t="s">
        <v>180</v>
      </c>
      <c r="F283" s="161" t="s">
        <v>908</v>
      </c>
      <c r="I283" s="93"/>
      <c r="L283" s="32"/>
      <c r="M283" s="162"/>
      <c r="N283" s="51"/>
      <c r="O283" s="51"/>
      <c r="P283" s="51"/>
      <c r="Q283" s="51"/>
      <c r="R283" s="51"/>
      <c r="S283" s="51"/>
      <c r="T283" s="52"/>
      <c r="AT283" s="18" t="s">
        <v>180</v>
      </c>
      <c r="AU283" s="18" t="s">
        <v>84</v>
      </c>
    </row>
    <row r="284" spans="2:65" s="1" customFormat="1" ht="16.5" customHeight="1">
      <c r="B284" s="147"/>
      <c r="C284" s="148" t="s">
        <v>489</v>
      </c>
      <c r="D284" s="148" t="s">
        <v>173</v>
      </c>
      <c r="E284" s="149" t="s">
        <v>2675</v>
      </c>
      <c r="F284" s="150" t="s">
        <v>2676</v>
      </c>
      <c r="G284" s="151" t="s">
        <v>176</v>
      </c>
      <c r="H284" s="152">
        <v>48.6</v>
      </c>
      <c r="I284" s="153"/>
      <c r="J284" s="154">
        <f>ROUND(I284*H284,2)</f>
        <v>0</v>
      </c>
      <c r="K284" s="150" t="s">
        <v>177</v>
      </c>
      <c r="L284" s="32"/>
      <c r="M284" s="155" t="s">
        <v>3</v>
      </c>
      <c r="N284" s="156" t="s">
        <v>45</v>
      </c>
      <c r="O284" s="51"/>
      <c r="P284" s="157">
        <f>O284*H284</f>
        <v>0</v>
      </c>
      <c r="Q284" s="157">
        <v>0.00013</v>
      </c>
      <c r="R284" s="157">
        <f>Q284*H284</f>
        <v>0.006318</v>
      </c>
      <c r="S284" s="157">
        <v>0</v>
      </c>
      <c r="T284" s="158">
        <f>S284*H284</f>
        <v>0</v>
      </c>
      <c r="AR284" s="18" t="s">
        <v>178</v>
      </c>
      <c r="AT284" s="18" t="s">
        <v>173</v>
      </c>
      <c r="AU284" s="18" t="s">
        <v>84</v>
      </c>
      <c r="AY284" s="18" t="s">
        <v>171</v>
      </c>
      <c r="BE284" s="159">
        <f>IF(N284="základní",J284,0)</f>
        <v>0</v>
      </c>
      <c r="BF284" s="159">
        <f>IF(N284="snížená",J284,0)</f>
        <v>0</v>
      </c>
      <c r="BG284" s="159">
        <f>IF(N284="zákl. přenesená",J284,0)</f>
        <v>0</v>
      </c>
      <c r="BH284" s="159">
        <f>IF(N284="sníž. přenesená",J284,0)</f>
        <v>0</v>
      </c>
      <c r="BI284" s="159">
        <f>IF(N284="nulová",J284,0)</f>
        <v>0</v>
      </c>
      <c r="BJ284" s="18" t="s">
        <v>82</v>
      </c>
      <c r="BK284" s="159">
        <f>ROUND(I284*H284,2)</f>
        <v>0</v>
      </c>
      <c r="BL284" s="18" t="s">
        <v>178</v>
      </c>
      <c r="BM284" s="18" t="s">
        <v>2959</v>
      </c>
    </row>
    <row r="285" spans="2:47" s="1" customFormat="1" ht="12">
      <c r="B285" s="32"/>
      <c r="D285" s="160" t="s">
        <v>180</v>
      </c>
      <c r="F285" s="161" t="s">
        <v>2678</v>
      </c>
      <c r="I285" s="93"/>
      <c r="L285" s="32"/>
      <c r="M285" s="162"/>
      <c r="N285" s="51"/>
      <c r="O285" s="51"/>
      <c r="P285" s="51"/>
      <c r="Q285" s="51"/>
      <c r="R285" s="51"/>
      <c r="S285" s="51"/>
      <c r="T285" s="52"/>
      <c r="AT285" s="18" t="s">
        <v>180</v>
      </c>
      <c r="AU285" s="18" t="s">
        <v>84</v>
      </c>
    </row>
    <row r="286" spans="2:51" s="14" customFormat="1" ht="12">
      <c r="B286" s="179"/>
      <c r="D286" s="160" t="s">
        <v>182</v>
      </c>
      <c r="E286" s="180" t="s">
        <v>3</v>
      </c>
      <c r="F286" s="181" t="s">
        <v>2668</v>
      </c>
      <c r="H286" s="180" t="s">
        <v>3</v>
      </c>
      <c r="I286" s="182"/>
      <c r="L286" s="179"/>
      <c r="M286" s="183"/>
      <c r="N286" s="184"/>
      <c r="O286" s="184"/>
      <c r="P286" s="184"/>
      <c r="Q286" s="184"/>
      <c r="R286" s="184"/>
      <c r="S286" s="184"/>
      <c r="T286" s="185"/>
      <c r="AT286" s="180" t="s">
        <v>182</v>
      </c>
      <c r="AU286" s="180" t="s">
        <v>84</v>
      </c>
      <c r="AV286" s="14" t="s">
        <v>82</v>
      </c>
      <c r="AW286" s="14" t="s">
        <v>34</v>
      </c>
      <c r="AX286" s="14" t="s">
        <v>74</v>
      </c>
      <c r="AY286" s="180" t="s">
        <v>171</v>
      </c>
    </row>
    <row r="287" spans="2:51" s="14" customFormat="1" ht="12">
      <c r="B287" s="179"/>
      <c r="D287" s="160" t="s">
        <v>182</v>
      </c>
      <c r="E287" s="180" t="s">
        <v>3</v>
      </c>
      <c r="F287" s="181" t="s">
        <v>913</v>
      </c>
      <c r="H287" s="180" t="s">
        <v>3</v>
      </c>
      <c r="I287" s="182"/>
      <c r="L287" s="179"/>
      <c r="M287" s="183"/>
      <c r="N287" s="184"/>
      <c r="O287" s="184"/>
      <c r="P287" s="184"/>
      <c r="Q287" s="184"/>
      <c r="R287" s="184"/>
      <c r="S287" s="184"/>
      <c r="T287" s="185"/>
      <c r="AT287" s="180" t="s">
        <v>182</v>
      </c>
      <c r="AU287" s="180" t="s">
        <v>84</v>
      </c>
      <c r="AV287" s="14" t="s">
        <v>82</v>
      </c>
      <c r="AW287" s="14" t="s">
        <v>34</v>
      </c>
      <c r="AX287" s="14" t="s">
        <v>74</v>
      </c>
      <c r="AY287" s="180" t="s">
        <v>171</v>
      </c>
    </row>
    <row r="288" spans="2:51" s="12" customFormat="1" ht="12">
      <c r="B288" s="163"/>
      <c r="D288" s="160" t="s">
        <v>182</v>
      </c>
      <c r="E288" s="164" t="s">
        <v>3</v>
      </c>
      <c r="F288" s="165" t="s">
        <v>2679</v>
      </c>
      <c r="H288" s="166">
        <v>48.6</v>
      </c>
      <c r="I288" s="167"/>
      <c r="L288" s="163"/>
      <c r="M288" s="168"/>
      <c r="N288" s="169"/>
      <c r="O288" s="169"/>
      <c r="P288" s="169"/>
      <c r="Q288" s="169"/>
      <c r="R288" s="169"/>
      <c r="S288" s="169"/>
      <c r="T288" s="170"/>
      <c r="AT288" s="164" t="s">
        <v>182</v>
      </c>
      <c r="AU288" s="164" t="s">
        <v>84</v>
      </c>
      <c r="AV288" s="12" t="s">
        <v>84</v>
      </c>
      <c r="AW288" s="12" t="s">
        <v>34</v>
      </c>
      <c r="AX288" s="12" t="s">
        <v>82</v>
      </c>
      <c r="AY288" s="164" t="s">
        <v>171</v>
      </c>
    </row>
    <row r="289" spans="2:65" s="1" customFormat="1" ht="16.5" customHeight="1">
      <c r="B289" s="147"/>
      <c r="C289" s="148" t="s">
        <v>495</v>
      </c>
      <c r="D289" s="148" t="s">
        <v>173</v>
      </c>
      <c r="E289" s="149" t="s">
        <v>916</v>
      </c>
      <c r="F289" s="150" t="s">
        <v>917</v>
      </c>
      <c r="G289" s="151" t="s">
        <v>176</v>
      </c>
      <c r="H289" s="152">
        <v>48.6</v>
      </c>
      <c r="I289" s="153"/>
      <c r="J289" s="154">
        <f>ROUND(I289*H289,2)</f>
        <v>0</v>
      </c>
      <c r="K289" s="150" t="s">
        <v>177</v>
      </c>
      <c r="L289" s="32"/>
      <c r="M289" s="155" t="s">
        <v>3</v>
      </c>
      <c r="N289" s="156" t="s">
        <v>45</v>
      </c>
      <c r="O289" s="51"/>
      <c r="P289" s="157">
        <f>O289*H289</f>
        <v>0</v>
      </c>
      <c r="Q289" s="157">
        <v>4E-05</v>
      </c>
      <c r="R289" s="157">
        <f>Q289*H289</f>
        <v>0.0019440000000000002</v>
      </c>
      <c r="S289" s="157">
        <v>0</v>
      </c>
      <c r="T289" s="158">
        <f>S289*H289</f>
        <v>0</v>
      </c>
      <c r="AR289" s="18" t="s">
        <v>178</v>
      </c>
      <c r="AT289" s="18" t="s">
        <v>173</v>
      </c>
      <c r="AU289" s="18" t="s">
        <v>84</v>
      </c>
      <c r="AY289" s="18" t="s">
        <v>171</v>
      </c>
      <c r="BE289" s="159">
        <f>IF(N289="základní",J289,0)</f>
        <v>0</v>
      </c>
      <c r="BF289" s="159">
        <f>IF(N289="snížená",J289,0)</f>
        <v>0</v>
      </c>
      <c r="BG289" s="159">
        <f>IF(N289="zákl. přenesená",J289,0)</f>
        <v>0</v>
      </c>
      <c r="BH289" s="159">
        <f>IF(N289="sníž. přenesená",J289,0)</f>
        <v>0</v>
      </c>
      <c r="BI289" s="159">
        <f>IF(N289="nulová",J289,0)</f>
        <v>0</v>
      </c>
      <c r="BJ289" s="18" t="s">
        <v>82</v>
      </c>
      <c r="BK289" s="159">
        <f>ROUND(I289*H289,2)</f>
        <v>0</v>
      </c>
      <c r="BL289" s="18" t="s">
        <v>178</v>
      </c>
      <c r="BM289" s="18" t="s">
        <v>2960</v>
      </c>
    </row>
    <row r="290" spans="2:47" s="1" customFormat="1" ht="19.5">
      <c r="B290" s="32"/>
      <c r="D290" s="160" t="s">
        <v>180</v>
      </c>
      <c r="F290" s="161" t="s">
        <v>919</v>
      </c>
      <c r="I290" s="93"/>
      <c r="L290" s="32"/>
      <c r="M290" s="162"/>
      <c r="N290" s="51"/>
      <c r="O290" s="51"/>
      <c r="P290" s="51"/>
      <c r="Q290" s="51"/>
      <c r="R290" s="51"/>
      <c r="S290" s="51"/>
      <c r="T290" s="52"/>
      <c r="AT290" s="18" t="s">
        <v>180</v>
      </c>
      <c r="AU290" s="18" t="s">
        <v>84</v>
      </c>
    </row>
    <row r="291" spans="2:51" s="14" customFormat="1" ht="12">
      <c r="B291" s="179"/>
      <c r="D291" s="160" t="s">
        <v>182</v>
      </c>
      <c r="E291" s="180" t="s">
        <v>3</v>
      </c>
      <c r="F291" s="181" t="s">
        <v>2668</v>
      </c>
      <c r="H291" s="180" t="s">
        <v>3</v>
      </c>
      <c r="I291" s="182"/>
      <c r="L291" s="179"/>
      <c r="M291" s="183"/>
      <c r="N291" s="184"/>
      <c r="O291" s="184"/>
      <c r="P291" s="184"/>
      <c r="Q291" s="184"/>
      <c r="R291" s="184"/>
      <c r="S291" s="184"/>
      <c r="T291" s="185"/>
      <c r="AT291" s="180" t="s">
        <v>182</v>
      </c>
      <c r="AU291" s="180" t="s">
        <v>84</v>
      </c>
      <c r="AV291" s="14" t="s">
        <v>82</v>
      </c>
      <c r="AW291" s="14" t="s">
        <v>34</v>
      </c>
      <c r="AX291" s="14" t="s">
        <v>74</v>
      </c>
      <c r="AY291" s="180" t="s">
        <v>171</v>
      </c>
    </row>
    <row r="292" spans="2:51" s="14" customFormat="1" ht="12">
      <c r="B292" s="179"/>
      <c r="D292" s="160" t="s">
        <v>182</v>
      </c>
      <c r="E292" s="180" t="s">
        <v>3</v>
      </c>
      <c r="F292" s="181" t="s">
        <v>913</v>
      </c>
      <c r="H292" s="180" t="s">
        <v>3</v>
      </c>
      <c r="I292" s="182"/>
      <c r="L292" s="179"/>
      <c r="M292" s="183"/>
      <c r="N292" s="184"/>
      <c r="O292" s="184"/>
      <c r="P292" s="184"/>
      <c r="Q292" s="184"/>
      <c r="R292" s="184"/>
      <c r="S292" s="184"/>
      <c r="T292" s="185"/>
      <c r="AT292" s="180" t="s">
        <v>182</v>
      </c>
      <c r="AU292" s="180" t="s">
        <v>84</v>
      </c>
      <c r="AV292" s="14" t="s">
        <v>82</v>
      </c>
      <c r="AW292" s="14" t="s">
        <v>34</v>
      </c>
      <c r="AX292" s="14" t="s">
        <v>74</v>
      </c>
      <c r="AY292" s="180" t="s">
        <v>171</v>
      </c>
    </row>
    <row r="293" spans="2:51" s="12" customFormat="1" ht="12">
      <c r="B293" s="163"/>
      <c r="D293" s="160" t="s">
        <v>182</v>
      </c>
      <c r="E293" s="164" t="s">
        <v>3</v>
      </c>
      <c r="F293" s="165" t="s">
        <v>2679</v>
      </c>
      <c r="H293" s="166">
        <v>48.6</v>
      </c>
      <c r="I293" s="167"/>
      <c r="L293" s="163"/>
      <c r="M293" s="168"/>
      <c r="N293" s="169"/>
      <c r="O293" s="169"/>
      <c r="P293" s="169"/>
      <c r="Q293" s="169"/>
      <c r="R293" s="169"/>
      <c r="S293" s="169"/>
      <c r="T293" s="170"/>
      <c r="AT293" s="164" t="s">
        <v>182</v>
      </c>
      <c r="AU293" s="164" t="s">
        <v>84</v>
      </c>
      <c r="AV293" s="12" t="s">
        <v>84</v>
      </c>
      <c r="AW293" s="12" t="s">
        <v>34</v>
      </c>
      <c r="AX293" s="12" t="s">
        <v>82</v>
      </c>
      <c r="AY293" s="164" t="s">
        <v>171</v>
      </c>
    </row>
    <row r="294" spans="2:63" s="11" customFormat="1" ht="22.9" customHeight="1">
      <c r="B294" s="134"/>
      <c r="D294" s="135" t="s">
        <v>73</v>
      </c>
      <c r="E294" s="145" t="s">
        <v>935</v>
      </c>
      <c r="F294" s="145" t="s">
        <v>936</v>
      </c>
      <c r="I294" s="137"/>
      <c r="J294" s="146">
        <f>BK294</f>
        <v>0</v>
      </c>
      <c r="L294" s="134"/>
      <c r="M294" s="139"/>
      <c r="N294" s="140"/>
      <c r="O294" s="140"/>
      <c r="P294" s="141">
        <f>SUM(P295:P296)</f>
        <v>0</v>
      </c>
      <c r="Q294" s="140"/>
      <c r="R294" s="141">
        <f>SUM(R295:R296)</f>
        <v>0</v>
      </c>
      <c r="S294" s="140"/>
      <c r="T294" s="142">
        <f>SUM(T295:T296)</f>
        <v>0</v>
      </c>
      <c r="AR294" s="135" t="s">
        <v>82</v>
      </c>
      <c r="AT294" s="143" t="s">
        <v>73</v>
      </c>
      <c r="AU294" s="143" t="s">
        <v>82</v>
      </c>
      <c r="AY294" s="135" t="s">
        <v>171</v>
      </c>
      <c r="BK294" s="144">
        <f>SUM(BK295:BK296)</f>
        <v>0</v>
      </c>
    </row>
    <row r="295" spans="2:65" s="1" customFormat="1" ht="16.5" customHeight="1">
      <c r="B295" s="147"/>
      <c r="C295" s="148" t="s">
        <v>500</v>
      </c>
      <c r="D295" s="148" t="s">
        <v>173</v>
      </c>
      <c r="E295" s="149" t="s">
        <v>2684</v>
      </c>
      <c r="F295" s="150" t="s">
        <v>2685</v>
      </c>
      <c r="G295" s="151" t="s">
        <v>235</v>
      </c>
      <c r="H295" s="152">
        <v>25.859</v>
      </c>
      <c r="I295" s="153"/>
      <c r="J295" s="154">
        <f>ROUND(I295*H295,2)</f>
        <v>0</v>
      </c>
      <c r="K295" s="150" t="s">
        <v>177</v>
      </c>
      <c r="L295" s="32"/>
      <c r="M295" s="155" t="s">
        <v>3</v>
      </c>
      <c r="N295" s="156" t="s">
        <v>45</v>
      </c>
      <c r="O295" s="51"/>
      <c r="P295" s="157">
        <f>O295*H295</f>
        <v>0</v>
      </c>
      <c r="Q295" s="157">
        <v>0</v>
      </c>
      <c r="R295" s="157">
        <f>Q295*H295</f>
        <v>0</v>
      </c>
      <c r="S295" s="157">
        <v>0</v>
      </c>
      <c r="T295" s="158">
        <f>S295*H295</f>
        <v>0</v>
      </c>
      <c r="AR295" s="18" t="s">
        <v>178</v>
      </c>
      <c r="AT295" s="18" t="s">
        <v>173</v>
      </c>
      <c r="AU295" s="18" t="s">
        <v>84</v>
      </c>
      <c r="AY295" s="18" t="s">
        <v>171</v>
      </c>
      <c r="BE295" s="159">
        <f>IF(N295="základní",J295,0)</f>
        <v>0</v>
      </c>
      <c r="BF295" s="159">
        <f>IF(N295="snížená",J295,0)</f>
        <v>0</v>
      </c>
      <c r="BG295" s="159">
        <f>IF(N295="zákl. přenesená",J295,0)</f>
        <v>0</v>
      </c>
      <c r="BH295" s="159">
        <f>IF(N295="sníž. přenesená",J295,0)</f>
        <v>0</v>
      </c>
      <c r="BI295" s="159">
        <f>IF(N295="nulová",J295,0)</f>
        <v>0</v>
      </c>
      <c r="BJ295" s="18" t="s">
        <v>82</v>
      </c>
      <c r="BK295" s="159">
        <f>ROUND(I295*H295,2)</f>
        <v>0</v>
      </c>
      <c r="BL295" s="18" t="s">
        <v>178</v>
      </c>
      <c r="BM295" s="18" t="s">
        <v>2961</v>
      </c>
    </row>
    <row r="296" spans="2:47" s="1" customFormat="1" ht="19.5">
      <c r="B296" s="32"/>
      <c r="D296" s="160" t="s">
        <v>180</v>
      </c>
      <c r="F296" s="161" t="s">
        <v>2687</v>
      </c>
      <c r="I296" s="93"/>
      <c r="L296" s="32"/>
      <c r="M296" s="162"/>
      <c r="N296" s="51"/>
      <c r="O296" s="51"/>
      <c r="P296" s="51"/>
      <c r="Q296" s="51"/>
      <c r="R296" s="51"/>
      <c r="S296" s="51"/>
      <c r="T296" s="52"/>
      <c r="AT296" s="18" t="s">
        <v>180</v>
      </c>
      <c r="AU296" s="18" t="s">
        <v>84</v>
      </c>
    </row>
    <row r="297" spans="2:63" s="11" customFormat="1" ht="25.9" customHeight="1">
      <c r="B297" s="134"/>
      <c r="D297" s="135" t="s">
        <v>73</v>
      </c>
      <c r="E297" s="136" t="s">
        <v>942</v>
      </c>
      <c r="F297" s="136" t="s">
        <v>943</v>
      </c>
      <c r="I297" s="137"/>
      <c r="J297" s="138">
        <f>BK297</f>
        <v>0</v>
      </c>
      <c r="L297" s="134"/>
      <c r="M297" s="139"/>
      <c r="N297" s="140"/>
      <c r="O297" s="140"/>
      <c r="P297" s="141">
        <f>P298+P350+P355+P393+P410+P532+P612+P624+P650+P673</f>
        <v>0</v>
      </c>
      <c r="Q297" s="140"/>
      <c r="R297" s="141">
        <f>R298+R350+R355+R393+R410+R532+R612+R624+R650+R673</f>
        <v>4.069610699999999</v>
      </c>
      <c r="S297" s="140"/>
      <c r="T297" s="142">
        <f>T298+T350+T355+T393+T410+T532+T612+T624+T650+T673</f>
        <v>0</v>
      </c>
      <c r="AR297" s="135" t="s">
        <v>84</v>
      </c>
      <c r="AT297" s="143" t="s">
        <v>73</v>
      </c>
      <c r="AU297" s="143" t="s">
        <v>74</v>
      </c>
      <c r="AY297" s="135" t="s">
        <v>171</v>
      </c>
      <c r="BK297" s="144">
        <f>BK298+BK350+BK355+BK393+BK410+BK532+BK612+BK624+BK650+BK673</f>
        <v>0</v>
      </c>
    </row>
    <row r="298" spans="2:63" s="11" customFormat="1" ht="22.9" customHeight="1">
      <c r="B298" s="134"/>
      <c r="D298" s="135" t="s">
        <v>73</v>
      </c>
      <c r="E298" s="145" t="s">
        <v>1045</v>
      </c>
      <c r="F298" s="145" t="s">
        <v>1046</v>
      </c>
      <c r="I298" s="137"/>
      <c r="J298" s="146">
        <f>BK298</f>
        <v>0</v>
      </c>
      <c r="L298" s="134"/>
      <c r="M298" s="139"/>
      <c r="N298" s="140"/>
      <c r="O298" s="140"/>
      <c r="P298" s="141">
        <f>SUM(P299:P349)</f>
        <v>0</v>
      </c>
      <c r="Q298" s="140"/>
      <c r="R298" s="141">
        <f>SUM(R299:R349)</f>
        <v>0.4423994</v>
      </c>
      <c r="S298" s="140"/>
      <c r="T298" s="142">
        <f>SUM(T299:T349)</f>
        <v>0</v>
      </c>
      <c r="AR298" s="135" t="s">
        <v>84</v>
      </c>
      <c r="AT298" s="143" t="s">
        <v>73</v>
      </c>
      <c r="AU298" s="143" t="s">
        <v>82</v>
      </c>
      <c r="AY298" s="135" t="s">
        <v>171</v>
      </c>
      <c r="BK298" s="144">
        <f>SUM(BK299:BK349)</f>
        <v>0</v>
      </c>
    </row>
    <row r="299" spans="2:65" s="1" customFormat="1" ht="16.5" customHeight="1">
      <c r="B299" s="147"/>
      <c r="C299" s="148" t="s">
        <v>506</v>
      </c>
      <c r="D299" s="148" t="s">
        <v>173</v>
      </c>
      <c r="E299" s="149" t="s">
        <v>2962</v>
      </c>
      <c r="F299" s="150" t="s">
        <v>2963</v>
      </c>
      <c r="G299" s="151" t="s">
        <v>176</v>
      </c>
      <c r="H299" s="152">
        <v>91.1</v>
      </c>
      <c r="I299" s="153"/>
      <c r="J299" s="154">
        <f>ROUND(I299*H299,2)</f>
        <v>0</v>
      </c>
      <c r="K299" s="150" t="s">
        <v>177</v>
      </c>
      <c r="L299" s="32"/>
      <c r="M299" s="155" t="s">
        <v>3</v>
      </c>
      <c r="N299" s="156" t="s">
        <v>45</v>
      </c>
      <c r="O299" s="51"/>
      <c r="P299" s="157">
        <f>O299*H299</f>
        <v>0</v>
      </c>
      <c r="Q299" s="157">
        <v>0</v>
      </c>
      <c r="R299" s="157">
        <f>Q299*H299</f>
        <v>0</v>
      </c>
      <c r="S299" s="157">
        <v>0</v>
      </c>
      <c r="T299" s="158">
        <f>S299*H299</f>
        <v>0</v>
      </c>
      <c r="AR299" s="18" t="s">
        <v>386</v>
      </c>
      <c r="AT299" s="18" t="s">
        <v>173</v>
      </c>
      <c r="AU299" s="18" t="s">
        <v>84</v>
      </c>
      <c r="AY299" s="18" t="s">
        <v>171</v>
      </c>
      <c r="BE299" s="159">
        <f>IF(N299="základní",J299,0)</f>
        <v>0</v>
      </c>
      <c r="BF299" s="159">
        <f>IF(N299="snížená",J299,0)</f>
        <v>0</v>
      </c>
      <c r="BG299" s="159">
        <f>IF(N299="zákl. přenesená",J299,0)</f>
        <v>0</v>
      </c>
      <c r="BH299" s="159">
        <f>IF(N299="sníž. přenesená",J299,0)</f>
        <v>0</v>
      </c>
      <c r="BI299" s="159">
        <f>IF(N299="nulová",J299,0)</f>
        <v>0</v>
      </c>
      <c r="BJ299" s="18" t="s">
        <v>82</v>
      </c>
      <c r="BK299" s="159">
        <f>ROUND(I299*H299,2)</f>
        <v>0</v>
      </c>
      <c r="BL299" s="18" t="s">
        <v>386</v>
      </c>
      <c r="BM299" s="18" t="s">
        <v>2964</v>
      </c>
    </row>
    <row r="300" spans="2:47" s="1" customFormat="1" ht="12">
      <c r="B300" s="32"/>
      <c r="D300" s="160" t="s">
        <v>180</v>
      </c>
      <c r="F300" s="161" t="s">
        <v>2965</v>
      </c>
      <c r="I300" s="93"/>
      <c r="L300" s="32"/>
      <c r="M300" s="162"/>
      <c r="N300" s="51"/>
      <c r="O300" s="51"/>
      <c r="P300" s="51"/>
      <c r="Q300" s="51"/>
      <c r="R300" s="51"/>
      <c r="S300" s="51"/>
      <c r="T300" s="52"/>
      <c r="AT300" s="18" t="s">
        <v>180</v>
      </c>
      <c r="AU300" s="18" t="s">
        <v>84</v>
      </c>
    </row>
    <row r="301" spans="2:51" s="14" customFormat="1" ht="12">
      <c r="B301" s="179"/>
      <c r="D301" s="160" t="s">
        <v>182</v>
      </c>
      <c r="E301" s="180" t="s">
        <v>3</v>
      </c>
      <c r="F301" s="181" t="s">
        <v>913</v>
      </c>
      <c r="H301" s="180" t="s">
        <v>3</v>
      </c>
      <c r="I301" s="182"/>
      <c r="L301" s="179"/>
      <c r="M301" s="183"/>
      <c r="N301" s="184"/>
      <c r="O301" s="184"/>
      <c r="P301" s="184"/>
      <c r="Q301" s="184"/>
      <c r="R301" s="184"/>
      <c r="S301" s="184"/>
      <c r="T301" s="185"/>
      <c r="AT301" s="180" t="s">
        <v>182</v>
      </c>
      <c r="AU301" s="180" t="s">
        <v>84</v>
      </c>
      <c r="AV301" s="14" t="s">
        <v>82</v>
      </c>
      <c r="AW301" s="14" t="s">
        <v>34</v>
      </c>
      <c r="AX301" s="14" t="s">
        <v>74</v>
      </c>
      <c r="AY301" s="180" t="s">
        <v>171</v>
      </c>
    </row>
    <row r="302" spans="2:51" s="12" customFormat="1" ht="12">
      <c r="B302" s="163"/>
      <c r="D302" s="160" t="s">
        <v>182</v>
      </c>
      <c r="E302" s="164" t="s">
        <v>3</v>
      </c>
      <c r="F302" s="165" t="s">
        <v>2838</v>
      </c>
      <c r="H302" s="166">
        <v>91.1</v>
      </c>
      <c r="I302" s="167"/>
      <c r="L302" s="163"/>
      <c r="M302" s="168"/>
      <c r="N302" s="169"/>
      <c r="O302" s="169"/>
      <c r="P302" s="169"/>
      <c r="Q302" s="169"/>
      <c r="R302" s="169"/>
      <c r="S302" s="169"/>
      <c r="T302" s="170"/>
      <c r="AT302" s="164" t="s">
        <v>182</v>
      </c>
      <c r="AU302" s="164" t="s">
        <v>84</v>
      </c>
      <c r="AV302" s="12" t="s">
        <v>84</v>
      </c>
      <c r="AW302" s="12" t="s">
        <v>34</v>
      </c>
      <c r="AX302" s="12" t="s">
        <v>74</v>
      </c>
      <c r="AY302" s="164" t="s">
        <v>171</v>
      </c>
    </row>
    <row r="303" spans="2:51" s="13" customFormat="1" ht="12">
      <c r="B303" s="171"/>
      <c r="D303" s="160" t="s">
        <v>182</v>
      </c>
      <c r="E303" s="172" t="s">
        <v>3</v>
      </c>
      <c r="F303" s="173" t="s">
        <v>201</v>
      </c>
      <c r="H303" s="174">
        <v>91.1</v>
      </c>
      <c r="I303" s="175"/>
      <c r="L303" s="171"/>
      <c r="M303" s="176"/>
      <c r="N303" s="177"/>
      <c r="O303" s="177"/>
      <c r="P303" s="177"/>
      <c r="Q303" s="177"/>
      <c r="R303" s="177"/>
      <c r="S303" s="177"/>
      <c r="T303" s="178"/>
      <c r="AT303" s="172" t="s">
        <v>182</v>
      </c>
      <c r="AU303" s="172" t="s">
        <v>84</v>
      </c>
      <c r="AV303" s="13" t="s">
        <v>178</v>
      </c>
      <c r="AW303" s="13" t="s">
        <v>34</v>
      </c>
      <c r="AX303" s="13" t="s">
        <v>82</v>
      </c>
      <c r="AY303" s="172" t="s">
        <v>171</v>
      </c>
    </row>
    <row r="304" spans="2:65" s="1" customFormat="1" ht="16.5" customHeight="1">
      <c r="B304" s="147"/>
      <c r="C304" s="189" t="s">
        <v>540</v>
      </c>
      <c r="D304" s="189" t="s">
        <v>408</v>
      </c>
      <c r="E304" s="190" t="s">
        <v>2966</v>
      </c>
      <c r="F304" s="191" t="s">
        <v>2967</v>
      </c>
      <c r="G304" s="192" t="s">
        <v>176</v>
      </c>
      <c r="H304" s="193">
        <v>92.922</v>
      </c>
      <c r="I304" s="194"/>
      <c r="J304" s="195">
        <f>ROUND(I304*H304,2)</f>
        <v>0</v>
      </c>
      <c r="K304" s="191" t="s">
        <v>177</v>
      </c>
      <c r="L304" s="196"/>
      <c r="M304" s="197" t="s">
        <v>3</v>
      </c>
      <c r="N304" s="198" t="s">
        <v>45</v>
      </c>
      <c r="O304" s="51"/>
      <c r="P304" s="157">
        <f>O304*H304</f>
        <v>0</v>
      </c>
      <c r="Q304" s="157">
        <v>0.003</v>
      </c>
      <c r="R304" s="157">
        <f>Q304*H304</f>
        <v>0.278766</v>
      </c>
      <c r="S304" s="157">
        <v>0</v>
      </c>
      <c r="T304" s="158">
        <f>S304*H304</f>
        <v>0</v>
      </c>
      <c r="AR304" s="18" t="s">
        <v>506</v>
      </c>
      <c r="AT304" s="18" t="s">
        <v>408</v>
      </c>
      <c r="AU304" s="18" t="s">
        <v>84</v>
      </c>
      <c r="AY304" s="18" t="s">
        <v>171</v>
      </c>
      <c r="BE304" s="159">
        <f>IF(N304="základní",J304,0)</f>
        <v>0</v>
      </c>
      <c r="BF304" s="159">
        <f>IF(N304="snížená",J304,0)</f>
        <v>0</v>
      </c>
      <c r="BG304" s="159">
        <f>IF(N304="zákl. přenesená",J304,0)</f>
        <v>0</v>
      </c>
      <c r="BH304" s="159">
        <f>IF(N304="sníž. přenesená",J304,0)</f>
        <v>0</v>
      </c>
      <c r="BI304" s="159">
        <f>IF(N304="nulová",J304,0)</f>
        <v>0</v>
      </c>
      <c r="BJ304" s="18" t="s">
        <v>82</v>
      </c>
      <c r="BK304" s="159">
        <f>ROUND(I304*H304,2)</f>
        <v>0</v>
      </c>
      <c r="BL304" s="18" t="s">
        <v>386</v>
      </c>
      <c r="BM304" s="18" t="s">
        <v>2968</v>
      </c>
    </row>
    <row r="305" spans="2:47" s="1" customFormat="1" ht="12">
      <c r="B305" s="32"/>
      <c r="D305" s="160" t="s">
        <v>180</v>
      </c>
      <c r="F305" s="161" t="s">
        <v>2967</v>
      </c>
      <c r="I305" s="93"/>
      <c r="L305" s="32"/>
      <c r="M305" s="162"/>
      <c r="N305" s="51"/>
      <c r="O305" s="51"/>
      <c r="P305" s="51"/>
      <c r="Q305" s="51"/>
      <c r="R305" s="51"/>
      <c r="S305" s="51"/>
      <c r="T305" s="52"/>
      <c r="AT305" s="18" t="s">
        <v>180</v>
      </c>
      <c r="AU305" s="18" t="s">
        <v>84</v>
      </c>
    </row>
    <row r="306" spans="2:51" s="12" customFormat="1" ht="12">
      <c r="B306" s="163"/>
      <c r="D306" s="160" t="s">
        <v>182</v>
      </c>
      <c r="F306" s="165" t="s">
        <v>2969</v>
      </c>
      <c r="H306" s="166">
        <v>92.922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4" t="s">
        <v>182</v>
      </c>
      <c r="AU306" s="164" t="s">
        <v>84</v>
      </c>
      <c r="AV306" s="12" t="s">
        <v>84</v>
      </c>
      <c r="AW306" s="12" t="s">
        <v>4</v>
      </c>
      <c r="AX306" s="12" t="s">
        <v>82</v>
      </c>
      <c r="AY306" s="164" t="s">
        <v>171</v>
      </c>
    </row>
    <row r="307" spans="2:65" s="1" customFormat="1" ht="16.5" customHeight="1">
      <c r="B307" s="147"/>
      <c r="C307" s="148" t="s">
        <v>570</v>
      </c>
      <c r="D307" s="148" t="s">
        <v>173</v>
      </c>
      <c r="E307" s="149" t="s">
        <v>2970</v>
      </c>
      <c r="F307" s="150" t="s">
        <v>2971</v>
      </c>
      <c r="G307" s="151" t="s">
        <v>176</v>
      </c>
      <c r="H307" s="152">
        <v>6.1</v>
      </c>
      <c r="I307" s="153"/>
      <c r="J307" s="154">
        <f>ROUND(I307*H307,2)</f>
        <v>0</v>
      </c>
      <c r="K307" s="150" t="s">
        <v>177</v>
      </c>
      <c r="L307" s="32"/>
      <c r="M307" s="155" t="s">
        <v>3</v>
      </c>
      <c r="N307" s="156" t="s">
        <v>45</v>
      </c>
      <c r="O307" s="51"/>
      <c r="P307" s="157">
        <f>O307*H307</f>
        <v>0</v>
      </c>
      <c r="Q307" s="157">
        <v>0</v>
      </c>
      <c r="R307" s="157">
        <f>Q307*H307</f>
        <v>0</v>
      </c>
      <c r="S307" s="157">
        <v>0</v>
      </c>
      <c r="T307" s="158">
        <f>S307*H307</f>
        <v>0</v>
      </c>
      <c r="AR307" s="18" t="s">
        <v>386</v>
      </c>
      <c r="AT307" s="18" t="s">
        <v>173</v>
      </c>
      <c r="AU307" s="18" t="s">
        <v>84</v>
      </c>
      <c r="AY307" s="18" t="s">
        <v>171</v>
      </c>
      <c r="BE307" s="159">
        <f>IF(N307="základní",J307,0)</f>
        <v>0</v>
      </c>
      <c r="BF307" s="159">
        <f>IF(N307="snížená",J307,0)</f>
        <v>0</v>
      </c>
      <c r="BG307" s="159">
        <f>IF(N307="zákl. přenesená",J307,0)</f>
        <v>0</v>
      </c>
      <c r="BH307" s="159">
        <f>IF(N307="sníž. přenesená",J307,0)</f>
        <v>0</v>
      </c>
      <c r="BI307" s="159">
        <f>IF(N307="nulová",J307,0)</f>
        <v>0</v>
      </c>
      <c r="BJ307" s="18" t="s">
        <v>82</v>
      </c>
      <c r="BK307" s="159">
        <f>ROUND(I307*H307,2)</f>
        <v>0</v>
      </c>
      <c r="BL307" s="18" t="s">
        <v>386</v>
      </c>
      <c r="BM307" s="18" t="s">
        <v>2972</v>
      </c>
    </row>
    <row r="308" spans="2:47" s="1" customFormat="1" ht="12">
      <c r="B308" s="32"/>
      <c r="D308" s="160" t="s">
        <v>180</v>
      </c>
      <c r="F308" s="161" t="s">
        <v>2973</v>
      </c>
      <c r="I308" s="93"/>
      <c r="L308" s="32"/>
      <c r="M308" s="162"/>
      <c r="N308" s="51"/>
      <c r="O308" s="51"/>
      <c r="P308" s="51"/>
      <c r="Q308" s="51"/>
      <c r="R308" s="51"/>
      <c r="S308" s="51"/>
      <c r="T308" s="52"/>
      <c r="AT308" s="18" t="s">
        <v>180</v>
      </c>
      <c r="AU308" s="18" t="s">
        <v>84</v>
      </c>
    </row>
    <row r="309" spans="2:51" s="14" customFormat="1" ht="12">
      <c r="B309" s="179"/>
      <c r="D309" s="160" t="s">
        <v>182</v>
      </c>
      <c r="E309" s="180" t="s">
        <v>3</v>
      </c>
      <c r="F309" s="181" t="s">
        <v>913</v>
      </c>
      <c r="H309" s="180" t="s">
        <v>3</v>
      </c>
      <c r="I309" s="182"/>
      <c r="L309" s="179"/>
      <c r="M309" s="183"/>
      <c r="N309" s="184"/>
      <c r="O309" s="184"/>
      <c r="P309" s="184"/>
      <c r="Q309" s="184"/>
      <c r="R309" s="184"/>
      <c r="S309" s="184"/>
      <c r="T309" s="185"/>
      <c r="AT309" s="180" t="s">
        <v>182</v>
      </c>
      <c r="AU309" s="180" t="s">
        <v>84</v>
      </c>
      <c r="AV309" s="14" t="s">
        <v>82</v>
      </c>
      <c r="AW309" s="14" t="s">
        <v>34</v>
      </c>
      <c r="AX309" s="14" t="s">
        <v>74</v>
      </c>
      <c r="AY309" s="180" t="s">
        <v>171</v>
      </c>
    </row>
    <row r="310" spans="2:51" s="12" customFormat="1" ht="12">
      <c r="B310" s="163"/>
      <c r="D310" s="160" t="s">
        <v>182</v>
      </c>
      <c r="E310" s="164" t="s">
        <v>3</v>
      </c>
      <c r="F310" s="165" t="s">
        <v>2974</v>
      </c>
      <c r="H310" s="166">
        <v>6.1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4" t="s">
        <v>182</v>
      </c>
      <c r="AU310" s="164" t="s">
        <v>84</v>
      </c>
      <c r="AV310" s="12" t="s">
        <v>84</v>
      </c>
      <c r="AW310" s="12" t="s">
        <v>34</v>
      </c>
      <c r="AX310" s="12" t="s">
        <v>82</v>
      </c>
      <c r="AY310" s="164" t="s">
        <v>171</v>
      </c>
    </row>
    <row r="311" spans="2:65" s="1" customFormat="1" ht="16.5" customHeight="1">
      <c r="B311" s="147"/>
      <c r="C311" s="189" t="s">
        <v>575</v>
      </c>
      <c r="D311" s="189" t="s">
        <v>408</v>
      </c>
      <c r="E311" s="190" t="s">
        <v>2975</v>
      </c>
      <c r="F311" s="191" t="s">
        <v>2976</v>
      </c>
      <c r="G311" s="192" t="s">
        <v>176</v>
      </c>
      <c r="H311" s="193">
        <v>12.444</v>
      </c>
      <c r="I311" s="194"/>
      <c r="J311" s="195">
        <f>ROUND(I311*H311,2)</f>
        <v>0</v>
      </c>
      <c r="K311" s="191" t="s">
        <v>177</v>
      </c>
      <c r="L311" s="196"/>
      <c r="M311" s="197" t="s">
        <v>3</v>
      </c>
      <c r="N311" s="198" t="s">
        <v>45</v>
      </c>
      <c r="O311" s="51"/>
      <c r="P311" s="157">
        <f>O311*H311</f>
        <v>0</v>
      </c>
      <c r="Q311" s="157">
        <v>0.003</v>
      </c>
      <c r="R311" s="157">
        <f>Q311*H311</f>
        <v>0.037332000000000004</v>
      </c>
      <c r="S311" s="157">
        <v>0</v>
      </c>
      <c r="T311" s="158">
        <f>S311*H311</f>
        <v>0</v>
      </c>
      <c r="AR311" s="18" t="s">
        <v>506</v>
      </c>
      <c r="AT311" s="18" t="s">
        <v>408</v>
      </c>
      <c r="AU311" s="18" t="s">
        <v>84</v>
      </c>
      <c r="AY311" s="18" t="s">
        <v>171</v>
      </c>
      <c r="BE311" s="159">
        <f>IF(N311="základní",J311,0)</f>
        <v>0</v>
      </c>
      <c r="BF311" s="159">
        <f>IF(N311="snížená",J311,0)</f>
        <v>0</v>
      </c>
      <c r="BG311" s="159">
        <f>IF(N311="zákl. přenesená",J311,0)</f>
        <v>0</v>
      </c>
      <c r="BH311" s="159">
        <f>IF(N311="sníž. přenesená",J311,0)</f>
        <v>0</v>
      </c>
      <c r="BI311" s="159">
        <f>IF(N311="nulová",J311,0)</f>
        <v>0</v>
      </c>
      <c r="BJ311" s="18" t="s">
        <v>82</v>
      </c>
      <c r="BK311" s="159">
        <f>ROUND(I311*H311,2)</f>
        <v>0</v>
      </c>
      <c r="BL311" s="18" t="s">
        <v>386</v>
      </c>
      <c r="BM311" s="18" t="s">
        <v>2977</v>
      </c>
    </row>
    <row r="312" spans="2:47" s="1" customFormat="1" ht="12">
      <c r="B312" s="32"/>
      <c r="D312" s="160" t="s">
        <v>180</v>
      </c>
      <c r="F312" s="161" t="s">
        <v>2976</v>
      </c>
      <c r="I312" s="93"/>
      <c r="L312" s="32"/>
      <c r="M312" s="162"/>
      <c r="N312" s="51"/>
      <c r="O312" s="51"/>
      <c r="P312" s="51"/>
      <c r="Q312" s="51"/>
      <c r="R312" s="51"/>
      <c r="S312" s="51"/>
      <c r="T312" s="52"/>
      <c r="AT312" s="18" t="s">
        <v>180</v>
      </c>
      <c r="AU312" s="18" t="s">
        <v>84</v>
      </c>
    </row>
    <row r="313" spans="2:51" s="12" customFormat="1" ht="12">
      <c r="B313" s="163"/>
      <c r="D313" s="160" t="s">
        <v>182</v>
      </c>
      <c r="F313" s="165" t="s">
        <v>2978</v>
      </c>
      <c r="H313" s="166">
        <v>12.444</v>
      </c>
      <c r="I313" s="167"/>
      <c r="L313" s="163"/>
      <c r="M313" s="168"/>
      <c r="N313" s="169"/>
      <c r="O313" s="169"/>
      <c r="P313" s="169"/>
      <c r="Q313" s="169"/>
      <c r="R313" s="169"/>
      <c r="S313" s="169"/>
      <c r="T313" s="170"/>
      <c r="AT313" s="164" t="s">
        <v>182</v>
      </c>
      <c r="AU313" s="164" t="s">
        <v>84</v>
      </c>
      <c r="AV313" s="12" t="s">
        <v>84</v>
      </c>
      <c r="AW313" s="12" t="s">
        <v>4</v>
      </c>
      <c r="AX313" s="12" t="s">
        <v>82</v>
      </c>
      <c r="AY313" s="164" t="s">
        <v>171</v>
      </c>
    </row>
    <row r="314" spans="2:65" s="1" customFormat="1" ht="16.5" customHeight="1">
      <c r="B314" s="147"/>
      <c r="C314" s="189" t="s">
        <v>585</v>
      </c>
      <c r="D314" s="189" t="s">
        <v>408</v>
      </c>
      <c r="E314" s="190" t="s">
        <v>1056</v>
      </c>
      <c r="F314" s="191" t="s">
        <v>1057</v>
      </c>
      <c r="G314" s="192" t="s">
        <v>176</v>
      </c>
      <c r="H314" s="193">
        <v>12.444</v>
      </c>
      <c r="I314" s="194"/>
      <c r="J314" s="195">
        <f>ROUND(I314*H314,2)</f>
        <v>0</v>
      </c>
      <c r="K314" s="191" t="s">
        <v>177</v>
      </c>
      <c r="L314" s="196"/>
      <c r="M314" s="197" t="s">
        <v>3</v>
      </c>
      <c r="N314" s="198" t="s">
        <v>45</v>
      </c>
      <c r="O314" s="51"/>
      <c r="P314" s="157">
        <f>O314*H314</f>
        <v>0</v>
      </c>
      <c r="Q314" s="157">
        <v>0.0041</v>
      </c>
      <c r="R314" s="157">
        <f>Q314*H314</f>
        <v>0.05102040000000001</v>
      </c>
      <c r="S314" s="157">
        <v>0</v>
      </c>
      <c r="T314" s="158">
        <f>S314*H314</f>
        <v>0</v>
      </c>
      <c r="AR314" s="18" t="s">
        <v>506</v>
      </c>
      <c r="AT314" s="18" t="s">
        <v>408</v>
      </c>
      <c r="AU314" s="18" t="s">
        <v>84</v>
      </c>
      <c r="AY314" s="18" t="s">
        <v>171</v>
      </c>
      <c r="BE314" s="159">
        <f>IF(N314="základní",J314,0)</f>
        <v>0</v>
      </c>
      <c r="BF314" s="159">
        <f>IF(N314="snížená",J314,0)</f>
        <v>0</v>
      </c>
      <c r="BG314" s="159">
        <f>IF(N314="zákl. přenesená",J314,0)</f>
        <v>0</v>
      </c>
      <c r="BH314" s="159">
        <f>IF(N314="sníž. přenesená",J314,0)</f>
        <v>0</v>
      </c>
      <c r="BI314" s="159">
        <f>IF(N314="nulová",J314,0)</f>
        <v>0</v>
      </c>
      <c r="BJ314" s="18" t="s">
        <v>82</v>
      </c>
      <c r="BK314" s="159">
        <f>ROUND(I314*H314,2)</f>
        <v>0</v>
      </c>
      <c r="BL314" s="18" t="s">
        <v>386</v>
      </c>
      <c r="BM314" s="18" t="s">
        <v>2979</v>
      </c>
    </row>
    <row r="315" spans="2:47" s="1" customFormat="1" ht="12">
      <c r="B315" s="32"/>
      <c r="D315" s="160" t="s">
        <v>180</v>
      </c>
      <c r="F315" s="161" t="s">
        <v>1057</v>
      </c>
      <c r="I315" s="93"/>
      <c r="L315" s="32"/>
      <c r="M315" s="162"/>
      <c r="N315" s="51"/>
      <c r="O315" s="51"/>
      <c r="P315" s="51"/>
      <c r="Q315" s="51"/>
      <c r="R315" s="51"/>
      <c r="S315" s="51"/>
      <c r="T315" s="52"/>
      <c r="AT315" s="18" t="s">
        <v>180</v>
      </c>
      <c r="AU315" s="18" t="s">
        <v>84</v>
      </c>
    </row>
    <row r="316" spans="2:51" s="12" customFormat="1" ht="12">
      <c r="B316" s="163"/>
      <c r="D316" s="160" t="s">
        <v>182</v>
      </c>
      <c r="F316" s="165" t="s">
        <v>2978</v>
      </c>
      <c r="H316" s="166">
        <v>12.444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4" t="s">
        <v>182</v>
      </c>
      <c r="AU316" s="164" t="s">
        <v>84</v>
      </c>
      <c r="AV316" s="12" t="s">
        <v>84</v>
      </c>
      <c r="AW316" s="12" t="s">
        <v>4</v>
      </c>
      <c r="AX316" s="12" t="s">
        <v>82</v>
      </c>
      <c r="AY316" s="164" t="s">
        <v>171</v>
      </c>
    </row>
    <row r="317" spans="2:65" s="1" customFormat="1" ht="16.5" customHeight="1">
      <c r="B317" s="147"/>
      <c r="C317" s="148" t="s">
        <v>603</v>
      </c>
      <c r="D317" s="148" t="s">
        <v>173</v>
      </c>
      <c r="E317" s="149" t="s">
        <v>2980</v>
      </c>
      <c r="F317" s="150" t="s">
        <v>2981</v>
      </c>
      <c r="G317" s="151" t="s">
        <v>187</v>
      </c>
      <c r="H317" s="152">
        <v>98.47</v>
      </c>
      <c r="I317" s="153"/>
      <c r="J317" s="154">
        <f>ROUND(I317*H317,2)</f>
        <v>0</v>
      </c>
      <c r="K317" s="150" t="s">
        <v>177</v>
      </c>
      <c r="L317" s="32"/>
      <c r="M317" s="155" t="s">
        <v>3</v>
      </c>
      <c r="N317" s="156" t="s">
        <v>45</v>
      </c>
      <c r="O317" s="51"/>
      <c r="P317" s="157">
        <f>O317*H317</f>
        <v>0</v>
      </c>
      <c r="Q317" s="157">
        <v>0</v>
      </c>
      <c r="R317" s="157">
        <f>Q317*H317</f>
        <v>0</v>
      </c>
      <c r="S317" s="157">
        <v>0</v>
      </c>
      <c r="T317" s="158">
        <f>S317*H317</f>
        <v>0</v>
      </c>
      <c r="AR317" s="18" t="s">
        <v>386</v>
      </c>
      <c r="AT317" s="18" t="s">
        <v>173</v>
      </c>
      <c r="AU317" s="18" t="s">
        <v>84</v>
      </c>
      <c r="AY317" s="18" t="s">
        <v>171</v>
      </c>
      <c r="BE317" s="159">
        <f>IF(N317="základní",J317,0)</f>
        <v>0</v>
      </c>
      <c r="BF317" s="159">
        <f>IF(N317="snížená",J317,0)</f>
        <v>0</v>
      </c>
      <c r="BG317" s="159">
        <f>IF(N317="zákl. přenesená",J317,0)</f>
        <v>0</v>
      </c>
      <c r="BH317" s="159">
        <f>IF(N317="sníž. přenesená",J317,0)</f>
        <v>0</v>
      </c>
      <c r="BI317" s="159">
        <f>IF(N317="nulová",J317,0)</f>
        <v>0</v>
      </c>
      <c r="BJ317" s="18" t="s">
        <v>82</v>
      </c>
      <c r="BK317" s="159">
        <f>ROUND(I317*H317,2)</f>
        <v>0</v>
      </c>
      <c r="BL317" s="18" t="s">
        <v>386</v>
      </c>
      <c r="BM317" s="18" t="s">
        <v>2982</v>
      </c>
    </row>
    <row r="318" spans="2:47" s="1" customFormat="1" ht="12">
      <c r="B318" s="32"/>
      <c r="D318" s="160" t="s">
        <v>180</v>
      </c>
      <c r="F318" s="161" t="s">
        <v>2983</v>
      </c>
      <c r="I318" s="93"/>
      <c r="L318" s="32"/>
      <c r="M318" s="162"/>
      <c r="N318" s="51"/>
      <c r="O318" s="51"/>
      <c r="P318" s="51"/>
      <c r="Q318" s="51"/>
      <c r="R318" s="51"/>
      <c r="S318" s="51"/>
      <c r="T318" s="52"/>
      <c r="AT318" s="18" t="s">
        <v>180</v>
      </c>
      <c r="AU318" s="18" t="s">
        <v>84</v>
      </c>
    </row>
    <row r="319" spans="2:51" s="12" customFormat="1" ht="12">
      <c r="B319" s="163"/>
      <c r="D319" s="160" t="s">
        <v>182</v>
      </c>
      <c r="E319" s="164" t="s">
        <v>3</v>
      </c>
      <c r="F319" s="165" t="s">
        <v>2984</v>
      </c>
      <c r="H319" s="166">
        <v>23.1</v>
      </c>
      <c r="I319" s="167"/>
      <c r="L319" s="163"/>
      <c r="M319" s="168"/>
      <c r="N319" s="169"/>
      <c r="O319" s="169"/>
      <c r="P319" s="169"/>
      <c r="Q319" s="169"/>
      <c r="R319" s="169"/>
      <c r="S319" s="169"/>
      <c r="T319" s="170"/>
      <c r="AT319" s="164" t="s">
        <v>182</v>
      </c>
      <c r="AU319" s="164" t="s">
        <v>84</v>
      </c>
      <c r="AV319" s="12" t="s">
        <v>84</v>
      </c>
      <c r="AW319" s="12" t="s">
        <v>34</v>
      </c>
      <c r="AX319" s="12" t="s">
        <v>74</v>
      </c>
      <c r="AY319" s="164" t="s">
        <v>171</v>
      </c>
    </row>
    <row r="320" spans="2:51" s="12" customFormat="1" ht="12">
      <c r="B320" s="163"/>
      <c r="D320" s="160" t="s">
        <v>182</v>
      </c>
      <c r="E320" s="164" t="s">
        <v>3</v>
      </c>
      <c r="F320" s="165" t="s">
        <v>2985</v>
      </c>
      <c r="H320" s="166">
        <v>11</v>
      </c>
      <c r="I320" s="167"/>
      <c r="L320" s="163"/>
      <c r="M320" s="168"/>
      <c r="N320" s="169"/>
      <c r="O320" s="169"/>
      <c r="P320" s="169"/>
      <c r="Q320" s="169"/>
      <c r="R320" s="169"/>
      <c r="S320" s="169"/>
      <c r="T320" s="170"/>
      <c r="AT320" s="164" t="s">
        <v>182</v>
      </c>
      <c r="AU320" s="164" t="s">
        <v>84</v>
      </c>
      <c r="AV320" s="12" t="s">
        <v>84</v>
      </c>
      <c r="AW320" s="12" t="s">
        <v>34</v>
      </c>
      <c r="AX320" s="12" t="s">
        <v>74</v>
      </c>
      <c r="AY320" s="164" t="s">
        <v>171</v>
      </c>
    </row>
    <row r="321" spans="2:51" s="12" customFormat="1" ht="12">
      <c r="B321" s="163"/>
      <c r="D321" s="160" t="s">
        <v>182</v>
      </c>
      <c r="E321" s="164" t="s">
        <v>3</v>
      </c>
      <c r="F321" s="165" t="s">
        <v>2986</v>
      </c>
      <c r="H321" s="166">
        <v>8.45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4" t="s">
        <v>182</v>
      </c>
      <c r="AU321" s="164" t="s">
        <v>84</v>
      </c>
      <c r="AV321" s="12" t="s">
        <v>84</v>
      </c>
      <c r="AW321" s="12" t="s">
        <v>34</v>
      </c>
      <c r="AX321" s="12" t="s">
        <v>74</v>
      </c>
      <c r="AY321" s="164" t="s">
        <v>171</v>
      </c>
    </row>
    <row r="322" spans="2:51" s="12" customFormat="1" ht="12">
      <c r="B322" s="163"/>
      <c r="D322" s="160" t="s">
        <v>182</v>
      </c>
      <c r="E322" s="164" t="s">
        <v>3</v>
      </c>
      <c r="F322" s="165" t="s">
        <v>2987</v>
      </c>
      <c r="H322" s="166">
        <v>9.72</v>
      </c>
      <c r="I322" s="167"/>
      <c r="L322" s="163"/>
      <c r="M322" s="168"/>
      <c r="N322" s="169"/>
      <c r="O322" s="169"/>
      <c r="P322" s="169"/>
      <c r="Q322" s="169"/>
      <c r="R322" s="169"/>
      <c r="S322" s="169"/>
      <c r="T322" s="170"/>
      <c r="AT322" s="164" t="s">
        <v>182</v>
      </c>
      <c r="AU322" s="164" t="s">
        <v>84</v>
      </c>
      <c r="AV322" s="12" t="s">
        <v>84</v>
      </c>
      <c r="AW322" s="12" t="s">
        <v>34</v>
      </c>
      <c r="AX322" s="12" t="s">
        <v>74</v>
      </c>
      <c r="AY322" s="164" t="s">
        <v>171</v>
      </c>
    </row>
    <row r="323" spans="2:51" s="12" customFormat="1" ht="12">
      <c r="B323" s="163"/>
      <c r="D323" s="160" t="s">
        <v>182</v>
      </c>
      <c r="E323" s="164" t="s">
        <v>3</v>
      </c>
      <c r="F323" s="165" t="s">
        <v>2988</v>
      </c>
      <c r="H323" s="166">
        <v>16.8</v>
      </c>
      <c r="I323" s="167"/>
      <c r="L323" s="163"/>
      <c r="M323" s="168"/>
      <c r="N323" s="169"/>
      <c r="O323" s="169"/>
      <c r="P323" s="169"/>
      <c r="Q323" s="169"/>
      <c r="R323" s="169"/>
      <c r="S323" s="169"/>
      <c r="T323" s="170"/>
      <c r="AT323" s="164" t="s">
        <v>182</v>
      </c>
      <c r="AU323" s="164" t="s">
        <v>84</v>
      </c>
      <c r="AV323" s="12" t="s">
        <v>84</v>
      </c>
      <c r="AW323" s="12" t="s">
        <v>34</v>
      </c>
      <c r="AX323" s="12" t="s">
        <v>74</v>
      </c>
      <c r="AY323" s="164" t="s">
        <v>171</v>
      </c>
    </row>
    <row r="324" spans="2:51" s="12" customFormat="1" ht="12">
      <c r="B324" s="163"/>
      <c r="D324" s="160" t="s">
        <v>182</v>
      </c>
      <c r="E324" s="164" t="s">
        <v>3</v>
      </c>
      <c r="F324" s="165" t="s">
        <v>2989</v>
      </c>
      <c r="H324" s="166">
        <v>5.8</v>
      </c>
      <c r="I324" s="167"/>
      <c r="L324" s="163"/>
      <c r="M324" s="168"/>
      <c r="N324" s="169"/>
      <c r="O324" s="169"/>
      <c r="P324" s="169"/>
      <c r="Q324" s="169"/>
      <c r="R324" s="169"/>
      <c r="S324" s="169"/>
      <c r="T324" s="170"/>
      <c r="AT324" s="164" t="s">
        <v>182</v>
      </c>
      <c r="AU324" s="164" t="s">
        <v>84</v>
      </c>
      <c r="AV324" s="12" t="s">
        <v>84</v>
      </c>
      <c r="AW324" s="12" t="s">
        <v>34</v>
      </c>
      <c r="AX324" s="12" t="s">
        <v>74</v>
      </c>
      <c r="AY324" s="164" t="s">
        <v>171</v>
      </c>
    </row>
    <row r="325" spans="2:51" s="12" customFormat="1" ht="12">
      <c r="B325" s="163"/>
      <c r="D325" s="160" t="s">
        <v>182</v>
      </c>
      <c r="E325" s="164" t="s">
        <v>3</v>
      </c>
      <c r="F325" s="165" t="s">
        <v>2990</v>
      </c>
      <c r="H325" s="166">
        <v>23.6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4" t="s">
        <v>182</v>
      </c>
      <c r="AU325" s="164" t="s">
        <v>84</v>
      </c>
      <c r="AV325" s="12" t="s">
        <v>84</v>
      </c>
      <c r="AW325" s="12" t="s">
        <v>34</v>
      </c>
      <c r="AX325" s="12" t="s">
        <v>74</v>
      </c>
      <c r="AY325" s="164" t="s">
        <v>171</v>
      </c>
    </row>
    <row r="326" spans="2:51" s="13" customFormat="1" ht="12">
      <c r="B326" s="171"/>
      <c r="D326" s="160" t="s">
        <v>182</v>
      </c>
      <c r="E326" s="172" t="s">
        <v>3</v>
      </c>
      <c r="F326" s="173" t="s">
        <v>201</v>
      </c>
      <c r="H326" s="174">
        <v>98.47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182</v>
      </c>
      <c r="AU326" s="172" t="s">
        <v>84</v>
      </c>
      <c r="AV326" s="13" t="s">
        <v>178</v>
      </c>
      <c r="AW326" s="13" t="s">
        <v>34</v>
      </c>
      <c r="AX326" s="13" t="s">
        <v>82</v>
      </c>
      <c r="AY326" s="172" t="s">
        <v>171</v>
      </c>
    </row>
    <row r="327" spans="2:65" s="1" customFormat="1" ht="16.5" customHeight="1">
      <c r="B327" s="147"/>
      <c r="C327" s="189" t="s">
        <v>607</v>
      </c>
      <c r="D327" s="189" t="s">
        <v>408</v>
      </c>
      <c r="E327" s="190" t="s">
        <v>2991</v>
      </c>
      <c r="F327" s="191" t="s">
        <v>2992</v>
      </c>
      <c r="G327" s="192" t="s">
        <v>187</v>
      </c>
      <c r="H327" s="193">
        <v>98.47</v>
      </c>
      <c r="I327" s="194"/>
      <c r="J327" s="195">
        <f>ROUND(I327*H327,2)</f>
        <v>0</v>
      </c>
      <c r="K327" s="191" t="s">
        <v>177</v>
      </c>
      <c r="L327" s="196"/>
      <c r="M327" s="197" t="s">
        <v>3</v>
      </c>
      <c r="N327" s="198" t="s">
        <v>45</v>
      </c>
      <c r="O327" s="51"/>
      <c r="P327" s="157">
        <f>O327*H327</f>
        <v>0</v>
      </c>
      <c r="Q327" s="157">
        <v>0.0003</v>
      </c>
      <c r="R327" s="157">
        <f>Q327*H327</f>
        <v>0.029540999999999998</v>
      </c>
      <c r="S327" s="157">
        <v>0</v>
      </c>
      <c r="T327" s="158">
        <f>S327*H327</f>
        <v>0</v>
      </c>
      <c r="AR327" s="18" t="s">
        <v>506</v>
      </c>
      <c r="AT327" s="18" t="s">
        <v>408</v>
      </c>
      <c r="AU327" s="18" t="s">
        <v>84</v>
      </c>
      <c r="AY327" s="18" t="s">
        <v>171</v>
      </c>
      <c r="BE327" s="159">
        <f>IF(N327="základní",J327,0)</f>
        <v>0</v>
      </c>
      <c r="BF327" s="159">
        <f>IF(N327="snížená",J327,0)</f>
        <v>0</v>
      </c>
      <c r="BG327" s="159">
        <f>IF(N327="zákl. přenesená",J327,0)</f>
        <v>0</v>
      </c>
      <c r="BH327" s="159">
        <f>IF(N327="sníž. přenesená",J327,0)</f>
        <v>0</v>
      </c>
      <c r="BI327" s="159">
        <f>IF(N327="nulová",J327,0)</f>
        <v>0</v>
      </c>
      <c r="BJ327" s="18" t="s">
        <v>82</v>
      </c>
      <c r="BK327" s="159">
        <f>ROUND(I327*H327,2)</f>
        <v>0</v>
      </c>
      <c r="BL327" s="18" t="s">
        <v>386</v>
      </c>
      <c r="BM327" s="18" t="s">
        <v>2993</v>
      </c>
    </row>
    <row r="328" spans="2:47" s="1" customFormat="1" ht="12">
      <c r="B328" s="32"/>
      <c r="D328" s="160" t="s">
        <v>180</v>
      </c>
      <c r="F328" s="161" t="s">
        <v>2992</v>
      </c>
      <c r="I328" s="93"/>
      <c r="L328" s="32"/>
      <c r="M328" s="162"/>
      <c r="N328" s="51"/>
      <c r="O328" s="51"/>
      <c r="P328" s="51"/>
      <c r="Q328" s="51"/>
      <c r="R328" s="51"/>
      <c r="S328" s="51"/>
      <c r="T328" s="52"/>
      <c r="AT328" s="18" t="s">
        <v>180</v>
      </c>
      <c r="AU328" s="18" t="s">
        <v>84</v>
      </c>
    </row>
    <row r="329" spans="2:65" s="1" customFormat="1" ht="16.5" customHeight="1">
      <c r="B329" s="147"/>
      <c r="C329" s="148" t="s">
        <v>645</v>
      </c>
      <c r="D329" s="148" t="s">
        <v>173</v>
      </c>
      <c r="E329" s="149" t="s">
        <v>1082</v>
      </c>
      <c r="F329" s="150" t="s">
        <v>1083</v>
      </c>
      <c r="G329" s="151" t="s">
        <v>176</v>
      </c>
      <c r="H329" s="152">
        <v>97.2</v>
      </c>
      <c r="I329" s="153"/>
      <c r="J329" s="154">
        <f>ROUND(I329*H329,2)</f>
        <v>0</v>
      </c>
      <c r="K329" s="150" t="s">
        <v>177</v>
      </c>
      <c r="L329" s="32"/>
      <c r="M329" s="155" t="s">
        <v>3</v>
      </c>
      <c r="N329" s="156" t="s">
        <v>45</v>
      </c>
      <c r="O329" s="51"/>
      <c r="P329" s="157">
        <f>O329*H329</f>
        <v>0</v>
      </c>
      <c r="Q329" s="157">
        <v>1E-05</v>
      </c>
      <c r="R329" s="157">
        <f>Q329*H329</f>
        <v>0.0009720000000000001</v>
      </c>
      <c r="S329" s="157">
        <v>0</v>
      </c>
      <c r="T329" s="158">
        <f>S329*H329</f>
        <v>0</v>
      </c>
      <c r="AR329" s="18" t="s">
        <v>386</v>
      </c>
      <c r="AT329" s="18" t="s">
        <v>173</v>
      </c>
      <c r="AU329" s="18" t="s">
        <v>84</v>
      </c>
      <c r="AY329" s="18" t="s">
        <v>171</v>
      </c>
      <c r="BE329" s="159">
        <f>IF(N329="základní",J329,0)</f>
        <v>0</v>
      </c>
      <c r="BF329" s="159">
        <f>IF(N329="snížená",J329,0)</f>
        <v>0</v>
      </c>
      <c r="BG329" s="159">
        <f>IF(N329="zákl. přenesená",J329,0)</f>
        <v>0</v>
      </c>
      <c r="BH329" s="159">
        <f>IF(N329="sníž. přenesená",J329,0)</f>
        <v>0</v>
      </c>
      <c r="BI329" s="159">
        <f>IF(N329="nulová",J329,0)</f>
        <v>0</v>
      </c>
      <c r="BJ329" s="18" t="s">
        <v>82</v>
      </c>
      <c r="BK329" s="159">
        <f>ROUND(I329*H329,2)</f>
        <v>0</v>
      </c>
      <c r="BL329" s="18" t="s">
        <v>386</v>
      </c>
      <c r="BM329" s="18" t="s">
        <v>2994</v>
      </c>
    </row>
    <row r="330" spans="2:47" s="1" customFormat="1" ht="19.5">
      <c r="B330" s="32"/>
      <c r="D330" s="160" t="s">
        <v>180</v>
      </c>
      <c r="F330" s="161" t="s">
        <v>1085</v>
      </c>
      <c r="I330" s="93"/>
      <c r="L330" s="32"/>
      <c r="M330" s="162"/>
      <c r="N330" s="51"/>
      <c r="O330" s="51"/>
      <c r="P330" s="51"/>
      <c r="Q330" s="51"/>
      <c r="R330" s="51"/>
      <c r="S330" s="51"/>
      <c r="T330" s="52"/>
      <c r="AT330" s="18" t="s">
        <v>180</v>
      </c>
      <c r="AU330" s="18" t="s">
        <v>84</v>
      </c>
    </row>
    <row r="331" spans="2:51" s="14" customFormat="1" ht="12">
      <c r="B331" s="179"/>
      <c r="D331" s="160" t="s">
        <v>182</v>
      </c>
      <c r="E331" s="180" t="s">
        <v>3</v>
      </c>
      <c r="F331" s="181" t="s">
        <v>913</v>
      </c>
      <c r="H331" s="180" t="s">
        <v>3</v>
      </c>
      <c r="I331" s="182"/>
      <c r="L331" s="179"/>
      <c r="M331" s="183"/>
      <c r="N331" s="184"/>
      <c r="O331" s="184"/>
      <c r="P331" s="184"/>
      <c r="Q331" s="184"/>
      <c r="R331" s="184"/>
      <c r="S331" s="184"/>
      <c r="T331" s="185"/>
      <c r="AT331" s="180" t="s">
        <v>182</v>
      </c>
      <c r="AU331" s="180" t="s">
        <v>84</v>
      </c>
      <c r="AV331" s="14" t="s">
        <v>82</v>
      </c>
      <c r="AW331" s="14" t="s">
        <v>34</v>
      </c>
      <c r="AX331" s="14" t="s">
        <v>74</v>
      </c>
      <c r="AY331" s="180" t="s">
        <v>171</v>
      </c>
    </row>
    <row r="332" spans="2:51" s="12" customFormat="1" ht="12">
      <c r="B332" s="163"/>
      <c r="D332" s="160" t="s">
        <v>182</v>
      </c>
      <c r="E332" s="164" t="s">
        <v>3</v>
      </c>
      <c r="F332" s="165" t="s">
        <v>2995</v>
      </c>
      <c r="H332" s="166">
        <v>97.2</v>
      </c>
      <c r="I332" s="167"/>
      <c r="L332" s="163"/>
      <c r="M332" s="168"/>
      <c r="N332" s="169"/>
      <c r="O332" s="169"/>
      <c r="P332" s="169"/>
      <c r="Q332" s="169"/>
      <c r="R332" s="169"/>
      <c r="S332" s="169"/>
      <c r="T332" s="170"/>
      <c r="AT332" s="164" t="s">
        <v>182</v>
      </c>
      <c r="AU332" s="164" t="s">
        <v>84</v>
      </c>
      <c r="AV332" s="12" t="s">
        <v>84</v>
      </c>
      <c r="AW332" s="12" t="s">
        <v>34</v>
      </c>
      <c r="AX332" s="12" t="s">
        <v>82</v>
      </c>
      <c r="AY332" s="164" t="s">
        <v>171</v>
      </c>
    </row>
    <row r="333" spans="2:65" s="1" customFormat="1" ht="16.5" customHeight="1">
      <c r="B333" s="147"/>
      <c r="C333" s="189" t="s">
        <v>651</v>
      </c>
      <c r="D333" s="189" t="s">
        <v>408</v>
      </c>
      <c r="E333" s="190" t="s">
        <v>2996</v>
      </c>
      <c r="F333" s="191" t="s">
        <v>2997</v>
      </c>
      <c r="G333" s="192" t="s">
        <v>176</v>
      </c>
      <c r="H333" s="193">
        <v>106.92</v>
      </c>
      <c r="I333" s="194"/>
      <c r="J333" s="195">
        <f>ROUND(I333*H333,2)</f>
        <v>0</v>
      </c>
      <c r="K333" s="191" t="s">
        <v>177</v>
      </c>
      <c r="L333" s="196"/>
      <c r="M333" s="197" t="s">
        <v>3</v>
      </c>
      <c r="N333" s="198" t="s">
        <v>45</v>
      </c>
      <c r="O333" s="51"/>
      <c r="P333" s="157">
        <f>O333*H333</f>
        <v>0</v>
      </c>
      <c r="Q333" s="157">
        <v>0.0004</v>
      </c>
      <c r="R333" s="157">
        <f>Q333*H333</f>
        <v>0.042768</v>
      </c>
      <c r="S333" s="157">
        <v>0</v>
      </c>
      <c r="T333" s="158">
        <f>S333*H333</f>
        <v>0</v>
      </c>
      <c r="AR333" s="18" t="s">
        <v>506</v>
      </c>
      <c r="AT333" s="18" t="s">
        <v>408</v>
      </c>
      <c r="AU333" s="18" t="s">
        <v>84</v>
      </c>
      <c r="AY333" s="18" t="s">
        <v>171</v>
      </c>
      <c r="BE333" s="159">
        <f>IF(N333="základní",J333,0)</f>
        <v>0</v>
      </c>
      <c r="BF333" s="159">
        <f>IF(N333="snížená",J333,0)</f>
        <v>0</v>
      </c>
      <c r="BG333" s="159">
        <f>IF(N333="zákl. přenesená",J333,0)</f>
        <v>0</v>
      </c>
      <c r="BH333" s="159">
        <f>IF(N333="sníž. přenesená",J333,0)</f>
        <v>0</v>
      </c>
      <c r="BI333" s="159">
        <f>IF(N333="nulová",J333,0)</f>
        <v>0</v>
      </c>
      <c r="BJ333" s="18" t="s">
        <v>82</v>
      </c>
      <c r="BK333" s="159">
        <f>ROUND(I333*H333,2)</f>
        <v>0</v>
      </c>
      <c r="BL333" s="18" t="s">
        <v>386</v>
      </c>
      <c r="BM333" s="18" t="s">
        <v>2998</v>
      </c>
    </row>
    <row r="334" spans="2:47" s="1" customFormat="1" ht="12">
      <c r="B334" s="32"/>
      <c r="D334" s="160" t="s">
        <v>180</v>
      </c>
      <c r="F334" s="161" t="s">
        <v>2997</v>
      </c>
      <c r="I334" s="93"/>
      <c r="L334" s="32"/>
      <c r="M334" s="162"/>
      <c r="N334" s="51"/>
      <c r="O334" s="51"/>
      <c r="P334" s="51"/>
      <c r="Q334" s="51"/>
      <c r="R334" s="51"/>
      <c r="S334" s="51"/>
      <c r="T334" s="52"/>
      <c r="AT334" s="18" t="s">
        <v>180</v>
      </c>
      <c r="AU334" s="18" t="s">
        <v>84</v>
      </c>
    </row>
    <row r="335" spans="2:51" s="12" customFormat="1" ht="12">
      <c r="B335" s="163"/>
      <c r="D335" s="160" t="s">
        <v>182</v>
      </c>
      <c r="F335" s="165" t="s">
        <v>2999</v>
      </c>
      <c r="H335" s="166">
        <v>106.92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4" t="s">
        <v>182</v>
      </c>
      <c r="AU335" s="164" t="s">
        <v>84</v>
      </c>
      <c r="AV335" s="12" t="s">
        <v>84</v>
      </c>
      <c r="AW335" s="12" t="s">
        <v>4</v>
      </c>
      <c r="AX335" s="12" t="s">
        <v>82</v>
      </c>
      <c r="AY335" s="164" t="s">
        <v>171</v>
      </c>
    </row>
    <row r="336" spans="2:65" s="1" customFormat="1" ht="16.5" customHeight="1">
      <c r="B336" s="147"/>
      <c r="C336" s="148" t="s">
        <v>655</v>
      </c>
      <c r="D336" s="148" t="s">
        <v>173</v>
      </c>
      <c r="E336" s="149" t="s">
        <v>3000</v>
      </c>
      <c r="F336" s="150" t="s">
        <v>3001</v>
      </c>
      <c r="G336" s="151" t="s">
        <v>1259</v>
      </c>
      <c r="H336" s="152">
        <v>1</v>
      </c>
      <c r="I336" s="153"/>
      <c r="J336" s="154">
        <f>ROUND(I336*H336,2)</f>
        <v>0</v>
      </c>
      <c r="K336" s="150" t="s">
        <v>177</v>
      </c>
      <c r="L336" s="32"/>
      <c r="M336" s="155" t="s">
        <v>3</v>
      </c>
      <c r="N336" s="156" t="s">
        <v>45</v>
      </c>
      <c r="O336" s="51"/>
      <c r="P336" s="157">
        <f>O336*H336</f>
        <v>0</v>
      </c>
      <c r="Q336" s="157">
        <v>0</v>
      </c>
      <c r="R336" s="157">
        <f>Q336*H336</f>
        <v>0</v>
      </c>
      <c r="S336" s="157">
        <v>0</v>
      </c>
      <c r="T336" s="158">
        <f>S336*H336</f>
        <v>0</v>
      </c>
      <c r="AR336" s="18" t="s">
        <v>386</v>
      </c>
      <c r="AT336" s="18" t="s">
        <v>173</v>
      </c>
      <c r="AU336" s="18" t="s">
        <v>84</v>
      </c>
      <c r="AY336" s="18" t="s">
        <v>171</v>
      </c>
      <c r="BE336" s="159">
        <f>IF(N336="základní",J336,0)</f>
        <v>0</v>
      </c>
      <c r="BF336" s="159">
        <f>IF(N336="snížená",J336,0)</f>
        <v>0</v>
      </c>
      <c r="BG336" s="159">
        <f>IF(N336="zákl. přenesená",J336,0)</f>
        <v>0</v>
      </c>
      <c r="BH336" s="159">
        <f>IF(N336="sníž. přenesená",J336,0)</f>
        <v>0</v>
      </c>
      <c r="BI336" s="159">
        <f>IF(N336="nulová",J336,0)</f>
        <v>0</v>
      </c>
      <c r="BJ336" s="18" t="s">
        <v>82</v>
      </c>
      <c r="BK336" s="159">
        <f>ROUND(I336*H336,2)</f>
        <v>0</v>
      </c>
      <c r="BL336" s="18" t="s">
        <v>386</v>
      </c>
      <c r="BM336" s="18" t="s">
        <v>3002</v>
      </c>
    </row>
    <row r="337" spans="2:47" s="1" customFormat="1" ht="12">
      <c r="B337" s="32"/>
      <c r="D337" s="160" t="s">
        <v>180</v>
      </c>
      <c r="F337" s="161" t="s">
        <v>3003</v>
      </c>
      <c r="I337" s="93"/>
      <c r="L337" s="32"/>
      <c r="M337" s="162"/>
      <c r="N337" s="51"/>
      <c r="O337" s="51"/>
      <c r="P337" s="51"/>
      <c r="Q337" s="51"/>
      <c r="R337" s="51"/>
      <c r="S337" s="51"/>
      <c r="T337" s="52"/>
      <c r="AT337" s="18" t="s">
        <v>180</v>
      </c>
      <c r="AU337" s="18" t="s">
        <v>84</v>
      </c>
    </row>
    <row r="338" spans="2:51" s="14" customFormat="1" ht="12">
      <c r="B338" s="179"/>
      <c r="D338" s="160" t="s">
        <v>182</v>
      </c>
      <c r="E338" s="180" t="s">
        <v>3</v>
      </c>
      <c r="F338" s="181" t="s">
        <v>1340</v>
      </c>
      <c r="H338" s="180" t="s">
        <v>3</v>
      </c>
      <c r="I338" s="182"/>
      <c r="L338" s="179"/>
      <c r="M338" s="183"/>
      <c r="N338" s="184"/>
      <c r="O338" s="184"/>
      <c r="P338" s="184"/>
      <c r="Q338" s="184"/>
      <c r="R338" s="184"/>
      <c r="S338" s="184"/>
      <c r="T338" s="185"/>
      <c r="AT338" s="180" t="s">
        <v>182</v>
      </c>
      <c r="AU338" s="180" t="s">
        <v>84</v>
      </c>
      <c r="AV338" s="14" t="s">
        <v>82</v>
      </c>
      <c r="AW338" s="14" t="s">
        <v>34</v>
      </c>
      <c r="AX338" s="14" t="s">
        <v>74</v>
      </c>
      <c r="AY338" s="180" t="s">
        <v>171</v>
      </c>
    </row>
    <row r="339" spans="2:51" s="12" customFormat="1" ht="12">
      <c r="B339" s="163"/>
      <c r="D339" s="160" t="s">
        <v>182</v>
      </c>
      <c r="E339" s="164" t="s">
        <v>3</v>
      </c>
      <c r="F339" s="165" t="s">
        <v>3004</v>
      </c>
      <c r="H339" s="166">
        <v>1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4" t="s">
        <v>182</v>
      </c>
      <c r="AU339" s="164" t="s">
        <v>84</v>
      </c>
      <c r="AV339" s="12" t="s">
        <v>84</v>
      </c>
      <c r="AW339" s="12" t="s">
        <v>34</v>
      </c>
      <c r="AX339" s="12" t="s">
        <v>82</v>
      </c>
      <c r="AY339" s="164" t="s">
        <v>171</v>
      </c>
    </row>
    <row r="340" spans="2:65" s="1" customFormat="1" ht="16.5" customHeight="1">
      <c r="B340" s="147"/>
      <c r="C340" s="189" t="s">
        <v>659</v>
      </c>
      <c r="D340" s="189" t="s">
        <v>408</v>
      </c>
      <c r="E340" s="190" t="s">
        <v>3005</v>
      </c>
      <c r="F340" s="191" t="s">
        <v>3006</v>
      </c>
      <c r="G340" s="192" t="s">
        <v>1259</v>
      </c>
      <c r="H340" s="193">
        <v>1</v>
      </c>
      <c r="I340" s="194"/>
      <c r="J340" s="195">
        <f>ROUND(I340*H340,2)</f>
        <v>0</v>
      </c>
      <c r="K340" s="191" t="s">
        <v>3</v>
      </c>
      <c r="L340" s="196"/>
      <c r="M340" s="197" t="s">
        <v>3</v>
      </c>
      <c r="N340" s="198" t="s">
        <v>45</v>
      </c>
      <c r="O340" s="51"/>
      <c r="P340" s="157">
        <f>O340*H340</f>
        <v>0</v>
      </c>
      <c r="Q340" s="157">
        <v>0.002</v>
      </c>
      <c r="R340" s="157">
        <f>Q340*H340</f>
        <v>0.002</v>
      </c>
      <c r="S340" s="157">
        <v>0</v>
      </c>
      <c r="T340" s="158">
        <f>S340*H340</f>
        <v>0</v>
      </c>
      <c r="AR340" s="18" t="s">
        <v>506</v>
      </c>
      <c r="AT340" s="18" t="s">
        <v>408</v>
      </c>
      <c r="AU340" s="18" t="s">
        <v>84</v>
      </c>
      <c r="AY340" s="18" t="s">
        <v>171</v>
      </c>
      <c r="BE340" s="159">
        <f>IF(N340="základní",J340,0)</f>
        <v>0</v>
      </c>
      <c r="BF340" s="159">
        <f>IF(N340="snížená",J340,0)</f>
        <v>0</v>
      </c>
      <c r="BG340" s="159">
        <f>IF(N340="zákl. přenesená",J340,0)</f>
        <v>0</v>
      </c>
      <c r="BH340" s="159">
        <f>IF(N340="sníž. přenesená",J340,0)</f>
        <v>0</v>
      </c>
      <c r="BI340" s="159">
        <f>IF(N340="nulová",J340,0)</f>
        <v>0</v>
      </c>
      <c r="BJ340" s="18" t="s">
        <v>82</v>
      </c>
      <c r="BK340" s="159">
        <f>ROUND(I340*H340,2)</f>
        <v>0</v>
      </c>
      <c r="BL340" s="18" t="s">
        <v>386</v>
      </c>
      <c r="BM340" s="18" t="s">
        <v>3007</v>
      </c>
    </row>
    <row r="341" spans="2:47" s="1" customFormat="1" ht="12">
      <c r="B341" s="32"/>
      <c r="D341" s="160" t="s">
        <v>180</v>
      </c>
      <c r="F341" s="161" t="s">
        <v>3008</v>
      </c>
      <c r="I341" s="93"/>
      <c r="L341" s="32"/>
      <c r="M341" s="162"/>
      <c r="N341" s="51"/>
      <c r="O341" s="51"/>
      <c r="P341" s="51"/>
      <c r="Q341" s="51"/>
      <c r="R341" s="51"/>
      <c r="S341" s="51"/>
      <c r="T341" s="52"/>
      <c r="AT341" s="18" t="s">
        <v>180</v>
      </c>
      <c r="AU341" s="18" t="s">
        <v>84</v>
      </c>
    </row>
    <row r="342" spans="2:51" s="14" customFormat="1" ht="12">
      <c r="B342" s="179"/>
      <c r="D342" s="160" t="s">
        <v>182</v>
      </c>
      <c r="E342" s="180" t="s">
        <v>3</v>
      </c>
      <c r="F342" s="181" t="s">
        <v>1340</v>
      </c>
      <c r="H342" s="180" t="s">
        <v>3</v>
      </c>
      <c r="I342" s="182"/>
      <c r="L342" s="179"/>
      <c r="M342" s="183"/>
      <c r="N342" s="184"/>
      <c r="O342" s="184"/>
      <c r="P342" s="184"/>
      <c r="Q342" s="184"/>
      <c r="R342" s="184"/>
      <c r="S342" s="184"/>
      <c r="T342" s="185"/>
      <c r="AT342" s="180" t="s">
        <v>182</v>
      </c>
      <c r="AU342" s="180" t="s">
        <v>84</v>
      </c>
      <c r="AV342" s="14" t="s">
        <v>82</v>
      </c>
      <c r="AW342" s="14" t="s">
        <v>34</v>
      </c>
      <c r="AX342" s="14" t="s">
        <v>74</v>
      </c>
      <c r="AY342" s="180" t="s">
        <v>171</v>
      </c>
    </row>
    <row r="343" spans="2:51" s="14" customFormat="1" ht="12">
      <c r="B343" s="179"/>
      <c r="D343" s="160" t="s">
        <v>182</v>
      </c>
      <c r="E343" s="180" t="s">
        <v>3</v>
      </c>
      <c r="F343" s="181" t="s">
        <v>3009</v>
      </c>
      <c r="H343" s="180" t="s">
        <v>3</v>
      </c>
      <c r="I343" s="182"/>
      <c r="L343" s="179"/>
      <c r="M343" s="183"/>
      <c r="N343" s="184"/>
      <c r="O343" s="184"/>
      <c r="P343" s="184"/>
      <c r="Q343" s="184"/>
      <c r="R343" s="184"/>
      <c r="S343" s="184"/>
      <c r="T343" s="185"/>
      <c r="AT343" s="180" t="s">
        <v>182</v>
      </c>
      <c r="AU343" s="180" t="s">
        <v>84</v>
      </c>
      <c r="AV343" s="14" t="s">
        <v>82</v>
      </c>
      <c r="AW343" s="14" t="s">
        <v>34</v>
      </c>
      <c r="AX343" s="14" t="s">
        <v>74</v>
      </c>
      <c r="AY343" s="180" t="s">
        <v>171</v>
      </c>
    </row>
    <row r="344" spans="2:51" s="14" customFormat="1" ht="12">
      <c r="B344" s="179"/>
      <c r="D344" s="160" t="s">
        <v>182</v>
      </c>
      <c r="E344" s="180" t="s">
        <v>3</v>
      </c>
      <c r="F344" s="181" t="s">
        <v>3010</v>
      </c>
      <c r="H344" s="180" t="s">
        <v>3</v>
      </c>
      <c r="I344" s="182"/>
      <c r="L344" s="179"/>
      <c r="M344" s="183"/>
      <c r="N344" s="184"/>
      <c r="O344" s="184"/>
      <c r="P344" s="184"/>
      <c r="Q344" s="184"/>
      <c r="R344" s="184"/>
      <c r="S344" s="184"/>
      <c r="T344" s="185"/>
      <c r="AT344" s="180" t="s">
        <v>182</v>
      </c>
      <c r="AU344" s="180" t="s">
        <v>84</v>
      </c>
      <c r="AV344" s="14" t="s">
        <v>82</v>
      </c>
      <c r="AW344" s="14" t="s">
        <v>34</v>
      </c>
      <c r="AX344" s="14" t="s">
        <v>74</v>
      </c>
      <c r="AY344" s="180" t="s">
        <v>171</v>
      </c>
    </row>
    <row r="345" spans="2:51" s="14" customFormat="1" ht="12">
      <c r="B345" s="179"/>
      <c r="D345" s="160" t="s">
        <v>182</v>
      </c>
      <c r="E345" s="180" t="s">
        <v>3</v>
      </c>
      <c r="F345" s="181" t="s">
        <v>3011</v>
      </c>
      <c r="H345" s="180" t="s">
        <v>3</v>
      </c>
      <c r="I345" s="182"/>
      <c r="L345" s="179"/>
      <c r="M345" s="183"/>
      <c r="N345" s="184"/>
      <c r="O345" s="184"/>
      <c r="P345" s="184"/>
      <c r="Q345" s="184"/>
      <c r="R345" s="184"/>
      <c r="S345" s="184"/>
      <c r="T345" s="185"/>
      <c r="AT345" s="180" t="s">
        <v>182</v>
      </c>
      <c r="AU345" s="180" t="s">
        <v>84</v>
      </c>
      <c r="AV345" s="14" t="s">
        <v>82</v>
      </c>
      <c r="AW345" s="14" t="s">
        <v>34</v>
      </c>
      <c r="AX345" s="14" t="s">
        <v>74</v>
      </c>
      <c r="AY345" s="180" t="s">
        <v>171</v>
      </c>
    </row>
    <row r="346" spans="2:51" s="14" customFormat="1" ht="12">
      <c r="B346" s="179"/>
      <c r="D346" s="160" t="s">
        <v>182</v>
      </c>
      <c r="E346" s="180" t="s">
        <v>3</v>
      </c>
      <c r="F346" s="181" t="s">
        <v>3012</v>
      </c>
      <c r="H346" s="180" t="s">
        <v>3</v>
      </c>
      <c r="I346" s="182"/>
      <c r="L346" s="179"/>
      <c r="M346" s="183"/>
      <c r="N346" s="184"/>
      <c r="O346" s="184"/>
      <c r="P346" s="184"/>
      <c r="Q346" s="184"/>
      <c r="R346" s="184"/>
      <c r="S346" s="184"/>
      <c r="T346" s="185"/>
      <c r="AT346" s="180" t="s">
        <v>182</v>
      </c>
      <c r="AU346" s="180" t="s">
        <v>84</v>
      </c>
      <c r="AV346" s="14" t="s">
        <v>82</v>
      </c>
      <c r="AW346" s="14" t="s">
        <v>34</v>
      </c>
      <c r="AX346" s="14" t="s">
        <v>74</v>
      </c>
      <c r="AY346" s="180" t="s">
        <v>171</v>
      </c>
    </row>
    <row r="347" spans="2:51" s="12" customFormat="1" ht="12">
      <c r="B347" s="163"/>
      <c r="D347" s="160" t="s">
        <v>182</v>
      </c>
      <c r="E347" s="164" t="s">
        <v>3</v>
      </c>
      <c r="F347" s="165" t="s">
        <v>82</v>
      </c>
      <c r="H347" s="166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4" t="s">
        <v>182</v>
      </c>
      <c r="AU347" s="164" t="s">
        <v>84</v>
      </c>
      <c r="AV347" s="12" t="s">
        <v>84</v>
      </c>
      <c r="AW347" s="12" t="s">
        <v>34</v>
      </c>
      <c r="AX347" s="12" t="s">
        <v>82</v>
      </c>
      <c r="AY347" s="164" t="s">
        <v>171</v>
      </c>
    </row>
    <row r="348" spans="2:65" s="1" customFormat="1" ht="16.5" customHeight="1">
      <c r="B348" s="147"/>
      <c r="C348" s="148" t="s">
        <v>665</v>
      </c>
      <c r="D348" s="148" t="s">
        <v>173</v>
      </c>
      <c r="E348" s="149" t="s">
        <v>2770</v>
      </c>
      <c r="F348" s="150" t="s">
        <v>2771</v>
      </c>
      <c r="G348" s="151" t="s">
        <v>235</v>
      </c>
      <c r="H348" s="152">
        <v>0.442</v>
      </c>
      <c r="I348" s="153"/>
      <c r="J348" s="154">
        <f>ROUND(I348*H348,2)</f>
        <v>0</v>
      </c>
      <c r="K348" s="150" t="s">
        <v>177</v>
      </c>
      <c r="L348" s="32"/>
      <c r="M348" s="155" t="s">
        <v>3</v>
      </c>
      <c r="N348" s="156" t="s">
        <v>45</v>
      </c>
      <c r="O348" s="51"/>
      <c r="P348" s="157">
        <f>O348*H348</f>
        <v>0</v>
      </c>
      <c r="Q348" s="157">
        <v>0</v>
      </c>
      <c r="R348" s="157">
        <f>Q348*H348</f>
        <v>0</v>
      </c>
      <c r="S348" s="157">
        <v>0</v>
      </c>
      <c r="T348" s="158">
        <f>S348*H348</f>
        <v>0</v>
      </c>
      <c r="AR348" s="18" t="s">
        <v>386</v>
      </c>
      <c r="AT348" s="18" t="s">
        <v>173</v>
      </c>
      <c r="AU348" s="18" t="s">
        <v>84</v>
      </c>
      <c r="AY348" s="18" t="s">
        <v>171</v>
      </c>
      <c r="BE348" s="159">
        <f>IF(N348="základní",J348,0)</f>
        <v>0</v>
      </c>
      <c r="BF348" s="159">
        <f>IF(N348="snížená",J348,0)</f>
        <v>0</v>
      </c>
      <c r="BG348" s="159">
        <f>IF(N348="zákl. přenesená",J348,0)</f>
        <v>0</v>
      </c>
      <c r="BH348" s="159">
        <f>IF(N348="sníž. přenesená",J348,0)</f>
        <v>0</v>
      </c>
      <c r="BI348" s="159">
        <f>IF(N348="nulová",J348,0)</f>
        <v>0</v>
      </c>
      <c r="BJ348" s="18" t="s">
        <v>82</v>
      </c>
      <c r="BK348" s="159">
        <f>ROUND(I348*H348,2)</f>
        <v>0</v>
      </c>
      <c r="BL348" s="18" t="s">
        <v>386</v>
      </c>
      <c r="BM348" s="18" t="s">
        <v>3013</v>
      </c>
    </row>
    <row r="349" spans="2:47" s="1" customFormat="1" ht="19.5">
      <c r="B349" s="32"/>
      <c r="D349" s="160" t="s">
        <v>180</v>
      </c>
      <c r="F349" s="161" t="s">
        <v>2773</v>
      </c>
      <c r="I349" s="93"/>
      <c r="L349" s="32"/>
      <c r="M349" s="162"/>
      <c r="N349" s="51"/>
      <c r="O349" s="51"/>
      <c r="P349" s="51"/>
      <c r="Q349" s="51"/>
      <c r="R349" s="51"/>
      <c r="S349" s="51"/>
      <c r="T349" s="52"/>
      <c r="AT349" s="18" t="s">
        <v>180</v>
      </c>
      <c r="AU349" s="18" t="s">
        <v>84</v>
      </c>
    </row>
    <row r="350" spans="2:63" s="11" customFormat="1" ht="22.9" customHeight="1">
      <c r="B350" s="134"/>
      <c r="D350" s="135" t="s">
        <v>73</v>
      </c>
      <c r="E350" s="145" t="s">
        <v>2774</v>
      </c>
      <c r="F350" s="145" t="s">
        <v>2775</v>
      </c>
      <c r="I350" s="137"/>
      <c r="J350" s="146">
        <f>BK350</f>
        <v>0</v>
      </c>
      <c r="L350" s="134"/>
      <c r="M350" s="139"/>
      <c r="N350" s="140"/>
      <c r="O350" s="140"/>
      <c r="P350" s="141">
        <f>SUM(P351:P354)</f>
        <v>0</v>
      </c>
      <c r="Q350" s="140"/>
      <c r="R350" s="141">
        <f>SUM(R351:R354)</f>
        <v>0.003</v>
      </c>
      <c r="S350" s="140"/>
      <c r="T350" s="142">
        <f>SUM(T351:T354)</f>
        <v>0</v>
      </c>
      <c r="AR350" s="135" t="s">
        <v>84</v>
      </c>
      <c r="AT350" s="143" t="s">
        <v>73</v>
      </c>
      <c r="AU350" s="143" t="s">
        <v>82</v>
      </c>
      <c r="AY350" s="135" t="s">
        <v>171</v>
      </c>
      <c r="BK350" s="144">
        <f>SUM(BK351:BK354)</f>
        <v>0</v>
      </c>
    </row>
    <row r="351" spans="2:65" s="1" customFormat="1" ht="16.5" customHeight="1">
      <c r="B351" s="147"/>
      <c r="C351" s="148" t="s">
        <v>674</v>
      </c>
      <c r="D351" s="148" t="s">
        <v>173</v>
      </c>
      <c r="E351" s="149" t="s">
        <v>3014</v>
      </c>
      <c r="F351" s="150" t="s">
        <v>3015</v>
      </c>
      <c r="G351" s="151" t="s">
        <v>1259</v>
      </c>
      <c r="H351" s="152">
        <v>2</v>
      </c>
      <c r="I351" s="153"/>
      <c r="J351" s="154">
        <f>ROUND(I351*H351,2)</f>
        <v>0</v>
      </c>
      <c r="K351" s="150" t="s">
        <v>177</v>
      </c>
      <c r="L351" s="32"/>
      <c r="M351" s="155" t="s">
        <v>3</v>
      </c>
      <c r="N351" s="156" t="s">
        <v>45</v>
      </c>
      <c r="O351" s="51"/>
      <c r="P351" s="157">
        <f>O351*H351</f>
        <v>0</v>
      </c>
      <c r="Q351" s="157">
        <v>0.0015</v>
      </c>
      <c r="R351" s="157">
        <f>Q351*H351</f>
        <v>0.003</v>
      </c>
      <c r="S351" s="157">
        <v>0</v>
      </c>
      <c r="T351" s="158">
        <f>S351*H351</f>
        <v>0</v>
      </c>
      <c r="AR351" s="18" t="s">
        <v>386</v>
      </c>
      <c r="AT351" s="18" t="s">
        <v>173</v>
      </c>
      <c r="AU351" s="18" t="s">
        <v>84</v>
      </c>
      <c r="AY351" s="18" t="s">
        <v>171</v>
      </c>
      <c r="BE351" s="159">
        <f>IF(N351="základní",J351,0)</f>
        <v>0</v>
      </c>
      <c r="BF351" s="159">
        <f>IF(N351="snížená",J351,0)</f>
        <v>0</v>
      </c>
      <c r="BG351" s="159">
        <f>IF(N351="zákl. přenesená",J351,0)</f>
        <v>0</v>
      </c>
      <c r="BH351" s="159">
        <f>IF(N351="sníž. přenesená",J351,0)</f>
        <v>0</v>
      </c>
      <c r="BI351" s="159">
        <f>IF(N351="nulová",J351,0)</f>
        <v>0</v>
      </c>
      <c r="BJ351" s="18" t="s">
        <v>82</v>
      </c>
      <c r="BK351" s="159">
        <f>ROUND(I351*H351,2)</f>
        <v>0</v>
      </c>
      <c r="BL351" s="18" t="s">
        <v>386</v>
      </c>
      <c r="BM351" s="18" t="s">
        <v>3016</v>
      </c>
    </row>
    <row r="352" spans="2:47" s="1" customFormat="1" ht="12">
      <c r="B352" s="32"/>
      <c r="D352" s="160" t="s">
        <v>180</v>
      </c>
      <c r="F352" s="161" t="s">
        <v>3017</v>
      </c>
      <c r="I352" s="93"/>
      <c r="L352" s="32"/>
      <c r="M352" s="162"/>
      <c r="N352" s="51"/>
      <c r="O352" s="51"/>
      <c r="P352" s="51"/>
      <c r="Q352" s="51"/>
      <c r="R352" s="51"/>
      <c r="S352" s="51"/>
      <c r="T352" s="52"/>
      <c r="AT352" s="18" t="s">
        <v>180</v>
      </c>
      <c r="AU352" s="18" t="s">
        <v>84</v>
      </c>
    </row>
    <row r="353" spans="2:65" s="1" customFormat="1" ht="16.5" customHeight="1">
      <c r="B353" s="147"/>
      <c r="C353" s="148" t="s">
        <v>678</v>
      </c>
      <c r="D353" s="148" t="s">
        <v>173</v>
      </c>
      <c r="E353" s="149" t="s">
        <v>2791</v>
      </c>
      <c r="F353" s="150" t="s">
        <v>2792</v>
      </c>
      <c r="G353" s="151" t="s">
        <v>235</v>
      </c>
      <c r="H353" s="152">
        <v>0.003</v>
      </c>
      <c r="I353" s="153"/>
      <c r="J353" s="154">
        <f>ROUND(I353*H353,2)</f>
        <v>0</v>
      </c>
      <c r="K353" s="150" t="s">
        <v>177</v>
      </c>
      <c r="L353" s="32"/>
      <c r="M353" s="155" t="s">
        <v>3</v>
      </c>
      <c r="N353" s="156" t="s">
        <v>45</v>
      </c>
      <c r="O353" s="51"/>
      <c r="P353" s="157">
        <f>O353*H353</f>
        <v>0</v>
      </c>
      <c r="Q353" s="157">
        <v>0</v>
      </c>
      <c r="R353" s="157">
        <f>Q353*H353</f>
        <v>0</v>
      </c>
      <c r="S353" s="157">
        <v>0</v>
      </c>
      <c r="T353" s="158">
        <f>S353*H353</f>
        <v>0</v>
      </c>
      <c r="AR353" s="18" t="s">
        <v>386</v>
      </c>
      <c r="AT353" s="18" t="s">
        <v>173</v>
      </c>
      <c r="AU353" s="18" t="s">
        <v>84</v>
      </c>
      <c r="AY353" s="18" t="s">
        <v>171</v>
      </c>
      <c r="BE353" s="159">
        <f>IF(N353="základní",J353,0)</f>
        <v>0</v>
      </c>
      <c r="BF353" s="159">
        <f>IF(N353="snížená",J353,0)</f>
        <v>0</v>
      </c>
      <c r="BG353" s="159">
        <f>IF(N353="zákl. přenesená",J353,0)</f>
        <v>0</v>
      </c>
      <c r="BH353" s="159">
        <f>IF(N353="sníž. přenesená",J353,0)</f>
        <v>0</v>
      </c>
      <c r="BI353" s="159">
        <f>IF(N353="nulová",J353,0)</f>
        <v>0</v>
      </c>
      <c r="BJ353" s="18" t="s">
        <v>82</v>
      </c>
      <c r="BK353" s="159">
        <f>ROUND(I353*H353,2)</f>
        <v>0</v>
      </c>
      <c r="BL353" s="18" t="s">
        <v>386</v>
      </c>
      <c r="BM353" s="18" t="s">
        <v>3018</v>
      </c>
    </row>
    <row r="354" spans="2:47" s="1" customFormat="1" ht="19.5">
      <c r="B354" s="32"/>
      <c r="D354" s="160" t="s">
        <v>180</v>
      </c>
      <c r="F354" s="161" t="s">
        <v>2794</v>
      </c>
      <c r="I354" s="93"/>
      <c r="L354" s="32"/>
      <c r="M354" s="162"/>
      <c r="N354" s="51"/>
      <c r="O354" s="51"/>
      <c r="P354" s="51"/>
      <c r="Q354" s="51"/>
      <c r="R354" s="51"/>
      <c r="S354" s="51"/>
      <c r="T354" s="52"/>
      <c r="AT354" s="18" t="s">
        <v>180</v>
      </c>
      <c r="AU354" s="18" t="s">
        <v>84</v>
      </c>
    </row>
    <row r="355" spans="2:63" s="11" customFormat="1" ht="22.9" customHeight="1">
      <c r="B355" s="134"/>
      <c r="D355" s="135" t="s">
        <v>73</v>
      </c>
      <c r="E355" s="145" t="s">
        <v>1119</v>
      </c>
      <c r="F355" s="145" t="s">
        <v>1120</v>
      </c>
      <c r="I355" s="137"/>
      <c r="J355" s="146">
        <f>BK355</f>
        <v>0</v>
      </c>
      <c r="L355" s="134"/>
      <c r="M355" s="139"/>
      <c r="N355" s="140"/>
      <c r="O355" s="140"/>
      <c r="P355" s="141">
        <f>SUM(P356:P392)</f>
        <v>0</v>
      </c>
      <c r="Q355" s="140"/>
      <c r="R355" s="141">
        <f>SUM(R356:R392)</f>
        <v>0.06747929999999999</v>
      </c>
      <c r="S355" s="140"/>
      <c r="T355" s="142">
        <f>SUM(T356:T392)</f>
        <v>0</v>
      </c>
      <c r="AR355" s="135" t="s">
        <v>84</v>
      </c>
      <c r="AT355" s="143" t="s">
        <v>73</v>
      </c>
      <c r="AU355" s="143" t="s">
        <v>82</v>
      </c>
      <c r="AY355" s="135" t="s">
        <v>171</v>
      </c>
      <c r="BK355" s="144">
        <f>SUM(BK356:BK392)</f>
        <v>0</v>
      </c>
    </row>
    <row r="356" spans="2:65" s="1" customFormat="1" ht="16.5" customHeight="1">
      <c r="B356" s="147"/>
      <c r="C356" s="148" t="s">
        <v>703</v>
      </c>
      <c r="D356" s="148" t="s">
        <v>173</v>
      </c>
      <c r="E356" s="149" t="s">
        <v>1176</v>
      </c>
      <c r="F356" s="150" t="s">
        <v>1177</v>
      </c>
      <c r="G356" s="151" t="s">
        <v>176</v>
      </c>
      <c r="H356" s="152">
        <v>4.23</v>
      </c>
      <c r="I356" s="153"/>
      <c r="J356" s="154">
        <f>ROUND(I356*H356,2)</f>
        <v>0</v>
      </c>
      <c r="K356" s="150" t="s">
        <v>177</v>
      </c>
      <c r="L356" s="32"/>
      <c r="M356" s="155" t="s">
        <v>3</v>
      </c>
      <c r="N356" s="156" t="s">
        <v>45</v>
      </c>
      <c r="O356" s="51"/>
      <c r="P356" s="157">
        <f>O356*H356</f>
        <v>0</v>
      </c>
      <c r="Q356" s="157">
        <v>0.01181</v>
      </c>
      <c r="R356" s="157">
        <f>Q356*H356</f>
        <v>0.0499563</v>
      </c>
      <c r="S356" s="157">
        <v>0</v>
      </c>
      <c r="T356" s="158">
        <f>S356*H356</f>
        <v>0</v>
      </c>
      <c r="AR356" s="18" t="s">
        <v>386</v>
      </c>
      <c r="AT356" s="18" t="s">
        <v>173</v>
      </c>
      <c r="AU356" s="18" t="s">
        <v>84</v>
      </c>
      <c r="AY356" s="18" t="s">
        <v>171</v>
      </c>
      <c r="BE356" s="159">
        <f>IF(N356="základní",J356,0)</f>
        <v>0</v>
      </c>
      <c r="BF356" s="159">
        <f>IF(N356="snížená",J356,0)</f>
        <v>0</v>
      </c>
      <c r="BG356" s="159">
        <f>IF(N356="zákl. přenesená",J356,0)</f>
        <v>0</v>
      </c>
      <c r="BH356" s="159">
        <f>IF(N356="sníž. přenesená",J356,0)</f>
        <v>0</v>
      </c>
      <c r="BI356" s="159">
        <f>IF(N356="nulová",J356,0)</f>
        <v>0</v>
      </c>
      <c r="BJ356" s="18" t="s">
        <v>82</v>
      </c>
      <c r="BK356" s="159">
        <f>ROUND(I356*H356,2)</f>
        <v>0</v>
      </c>
      <c r="BL356" s="18" t="s">
        <v>386</v>
      </c>
      <c r="BM356" s="18" t="s">
        <v>3019</v>
      </c>
    </row>
    <row r="357" spans="2:47" s="1" customFormat="1" ht="19.5">
      <c r="B357" s="32"/>
      <c r="D357" s="160" t="s">
        <v>180</v>
      </c>
      <c r="F357" s="161" t="s">
        <v>1179</v>
      </c>
      <c r="I357" s="93"/>
      <c r="L357" s="32"/>
      <c r="M357" s="162"/>
      <c r="N357" s="51"/>
      <c r="O357" s="51"/>
      <c r="P357" s="51"/>
      <c r="Q357" s="51"/>
      <c r="R357" s="51"/>
      <c r="S357" s="51"/>
      <c r="T357" s="52"/>
      <c r="AT357" s="18" t="s">
        <v>180</v>
      </c>
      <c r="AU357" s="18" t="s">
        <v>84</v>
      </c>
    </row>
    <row r="358" spans="2:51" s="14" customFormat="1" ht="12">
      <c r="B358" s="179"/>
      <c r="D358" s="160" t="s">
        <v>182</v>
      </c>
      <c r="E358" s="180" t="s">
        <v>3</v>
      </c>
      <c r="F358" s="181" t="s">
        <v>3020</v>
      </c>
      <c r="H358" s="180" t="s">
        <v>3</v>
      </c>
      <c r="I358" s="182"/>
      <c r="L358" s="179"/>
      <c r="M358" s="183"/>
      <c r="N358" s="184"/>
      <c r="O358" s="184"/>
      <c r="P358" s="184"/>
      <c r="Q358" s="184"/>
      <c r="R358" s="184"/>
      <c r="S358" s="184"/>
      <c r="T358" s="185"/>
      <c r="AT358" s="180" t="s">
        <v>182</v>
      </c>
      <c r="AU358" s="180" t="s">
        <v>84</v>
      </c>
      <c r="AV358" s="14" t="s">
        <v>82</v>
      </c>
      <c r="AW358" s="14" t="s">
        <v>34</v>
      </c>
      <c r="AX358" s="14" t="s">
        <v>74</v>
      </c>
      <c r="AY358" s="180" t="s">
        <v>171</v>
      </c>
    </row>
    <row r="359" spans="2:51" s="12" customFormat="1" ht="12">
      <c r="B359" s="163"/>
      <c r="D359" s="160" t="s">
        <v>182</v>
      </c>
      <c r="E359" s="164" t="s">
        <v>3</v>
      </c>
      <c r="F359" s="165" t="s">
        <v>1183</v>
      </c>
      <c r="H359" s="166">
        <v>1.17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4" t="s">
        <v>182</v>
      </c>
      <c r="AU359" s="164" t="s">
        <v>84</v>
      </c>
      <c r="AV359" s="12" t="s">
        <v>84</v>
      </c>
      <c r="AW359" s="12" t="s">
        <v>34</v>
      </c>
      <c r="AX359" s="12" t="s">
        <v>74</v>
      </c>
      <c r="AY359" s="164" t="s">
        <v>171</v>
      </c>
    </row>
    <row r="360" spans="2:51" s="14" customFormat="1" ht="12">
      <c r="B360" s="179"/>
      <c r="D360" s="160" t="s">
        <v>182</v>
      </c>
      <c r="E360" s="180" t="s">
        <v>3</v>
      </c>
      <c r="F360" s="181" t="s">
        <v>3021</v>
      </c>
      <c r="H360" s="180" t="s">
        <v>3</v>
      </c>
      <c r="I360" s="182"/>
      <c r="L360" s="179"/>
      <c r="M360" s="183"/>
      <c r="N360" s="184"/>
      <c r="O360" s="184"/>
      <c r="P360" s="184"/>
      <c r="Q360" s="184"/>
      <c r="R360" s="184"/>
      <c r="S360" s="184"/>
      <c r="T360" s="185"/>
      <c r="AT360" s="180" t="s">
        <v>182</v>
      </c>
      <c r="AU360" s="180" t="s">
        <v>84</v>
      </c>
      <c r="AV360" s="14" t="s">
        <v>82</v>
      </c>
      <c r="AW360" s="14" t="s">
        <v>34</v>
      </c>
      <c r="AX360" s="14" t="s">
        <v>74</v>
      </c>
      <c r="AY360" s="180" t="s">
        <v>171</v>
      </c>
    </row>
    <row r="361" spans="2:51" s="12" customFormat="1" ht="12">
      <c r="B361" s="163"/>
      <c r="D361" s="160" t="s">
        <v>182</v>
      </c>
      <c r="E361" s="164" t="s">
        <v>3</v>
      </c>
      <c r="F361" s="165" t="s">
        <v>3022</v>
      </c>
      <c r="H361" s="166">
        <v>0.9</v>
      </c>
      <c r="I361" s="167"/>
      <c r="L361" s="163"/>
      <c r="M361" s="168"/>
      <c r="N361" s="169"/>
      <c r="O361" s="169"/>
      <c r="P361" s="169"/>
      <c r="Q361" s="169"/>
      <c r="R361" s="169"/>
      <c r="S361" s="169"/>
      <c r="T361" s="170"/>
      <c r="AT361" s="164" t="s">
        <v>182</v>
      </c>
      <c r="AU361" s="164" t="s">
        <v>84</v>
      </c>
      <c r="AV361" s="12" t="s">
        <v>84</v>
      </c>
      <c r="AW361" s="12" t="s">
        <v>34</v>
      </c>
      <c r="AX361" s="12" t="s">
        <v>74</v>
      </c>
      <c r="AY361" s="164" t="s">
        <v>171</v>
      </c>
    </row>
    <row r="362" spans="2:51" s="14" customFormat="1" ht="12">
      <c r="B362" s="179"/>
      <c r="D362" s="160" t="s">
        <v>182</v>
      </c>
      <c r="E362" s="180" t="s">
        <v>3</v>
      </c>
      <c r="F362" s="181" t="s">
        <v>3023</v>
      </c>
      <c r="H362" s="180" t="s">
        <v>3</v>
      </c>
      <c r="I362" s="182"/>
      <c r="L362" s="179"/>
      <c r="M362" s="183"/>
      <c r="N362" s="184"/>
      <c r="O362" s="184"/>
      <c r="P362" s="184"/>
      <c r="Q362" s="184"/>
      <c r="R362" s="184"/>
      <c r="S362" s="184"/>
      <c r="T362" s="185"/>
      <c r="AT362" s="180" t="s">
        <v>182</v>
      </c>
      <c r="AU362" s="180" t="s">
        <v>84</v>
      </c>
      <c r="AV362" s="14" t="s">
        <v>82</v>
      </c>
      <c r="AW362" s="14" t="s">
        <v>34</v>
      </c>
      <c r="AX362" s="14" t="s">
        <v>74</v>
      </c>
      <c r="AY362" s="180" t="s">
        <v>171</v>
      </c>
    </row>
    <row r="363" spans="2:51" s="12" customFormat="1" ht="12">
      <c r="B363" s="163"/>
      <c r="D363" s="160" t="s">
        <v>182</v>
      </c>
      <c r="E363" s="164" t="s">
        <v>3</v>
      </c>
      <c r="F363" s="165" t="s">
        <v>3024</v>
      </c>
      <c r="H363" s="166">
        <v>2.16</v>
      </c>
      <c r="I363" s="167"/>
      <c r="L363" s="163"/>
      <c r="M363" s="168"/>
      <c r="N363" s="169"/>
      <c r="O363" s="169"/>
      <c r="P363" s="169"/>
      <c r="Q363" s="169"/>
      <c r="R363" s="169"/>
      <c r="S363" s="169"/>
      <c r="T363" s="170"/>
      <c r="AT363" s="164" t="s">
        <v>182</v>
      </c>
      <c r="AU363" s="164" t="s">
        <v>84</v>
      </c>
      <c r="AV363" s="12" t="s">
        <v>84</v>
      </c>
      <c r="AW363" s="12" t="s">
        <v>34</v>
      </c>
      <c r="AX363" s="12" t="s">
        <v>74</v>
      </c>
      <c r="AY363" s="164" t="s">
        <v>171</v>
      </c>
    </row>
    <row r="364" spans="2:51" s="13" customFormat="1" ht="12">
      <c r="B364" s="171"/>
      <c r="D364" s="160" t="s">
        <v>182</v>
      </c>
      <c r="E364" s="172" t="s">
        <v>3</v>
      </c>
      <c r="F364" s="173" t="s">
        <v>201</v>
      </c>
      <c r="H364" s="174">
        <v>4.23</v>
      </c>
      <c r="I364" s="175"/>
      <c r="L364" s="171"/>
      <c r="M364" s="176"/>
      <c r="N364" s="177"/>
      <c r="O364" s="177"/>
      <c r="P364" s="177"/>
      <c r="Q364" s="177"/>
      <c r="R364" s="177"/>
      <c r="S364" s="177"/>
      <c r="T364" s="178"/>
      <c r="AT364" s="172" t="s">
        <v>182</v>
      </c>
      <c r="AU364" s="172" t="s">
        <v>84</v>
      </c>
      <c r="AV364" s="13" t="s">
        <v>178</v>
      </c>
      <c r="AW364" s="13" t="s">
        <v>34</v>
      </c>
      <c r="AX364" s="13" t="s">
        <v>82</v>
      </c>
      <c r="AY364" s="172" t="s">
        <v>171</v>
      </c>
    </row>
    <row r="365" spans="2:65" s="1" customFormat="1" ht="16.5" customHeight="1">
      <c r="B365" s="147"/>
      <c r="C365" s="148" t="s">
        <v>707</v>
      </c>
      <c r="D365" s="148" t="s">
        <v>173</v>
      </c>
      <c r="E365" s="149" t="s">
        <v>1222</v>
      </c>
      <c r="F365" s="150" t="s">
        <v>1223</v>
      </c>
      <c r="G365" s="151" t="s">
        <v>176</v>
      </c>
      <c r="H365" s="152">
        <v>4.23</v>
      </c>
      <c r="I365" s="153"/>
      <c r="J365" s="154">
        <f>ROUND(I365*H365,2)</f>
        <v>0</v>
      </c>
      <c r="K365" s="150" t="s">
        <v>177</v>
      </c>
      <c r="L365" s="32"/>
      <c r="M365" s="155" t="s">
        <v>3</v>
      </c>
      <c r="N365" s="156" t="s">
        <v>45</v>
      </c>
      <c r="O365" s="51"/>
      <c r="P365" s="157">
        <f>O365*H365</f>
        <v>0</v>
      </c>
      <c r="Q365" s="157">
        <v>0.0001</v>
      </c>
      <c r="R365" s="157">
        <f>Q365*H365</f>
        <v>0.00042300000000000004</v>
      </c>
      <c r="S365" s="157">
        <v>0</v>
      </c>
      <c r="T365" s="158">
        <f>S365*H365</f>
        <v>0</v>
      </c>
      <c r="AR365" s="18" t="s">
        <v>386</v>
      </c>
      <c r="AT365" s="18" t="s">
        <v>173</v>
      </c>
      <c r="AU365" s="18" t="s">
        <v>84</v>
      </c>
      <c r="AY365" s="18" t="s">
        <v>171</v>
      </c>
      <c r="BE365" s="159">
        <f>IF(N365="základní",J365,0)</f>
        <v>0</v>
      </c>
      <c r="BF365" s="159">
        <f>IF(N365="snížená",J365,0)</f>
        <v>0</v>
      </c>
      <c r="BG365" s="159">
        <f>IF(N365="zákl. přenesená",J365,0)</f>
        <v>0</v>
      </c>
      <c r="BH365" s="159">
        <f>IF(N365="sníž. přenesená",J365,0)</f>
        <v>0</v>
      </c>
      <c r="BI365" s="159">
        <f>IF(N365="nulová",J365,0)</f>
        <v>0</v>
      </c>
      <c r="BJ365" s="18" t="s">
        <v>82</v>
      </c>
      <c r="BK365" s="159">
        <f>ROUND(I365*H365,2)</f>
        <v>0</v>
      </c>
      <c r="BL365" s="18" t="s">
        <v>386</v>
      </c>
      <c r="BM365" s="18" t="s">
        <v>3025</v>
      </c>
    </row>
    <row r="366" spans="2:47" s="1" customFormat="1" ht="19.5">
      <c r="B366" s="32"/>
      <c r="D366" s="160" t="s">
        <v>180</v>
      </c>
      <c r="F366" s="161" t="s">
        <v>1225</v>
      </c>
      <c r="I366" s="93"/>
      <c r="L366" s="32"/>
      <c r="M366" s="162"/>
      <c r="N366" s="51"/>
      <c r="O366" s="51"/>
      <c r="P366" s="51"/>
      <c r="Q366" s="51"/>
      <c r="R366" s="51"/>
      <c r="S366" s="51"/>
      <c r="T366" s="52"/>
      <c r="AT366" s="18" t="s">
        <v>180</v>
      </c>
      <c r="AU366" s="18" t="s">
        <v>84</v>
      </c>
    </row>
    <row r="367" spans="2:65" s="1" customFormat="1" ht="16.5" customHeight="1">
      <c r="B367" s="147"/>
      <c r="C367" s="148" t="s">
        <v>714</v>
      </c>
      <c r="D367" s="148" t="s">
        <v>173</v>
      </c>
      <c r="E367" s="149" t="s">
        <v>3026</v>
      </c>
      <c r="F367" s="150" t="s">
        <v>3027</v>
      </c>
      <c r="G367" s="151" t="s">
        <v>1259</v>
      </c>
      <c r="H367" s="152">
        <v>2</v>
      </c>
      <c r="I367" s="153"/>
      <c r="J367" s="154">
        <f>ROUND(I367*H367,2)</f>
        <v>0</v>
      </c>
      <c r="K367" s="150" t="s">
        <v>177</v>
      </c>
      <c r="L367" s="32"/>
      <c r="M367" s="155" t="s">
        <v>3</v>
      </c>
      <c r="N367" s="156" t="s">
        <v>45</v>
      </c>
      <c r="O367" s="51"/>
      <c r="P367" s="157">
        <f>O367*H367</f>
        <v>0</v>
      </c>
      <c r="Q367" s="157">
        <v>3E-05</v>
      </c>
      <c r="R367" s="157">
        <f>Q367*H367</f>
        <v>6E-05</v>
      </c>
      <c r="S367" s="157">
        <v>0</v>
      </c>
      <c r="T367" s="158">
        <f>S367*H367</f>
        <v>0</v>
      </c>
      <c r="AR367" s="18" t="s">
        <v>386</v>
      </c>
      <c r="AT367" s="18" t="s">
        <v>173</v>
      </c>
      <c r="AU367" s="18" t="s">
        <v>84</v>
      </c>
      <c r="AY367" s="18" t="s">
        <v>171</v>
      </c>
      <c r="BE367" s="159">
        <f>IF(N367="základní",J367,0)</f>
        <v>0</v>
      </c>
      <c r="BF367" s="159">
        <f>IF(N367="snížená",J367,0)</f>
        <v>0</v>
      </c>
      <c r="BG367" s="159">
        <f>IF(N367="zákl. přenesená",J367,0)</f>
        <v>0</v>
      </c>
      <c r="BH367" s="159">
        <f>IF(N367="sníž. přenesená",J367,0)</f>
        <v>0</v>
      </c>
      <c r="BI367" s="159">
        <f>IF(N367="nulová",J367,0)</f>
        <v>0</v>
      </c>
      <c r="BJ367" s="18" t="s">
        <v>82</v>
      </c>
      <c r="BK367" s="159">
        <f>ROUND(I367*H367,2)</f>
        <v>0</v>
      </c>
      <c r="BL367" s="18" t="s">
        <v>386</v>
      </c>
      <c r="BM367" s="18" t="s">
        <v>3028</v>
      </c>
    </row>
    <row r="368" spans="2:47" s="1" customFormat="1" ht="12">
      <c r="B368" s="32"/>
      <c r="D368" s="160" t="s">
        <v>180</v>
      </c>
      <c r="F368" s="161" t="s">
        <v>3029</v>
      </c>
      <c r="I368" s="93"/>
      <c r="L368" s="32"/>
      <c r="M368" s="162"/>
      <c r="N368" s="51"/>
      <c r="O368" s="51"/>
      <c r="P368" s="51"/>
      <c r="Q368" s="51"/>
      <c r="R368" s="51"/>
      <c r="S368" s="51"/>
      <c r="T368" s="52"/>
      <c r="AT368" s="18" t="s">
        <v>180</v>
      </c>
      <c r="AU368" s="18" t="s">
        <v>84</v>
      </c>
    </row>
    <row r="369" spans="2:51" s="14" customFormat="1" ht="12">
      <c r="B369" s="179"/>
      <c r="D369" s="160" t="s">
        <v>182</v>
      </c>
      <c r="E369" s="180" t="s">
        <v>3</v>
      </c>
      <c r="F369" s="181" t="s">
        <v>3030</v>
      </c>
      <c r="H369" s="180" t="s">
        <v>3</v>
      </c>
      <c r="I369" s="182"/>
      <c r="L369" s="179"/>
      <c r="M369" s="183"/>
      <c r="N369" s="184"/>
      <c r="O369" s="184"/>
      <c r="P369" s="184"/>
      <c r="Q369" s="184"/>
      <c r="R369" s="184"/>
      <c r="S369" s="184"/>
      <c r="T369" s="185"/>
      <c r="AT369" s="180" t="s">
        <v>182</v>
      </c>
      <c r="AU369" s="180" t="s">
        <v>84</v>
      </c>
      <c r="AV369" s="14" t="s">
        <v>82</v>
      </c>
      <c r="AW369" s="14" t="s">
        <v>34</v>
      </c>
      <c r="AX369" s="14" t="s">
        <v>74</v>
      </c>
      <c r="AY369" s="180" t="s">
        <v>171</v>
      </c>
    </row>
    <row r="370" spans="2:51" s="12" customFormat="1" ht="12">
      <c r="B370" s="163"/>
      <c r="D370" s="160" t="s">
        <v>182</v>
      </c>
      <c r="E370" s="164" t="s">
        <v>3</v>
      </c>
      <c r="F370" s="165" t="s">
        <v>82</v>
      </c>
      <c r="H370" s="166">
        <v>1</v>
      </c>
      <c r="I370" s="167"/>
      <c r="L370" s="163"/>
      <c r="M370" s="168"/>
      <c r="N370" s="169"/>
      <c r="O370" s="169"/>
      <c r="P370" s="169"/>
      <c r="Q370" s="169"/>
      <c r="R370" s="169"/>
      <c r="S370" s="169"/>
      <c r="T370" s="170"/>
      <c r="AT370" s="164" t="s">
        <v>182</v>
      </c>
      <c r="AU370" s="164" t="s">
        <v>84</v>
      </c>
      <c r="AV370" s="12" t="s">
        <v>84</v>
      </c>
      <c r="AW370" s="12" t="s">
        <v>34</v>
      </c>
      <c r="AX370" s="12" t="s">
        <v>74</v>
      </c>
      <c r="AY370" s="164" t="s">
        <v>171</v>
      </c>
    </row>
    <row r="371" spans="2:51" s="14" customFormat="1" ht="12">
      <c r="B371" s="179"/>
      <c r="D371" s="160" t="s">
        <v>182</v>
      </c>
      <c r="E371" s="180" t="s">
        <v>3</v>
      </c>
      <c r="F371" s="181" t="s">
        <v>3031</v>
      </c>
      <c r="H371" s="180" t="s">
        <v>3</v>
      </c>
      <c r="I371" s="182"/>
      <c r="L371" s="179"/>
      <c r="M371" s="183"/>
      <c r="N371" s="184"/>
      <c r="O371" s="184"/>
      <c r="P371" s="184"/>
      <c r="Q371" s="184"/>
      <c r="R371" s="184"/>
      <c r="S371" s="184"/>
      <c r="T371" s="185"/>
      <c r="AT371" s="180" t="s">
        <v>182</v>
      </c>
      <c r="AU371" s="180" t="s">
        <v>84</v>
      </c>
      <c r="AV371" s="14" t="s">
        <v>82</v>
      </c>
      <c r="AW371" s="14" t="s">
        <v>34</v>
      </c>
      <c r="AX371" s="14" t="s">
        <v>74</v>
      </c>
      <c r="AY371" s="180" t="s">
        <v>171</v>
      </c>
    </row>
    <row r="372" spans="2:51" s="12" customFormat="1" ht="12">
      <c r="B372" s="163"/>
      <c r="D372" s="160" t="s">
        <v>182</v>
      </c>
      <c r="E372" s="164" t="s">
        <v>3</v>
      </c>
      <c r="F372" s="165" t="s">
        <v>82</v>
      </c>
      <c r="H372" s="166">
        <v>1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4" t="s">
        <v>182</v>
      </c>
      <c r="AU372" s="164" t="s">
        <v>84</v>
      </c>
      <c r="AV372" s="12" t="s">
        <v>84</v>
      </c>
      <c r="AW372" s="12" t="s">
        <v>34</v>
      </c>
      <c r="AX372" s="12" t="s">
        <v>74</v>
      </c>
      <c r="AY372" s="164" t="s">
        <v>171</v>
      </c>
    </row>
    <row r="373" spans="2:51" s="13" customFormat="1" ht="12">
      <c r="B373" s="171"/>
      <c r="D373" s="160" t="s">
        <v>182</v>
      </c>
      <c r="E373" s="172" t="s">
        <v>3</v>
      </c>
      <c r="F373" s="173" t="s">
        <v>201</v>
      </c>
      <c r="H373" s="174">
        <v>2</v>
      </c>
      <c r="I373" s="175"/>
      <c r="L373" s="171"/>
      <c r="M373" s="176"/>
      <c r="N373" s="177"/>
      <c r="O373" s="177"/>
      <c r="P373" s="177"/>
      <c r="Q373" s="177"/>
      <c r="R373" s="177"/>
      <c r="S373" s="177"/>
      <c r="T373" s="178"/>
      <c r="AT373" s="172" t="s">
        <v>182</v>
      </c>
      <c r="AU373" s="172" t="s">
        <v>84</v>
      </c>
      <c r="AV373" s="13" t="s">
        <v>178</v>
      </c>
      <c r="AW373" s="13" t="s">
        <v>34</v>
      </c>
      <c r="AX373" s="13" t="s">
        <v>82</v>
      </c>
      <c r="AY373" s="172" t="s">
        <v>171</v>
      </c>
    </row>
    <row r="374" spans="2:65" s="1" customFormat="1" ht="16.5" customHeight="1">
      <c r="B374" s="147"/>
      <c r="C374" s="189" t="s">
        <v>719</v>
      </c>
      <c r="D374" s="189" t="s">
        <v>408</v>
      </c>
      <c r="E374" s="190" t="s">
        <v>3032</v>
      </c>
      <c r="F374" s="191" t="s">
        <v>3033</v>
      </c>
      <c r="G374" s="192" t="s">
        <v>1259</v>
      </c>
      <c r="H374" s="193">
        <v>2</v>
      </c>
      <c r="I374" s="194"/>
      <c r="J374" s="195">
        <f>ROUND(I374*H374,2)</f>
        <v>0</v>
      </c>
      <c r="K374" s="191" t="s">
        <v>177</v>
      </c>
      <c r="L374" s="196"/>
      <c r="M374" s="197" t="s">
        <v>3</v>
      </c>
      <c r="N374" s="198" t="s">
        <v>45</v>
      </c>
      <c r="O374" s="51"/>
      <c r="P374" s="157">
        <f>O374*H374</f>
        <v>0</v>
      </c>
      <c r="Q374" s="157">
        <v>0.00055</v>
      </c>
      <c r="R374" s="157">
        <f>Q374*H374</f>
        <v>0.0011</v>
      </c>
      <c r="S374" s="157">
        <v>0</v>
      </c>
      <c r="T374" s="158">
        <f>S374*H374</f>
        <v>0</v>
      </c>
      <c r="AR374" s="18" t="s">
        <v>506</v>
      </c>
      <c r="AT374" s="18" t="s">
        <v>408</v>
      </c>
      <c r="AU374" s="18" t="s">
        <v>84</v>
      </c>
      <c r="AY374" s="18" t="s">
        <v>171</v>
      </c>
      <c r="BE374" s="159">
        <f>IF(N374="základní",J374,0)</f>
        <v>0</v>
      </c>
      <c r="BF374" s="159">
        <f>IF(N374="snížená",J374,0)</f>
        <v>0</v>
      </c>
      <c r="BG374" s="159">
        <f>IF(N374="zákl. přenesená",J374,0)</f>
        <v>0</v>
      </c>
      <c r="BH374" s="159">
        <f>IF(N374="sníž. přenesená",J374,0)</f>
        <v>0</v>
      </c>
      <c r="BI374" s="159">
        <f>IF(N374="nulová",J374,0)</f>
        <v>0</v>
      </c>
      <c r="BJ374" s="18" t="s">
        <v>82</v>
      </c>
      <c r="BK374" s="159">
        <f>ROUND(I374*H374,2)</f>
        <v>0</v>
      </c>
      <c r="BL374" s="18" t="s">
        <v>386</v>
      </c>
      <c r="BM374" s="18" t="s">
        <v>3034</v>
      </c>
    </row>
    <row r="375" spans="2:47" s="1" customFormat="1" ht="12">
      <c r="B375" s="32"/>
      <c r="D375" s="160" t="s">
        <v>180</v>
      </c>
      <c r="F375" s="161" t="s">
        <v>3033</v>
      </c>
      <c r="I375" s="93"/>
      <c r="L375" s="32"/>
      <c r="M375" s="162"/>
      <c r="N375" s="51"/>
      <c r="O375" s="51"/>
      <c r="P375" s="51"/>
      <c r="Q375" s="51"/>
      <c r="R375" s="51"/>
      <c r="S375" s="51"/>
      <c r="T375" s="52"/>
      <c r="AT375" s="18" t="s">
        <v>180</v>
      </c>
      <c r="AU375" s="18" t="s">
        <v>84</v>
      </c>
    </row>
    <row r="376" spans="2:65" s="1" customFormat="1" ht="16.5" customHeight="1">
      <c r="B376" s="147"/>
      <c r="C376" s="148" t="s">
        <v>732</v>
      </c>
      <c r="D376" s="148" t="s">
        <v>173</v>
      </c>
      <c r="E376" s="149" t="s">
        <v>1257</v>
      </c>
      <c r="F376" s="150" t="s">
        <v>1258</v>
      </c>
      <c r="G376" s="151" t="s">
        <v>1259</v>
      </c>
      <c r="H376" s="152">
        <v>1</v>
      </c>
      <c r="I376" s="153"/>
      <c r="J376" s="154">
        <f>ROUND(I376*H376,2)</f>
        <v>0</v>
      </c>
      <c r="K376" s="150" t="s">
        <v>177</v>
      </c>
      <c r="L376" s="32"/>
      <c r="M376" s="155" t="s">
        <v>3</v>
      </c>
      <c r="N376" s="156" t="s">
        <v>45</v>
      </c>
      <c r="O376" s="51"/>
      <c r="P376" s="157">
        <f>O376*H376</f>
        <v>0</v>
      </c>
      <c r="Q376" s="157">
        <v>2E-05</v>
      </c>
      <c r="R376" s="157">
        <f>Q376*H376</f>
        <v>2E-05</v>
      </c>
      <c r="S376" s="157">
        <v>0</v>
      </c>
      <c r="T376" s="158">
        <f>S376*H376</f>
        <v>0</v>
      </c>
      <c r="AR376" s="18" t="s">
        <v>386</v>
      </c>
      <c r="AT376" s="18" t="s">
        <v>173</v>
      </c>
      <c r="AU376" s="18" t="s">
        <v>84</v>
      </c>
      <c r="AY376" s="18" t="s">
        <v>171</v>
      </c>
      <c r="BE376" s="159">
        <f>IF(N376="základní",J376,0)</f>
        <v>0</v>
      </c>
      <c r="BF376" s="159">
        <f>IF(N376="snížená",J376,0)</f>
        <v>0</v>
      </c>
      <c r="BG376" s="159">
        <f>IF(N376="zákl. přenesená",J376,0)</f>
        <v>0</v>
      </c>
      <c r="BH376" s="159">
        <f>IF(N376="sníž. přenesená",J376,0)</f>
        <v>0</v>
      </c>
      <c r="BI376" s="159">
        <f>IF(N376="nulová",J376,0)</f>
        <v>0</v>
      </c>
      <c r="BJ376" s="18" t="s">
        <v>82</v>
      </c>
      <c r="BK376" s="159">
        <f>ROUND(I376*H376,2)</f>
        <v>0</v>
      </c>
      <c r="BL376" s="18" t="s">
        <v>386</v>
      </c>
      <c r="BM376" s="18" t="s">
        <v>3035</v>
      </c>
    </row>
    <row r="377" spans="2:47" s="1" customFormat="1" ht="12">
      <c r="B377" s="32"/>
      <c r="D377" s="160" t="s">
        <v>180</v>
      </c>
      <c r="F377" s="161" t="s">
        <v>1261</v>
      </c>
      <c r="I377" s="93"/>
      <c r="L377" s="32"/>
      <c r="M377" s="162"/>
      <c r="N377" s="51"/>
      <c r="O377" s="51"/>
      <c r="P377" s="51"/>
      <c r="Q377" s="51"/>
      <c r="R377" s="51"/>
      <c r="S377" s="51"/>
      <c r="T377" s="52"/>
      <c r="AT377" s="18" t="s">
        <v>180</v>
      </c>
      <c r="AU377" s="18" t="s">
        <v>84</v>
      </c>
    </row>
    <row r="378" spans="2:51" s="14" customFormat="1" ht="12">
      <c r="B378" s="179"/>
      <c r="D378" s="160" t="s">
        <v>182</v>
      </c>
      <c r="E378" s="180" t="s">
        <v>3</v>
      </c>
      <c r="F378" s="181" t="s">
        <v>2624</v>
      </c>
      <c r="H378" s="180" t="s">
        <v>3</v>
      </c>
      <c r="I378" s="182"/>
      <c r="L378" s="179"/>
      <c r="M378" s="183"/>
      <c r="N378" s="184"/>
      <c r="O378" s="184"/>
      <c r="P378" s="184"/>
      <c r="Q378" s="184"/>
      <c r="R378" s="184"/>
      <c r="S378" s="184"/>
      <c r="T378" s="185"/>
      <c r="AT378" s="180" t="s">
        <v>182</v>
      </c>
      <c r="AU378" s="180" t="s">
        <v>84</v>
      </c>
      <c r="AV378" s="14" t="s">
        <v>82</v>
      </c>
      <c r="AW378" s="14" t="s">
        <v>34</v>
      </c>
      <c r="AX378" s="14" t="s">
        <v>74</v>
      </c>
      <c r="AY378" s="180" t="s">
        <v>171</v>
      </c>
    </row>
    <row r="379" spans="2:51" s="12" customFormat="1" ht="12">
      <c r="B379" s="163"/>
      <c r="D379" s="160" t="s">
        <v>182</v>
      </c>
      <c r="E379" s="164" t="s">
        <v>3</v>
      </c>
      <c r="F379" s="165" t="s">
        <v>82</v>
      </c>
      <c r="H379" s="166">
        <v>1</v>
      </c>
      <c r="I379" s="167"/>
      <c r="L379" s="163"/>
      <c r="M379" s="168"/>
      <c r="N379" s="169"/>
      <c r="O379" s="169"/>
      <c r="P379" s="169"/>
      <c r="Q379" s="169"/>
      <c r="R379" s="169"/>
      <c r="S379" s="169"/>
      <c r="T379" s="170"/>
      <c r="AT379" s="164" t="s">
        <v>182</v>
      </c>
      <c r="AU379" s="164" t="s">
        <v>84</v>
      </c>
      <c r="AV379" s="12" t="s">
        <v>84</v>
      </c>
      <c r="AW379" s="12" t="s">
        <v>34</v>
      </c>
      <c r="AX379" s="12" t="s">
        <v>82</v>
      </c>
      <c r="AY379" s="164" t="s">
        <v>171</v>
      </c>
    </row>
    <row r="380" spans="2:65" s="1" customFormat="1" ht="16.5" customHeight="1">
      <c r="B380" s="147"/>
      <c r="C380" s="189" t="s">
        <v>738</v>
      </c>
      <c r="D380" s="189" t="s">
        <v>408</v>
      </c>
      <c r="E380" s="190" t="s">
        <v>1263</v>
      </c>
      <c r="F380" s="191" t="s">
        <v>1264</v>
      </c>
      <c r="G380" s="192" t="s">
        <v>1259</v>
      </c>
      <c r="H380" s="193">
        <v>1</v>
      </c>
      <c r="I380" s="194"/>
      <c r="J380" s="195">
        <f>ROUND(I380*H380,2)</f>
        <v>0</v>
      </c>
      <c r="K380" s="191" t="s">
        <v>177</v>
      </c>
      <c r="L380" s="196"/>
      <c r="M380" s="197" t="s">
        <v>3</v>
      </c>
      <c r="N380" s="198" t="s">
        <v>45</v>
      </c>
      <c r="O380" s="51"/>
      <c r="P380" s="157">
        <f>O380*H380</f>
        <v>0</v>
      </c>
      <c r="Q380" s="157">
        <v>0.0025</v>
      </c>
      <c r="R380" s="157">
        <f>Q380*H380</f>
        <v>0.0025</v>
      </c>
      <c r="S380" s="157">
        <v>0</v>
      </c>
      <c r="T380" s="158">
        <f>S380*H380</f>
        <v>0</v>
      </c>
      <c r="AR380" s="18" t="s">
        <v>506</v>
      </c>
      <c r="AT380" s="18" t="s">
        <v>408</v>
      </c>
      <c r="AU380" s="18" t="s">
        <v>84</v>
      </c>
      <c r="AY380" s="18" t="s">
        <v>171</v>
      </c>
      <c r="BE380" s="159">
        <f>IF(N380="základní",J380,0)</f>
        <v>0</v>
      </c>
      <c r="BF380" s="159">
        <f>IF(N380="snížená",J380,0)</f>
        <v>0</v>
      </c>
      <c r="BG380" s="159">
        <f>IF(N380="zákl. přenesená",J380,0)</f>
        <v>0</v>
      </c>
      <c r="BH380" s="159">
        <f>IF(N380="sníž. přenesená",J380,0)</f>
        <v>0</v>
      </c>
      <c r="BI380" s="159">
        <f>IF(N380="nulová",J380,0)</f>
        <v>0</v>
      </c>
      <c r="BJ380" s="18" t="s">
        <v>82</v>
      </c>
      <c r="BK380" s="159">
        <f>ROUND(I380*H380,2)</f>
        <v>0</v>
      </c>
      <c r="BL380" s="18" t="s">
        <v>386</v>
      </c>
      <c r="BM380" s="18" t="s">
        <v>3036</v>
      </c>
    </row>
    <row r="381" spans="2:47" s="1" customFormat="1" ht="12">
      <c r="B381" s="32"/>
      <c r="D381" s="160" t="s">
        <v>180</v>
      </c>
      <c r="F381" s="161" t="s">
        <v>1264</v>
      </c>
      <c r="I381" s="93"/>
      <c r="L381" s="32"/>
      <c r="M381" s="162"/>
      <c r="N381" s="51"/>
      <c r="O381" s="51"/>
      <c r="P381" s="51"/>
      <c r="Q381" s="51"/>
      <c r="R381" s="51"/>
      <c r="S381" s="51"/>
      <c r="T381" s="52"/>
      <c r="AT381" s="18" t="s">
        <v>180</v>
      </c>
      <c r="AU381" s="18" t="s">
        <v>84</v>
      </c>
    </row>
    <row r="382" spans="2:65" s="1" customFormat="1" ht="16.5" customHeight="1">
      <c r="B382" s="147"/>
      <c r="C382" s="148" t="s">
        <v>743</v>
      </c>
      <c r="D382" s="148" t="s">
        <v>173</v>
      </c>
      <c r="E382" s="149" t="s">
        <v>1276</v>
      </c>
      <c r="F382" s="150" t="s">
        <v>1277</v>
      </c>
      <c r="G382" s="151" t="s">
        <v>1259</v>
      </c>
      <c r="H382" s="152">
        <v>2</v>
      </c>
      <c r="I382" s="153"/>
      <c r="J382" s="154">
        <f>ROUND(I382*H382,2)</f>
        <v>0</v>
      </c>
      <c r="K382" s="150" t="s">
        <v>177</v>
      </c>
      <c r="L382" s="32"/>
      <c r="M382" s="155" t="s">
        <v>3</v>
      </c>
      <c r="N382" s="156" t="s">
        <v>45</v>
      </c>
      <c r="O382" s="51"/>
      <c r="P382" s="157">
        <f>O382*H382</f>
        <v>0</v>
      </c>
      <c r="Q382" s="157">
        <v>1E-05</v>
      </c>
      <c r="R382" s="157">
        <f>Q382*H382</f>
        <v>2E-05</v>
      </c>
      <c r="S382" s="157">
        <v>0</v>
      </c>
      <c r="T382" s="158">
        <f>S382*H382</f>
        <v>0</v>
      </c>
      <c r="AR382" s="18" t="s">
        <v>386</v>
      </c>
      <c r="AT382" s="18" t="s">
        <v>173</v>
      </c>
      <c r="AU382" s="18" t="s">
        <v>84</v>
      </c>
      <c r="AY382" s="18" t="s">
        <v>171</v>
      </c>
      <c r="BE382" s="159">
        <f>IF(N382="základní",J382,0)</f>
        <v>0</v>
      </c>
      <c r="BF382" s="159">
        <f>IF(N382="snížená",J382,0)</f>
        <v>0</v>
      </c>
      <c r="BG382" s="159">
        <f>IF(N382="zákl. přenesená",J382,0)</f>
        <v>0</v>
      </c>
      <c r="BH382" s="159">
        <f>IF(N382="sníž. přenesená",J382,0)</f>
        <v>0</v>
      </c>
      <c r="BI382" s="159">
        <f>IF(N382="nulová",J382,0)</f>
        <v>0</v>
      </c>
      <c r="BJ382" s="18" t="s">
        <v>82</v>
      </c>
      <c r="BK382" s="159">
        <f>ROUND(I382*H382,2)</f>
        <v>0</v>
      </c>
      <c r="BL382" s="18" t="s">
        <v>386</v>
      </c>
      <c r="BM382" s="18" t="s">
        <v>3037</v>
      </c>
    </row>
    <row r="383" spans="2:47" s="1" customFormat="1" ht="12">
      <c r="B383" s="32"/>
      <c r="D383" s="160" t="s">
        <v>180</v>
      </c>
      <c r="F383" s="161" t="s">
        <v>1279</v>
      </c>
      <c r="I383" s="93"/>
      <c r="L383" s="32"/>
      <c r="M383" s="162"/>
      <c r="N383" s="51"/>
      <c r="O383" s="51"/>
      <c r="P383" s="51"/>
      <c r="Q383" s="51"/>
      <c r="R383" s="51"/>
      <c r="S383" s="51"/>
      <c r="T383" s="52"/>
      <c r="AT383" s="18" t="s">
        <v>180</v>
      </c>
      <c r="AU383" s="18" t="s">
        <v>84</v>
      </c>
    </row>
    <row r="384" spans="2:51" s="14" customFormat="1" ht="12">
      <c r="B384" s="179"/>
      <c r="D384" s="160" t="s">
        <v>182</v>
      </c>
      <c r="E384" s="180" t="s">
        <v>3</v>
      </c>
      <c r="F384" s="181" t="s">
        <v>3030</v>
      </c>
      <c r="H384" s="180" t="s">
        <v>3</v>
      </c>
      <c r="I384" s="182"/>
      <c r="L384" s="179"/>
      <c r="M384" s="183"/>
      <c r="N384" s="184"/>
      <c r="O384" s="184"/>
      <c r="P384" s="184"/>
      <c r="Q384" s="184"/>
      <c r="R384" s="184"/>
      <c r="S384" s="184"/>
      <c r="T384" s="185"/>
      <c r="AT384" s="180" t="s">
        <v>182</v>
      </c>
      <c r="AU384" s="180" t="s">
        <v>84</v>
      </c>
      <c r="AV384" s="14" t="s">
        <v>82</v>
      </c>
      <c r="AW384" s="14" t="s">
        <v>34</v>
      </c>
      <c r="AX384" s="14" t="s">
        <v>74</v>
      </c>
      <c r="AY384" s="180" t="s">
        <v>171</v>
      </c>
    </row>
    <row r="385" spans="2:51" s="12" customFormat="1" ht="12">
      <c r="B385" s="163"/>
      <c r="D385" s="160" t="s">
        <v>182</v>
      </c>
      <c r="E385" s="164" t="s">
        <v>3</v>
      </c>
      <c r="F385" s="165" t="s">
        <v>82</v>
      </c>
      <c r="H385" s="166">
        <v>1</v>
      </c>
      <c r="I385" s="167"/>
      <c r="L385" s="163"/>
      <c r="M385" s="168"/>
      <c r="N385" s="169"/>
      <c r="O385" s="169"/>
      <c r="P385" s="169"/>
      <c r="Q385" s="169"/>
      <c r="R385" s="169"/>
      <c r="S385" s="169"/>
      <c r="T385" s="170"/>
      <c r="AT385" s="164" t="s">
        <v>182</v>
      </c>
      <c r="AU385" s="164" t="s">
        <v>84</v>
      </c>
      <c r="AV385" s="12" t="s">
        <v>84</v>
      </c>
      <c r="AW385" s="12" t="s">
        <v>34</v>
      </c>
      <c r="AX385" s="12" t="s">
        <v>74</v>
      </c>
      <c r="AY385" s="164" t="s">
        <v>171</v>
      </c>
    </row>
    <row r="386" spans="2:51" s="14" customFormat="1" ht="12">
      <c r="B386" s="179"/>
      <c r="D386" s="160" t="s">
        <v>182</v>
      </c>
      <c r="E386" s="180" t="s">
        <v>3</v>
      </c>
      <c r="F386" s="181" t="s">
        <v>3031</v>
      </c>
      <c r="H386" s="180" t="s">
        <v>3</v>
      </c>
      <c r="I386" s="182"/>
      <c r="L386" s="179"/>
      <c r="M386" s="183"/>
      <c r="N386" s="184"/>
      <c r="O386" s="184"/>
      <c r="P386" s="184"/>
      <c r="Q386" s="184"/>
      <c r="R386" s="184"/>
      <c r="S386" s="184"/>
      <c r="T386" s="185"/>
      <c r="AT386" s="180" t="s">
        <v>182</v>
      </c>
      <c r="AU386" s="180" t="s">
        <v>84</v>
      </c>
      <c r="AV386" s="14" t="s">
        <v>82</v>
      </c>
      <c r="AW386" s="14" t="s">
        <v>34</v>
      </c>
      <c r="AX386" s="14" t="s">
        <v>74</v>
      </c>
      <c r="AY386" s="180" t="s">
        <v>171</v>
      </c>
    </row>
    <row r="387" spans="2:51" s="12" customFormat="1" ht="12">
      <c r="B387" s="163"/>
      <c r="D387" s="160" t="s">
        <v>182</v>
      </c>
      <c r="E387" s="164" t="s">
        <v>3</v>
      </c>
      <c r="F387" s="165" t="s">
        <v>82</v>
      </c>
      <c r="H387" s="166">
        <v>1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4" t="s">
        <v>182</v>
      </c>
      <c r="AU387" s="164" t="s">
        <v>84</v>
      </c>
      <c r="AV387" s="12" t="s">
        <v>84</v>
      </c>
      <c r="AW387" s="12" t="s">
        <v>34</v>
      </c>
      <c r="AX387" s="12" t="s">
        <v>74</v>
      </c>
      <c r="AY387" s="164" t="s">
        <v>171</v>
      </c>
    </row>
    <row r="388" spans="2:51" s="13" customFormat="1" ht="12">
      <c r="B388" s="171"/>
      <c r="D388" s="160" t="s">
        <v>182</v>
      </c>
      <c r="E388" s="172" t="s">
        <v>3</v>
      </c>
      <c r="F388" s="173" t="s">
        <v>201</v>
      </c>
      <c r="H388" s="174">
        <v>2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182</v>
      </c>
      <c r="AU388" s="172" t="s">
        <v>84</v>
      </c>
      <c r="AV388" s="13" t="s">
        <v>178</v>
      </c>
      <c r="AW388" s="13" t="s">
        <v>34</v>
      </c>
      <c r="AX388" s="13" t="s">
        <v>82</v>
      </c>
      <c r="AY388" s="172" t="s">
        <v>171</v>
      </c>
    </row>
    <row r="389" spans="2:65" s="1" customFormat="1" ht="16.5" customHeight="1">
      <c r="B389" s="147"/>
      <c r="C389" s="189" t="s">
        <v>750</v>
      </c>
      <c r="D389" s="189" t="s">
        <v>408</v>
      </c>
      <c r="E389" s="190" t="s">
        <v>1281</v>
      </c>
      <c r="F389" s="191" t="s">
        <v>1282</v>
      </c>
      <c r="G389" s="192" t="s">
        <v>1259</v>
      </c>
      <c r="H389" s="193">
        <v>2</v>
      </c>
      <c r="I389" s="194"/>
      <c r="J389" s="195">
        <f>ROUND(I389*H389,2)</f>
        <v>0</v>
      </c>
      <c r="K389" s="191" t="s">
        <v>177</v>
      </c>
      <c r="L389" s="196"/>
      <c r="M389" s="197" t="s">
        <v>3</v>
      </c>
      <c r="N389" s="198" t="s">
        <v>45</v>
      </c>
      <c r="O389" s="51"/>
      <c r="P389" s="157">
        <f>O389*H389</f>
        <v>0</v>
      </c>
      <c r="Q389" s="157">
        <v>0.0067</v>
      </c>
      <c r="R389" s="157">
        <f>Q389*H389</f>
        <v>0.0134</v>
      </c>
      <c r="S389" s="157">
        <v>0</v>
      </c>
      <c r="T389" s="158">
        <f>S389*H389</f>
        <v>0</v>
      </c>
      <c r="AR389" s="18" t="s">
        <v>506</v>
      </c>
      <c r="AT389" s="18" t="s">
        <v>408</v>
      </c>
      <c r="AU389" s="18" t="s">
        <v>84</v>
      </c>
      <c r="AY389" s="18" t="s">
        <v>171</v>
      </c>
      <c r="BE389" s="159">
        <f>IF(N389="základní",J389,0)</f>
        <v>0</v>
      </c>
      <c r="BF389" s="159">
        <f>IF(N389="snížená",J389,0)</f>
        <v>0</v>
      </c>
      <c r="BG389" s="159">
        <f>IF(N389="zákl. přenesená",J389,0)</f>
        <v>0</v>
      </c>
      <c r="BH389" s="159">
        <f>IF(N389="sníž. přenesená",J389,0)</f>
        <v>0</v>
      </c>
      <c r="BI389" s="159">
        <f>IF(N389="nulová",J389,0)</f>
        <v>0</v>
      </c>
      <c r="BJ389" s="18" t="s">
        <v>82</v>
      </c>
      <c r="BK389" s="159">
        <f>ROUND(I389*H389,2)</f>
        <v>0</v>
      </c>
      <c r="BL389" s="18" t="s">
        <v>386</v>
      </c>
      <c r="BM389" s="18" t="s">
        <v>3038</v>
      </c>
    </row>
    <row r="390" spans="2:47" s="1" customFormat="1" ht="12">
      <c r="B390" s="32"/>
      <c r="D390" s="160" t="s">
        <v>180</v>
      </c>
      <c r="F390" s="161" t="s">
        <v>1282</v>
      </c>
      <c r="I390" s="93"/>
      <c r="L390" s="32"/>
      <c r="M390" s="162"/>
      <c r="N390" s="51"/>
      <c r="O390" s="51"/>
      <c r="P390" s="51"/>
      <c r="Q390" s="51"/>
      <c r="R390" s="51"/>
      <c r="S390" s="51"/>
      <c r="T390" s="52"/>
      <c r="AT390" s="18" t="s">
        <v>180</v>
      </c>
      <c r="AU390" s="18" t="s">
        <v>84</v>
      </c>
    </row>
    <row r="391" spans="2:65" s="1" customFormat="1" ht="16.5" customHeight="1">
      <c r="B391" s="147"/>
      <c r="C391" s="148" t="s">
        <v>755</v>
      </c>
      <c r="D391" s="148" t="s">
        <v>173</v>
      </c>
      <c r="E391" s="149" t="s">
        <v>3039</v>
      </c>
      <c r="F391" s="150" t="s">
        <v>3040</v>
      </c>
      <c r="G391" s="151" t="s">
        <v>235</v>
      </c>
      <c r="H391" s="152">
        <v>0.067</v>
      </c>
      <c r="I391" s="153"/>
      <c r="J391" s="154">
        <f>ROUND(I391*H391,2)</f>
        <v>0</v>
      </c>
      <c r="K391" s="150" t="s">
        <v>177</v>
      </c>
      <c r="L391" s="32"/>
      <c r="M391" s="155" t="s">
        <v>3</v>
      </c>
      <c r="N391" s="156" t="s">
        <v>45</v>
      </c>
      <c r="O391" s="51"/>
      <c r="P391" s="157">
        <f>O391*H391</f>
        <v>0</v>
      </c>
      <c r="Q391" s="157">
        <v>0</v>
      </c>
      <c r="R391" s="157">
        <f>Q391*H391</f>
        <v>0</v>
      </c>
      <c r="S391" s="157">
        <v>0</v>
      </c>
      <c r="T391" s="158">
        <f>S391*H391</f>
        <v>0</v>
      </c>
      <c r="AR391" s="18" t="s">
        <v>386</v>
      </c>
      <c r="AT391" s="18" t="s">
        <v>173</v>
      </c>
      <c r="AU391" s="18" t="s">
        <v>84</v>
      </c>
      <c r="AY391" s="18" t="s">
        <v>171</v>
      </c>
      <c r="BE391" s="159">
        <f>IF(N391="základní",J391,0)</f>
        <v>0</v>
      </c>
      <c r="BF391" s="159">
        <f>IF(N391="snížená",J391,0)</f>
        <v>0</v>
      </c>
      <c r="BG391" s="159">
        <f>IF(N391="zákl. přenesená",J391,0)</f>
        <v>0</v>
      </c>
      <c r="BH391" s="159">
        <f>IF(N391="sníž. přenesená",J391,0)</f>
        <v>0</v>
      </c>
      <c r="BI391" s="159">
        <f>IF(N391="nulová",J391,0)</f>
        <v>0</v>
      </c>
      <c r="BJ391" s="18" t="s">
        <v>82</v>
      </c>
      <c r="BK391" s="159">
        <f>ROUND(I391*H391,2)</f>
        <v>0</v>
      </c>
      <c r="BL391" s="18" t="s">
        <v>386</v>
      </c>
      <c r="BM391" s="18" t="s">
        <v>3041</v>
      </c>
    </row>
    <row r="392" spans="2:47" s="1" customFormat="1" ht="19.5">
      <c r="B392" s="32"/>
      <c r="D392" s="160" t="s">
        <v>180</v>
      </c>
      <c r="F392" s="161" t="s">
        <v>3042</v>
      </c>
      <c r="I392" s="93"/>
      <c r="L392" s="32"/>
      <c r="M392" s="162"/>
      <c r="N392" s="51"/>
      <c r="O392" s="51"/>
      <c r="P392" s="51"/>
      <c r="Q392" s="51"/>
      <c r="R392" s="51"/>
      <c r="S392" s="51"/>
      <c r="T392" s="52"/>
      <c r="AT392" s="18" t="s">
        <v>180</v>
      </c>
      <c r="AU392" s="18" t="s">
        <v>84</v>
      </c>
    </row>
    <row r="393" spans="2:63" s="11" customFormat="1" ht="22.9" customHeight="1">
      <c r="B393" s="134"/>
      <c r="D393" s="135" t="s">
        <v>73</v>
      </c>
      <c r="E393" s="145" t="s">
        <v>1318</v>
      </c>
      <c r="F393" s="145" t="s">
        <v>1319</v>
      </c>
      <c r="I393" s="137"/>
      <c r="J393" s="146">
        <f>BK393</f>
        <v>0</v>
      </c>
      <c r="L393" s="134"/>
      <c r="M393" s="139"/>
      <c r="N393" s="140"/>
      <c r="O393" s="140"/>
      <c r="P393" s="141">
        <f>SUM(P394:P409)</f>
        <v>0</v>
      </c>
      <c r="Q393" s="140"/>
      <c r="R393" s="141">
        <f>SUM(R394:R409)</f>
        <v>0.150372</v>
      </c>
      <c r="S393" s="140"/>
      <c r="T393" s="142">
        <f>SUM(T394:T409)</f>
        <v>0</v>
      </c>
      <c r="AR393" s="135" t="s">
        <v>84</v>
      </c>
      <c r="AT393" s="143" t="s">
        <v>73</v>
      </c>
      <c r="AU393" s="143" t="s">
        <v>82</v>
      </c>
      <c r="AY393" s="135" t="s">
        <v>171</v>
      </c>
      <c r="BK393" s="144">
        <f>SUM(BK394:BK409)</f>
        <v>0</v>
      </c>
    </row>
    <row r="394" spans="2:65" s="1" customFormat="1" ht="16.5" customHeight="1">
      <c r="B394" s="147"/>
      <c r="C394" s="148" t="s">
        <v>761</v>
      </c>
      <c r="D394" s="148" t="s">
        <v>173</v>
      </c>
      <c r="E394" s="149" t="s">
        <v>3043</v>
      </c>
      <c r="F394" s="150" t="s">
        <v>3044</v>
      </c>
      <c r="G394" s="151" t="s">
        <v>187</v>
      </c>
      <c r="H394" s="152">
        <v>48</v>
      </c>
      <c r="I394" s="153"/>
      <c r="J394" s="154">
        <f>ROUND(I394*H394,2)</f>
        <v>0</v>
      </c>
      <c r="K394" s="150" t="s">
        <v>177</v>
      </c>
      <c r="L394" s="32"/>
      <c r="M394" s="155" t="s">
        <v>3</v>
      </c>
      <c r="N394" s="156" t="s">
        <v>45</v>
      </c>
      <c r="O394" s="51"/>
      <c r="P394" s="157">
        <f>O394*H394</f>
        <v>0</v>
      </c>
      <c r="Q394" s="157">
        <v>0.00291</v>
      </c>
      <c r="R394" s="157">
        <f>Q394*H394</f>
        <v>0.13968</v>
      </c>
      <c r="S394" s="157">
        <v>0</v>
      </c>
      <c r="T394" s="158">
        <f>S394*H394</f>
        <v>0</v>
      </c>
      <c r="AR394" s="18" t="s">
        <v>386</v>
      </c>
      <c r="AT394" s="18" t="s">
        <v>173</v>
      </c>
      <c r="AU394" s="18" t="s">
        <v>84</v>
      </c>
      <c r="AY394" s="18" t="s">
        <v>171</v>
      </c>
      <c r="BE394" s="159">
        <f>IF(N394="základní",J394,0)</f>
        <v>0</v>
      </c>
      <c r="BF394" s="159">
        <f>IF(N394="snížená",J394,0)</f>
        <v>0</v>
      </c>
      <c r="BG394" s="159">
        <f>IF(N394="zákl. přenesená",J394,0)</f>
        <v>0</v>
      </c>
      <c r="BH394" s="159">
        <f>IF(N394="sníž. přenesená",J394,0)</f>
        <v>0</v>
      </c>
      <c r="BI394" s="159">
        <f>IF(N394="nulová",J394,0)</f>
        <v>0</v>
      </c>
      <c r="BJ394" s="18" t="s">
        <v>82</v>
      </c>
      <c r="BK394" s="159">
        <f>ROUND(I394*H394,2)</f>
        <v>0</v>
      </c>
      <c r="BL394" s="18" t="s">
        <v>386</v>
      </c>
      <c r="BM394" s="18" t="s">
        <v>3045</v>
      </c>
    </row>
    <row r="395" spans="2:47" s="1" customFormat="1" ht="12">
      <c r="B395" s="32"/>
      <c r="D395" s="160" t="s">
        <v>180</v>
      </c>
      <c r="F395" s="161" t="s">
        <v>3046</v>
      </c>
      <c r="I395" s="93"/>
      <c r="L395" s="32"/>
      <c r="M395" s="162"/>
      <c r="N395" s="51"/>
      <c r="O395" s="51"/>
      <c r="P395" s="51"/>
      <c r="Q395" s="51"/>
      <c r="R395" s="51"/>
      <c r="S395" s="51"/>
      <c r="T395" s="52"/>
      <c r="AT395" s="18" t="s">
        <v>180</v>
      </c>
      <c r="AU395" s="18" t="s">
        <v>84</v>
      </c>
    </row>
    <row r="396" spans="2:51" s="14" customFormat="1" ht="12">
      <c r="B396" s="179"/>
      <c r="D396" s="160" t="s">
        <v>182</v>
      </c>
      <c r="E396" s="180" t="s">
        <v>3</v>
      </c>
      <c r="F396" s="181" t="s">
        <v>3047</v>
      </c>
      <c r="H396" s="180" t="s">
        <v>3</v>
      </c>
      <c r="I396" s="182"/>
      <c r="L396" s="179"/>
      <c r="M396" s="183"/>
      <c r="N396" s="184"/>
      <c r="O396" s="184"/>
      <c r="P396" s="184"/>
      <c r="Q396" s="184"/>
      <c r="R396" s="184"/>
      <c r="S396" s="184"/>
      <c r="T396" s="185"/>
      <c r="AT396" s="180" t="s">
        <v>182</v>
      </c>
      <c r="AU396" s="180" t="s">
        <v>84</v>
      </c>
      <c r="AV396" s="14" t="s">
        <v>82</v>
      </c>
      <c r="AW396" s="14" t="s">
        <v>34</v>
      </c>
      <c r="AX396" s="14" t="s">
        <v>74</v>
      </c>
      <c r="AY396" s="180" t="s">
        <v>171</v>
      </c>
    </row>
    <row r="397" spans="2:51" s="12" customFormat="1" ht="12">
      <c r="B397" s="163"/>
      <c r="D397" s="160" t="s">
        <v>182</v>
      </c>
      <c r="E397" s="164" t="s">
        <v>3</v>
      </c>
      <c r="F397" s="165" t="s">
        <v>3048</v>
      </c>
      <c r="H397" s="166">
        <v>48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4" t="s">
        <v>182</v>
      </c>
      <c r="AU397" s="164" t="s">
        <v>84</v>
      </c>
      <c r="AV397" s="12" t="s">
        <v>84</v>
      </c>
      <c r="AW397" s="12" t="s">
        <v>34</v>
      </c>
      <c r="AX397" s="12" t="s">
        <v>82</v>
      </c>
      <c r="AY397" s="164" t="s">
        <v>171</v>
      </c>
    </row>
    <row r="398" spans="2:65" s="1" customFormat="1" ht="16.5" customHeight="1">
      <c r="B398" s="147"/>
      <c r="C398" s="148" t="s">
        <v>775</v>
      </c>
      <c r="D398" s="148" t="s">
        <v>173</v>
      </c>
      <c r="E398" s="149" t="s">
        <v>3049</v>
      </c>
      <c r="F398" s="150" t="s">
        <v>3050</v>
      </c>
      <c r="G398" s="151" t="s">
        <v>1259</v>
      </c>
      <c r="H398" s="152">
        <v>4</v>
      </c>
      <c r="I398" s="153"/>
      <c r="J398" s="154">
        <f>ROUND(I398*H398,2)</f>
        <v>0</v>
      </c>
      <c r="K398" s="150" t="s">
        <v>177</v>
      </c>
      <c r="L398" s="32"/>
      <c r="M398" s="155" t="s">
        <v>3</v>
      </c>
      <c r="N398" s="156" t="s">
        <v>45</v>
      </c>
      <c r="O398" s="51"/>
      <c r="P398" s="157">
        <f>O398*H398</f>
        <v>0</v>
      </c>
      <c r="Q398" s="157">
        <v>0</v>
      </c>
      <c r="R398" s="157">
        <f>Q398*H398</f>
        <v>0</v>
      </c>
      <c r="S398" s="157">
        <v>0</v>
      </c>
      <c r="T398" s="158">
        <f>S398*H398</f>
        <v>0</v>
      </c>
      <c r="AR398" s="18" t="s">
        <v>386</v>
      </c>
      <c r="AT398" s="18" t="s">
        <v>173</v>
      </c>
      <c r="AU398" s="18" t="s">
        <v>84</v>
      </c>
      <c r="AY398" s="18" t="s">
        <v>171</v>
      </c>
      <c r="BE398" s="159">
        <f>IF(N398="základní",J398,0)</f>
        <v>0</v>
      </c>
      <c r="BF398" s="159">
        <f>IF(N398="snížená",J398,0)</f>
        <v>0</v>
      </c>
      <c r="BG398" s="159">
        <f>IF(N398="zákl. přenesená",J398,0)</f>
        <v>0</v>
      </c>
      <c r="BH398" s="159">
        <f>IF(N398="sníž. přenesená",J398,0)</f>
        <v>0</v>
      </c>
      <c r="BI398" s="159">
        <f>IF(N398="nulová",J398,0)</f>
        <v>0</v>
      </c>
      <c r="BJ398" s="18" t="s">
        <v>82</v>
      </c>
      <c r="BK398" s="159">
        <f>ROUND(I398*H398,2)</f>
        <v>0</v>
      </c>
      <c r="BL398" s="18" t="s">
        <v>386</v>
      </c>
      <c r="BM398" s="18" t="s">
        <v>3051</v>
      </c>
    </row>
    <row r="399" spans="2:47" s="1" customFormat="1" ht="19.5">
      <c r="B399" s="32"/>
      <c r="D399" s="160" t="s">
        <v>180</v>
      </c>
      <c r="F399" s="161" t="s">
        <v>3052</v>
      </c>
      <c r="I399" s="93"/>
      <c r="L399" s="32"/>
      <c r="M399" s="162"/>
      <c r="N399" s="51"/>
      <c r="O399" s="51"/>
      <c r="P399" s="51"/>
      <c r="Q399" s="51"/>
      <c r="R399" s="51"/>
      <c r="S399" s="51"/>
      <c r="T399" s="52"/>
      <c r="AT399" s="18" t="s">
        <v>180</v>
      </c>
      <c r="AU399" s="18" t="s">
        <v>84</v>
      </c>
    </row>
    <row r="400" spans="2:65" s="1" customFormat="1" ht="16.5" customHeight="1">
      <c r="B400" s="147"/>
      <c r="C400" s="148" t="s">
        <v>782</v>
      </c>
      <c r="D400" s="148" t="s">
        <v>173</v>
      </c>
      <c r="E400" s="149" t="s">
        <v>3053</v>
      </c>
      <c r="F400" s="150" t="s">
        <v>3054</v>
      </c>
      <c r="G400" s="151" t="s">
        <v>187</v>
      </c>
      <c r="H400" s="152">
        <v>4.95</v>
      </c>
      <c r="I400" s="153"/>
      <c r="J400" s="154">
        <f>ROUND(I400*H400,2)</f>
        <v>0</v>
      </c>
      <c r="K400" s="150" t="s">
        <v>177</v>
      </c>
      <c r="L400" s="32"/>
      <c r="M400" s="155" t="s">
        <v>3</v>
      </c>
      <c r="N400" s="156" t="s">
        <v>45</v>
      </c>
      <c r="O400" s="51"/>
      <c r="P400" s="157">
        <f>O400*H400</f>
        <v>0</v>
      </c>
      <c r="Q400" s="157">
        <v>0.00216</v>
      </c>
      <c r="R400" s="157">
        <f>Q400*H400</f>
        <v>0.010692</v>
      </c>
      <c r="S400" s="157">
        <v>0</v>
      </c>
      <c r="T400" s="158">
        <f>S400*H400</f>
        <v>0</v>
      </c>
      <c r="AR400" s="18" t="s">
        <v>386</v>
      </c>
      <c r="AT400" s="18" t="s">
        <v>173</v>
      </c>
      <c r="AU400" s="18" t="s">
        <v>84</v>
      </c>
      <c r="AY400" s="18" t="s">
        <v>171</v>
      </c>
      <c r="BE400" s="159">
        <f>IF(N400="základní",J400,0)</f>
        <v>0</v>
      </c>
      <c r="BF400" s="159">
        <f>IF(N400="snížená",J400,0)</f>
        <v>0</v>
      </c>
      <c r="BG400" s="159">
        <f>IF(N400="zákl. přenesená",J400,0)</f>
        <v>0</v>
      </c>
      <c r="BH400" s="159">
        <f>IF(N400="sníž. přenesená",J400,0)</f>
        <v>0</v>
      </c>
      <c r="BI400" s="159">
        <f>IF(N400="nulová",J400,0)</f>
        <v>0</v>
      </c>
      <c r="BJ400" s="18" t="s">
        <v>82</v>
      </c>
      <c r="BK400" s="159">
        <f>ROUND(I400*H400,2)</f>
        <v>0</v>
      </c>
      <c r="BL400" s="18" t="s">
        <v>386</v>
      </c>
      <c r="BM400" s="18" t="s">
        <v>3055</v>
      </c>
    </row>
    <row r="401" spans="2:47" s="1" customFormat="1" ht="12">
      <c r="B401" s="32"/>
      <c r="D401" s="160" t="s">
        <v>180</v>
      </c>
      <c r="F401" s="161" t="s">
        <v>3056</v>
      </c>
      <c r="I401" s="93"/>
      <c r="L401" s="32"/>
      <c r="M401" s="162"/>
      <c r="N401" s="51"/>
      <c r="O401" s="51"/>
      <c r="P401" s="51"/>
      <c r="Q401" s="51"/>
      <c r="R401" s="51"/>
      <c r="S401" s="51"/>
      <c r="T401" s="52"/>
      <c r="AT401" s="18" t="s">
        <v>180</v>
      </c>
      <c r="AU401" s="18" t="s">
        <v>84</v>
      </c>
    </row>
    <row r="402" spans="2:51" s="14" customFormat="1" ht="12">
      <c r="B402" s="179"/>
      <c r="D402" s="160" t="s">
        <v>182</v>
      </c>
      <c r="E402" s="180" t="s">
        <v>3</v>
      </c>
      <c r="F402" s="181" t="s">
        <v>1340</v>
      </c>
      <c r="H402" s="180" t="s">
        <v>3</v>
      </c>
      <c r="I402" s="182"/>
      <c r="L402" s="179"/>
      <c r="M402" s="183"/>
      <c r="N402" s="184"/>
      <c r="O402" s="184"/>
      <c r="P402" s="184"/>
      <c r="Q402" s="184"/>
      <c r="R402" s="184"/>
      <c r="S402" s="184"/>
      <c r="T402" s="185"/>
      <c r="AT402" s="180" t="s">
        <v>182</v>
      </c>
      <c r="AU402" s="180" t="s">
        <v>84</v>
      </c>
      <c r="AV402" s="14" t="s">
        <v>82</v>
      </c>
      <c r="AW402" s="14" t="s">
        <v>34</v>
      </c>
      <c r="AX402" s="14" t="s">
        <v>74</v>
      </c>
      <c r="AY402" s="180" t="s">
        <v>171</v>
      </c>
    </row>
    <row r="403" spans="2:51" s="12" customFormat="1" ht="12">
      <c r="B403" s="163"/>
      <c r="D403" s="160" t="s">
        <v>182</v>
      </c>
      <c r="E403" s="164" t="s">
        <v>3</v>
      </c>
      <c r="F403" s="165" t="s">
        <v>3057</v>
      </c>
      <c r="H403" s="166">
        <v>4.95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4" t="s">
        <v>182</v>
      </c>
      <c r="AU403" s="164" t="s">
        <v>84</v>
      </c>
      <c r="AV403" s="12" t="s">
        <v>84</v>
      </c>
      <c r="AW403" s="12" t="s">
        <v>34</v>
      </c>
      <c r="AX403" s="12" t="s">
        <v>82</v>
      </c>
      <c r="AY403" s="164" t="s">
        <v>171</v>
      </c>
    </row>
    <row r="404" spans="2:65" s="1" customFormat="1" ht="16.5" customHeight="1">
      <c r="B404" s="147"/>
      <c r="C404" s="148" t="s">
        <v>792</v>
      </c>
      <c r="D404" s="148" t="s">
        <v>173</v>
      </c>
      <c r="E404" s="149" t="s">
        <v>1402</v>
      </c>
      <c r="F404" s="150" t="s">
        <v>1403</v>
      </c>
      <c r="G404" s="151" t="s">
        <v>1259</v>
      </c>
      <c r="H404" s="152">
        <v>8</v>
      </c>
      <c r="I404" s="153"/>
      <c r="J404" s="154">
        <f>ROUND(I404*H404,2)</f>
        <v>0</v>
      </c>
      <c r="K404" s="150" t="s">
        <v>177</v>
      </c>
      <c r="L404" s="32"/>
      <c r="M404" s="155" t="s">
        <v>3</v>
      </c>
      <c r="N404" s="156" t="s">
        <v>45</v>
      </c>
      <c r="O404" s="51"/>
      <c r="P404" s="157">
        <f>O404*H404</f>
        <v>0</v>
      </c>
      <c r="Q404" s="157">
        <v>0</v>
      </c>
      <c r="R404" s="157">
        <f>Q404*H404</f>
        <v>0</v>
      </c>
      <c r="S404" s="157">
        <v>0</v>
      </c>
      <c r="T404" s="158">
        <f>S404*H404</f>
        <v>0</v>
      </c>
      <c r="AR404" s="18" t="s">
        <v>386</v>
      </c>
      <c r="AT404" s="18" t="s">
        <v>173</v>
      </c>
      <c r="AU404" s="18" t="s">
        <v>84</v>
      </c>
      <c r="AY404" s="18" t="s">
        <v>171</v>
      </c>
      <c r="BE404" s="159">
        <f>IF(N404="základní",J404,0)</f>
        <v>0</v>
      </c>
      <c r="BF404" s="159">
        <f>IF(N404="snížená",J404,0)</f>
        <v>0</v>
      </c>
      <c r="BG404" s="159">
        <f>IF(N404="zákl. přenesená",J404,0)</f>
        <v>0</v>
      </c>
      <c r="BH404" s="159">
        <f>IF(N404="sníž. přenesená",J404,0)</f>
        <v>0</v>
      </c>
      <c r="BI404" s="159">
        <f>IF(N404="nulová",J404,0)</f>
        <v>0</v>
      </c>
      <c r="BJ404" s="18" t="s">
        <v>82</v>
      </c>
      <c r="BK404" s="159">
        <f>ROUND(I404*H404,2)</f>
        <v>0</v>
      </c>
      <c r="BL404" s="18" t="s">
        <v>386</v>
      </c>
      <c r="BM404" s="18" t="s">
        <v>3058</v>
      </c>
    </row>
    <row r="405" spans="2:47" s="1" customFormat="1" ht="19.5">
      <c r="B405" s="32"/>
      <c r="D405" s="160" t="s">
        <v>180</v>
      </c>
      <c r="F405" s="161" t="s">
        <v>1405</v>
      </c>
      <c r="I405" s="93"/>
      <c r="L405" s="32"/>
      <c r="M405" s="162"/>
      <c r="N405" s="51"/>
      <c r="O405" s="51"/>
      <c r="P405" s="51"/>
      <c r="Q405" s="51"/>
      <c r="R405" s="51"/>
      <c r="S405" s="51"/>
      <c r="T405" s="52"/>
      <c r="AT405" s="18" t="s">
        <v>180</v>
      </c>
      <c r="AU405" s="18" t="s">
        <v>84</v>
      </c>
    </row>
    <row r="406" spans="2:51" s="14" customFormat="1" ht="12">
      <c r="B406" s="179"/>
      <c r="D406" s="160" t="s">
        <v>182</v>
      </c>
      <c r="E406" s="180" t="s">
        <v>3</v>
      </c>
      <c r="F406" s="181" t="s">
        <v>3059</v>
      </c>
      <c r="H406" s="180" t="s">
        <v>3</v>
      </c>
      <c r="I406" s="182"/>
      <c r="L406" s="179"/>
      <c r="M406" s="183"/>
      <c r="N406" s="184"/>
      <c r="O406" s="184"/>
      <c r="P406" s="184"/>
      <c r="Q406" s="184"/>
      <c r="R406" s="184"/>
      <c r="S406" s="184"/>
      <c r="T406" s="185"/>
      <c r="AT406" s="180" t="s">
        <v>182</v>
      </c>
      <c r="AU406" s="180" t="s">
        <v>84</v>
      </c>
      <c r="AV406" s="14" t="s">
        <v>82</v>
      </c>
      <c r="AW406" s="14" t="s">
        <v>34</v>
      </c>
      <c r="AX406" s="14" t="s">
        <v>74</v>
      </c>
      <c r="AY406" s="180" t="s">
        <v>171</v>
      </c>
    </row>
    <row r="407" spans="2:51" s="12" customFormat="1" ht="12">
      <c r="B407" s="163"/>
      <c r="D407" s="160" t="s">
        <v>182</v>
      </c>
      <c r="E407" s="164" t="s">
        <v>3</v>
      </c>
      <c r="F407" s="165" t="s">
        <v>232</v>
      </c>
      <c r="H407" s="166">
        <v>8</v>
      </c>
      <c r="I407" s="167"/>
      <c r="L407" s="163"/>
      <c r="M407" s="168"/>
      <c r="N407" s="169"/>
      <c r="O407" s="169"/>
      <c r="P407" s="169"/>
      <c r="Q407" s="169"/>
      <c r="R407" s="169"/>
      <c r="S407" s="169"/>
      <c r="T407" s="170"/>
      <c r="AT407" s="164" t="s">
        <v>182</v>
      </c>
      <c r="AU407" s="164" t="s">
        <v>84</v>
      </c>
      <c r="AV407" s="12" t="s">
        <v>84</v>
      </c>
      <c r="AW407" s="12" t="s">
        <v>34</v>
      </c>
      <c r="AX407" s="12" t="s">
        <v>82</v>
      </c>
      <c r="AY407" s="164" t="s">
        <v>171</v>
      </c>
    </row>
    <row r="408" spans="2:65" s="1" customFormat="1" ht="16.5" customHeight="1">
      <c r="B408" s="147"/>
      <c r="C408" s="148" t="s">
        <v>797</v>
      </c>
      <c r="D408" s="148" t="s">
        <v>173</v>
      </c>
      <c r="E408" s="149" t="s">
        <v>1500</v>
      </c>
      <c r="F408" s="150" t="s">
        <v>1501</v>
      </c>
      <c r="G408" s="151" t="s">
        <v>235</v>
      </c>
      <c r="H408" s="152">
        <v>0.15</v>
      </c>
      <c r="I408" s="153"/>
      <c r="J408" s="154">
        <f>ROUND(I408*H408,2)</f>
        <v>0</v>
      </c>
      <c r="K408" s="150" t="s">
        <v>177</v>
      </c>
      <c r="L408" s="32"/>
      <c r="M408" s="155" t="s">
        <v>3</v>
      </c>
      <c r="N408" s="156" t="s">
        <v>45</v>
      </c>
      <c r="O408" s="51"/>
      <c r="P408" s="157">
        <f>O408*H408</f>
        <v>0</v>
      </c>
      <c r="Q408" s="157">
        <v>0</v>
      </c>
      <c r="R408" s="157">
        <f>Q408*H408</f>
        <v>0</v>
      </c>
      <c r="S408" s="157">
        <v>0</v>
      </c>
      <c r="T408" s="158">
        <f>S408*H408</f>
        <v>0</v>
      </c>
      <c r="AR408" s="18" t="s">
        <v>386</v>
      </c>
      <c r="AT408" s="18" t="s">
        <v>173</v>
      </c>
      <c r="AU408" s="18" t="s">
        <v>84</v>
      </c>
      <c r="AY408" s="18" t="s">
        <v>171</v>
      </c>
      <c r="BE408" s="159">
        <f>IF(N408="základní",J408,0)</f>
        <v>0</v>
      </c>
      <c r="BF408" s="159">
        <f>IF(N408="snížená",J408,0)</f>
        <v>0</v>
      </c>
      <c r="BG408" s="159">
        <f>IF(N408="zákl. přenesená",J408,0)</f>
        <v>0</v>
      </c>
      <c r="BH408" s="159">
        <f>IF(N408="sníž. přenesená",J408,0)</f>
        <v>0</v>
      </c>
      <c r="BI408" s="159">
        <f>IF(N408="nulová",J408,0)</f>
        <v>0</v>
      </c>
      <c r="BJ408" s="18" t="s">
        <v>82</v>
      </c>
      <c r="BK408" s="159">
        <f>ROUND(I408*H408,2)</f>
        <v>0</v>
      </c>
      <c r="BL408" s="18" t="s">
        <v>386</v>
      </c>
      <c r="BM408" s="18" t="s">
        <v>3060</v>
      </c>
    </row>
    <row r="409" spans="2:47" s="1" customFormat="1" ht="19.5">
      <c r="B409" s="32"/>
      <c r="D409" s="160" t="s">
        <v>180</v>
      </c>
      <c r="F409" s="161" t="s">
        <v>1503</v>
      </c>
      <c r="I409" s="93"/>
      <c r="L409" s="32"/>
      <c r="M409" s="162"/>
      <c r="N409" s="51"/>
      <c r="O409" s="51"/>
      <c r="P409" s="51"/>
      <c r="Q409" s="51"/>
      <c r="R409" s="51"/>
      <c r="S409" s="51"/>
      <c r="T409" s="52"/>
      <c r="AT409" s="18" t="s">
        <v>180</v>
      </c>
      <c r="AU409" s="18" t="s">
        <v>84</v>
      </c>
    </row>
    <row r="410" spans="2:63" s="11" customFormat="1" ht="22.9" customHeight="1">
      <c r="B410" s="134"/>
      <c r="D410" s="135" t="s">
        <v>73</v>
      </c>
      <c r="E410" s="145" t="s">
        <v>1504</v>
      </c>
      <c r="F410" s="145" t="s">
        <v>1505</v>
      </c>
      <c r="I410" s="137"/>
      <c r="J410" s="146">
        <f>BK410</f>
        <v>0</v>
      </c>
      <c r="L410" s="134"/>
      <c r="M410" s="139"/>
      <c r="N410" s="140"/>
      <c r="O410" s="140"/>
      <c r="P410" s="141">
        <f>SUM(P411:P531)</f>
        <v>0</v>
      </c>
      <c r="Q410" s="140"/>
      <c r="R410" s="141">
        <f>SUM(R411:R531)</f>
        <v>0.30055499999999996</v>
      </c>
      <c r="S410" s="140"/>
      <c r="T410" s="142">
        <f>SUM(T411:T531)</f>
        <v>0</v>
      </c>
      <c r="AR410" s="135" t="s">
        <v>84</v>
      </c>
      <c r="AT410" s="143" t="s">
        <v>73</v>
      </c>
      <c r="AU410" s="143" t="s">
        <v>82</v>
      </c>
      <c r="AY410" s="135" t="s">
        <v>171</v>
      </c>
      <c r="BK410" s="144">
        <f>SUM(BK411:BK531)</f>
        <v>0</v>
      </c>
    </row>
    <row r="411" spans="2:65" s="1" customFormat="1" ht="16.5" customHeight="1">
      <c r="B411" s="147"/>
      <c r="C411" s="148" t="s">
        <v>802</v>
      </c>
      <c r="D411" s="148" t="s">
        <v>173</v>
      </c>
      <c r="E411" s="149" t="s">
        <v>3061</v>
      </c>
      <c r="F411" s="150" t="s">
        <v>3062</v>
      </c>
      <c r="G411" s="151" t="s">
        <v>1259</v>
      </c>
      <c r="H411" s="152">
        <v>5</v>
      </c>
      <c r="I411" s="153"/>
      <c r="J411" s="154">
        <f>ROUND(I411*H411,2)</f>
        <v>0</v>
      </c>
      <c r="K411" s="150" t="s">
        <v>177</v>
      </c>
      <c r="L411" s="32"/>
      <c r="M411" s="155" t="s">
        <v>3</v>
      </c>
      <c r="N411" s="156" t="s">
        <v>45</v>
      </c>
      <c r="O411" s="51"/>
      <c r="P411" s="157">
        <f>O411*H411</f>
        <v>0</v>
      </c>
      <c r="Q411" s="157">
        <v>0</v>
      </c>
      <c r="R411" s="157">
        <f>Q411*H411</f>
        <v>0</v>
      </c>
      <c r="S411" s="157">
        <v>0</v>
      </c>
      <c r="T411" s="158">
        <f>S411*H411</f>
        <v>0</v>
      </c>
      <c r="AR411" s="18" t="s">
        <v>386</v>
      </c>
      <c r="AT411" s="18" t="s">
        <v>173</v>
      </c>
      <c r="AU411" s="18" t="s">
        <v>84</v>
      </c>
      <c r="AY411" s="18" t="s">
        <v>171</v>
      </c>
      <c r="BE411" s="159">
        <f>IF(N411="základní",J411,0)</f>
        <v>0</v>
      </c>
      <c r="BF411" s="159">
        <f>IF(N411="snížená",J411,0)</f>
        <v>0</v>
      </c>
      <c r="BG411" s="159">
        <f>IF(N411="zákl. přenesená",J411,0)</f>
        <v>0</v>
      </c>
      <c r="BH411" s="159">
        <f>IF(N411="sníž. přenesená",J411,0)</f>
        <v>0</v>
      </c>
      <c r="BI411" s="159">
        <f>IF(N411="nulová",J411,0)</f>
        <v>0</v>
      </c>
      <c r="BJ411" s="18" t="s">
        <v>82</v>
      </c>
      <c r="BK411" s="159">
        <f>ROUND(I411*H411,2)</f>
        <v>0</v>
      </c>
      <c r="BL411" s="18" t="s">
        <v>386</v>
      </c>
      <c r="BM411" s="18" t="s">
        <v>3063</v>
      </c>
    </row>
    <row r="412" spans="2:47" s="1" customFormat="1" ht="19.5">
      <c r="B412" s="32"/>
      <c r="D412" s="160" t="s">
        <v>180</v>
      </c>
      <c r="F412" s="161" t="s">
        <v>3064</v>
      </c>
      <c r="I412" s="93"/>
      <c r="L412" s="32"/>
      <c r="M412" s="162"/>
      <c r="N412" s="51"/>
      <c r="O412" s="51"/>
      <c r="P412" s="51"/>
      <c r="Q412" s="51"/>
      <c r="R412" s="51"/>
      <c r="S412" s="51"/>
      <c r="T412" s="52"/>
      <c r="AT412" s="18" t="s">
        <v>180</v>
      </c>
      <c r="AU412" s="18" t="s">
        <v>84</v>
      </c>
    </row>
    <row r="413" spans="2:51" s="12" customFormat="1" ht="12">
      <c r="B413" s="163"/>
      <c r="D413" s="160" t="s">
        <v>182</v>
      </c>
      <c r="E413" s="164" t="s">
        <v>3</v>
      </c>
      <c r="F413" s="165" t="s">
        <v>3065</v>
      </c>
      <c r="H413" s="166">
        <v>3</v>
      </c>
      <c r="I413" s="167"/>
      <c r="L413" s="163"/>
      <c r="M413" s="168"/>
      <c r="N413" s="169"/>
      <c r="O413" s="169"/>
      <c r="P413" s="169"/>
      <c r="Q413" s="169"/>
      <c r="R413" s="169"/>
      <c r="S413" s="169"/>
      <c r="T413" s="170"/>
      <c r="AT413" s="164" t="s">
        <v>182</v>
      </c>
      <c r="AU413" s="164" t="s">
        <v>84</v>
      </c>
      <c r="AV413" s="12" t="s">
        <v>84</v>
      </c>
      <c r="AW413" s="12" t="s">
        <v>34</v>
      </c>
      <c r="AX413" s="12" t="s">
        <v>74</v>
      </c>
      <c r="AY413" s="164" t="s">
        <v>171</v>
      </c>
    </row>
    <row r="414" spans="2:51" s="12" customFormat="1" ht="12">
      <c r="B414" s="163"/>
      <c r="D414" s="160" t="s">
        <v>182</v>
      </c>
      <c r="E414" s="164" t="s">
        <v>3</v>
      </c>
      <c r="F414" s="165" t="s">
        <v>3066</v>
      </c>
      <c r="H414" s="166">
        <v>2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4" t="s">
        <v>182</v>
      </c>
      <c r="AU414" s="164" t="s">
        <v>84</v>
      </c>
      <c r="AV414" s="12" t="s">
        <v>84</v>
      </c>
      <c r="AW414" s="12" t="s">
        <v>34</v>
      </c>
      <c r="AX414" s="12" t="s">
        <v>74</v>
      </c>
      <c r="AY414" s="164" t="s">
        <v>171</v>
      </c>
    </row>
    <row r="415" spans="2:51" s="13" customFormat="1" ht="12">
      <c r="B415" s="171"/>
      <c r="D415" s="160" t="s">
        <v>182</v>
      </c>
      <c r="E415" s="172" t="s">
        <v>3</v>
      </c>
      <c r="F415" s="173" t="s">
        <v>201</v>
      </c>
      <c r="H415" s="174">
        <v>5</v>
      </c>
      <c r="I415" s="175"/>
      <c r="L415" s="171"/>
      <c r="M415" s="176"/>
      <c r="N415" s="177"/>
      <c r="O415" s="177"/>
      <c r="P415" s="177"/>
      <c r="Q415" s="177"/>
      <c r="R415" s="177"/>
      <c r="S415" s="177"/>
      <c r="T415" s="178"/>
      <c r="AT415" s="172" t="s">
        <v>182</v>
      </c>
      <c r="AU415" s="172" t="s">
        <v>84</v>
      </c>
      <c r="AV415" s="13" t="s">
        <v>178</v>
      </c>
      <c r="AW415" s="13" t="s">
        <v>34</v>
      </c>
      <c r="AX415" s="13" t="s">
        <v>82</v>
      </c>
      <c r="AY415" s="172" t="s">
        <v>171</v>
      </c>
    </row>
    <row r="416" spans="2:65" s="1" customFormat="1" ht="16.5" customHeight="1">
      <c r="B416" s="147"/>
      <c r="C416" s="189" t="s">
        <v>807</v>
      </c>
      <c r="D416" s="189" t="s">
        <v>408</v>
      </c>
      <c r="E416" s="190" t="s">
        <v>3067</v>
      </c>
      <c r="F416" s="191" t="s">
        <v>3068</v>
      </c>
      <c r="G416" s="192" t="s">
        <v>1259</v>
      </c>
      <c r="H416" s="193">
        <v>3</v>
      </c>
      <c r="I416" s="194"/>
      <c r="J416" s="195">
        <f>ROUND(I416*H416,2)</f>
        <v>0</v>
      </c>
      <c r="K416" s="191" t="s">
        <v>3</v>
      </c>
      <c r="L416" s="196"/>
      <c r="M416" s="197" t="s">
        <v>3</v>
      </c>
      <c r="N416" s="198" t="s">
        <v>45</v>
      </c>
      <c r="O416" s="51"/>
      <c r="P416" s="157">
        <f>O416*H416</f>
        <v>0</v>
      </c>
      <c r="Q416" s="157">
        <v>0.018</v>
      </c>
      <c r="R416" s="157">
        <f>Q416*H416</f>
        <v>0.05399999999999999</v>
      </c>
      <c r="S416" s="157">
        <v>0</v>
      </c>
      <c r="T416" s="158">
        <f>S416*H416</f>
        <v>0</v>
      </c>
      <c r="AR416" s="18" t="s">
        <v>506</v>
      </c>
      <c r="AT416" s="18" t="s">
        <v>408</v>
      </c>
      <c r="AU416" s="18" t="s">
        <v>84</v>
      </c>
      <c r="AY416" s="18" t="s">
        <v>171</v>
      </c>
      <c r="BE416" s="159">
        <f>IF(N416="základní",J416,0)</f>
        <v>0</v>
      </c>
      <c r="BF416" s="159">
        <f>IF(N416="snížená",J416,0)</f>
        <v>0</v>
      </c>
      <c r="BG416" s="159">
        <f>IF(N416="zákl. přenesená",J416,0)</f>
        <v>0</v>
      </c>
      <c r="BH416" s="159">
        <f>IF(N416="sníž. přenesená",J416,0)</f>
        <v>0</v>
      </c>
      <c r="BI416" s="159">
        <f>IF(N416="nulová",J416,0)</f>
        <v>0</v>
      </c>
      <c r="BJ416" s="18" t="s">
        <v>82</v>
      </c>
      <c r="BK416" s="159">
        <f>ROUND(I416*H416,2)</f>
        <v>0</v>
      </c>
      <c r="BL416" s="18" t="s">
        <v>386</v>
      </c>
      <c r="BM416" s="18" t="s">
        <v>3069</v>
      </c>
    </row>
    <row r="417" spans="2:47" s="1" customFormat="1" ht="12">
      <c r="B417" s="32"/>
      <c r="D417" s="160" t="s">
        <v>180</v>
      </c>
      <c r="F417" s="161" t="s">
        <v>3068</v>
      </c>
      <c r="I417" s="93"/>
      <c r="L417" s="32"/>
      <c r="M417" s="162"/>
      <c r="N417" s="51"/>
      <c r="O417" s="51"/>
      <c r="P417" s="51"/>
      <c r="Q417" s="51"/>
      <c r="R417" s="51"/>
      <c r="S417" s="51"/>
      <c r="T417" s="52"/>
      <c r="AT417" s="18" t="s">
        <v>180</v>
      </c>
      <c r="AU417" s="18" t="s">
        <v>84</v>
      </c>
    </row>
    <row r="418" spans="2:51" s="14" customFormat="1" ht="12">
      <c r="B418" s="179"/>
      <c r="D418" s="160" t="s">
        <v>182</v>
      </c>
      <c r="E418" s="180" t="s">
        <v>3</v>
      </c>
      <c r="F418" s="181" t="s">
        <v>3070</v>
      </c>
      <c r="H418" s="180" t="s">
        <v>3</v>
      </c>
      <c r="I418" s="182"/>
      <c r="L418" s="179"/>
      <c r="M418" s="183"/>
      <c r="N418" s="184"/>
      <c r="O418" s="184"/>
      <c r="P418" s="184"/>
      <c r="Q418" s="184"/>
      <c r="R418" s="184"/>
      <c r="S418" s="184"/>
      <c r="T418" s="185"/>
      <c r="AT418" s="180" t="s">
        <v>182</v>
      </c>
      <c r="AU418" s="180" t="s">
        <v>84</v>
      </c>
      <c r="AV418" s="14" t="s">
        <v>82</v>
      </c>
      <c r="AW418" s="14" t="s">
        <v>34</v>
      </c>
      <c r="AX418" s="14" t="s">
        <v>74</v>
      </c>
      <c r="AY418" s="180" t="s">
        <v>171</v>
      </c>
    </row>
    <row r="419" spans="2:51" s="14" customFormat="1" ht="12">
      <c r="B419" s="179"/>
      <c r="D419" s="160" t="s">
        <v>182</v>
      </c>
      <c r="E419" s="180" t="s">
        <v>3</v>
      </c>
      <c r="F419" s="181" t="s">
        <v>3071</v>
      </c>
      <c r="H419" s="180" t="s">
        <v>3</v>
      </c>
      <c r="I419" s="182"/>
      <c r="L419" s="179"/>
      <c r="M419" s="183"/>
      <c r="N419" s="184"/>
      <c r="O419" s="184"/>
      <c r="P419" s="184"/>
      <c r="Q419" s="184"/>
      <c r="R419" s="184"/>
      <c r="S419" s="184"/>
      <c r="T419" s="185"/>
      <c r="AT419" s="180" t="s">
        <v>182</v>
      </c>
      <c r="AU419" s="180" t="s">
        <v>84</v>
      </c>
      <c r="AV419" s="14" t="s">
        <v>82</v>
      </c>
      <c r="AW419" s="14" t="s">
        <v>34</v>
      </c>
      <c r="AX419" s="14" t="s">
        <v>74</v>
      </c>
      <c r="AY419" s="180" t="s">
        <v>171</v>
      </c>
    </row>
    <row r="420" spans="2:51" s="14" customFormat="1" ht="12">
      <c r="B420" s="179"/>
      <c r="D420" s="160" t="s">
        <v>182</v>
      </c>
      <c r="E420" s="180" t="s">
        <v>3</v>
      </c>
      <c r="F420" s="181" t="s">
        <v>3072</v>
      </c>
      <c r="H420" s="180" t="s">
        <v>3</v>
      </c>
      <c r="I420" s="182"/>
      <c r="L420" s="179"/>
      <c r="M420" s="183"/>
      <c r="N420" s="184"/>
      <c r="O420" s="184"/>
      <c r="P420" s="184"/>
      <c r="Q420" s="184"/>
      <c r="R420" s="184"/>
      <c r="S420" s="184"/>
      <c r="T420" s="185"/>
      <c r="AT420" s="180" t="s">
        <v>182</v>
      </c>
      <c r="AU420" s="180" t="s">
        <v>84</v>
      </c>
      <c r="AV420" s="14" t="s">
        <v>82</v>
      </c>
      <c r="AW420" s="14" t="s">
        <v>34</v>
      </c>
      <c r="AX420" s="14" t="s">
        <v>74</v>
      </c>
      <c r="AY420" s="180" t="s">
        <v>171</v>
      </c>
    </row>
    <row r="421" spans="2:51" s="14" customFormat="1" ht="12">
      <c r="B421" s="179"/>
      <c r="D421" s="160" t="s">
        <v>182</v>
      </c>
      <c r="E421" s="180" t="s">
        <v>3</v>
      </c>
      <c r="F421" s="181" t="s">
        <v>3073</v>
      </c>
      <c r="H421" s="180" t="s">
        <v>3</v>
      </c>
      <c r="I421" s="182"/>
      <c r="L421" s="179"/>
      <c r="M421" s="183"/>
      <c r="N421" s="184"/>
      <c r="O421" s="184"/>
      <c r="P421" s="184"/>
      <c r="Q421" s="184"/>
      <c r="R421" s="184"/>
      <c r="S421" s="184"/>
      <c r="T421" s="185"/>
      <c r="AT421" s="180" t="s">
        <v>182</v>
      </c>
      <c r="AU421" s="180" t="s">
        <v>84</v>
      </c>
      <c r="AV421" s="14" t="s">
        <v>82</v>
      </c>
      <c r="AW421" s="14" t="s">
        <v>34</v>
      </c>
      <c r="AX421" s="14" t="s">
        <v>74</v>
      </c>
      <c r="AY421" s="180" t="s">
        <v>171</v>
      </c>
    </row>
    <row r="422" spans="2:51" s="14" customFormat="1" ht="12">
      <c r="B422" s="179"/>
      <c r="D422" s="160" t="s">
        <v>182</v>
      </c>
      <c r="E422" s="180" t="s">
        <v>3</v>
      </c>
      <c r="F422" s="181" t="s">
        <v>3074</v>
      </c>
      <c r="H422" s="180" t="s">
        <v>3</v>
      </c>
      <c r="I422" s="182"/>
      <c r="L422" s="179"/>
      <c r="M422" s="183"/>
      <c r="N422" s="184"/>
      <c r="O422" s="184"/>
      <c r="P422" s="184"/>
      <c r="Q422" s="184"/>
      <c r="R422" s="184"/>
      <c r="S422" s="184"/>
      <c r="T422" s="185"/>
      <c r="AT422" s="180" t="s">
        <v>182</v>
      </c>
      <c r="AU422" s="180" t="s">
        <v>84</v>
      </c>
      <c r="AV422" s="14" t="s">
        <v>82</v>
      </c>
      <c r="AW422" s="14" t="s">
        <v>34</v>
      </c>
      <c r="AX422" s="14" t="s">
        <v>74</v>
      </c>
      <c r="AY422" s="180" t="s">
        <v>171</v>
      </c>
    </row>
    <row r="423" spans="2:51" s="14" customFormat="1" ht="12">
      <c r="B423" s="179"/>
      <c r="D423" s="160" t="s">
        <v>182</v>
      </c>
      <c r="E423" s="180" t="s">
        <v>3</v>
      </c>
      <c r="F423" s="181" t="s">
        <v>3075</v>
      </c>
      <c r="H423" s="180" t="s">
        <v>3</v>
      </c>
      <c r="I423" s="182"/>
      <c r="L423" s="179"/>
      <c r="M423" s="183"/>
      <c r="N423" s="184"/>
      <c r="O423" s="184"/>
      <c r="P423" s="184"/>
      <c r="Q423" s="184"/>
      <c r="R423" s="184"/>
      <c r="S423" s="184"/>
      <c r="T423" s="185"/>
      <c r="AT423" s="180" t="s">
        <v>182</v>
      </c>
      <c r="AU423" s="180" t="s">
        <v>84</v>
      </c>
      <c r="AV423" s="14" t="s">
        <v>82</v>
      </c>
      <c r="AW423" s="14" t="s">
        <v>34</v>
      </c>
      <c r="AX423" s="14" t="s">
        <v>74</v>
      </c>
      <c r="AY423" s="180" t="s">
        <v>171</v>
      </c>
    </row>
    <row r="424" spans="2:51" s="14" customFormat="1" ht="12">
      <c r="B424" s="179"/>
      <c r="D424" s="160" t="s">
        <v>182</v>
      </c>
      <c r="E424" s="180" t="s">
        <v>3</v>
      </c>
      <c r="F424" s="181" t="s">
        <v>3076</v>
      </c>
      <c r="H424" s="180" t="s">
        <v>3</v>
      </c>
      <c r="I424" s="182"/>
      <c r="L424" s="179"/>
      <c r="M424" s="183"/>
      <c r="N424" s="184"/>
      <c r="O424" s="184"/>
      <c r="P424" s="184"/>
      <c r="Q424" s="184"/>
      <c r="R424" s="184"/>
      <c r="S424" s="184"/>
      <c r="T424" s="185"/>
      <c r="AT424" s="180" t="s">
        <v>182</v>
      </c>
      <c r="AU424" s="180" t="s">
        <v>84</v>
      </c>
      <c r="AV424" s="14" t="s">
        <v>82</v>
      </c>
      <c r="AW424" s="14" t="s">
        <v>34</v>
      </c>
      <c r="AX424" s="14" t="s">
        <v>74</v>
      </c>
      <c r="AY424" s="180" t="s">
        <v>171</v>
      </c>
    </row>
    <row r="425" spans="2:51" s="14" customFormat="1" ht="12">
      <c r="B425" s="179"/>
      <c r="D425" s="160" t="s">
        <v>182</v>
      </c>
      <c r="E425" s="180" t="s">
        <v>3</v>
      </c>
      <c r="F425" s="181" t="s">
        <v>1700</v>
      </c>
      <c r="H425" s="180" t="s">
        <v>3</v>
      </c>
      <c r="I425" s="182"/>
      <c r="L425" s="179"/>
      <c r="M425" s="183"/>
      <c r="N425" s="184"/>
      <c r="O425" s="184"/>
      <c r="P425" s="184"/>
      <c r="Q425" s="184"/>
      <c r="R425" s="184"/>
      <c r="S425" s="184"/>
      <c r="T425" s="185"/>
      <c r="AT425" s="180" t="s">
        <v>182</v>
      </c>
      <c r="AU425" s="180" t="s">
        <v>84</v>
      </c>
      <c r="AV425" s="14" t="s">
        <v>82</v>
      </c>
      <c r="AW425" s="14" t="s">
        <v>34</v>
      </c>
      <c r="AX425" s="14" t="s">
        <v>74</v>
      </c>
      <c r="AY425" s="180" t="s">
        <v>171</v>
      </c>
    </row>
    <row r="426" spans="2:51" s="14" customFormat="1" ht="12">
      <c r="B426" s="179"/>
      <c r="D426" s="160" t="s">
        <v>182</v>
      </c>
      <c r="E426" s="180" t="s">
        <v>3</v>
      </c>
      <c r="F426" s="181" t="s">
        <v>3077</v>
      </c>
      <c r="H426" s="180" t="s">
        <v>3</v>
      </c>
      <c r="I426" s="182"/>
      <c r="L426" s="179"/>
      <c r="M426" s="183"/>
      <c r="N426" s="184"/>
      <c r="O426" s="184"/>
      <c r="P426" s="184"/>
      <c r="Q426" s="184"/>
      <c r="R426" s="184"/>
      <c r="S426" s="184"/>
      <c r="T426" s="185"/>
      <c r="AT426" s="180" t="s">
        <v>182</v>
      </c>
      <c r="AU426" s="180" t="s">
        <v>84</v>
      </c>
      <c r="AV426" s="14" t="s">
        <v>82</v>
      </c>
      <c r="AW426" s="14" t="s">
        <v>34</v>
      </c>
      <c r="AX426" s="14" t="s">
        <v>74</v>
      </c>
      <c r="AY426" s="180" t="s">
        <v>171</v>
      </c>
    </row>
    <row r="427" spans="2:51" s="14" customFormat="1" ht="12">
      <c r="B427" s="179"/>
      <c r="D427" s="160" t="s">
        <v>182</v>
      </c>
      <c r="E427" s="180" t="s">
        <v>3</v>
      </c>
      <c r="F427" s="181" t="s">
        <v>3078</v>
      </c>
      <c r="H427" s="180" t="s">
        <v>3</v>
      </c>
      <c r="I427" s="182"/>
      <c r="L427" s="179"/>
      <c r="M427" s="183"/>
      <c r="N427" s="184"/>
      <c r="O427" s="184"/>
      <c r="P427" s="184"/>
      <c r="Q427" s="184"/>
      <c r="R427" s="184"/>
      <c r="S427" s="184"/>
      <c r="T427" s="185"/>
      <c r="AT427" s="180" t="s">
        <v>182</v>
      </c>
      <c r="AU427" s="180" t="s">
        <v>84</v>
      </c>
      <c r="AV427" s="14" t="s">
        <v>82</v>
      </c>
      <c r="AW427" s="14" t="s">
        <v>34</v>
      </c>
      <c r="AX427" s="14" t="s">
        <v>74</v>
      </c>
      <c r="AY427" s="180" t="s">
        <v>171</v>
      </c>
    </row>
    <row r="428" spans="2:51" s="14" customFormat="1" ht="12">
      <c r="B428" s="179"/>
      <c r="D428" s="160" t="s">
        <v>182</v>
      </c>
      <c r="E428" s="180" t="s">
        <v>3</v>
      </c>
      <c r="F428" s="181" t="s">
        <v>3079</v>
      </c>
      <c r="H428" s="180" t="s">
        <v>3</v>
      </c>
      <c r="I428" s="182"/>
      <c r="L428" s="179"/>
      <c r="M428" s="183"/>
      <c r="N428" s="184"/>
      <c r="O428" s="184"/>
      <c r="P428" s="184"/>
      <c r="Q428" s="184"/>
      <c r="R428" s="184"/>
      <c r="S428" s="184"/>
      <c r="T428" s="185"/>
      <c r="AT428" s="180" t="s">
        <v>182</v>
      </c>
      <c r="AU428" s="180" t="s">
        <v>84</v>
      </c>
      <c r="AV428" s="14" t="s">
        <v>82</v>
      </c>
      <c r="AW428" s="14" t="s">
        <v>34</v>
      </c>
      <c r="AX428" s="14" t="s">
        <v>74</v>
      </c>
      <c r="AY428" s="180" t="s">
        <v>171</v>
      </c>
    </row>
    <row r="429" spans="2:51" s="14" customFormat="1" ht="12">
      <c r="B429" s="179"/>
      <c r="D429" s="160" t="s">
        <v>182</v>
      </c>
      <c r="E429" s="180" t="s">
        <v>3</v>
      </c>
      <c r="F429" s="181" t="s">
        <v>3076</v>
      </c>
      <c r="H429" s="180" t="s">
        <v>3</v>
      </c>
      <c r="I429" s="182"/>
      <c r="L429" s="179"/>
      <c r="M429" s="183"/>
      <c r="N429" s="184"/>
      <c r="O429" s="184"/>
      <c r="P429" s="184"/>
      <c r="Q429" s="184"/>
      <c r="R429" s="184"/>
      <c r="S429" s="184"/>
      <c r="T429" s="185"/>
      <c r="AT429" s="180" t="s">
        <v>182</v>
      </c>
      <c r="AU429" s="180" t="s">
        <v>84</v>
      </c>
      <c r="AV429" s="14" t="s">
        <v>82</v>
      </c>
      <c r="AW429" s="14" t="s">
        <v>34</v>
      </c>
      <c r="AX429" s="14" t="s">
        <v>74</v>
      </c>
      <c r="AY429" s="180" t="s">
        <v>171</v>
      </c>
    </row>
    <row r="430" spans="2:51" s="14" customFormat="1" ht="12">
      <c r="B430" s="179"/>
      <c r="D430" s="160" t="s">
        <v>182</v>
      </c>
      <c r="E430" s="180" t="s">
        <v>3</v>
      </c>
      <c r="F430" s="181" t="s">
        <v>3080</v>
      </c>
      <c r="H430" s="180" t="s">
        <v>3</v>
      </c>
      <c r="I430" s="182"/>
      <c r="L430" s="179"/>
      <c r="M430" s="183"/>
      <c r="N430" s="184"/>
      <c r="O430" s="184"/>
      <c r="P430" s="184"/>
      <c r="Q430" s="184"/>
      <c r="R430" s="184"/>
      <c r="S430" s="184"/>
      <c r="T430" s="185"/>
      <c r="AT430" s="180" t="s">
        <v>182</v>
      </c>
      <c r="AU430" s="180" t="s">
        <v>84</v>
      </c>
      <c r="AV430" s="14" t="s">
        <v>82</v>
      </c>
      <c r="AW430" s="14" t="s">
        <v>34</v>
      </c>
      <c r="AX430" s="14" t="s">
        <v>74</v>
      </c>
      <c r="AY430" s="180" t="s">
        <v>171</v>
      </c>
    </row>
    <row r="431" spans="2:51" s="12" customFormat="1" ht="12">
      <c r="B431" s="163"/>
      <c r="D431" s="160" t="s">
        <v>182</v>
      </c>
      <c r="E431" s="164" t="s">
        <v>3</v>
      </c>
      <c r="F431" s="165" t="s">
        <v>107</v>
      </c>
      <c r="H431" s="166">
        <v>3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4" t="s">
        <v>182</v>
      </c>
      <c r="AU431" s="164" t="s">
        <v>84</v>
      </c>
      <c r="AV431" s="12" t="s">
        <v>84</v>
      </c>
      <c r="AW431" s="12" t="s">
        <v>34</v>
      </c>
      <c r="AX431" s="12" t="s">
        <v>82</v>
      </c>
      <c r="AY431" s="164" t="s">
        <v>171</v>
      </c>
    </row>
    <row r="432" spans="2:65" s="1" customFormat="1" ht="16.5" customHeight="1">
      <c r="B432" s="147"/>
      <c r="C432" s="189" t="s">
        <v>812</v>
      </c>
      <c r="D432" s="189" t="s">
        <v>408</v>
      </c>
      <c r="E432" s="190" t="s">
        <v>3081</v>
      </c>
      <c r="F432" s="191" t="s">
        <v>3082</v>
      </c>
      <c r="G432" s="192" t="s">
        <v>1259</v>
      </c>
      <c r="H432" s="193">
        <v>2</v>
      </c>
      <c r="I432" s="194"/>
      <c r="J432" s="195">
        <f>ROUND(I432*H432,2)</f>
        <v>0</v>
      </c>
      <c r="K432" s="191" t="s">
        <v>3</v>
      </c>
      <c r="L432" s="196"/>
      <c r="M432" s="197" t="s">
        <v>3</v>
      </c>
      <c r="N432" s="198" t="s">
        <v>45</v>
      </c>
      <c r="O432" s="51"/>
      <c r="P432" s="157">
        <f>O432*H432</f>
        <v>0</v>
      </c>
      <c r="Q432" s="157">
        <v>0.018</v>
      </c>
      <c r="R432" s="157">
        <f>Q432*H432</f>
        <v>0.036</v>
      </c>
      <c r="S432" s="157">
        <v>0</v>
      </c>
      <c r="T432" s="158">
        <f>S432*H432</f>
        <v>0</v>
      </c>
      <c r="AR432" s="18" t="s">
        <v>506</v>
      </c>
      <c r="AT432" s="18" t="s">
        <v>408</v>
      </c>
      <c r="AU432" s="18" t="s">
        <v>84</v>
      </c>
      <c r="AY432" s="18" t="s">
        <v>171</v>
      </c>
      <c r="BE432" s="159">
        <f>IF(N432="základní",J432,0)</f>
        <v>0</v>
      </c>
      <c r="BF432" s="159">
        <f>IF(N432="snížená",J432,0)</f>
        <v>0</v>
      </c>
      <c r="BG432" s="159">
        <f>IF(N432="zákl. přenesená",J432,0)</f>
        <v>0</v>
      </c>
      <c r="BH432" s="159">
        <f>IF(N432="sníž. přenesená",J432,0)</f>
        <v>0</v>
      </c>
      <c r="BI432" s="159">
        <f>IF(N432="nulová",J432,0)</f>
        <v>0</v>
      </c>
      <c r="BJ432" s="18" t="s">
        <v>82</v>
      </c>
      <c r="BK432" s="159">
        <f>ROUND(I432*H432,2)</f>
        <v>0</v>
      </c>
      <c r="BL432" s="18" t="s">
        <v>386</v>
      </c>
      <c r="BM432" s="18" t="s">
        <v>3083</v>
      </c>
    </row>
    <row r="433" spans="2:47" s="1" customFormat="1" ht="12">
      <c r="B433" s="32"/>
      <c r="D433" s="160" t="s">
        <v>180</v>
      </c>
      <c r="F433" s="161" t="s">
        <v>3082</v>
      </c>
      <c r="I433" s="93"/>
      <c r="L433" s="32"/>
      <c r="M433" s="162"/>
      <c r="N433" s="51"/>
      <c r="O433" s="51"/>
      <c r="P433" s="51"/>
      <c r="Q433" s="51"/>
      <c r="R433" s="51"/>
      <c r="S433" s="51"/>
      <c r="T433" s="52"/>
      <c r="AT433" s="18" t="s">
        <v>180</v>
      </c>
      <c r="AU433" s="18" t="s">
        <v>84</v>
      </c>
    </row>
    <row r="434" spans="2:51" s="14" customFormat="1" ht="12">
      <c r="B434" s="179"/>
      <c r="D434" s="160" t="s">
        <v>182</v>
      </c>
      <c r="E434" s="180" t="s">
        <v>3</v>
      </c>
      <c r="F434" s="181" t="s">
        <v>3084</v>
      </c>
      <c r="H434" s="180" t="s">
        <v>3</v>
      </c>
      <c r="I434" s="182"/>
      <c r="L434" s="179"/>
      <c r="M434" s="183"/>
      <c r="N434" s="184"/>
      <c r="O434" s="184"/>
      <c r="P434" s="184"/>
      <c r="Q434" s="184"/>
      <c r="R434" s="184"/>
      <c r="S434" s="184"/>
      <c r="T434" s="185"/>
      <c r="AT434" s="180" t="s">
        <v>182</v>
      </c>
      <c r="AU434" s="180" t="s">
        <v>84</v>
      </c>
      <c r="AV434" s="14" t="s">
        <v>82</v>
      </c>
      <c r="AW434" s="14" t="s">
        <v>34</v>
      </c>
      <c r="AX434" s="14" t="s">
        <v>74</v>
      </c>
      <c r="AY434" s="180" t="s">
        <v>171</v>
      </c>
    </row>
    <row r="435" spans="2:51" s="14" customFormat="1" ht="12">
      <c r="B435" s="179"/>
      <c r="D435" s="160" t="s">
        <v>182</v>
      </c>
      <c r="E435" s="180" t="s">
        <v>3</v>
      </c>
      <c r="F435" s="181" t="s">
        <v>3085</v>
      </c>
      <c r="H435" s="180" t="s">
        <v>3</v>
      </c>
      <c r="I435" s="182"/>
      <c r="L435" s="179"/>
      <c r="M435" s="183"/>
      <c r="N435" s="184"/>
      <c r="O435" s="184"/>
      <c r="P435" s="184"/>
      <c r="Q435" s="184"/>
      <c r="R435" s="184"/>
      <c r="S435" s="184"/>
      <c r="T435" s="185"/>
      <c r="AT435" s="180" t="s">
        <v>182</v>
      </c>
      <c r="AU435" s="180" t="s">
        <v>84</v>
      </c>
      <c r="AV435" s="14" t="s">
        <v>82</v>
      </c>
      <c r="AW435" s="14" t="s">
        <v>34</v>
      </c>
      <c r="AX435" s="14" t="s">
        <v>74</v>
      </c>
      <c r="AY435" s="180" t="s">
        <v>171</v>
      </c>
    </row>
    <row r="436" spans="2:51" s="14" customFormat="1" ht="12">
      <c r="B436" s="179"/>
      <c r="D436" s="160" t="s">
        <v>182</v>
      </c>
      <c r="E436" s="180" t="s">
        <v>3</v>
      </c>
      <c r="F436" s="181" t="s">
        <v>3086</v>
      </c>
      <c r="H436" s="180" t="s">
        <v>3</v>
      </c>
      <c r="I436" s="182"/>
      <c r="L436" s="179"/>
      <c r="M436" s="183"/>
      <c r="N436" s="184"/>
      <c r="O436" s="184"/>
      <c r="P436" s="184"/>
      <c r="Q436" s="184"/>
      <c r="R436" s="184"/>
      <c r="S436" s="184"/>
      <c r="T436" s="185"/>
      <c r="AT436" s="180" t="s">
        <v>182</v>
      </c>
      <c r="AU436" s="180" t="s">
        <v>84</v>
      </c>
      <c r="AV436" s="14" t="s">
        <v>82</v>
      </c>
      <c r="AW436" s="14" t="s">
        <v>34</v>
      </c>
      <c r="AX436" s="14" t="s">
        <v>74</v>
      </c>
      <c r="AY436" s="180" t="s">
        <v>171</v>
      </c>
    </row>
    <row r="437" spans="2:51" s="14" customFormat="1" ht="12">
      <c r="B437" s="179"/>
      <c r="D437" s="160" t="s">
        <v>182</v>
      </c>
      <c r="E437" s="180" t="s">
        <v>3</v>
      </c>
      <c r="F437" s="181" t="s">
        <v>3073</v>
      </c>
      <c r="H437" s="180" t="s">
        <v>3</v>
      </c>
      <c r="I437" s="182"/>
      <c r="L437" s="179"/>
      <c r="M437" s="183"/>
      <c r="N437" s="184"/>
      <c r="O437" s="184"/>
      <c r="P437" s="184"/>
      <c r="Q437" s="184"/>
      <c r="R437" s="184"/>
      <c r="S437" s="184"/>
      <c r="T437" s="185"/>
      <c r="AT437" s="180" t="s">
        <v>182</v>
      </c>
      <c r="AU437" s="180" t="s">
        <v>84</v>
      </c>
      <c r="AV437" s="14" t="s">
        <v>82</v>
      </c>
      <c r="AW437" s="14" t="s">
        <v>34</v>
      </c>
      <c r="AX437" s="14" t="s">
        <v>74</v>
      </c>
      <c r="AY437" s="180" t="s">
        <v>171</v>
      </c>
    </row>
    <row r="438" spans="2:51" s="14" customFormat="1" ht="12">
      <c r="B438" s="179"/>
      <c r="D438" s="160" t="s">
        <v>182</v>
      </c>
      <c r="E438" s="180" t="s">
        <v>3</v>
      </c>
      <c r="F438" s="181" t="s">
        <v>3074</v>
      </c>
      <c r="H438" s="180" t="s">
        <v>3</v>
      </c>
      <c r="I438" s="182"/>
      <c r="L438" s="179"/>
      <c r="M438" s="183"/>
      <c r="N438" s="184"/>
      <c r="O438" s="184"/>
      <c r="P438" s="184"/>
      <c r="Q438" s="184"/>
      <c r="R438" s="184"/>
      <c r="S438" s="184"/>
      <c r="T438" s="185"/>
      <c r="AT438" s="180" t="s">
        <v>182</v>
      </c>
      <c r="AU438" s="180" t="s">
        <v>84</v>
      </c>
      <c r="AV438" s="14" t="s">
        <v>82</v>
      </c>
      <c r="AW438" s="14" t="s">
        <v>34</v>
      </c>
      <c r="AX438" s="14" t="s">
        <v>74</v>
      </c>
      <c r="AY438" s="180" t="s">
        <v>171</v>
      </c>
    </row>
    <row r="439" spans="2:51" s="14" customFormat="1" ht="12">
      <c r="B439" s="179"/>
      <c r="D439" s="160" t="s">
        <v>182</v>
      </c>
      <c r="E439" s="180" t="s">
        <v>3</v>
      </c>
      <c r="F439" s="181" t="s">
        <v>3075</v>
      </c>
      <c r="H439" s="180" t="s">
        <v>3</v>
      </c>
      <c r="I439" s="182"/>
      <c r="L439" s="179"/>
      <c r="M439" s="183"/>
      <c r="N439" s="184"/>
      <c r="O439" s="184"/>
      <c r="P439" s="184"/>
      <c r="Q439" s="184"/>
      <c r="R439" s="184"/>
      <c r="S439" s="184"/>
      <c r="T439" s="185"/>
      <c r="AT439" s="180" t="s">
        <v>182</v>
      </c>
      <c r="AU439" s="180" t="s">
        <v>84</v>
      </c>
      <c r="AV439" s="14" t="s">
        <v>82</v>
      </c>
      <c r="AW439" s="14" t="s">
        <v>34</v>
      </c>
      <c r="AX439" s="14" t="s">
        <v>74</v>
      </c>
      <c r="AY439" s="180" t="s">
        <v>171</v>
      </c>
    </row>
    <row r="440" spans="2:51" s="14" customFormat="1" ht="12">
      <c r="B440" s="179"/>
      <c r="D440" s="160" t="s">
        <v>182</v>
      </c>
      <c r="E440" s="180" t="s">
        <v>3</v>
      </c>
      <c r="F440" s="181" t="s">
        <v>3076</v>
      </c>
      <c r="H440" s="180" t="s">
        <v>3</v>
      </c>
      <c r="I440" s="182"/>
      <c r="L440" s="179"/>
      <c r="M440" s="183"/>
      <c r="N440" s="184"/>
      <c r="O440" s="184"/>
      <c r="P440" s="184"/>
      <c r="Q440" s="184"/>
      <c r="R440" s="184"/>
      <c r="S440" s="184"/>
      <c r="T440" s="185"/>
      <c r="AT440" s="180" t="s">
        <v>182</v>
      </c>
      <c r="AU440" s="180" t="s">
        <v>84</v>
      </c>
      <c r="AV440" s="14" t="s">
        <v>82</v>
      </c>
      <c r="AW440" s="14" t="s">
        <v>34</v>
      </c>
      <c r="AX440" s="14" t="s">
        <v>74</v>
      </c>
      <c r="AY440" s="180" t="s">
        <v>171</v>
      </c>
    </row>
    <row r="441" spans="2:51" s="14" customFormat="1" ht="12">
      <c r="B441" s="179"/>
      <c r="D441" s="160" t="s">
        <v>182</v>
      </c>
      <c r="E441" s="180" t="s">
        <v>3</v>
      </c>
      <c r="F441" s="181" t="s">
        <v>1700</v>
      </c>
      <c r="H441" s="180" t="s">
        <v>3</v>
      </c>
      <c r="I441" s="182"/>
      <c r="L441" s="179"/>
      <c r="M441" s="183"/>
      <c r="N441" s="184"/>
      <c r="O441" s="184"/>
      <c r="P441" s="184"/>
      <c r="Q441" s="184"/>
      <c r="R441" s="184"/>
      <c r="S441" s="184"/>
      <c r="T441" s="185"/>
      <c r="AT441" s="180" t="s">
        <v>182</v>
      </c>
      <c r="AU441" s="180" t="s">
        <v>84</v>
      </c>
      <c r="AV441" s="14" t="s">
        <v>82</v>
      </c>
      <c r="AW441" s="14" t="s">
        <v>34</v>
      </c>
      <c r="AX441" s="14" t="s">
        <v>74</v>
      </c>
      <c r="AY441" s="180" t="s">
        <v>171</v>
      </c>
    </row>
    <row r="442" spans="2:51" s="14" customFormat="1" ht="12">
      <c r="B442" s="179"/>
      <c r="D442" s="160" t="s">
        <v>182</v>
      </c>
      <c r="E442" s="180" t="s">
        <v>3</v>
      </c>
      <c r="F442" s="181" t="s">
        <v>3077</v>
      </c>
      <c r="H442" s="180" t="s">
        <v>3</v>
      </c>
      <c r="I442" s="182"/>
      <c r="L442" s="179"/>
      <c r="M442" s="183"/>
      <c r="N442" s="184"/>
      <c r="O442" s="184"/>
      <c r="P442" s="184"/>
      <c r="Q442" s="184"/>
      <c r="R442" s="184"/>
      <c r="S442" s="184"/>
      <c r="T442" s="185"/>
      <c r="AT442" s="180" t="s">
        <v>182</v>
      </c>
      <c r="AU442" s="180" t="s">
        <v>84</v>
      </c>
      <c r="AV442" s="14" t="s">
        <v>82</v>
      </c>
      <c r="AW442" s="14" t="s">
        <v>34</v>
      </c>
      <c r="AX442" s="14" t="s">
        <v>74</v>
      </c>
      <c r="AY442" s="180" t="s">
        <v>171</v>
      </c>
    </row>
    <row r="443" spans="2:51" s="14" customFormat="1" ht="12">
      <c r="B443" s="179"/>
      <c r="D443" s="160" t="s">
        <v>182</v>
      </c>
      <c r="E443" s="180" t="s">
        <v>3</v>
      </c>
      <c r="F443" s="181" t="s">
        <v>3078</v>
      </c>
      <c r="H443" s="180" t="s">
        <v>3</v>
      </c>
      <c r="I443" s="182"/>
      <c r="L443" s="179"/>
      <c r="M443" s="183"/>
      <c r="N443" s="184"/>
      <c r="O443" s="184"/>
      <c r="P443" s="184"/>
      <c r="Q443" s="184"/>
      <c r="R443" s="184"/>
      <c r="S443" s="184"/>
      <c r="T443" s="185"/>
      <c r="AT443" s="180" t="s">
        <v>182</v>
      </c>
      <c r="AU443" s="180" t="s">
        <v>84</v>
      </c>
      <c r="AV443" s="14" t="s">
        <v>82</v>
      </c>
      <c r="AW443" s="14" t="s">
        <v>34</v>
      </c>
      <c r="AX443" s="14" t="s">
        <v>74</v>
      </c>
      <c r="AY443" s="180" t="s">
        <v>171</v>
      </c>
    </row>
    <row r="444" spans="2:51" s="14" customFormat="1" ht="12">
      <c r="B444" s="179"/>
      <c r="D444" s="160" t="s">
        <v>182</v>
      </c>
      <c r="E444" s="180" t="s">
        <v>3</v>
      </c>
      <c r="F444" s="181" t="s">
        <v>3087</v>
      </c>
      <c r="H444" s="180" t="s">
        <v>3</v>
      </c>
      <c r="I444" s="182"/>
      <c r="L444" s="179"/>
      <c r="M444" s="183"/>
      <c r="N444" s="184"/>
      <c r="O444" s="184"/>
      <c r="P444" s="184"/>
      <c r="Q444" s="184"/>
      <c r="R444" s="184"/>
      <c r="S444" s="184"/>
      <c r="T444" s="185"/>
      <c r="AT444" s="180" t="s">
        <v>182</v>
      </c>
      <c r="AU444" s="180" t="s">
        <v>84</v>
      </c>
      <c r="AV444" s="14" t="s">
        <v>82</v>
      </c>
      <c r="AW444" s="14" t="s">
        <v>34</v>
      </c>
      <c r="AX444" s="14" t="s">
        <v>74</v>
      </c>
      <c r="AY444" s="180" t="s">
        <v>171</v>
      </c>
    </row>
    <row r="445" spans="2:51" s="14" customFormat="1" ht="12">
      <c r="B445" s="179"/>
      <c r="D445" s="160" t="s">
        <v>182</v>
      </c>
      <c r="E445" s="180" t="s">
        <v>3</v>
      </c>
      <c r="F445" s="181" t="s">
        <v>3076</v>
      </c>
      <c r="H445" s="180" t="s">
        <v>3</v>
      </c>
      <c r="I445" s="182"/>
      <c r="L445" s="179"/>
      <c r="M445" s="183"/>
      <c r="N445" s="184"/>
      <c r="O445" s="184"/>
      <c r="P445" s="184"/>
      <c r="Q445" s="184"/>
      <c r="R445" s="184"/>
      <c r="S445" s="184"/>
      <c r="T445" s="185"/>
      <c r="AT445" s="180" t="s">
        <v>182</v>
      </c>
      <c r="AU445" s="180" t="s">
        <v>84</v>
      </c>
      <c r="AV445" s="14" t="s">
        <v>82</v>
      </c>
      <c r="AW445" s="14" t="s">
        <v>34</v>
      </c>
      <c r="AX445" s="14" t="s">
        <v>74</v>
      </c>
      <c r="AY445" s="180" t="s">
        <v>171</v>
      </c>
    </row>
    <row r="446" spans="2:51" s="14" customFormat="1" ht="12">
      <c r="B446" s="179"/>
      <c r="D446" s="160" t="s">
        <v>182</v>
      </c>
      <c r="E446" s="180" t="s">
        <v>3</v>
      </c>
      <c r="F446" s="181" t="s">
        <v>3088</v>
      </c>
      <c r="H446" s="180" t="s">
        <v>3</v>
      </c>
      <c r="I446" s="182"/>
      <c r="L446" s="179"/>
      <c r="M446" s="183"/>
      <c r="N446" s="184"/>
      <c r="O446" s="184"/>
      <c r="P446" s="184"/>
      <c r="Q446" s="184"/>
      <c r="R446" s="184"/>
      <c r="S446" s="184"/>
      <c r="T446" s="185"/>
      <c r="AT446" s="180" t="s">
        <v>182</v>
      </c>
      <c r="AU446" s="180" t="s">
        <v>84</v>
      </c>
      <c r="AV446" s="14" t="s">
        <v>82</v>
      </c>
      <c r="AW446" s="14" t="s">
        <v>34</v>
      </c>
      <c r="AX446" s="14" t="s">
        <v>74</v>
      </c>
      <c r="AY446" s="180" t="s">
        <v>171</v>
      </c>
    </row>
    <row r="447" spans="2:51" s="12" customFormat="1" ht="12">
      <c r="B447" s="163"/>
      <c r="D447" s="160" t="s">
        <v>182</v>
      </c>
      <c r="E447" s="164" t="s">
        <v>3</v>
      </c>
      <c r="F447" s="165" t="s">
        <v>84</v>
      </c>
      <c r="H447" s="166">
        <v>2</v>
      </c>
      <c r="I447" s="167"/>
      <c r="L447" s="163"/>
      <c r="M447" s="168"/>
      <c r="N447" s="169"/>
      <c r="O447" s="169"/>
      <c r="P447" s="169"/>
      <c r="Q447" s="169"/>
      <c r="R447" s="169"/>
      <c r="S447" s="169"/>
      <c r="T447" s="170"/>
      <c r="AT447" s="164" t="s">
        <v>182</v>
      </c>
      <c r="AU447" s="164" t="s">
        <v>84</v>
      </c>
      <c r="AV447" s="12" t="s">
        <v>84</v>
      </c>
      <c r="AW447" s="12" t="s">
        <v>34</v>
      </c>
      <c r="AX447" s="12" t="s">
        <v>82</v>
      </c>
      <c r="AY447" s="164" t="s">
        <v>171</v>
      </c>
    </row>
    <row r="448" spans="2:65" s="1" customFormat="1" ht="16.5" customHeight="1">
      <c r="B448" s="147"/>
      <c r="C448" s="148" t="s">
        <v>817</v>
      </c>
      <c r="D448" s="148" t="s">
        <v>173</v>
      </c>
      <c r="E448" s="149" t="s">
        <v>1545</v>
      </c>
      <c r="F448" s="150" t="s">
        <v>1546</v>
      </c>
      <c r="G448" s="151" t="s">
        <v>1259</v>
      </c>
      <c r="H448" s="152">
        <v>2</v>
      </c>
      <c r="I448" s="153"/>
      <c r="J448" s="154">
        <f>ROUND(I448*H448,2)</f>
        <v>0</v>
      </c>
      <c r="K448" s="150" t="s">
        <v>177</v>
      </c>
      <c r="L448" s="32"/>
      <c r="M448" s="155" t="s">
        <v>3</v>
      </c>
      <c r="N448" s="156" t="s">
        <v>45</v>
      </c>
      <c r="O448" s="51"/>
      <c r="P448" s="157">
        <f>O448*H448</f>
        <v>0</v>
      </c>
      <c r="Q448" s="157">
        <v>0</v>
      </c>
      <c r="R448" s="157">
        <f>Q448*H448</f>
        <v>0</v>
      </c>
      <c r="S448" s="157">
        <v>0</v>
      </c>
      <c r="T448" s="158">
        <f>S448*H448</f>
        <v>0</v>
      </c>
      <c r="AR448" s="18" t="s">
        <v>386</v>
      </c>
      <c r="AT448" s="18" t="s">
        <v>173</v>
      </c>
      <c r="AU448" s="18" t="s">
        <v>84</v>
      </c>
      <c r="AY448" s="18" t="s">
        <v>171</v>
      </c>
      <c r="BE448" s="159">
        <f>IF(N448="základní",J448,0)</f>
        <v>0</v>
      </c>
      <c r="BF448" s="159">
        <f>IF(N448="snížená",J448,0)</f>
        <v>0</v>
      </c>
      <c r="BG448" s="159">
        <f>IF(N448="zákl. přenesená",J448,0)</f>
        <v>0</v>
      </c>
      <c r="BH448" s="159">
        <f>IF(N448="sníž. přenesená",J448,0)</f>
        <v>0</v>
      </c>
      <c r="BI448" s="159">
        <f>IF(N448="nulová",J448,0)</f>
        <v>0</v>
      </c>
      <c r="BJ448" s="18" t="s">
        <v>82</v>
      </c>
      <c r="BK448" s="159">
        <f>ROUND(I448*H448,2)</f>
        <v>0</v>
      </c>
      <c r="BL448" s="18" t="s">
        <v>386</v>
      </c>
      <c r="BM448" s="18" t="s">
        <v>3089</v>
      </c>
    </row>
    <row r="449" spans="2:47" s="1" customFormat="1" ht="19.5">
      <c r="B449" s="32"/>
      <c r="D449" s="160" t="s">
        <v>180</v>
      </c>
      <c r="F449" s="161" t="s">
        <v>1548</v>
      </c>
      <c r="I449" s="93"/>
      <c r="L449" s="32"/>
      <c r="M449" s="162"/>
      <c r="N449" s="51"/>
      <c r="O449" s="51"/>
      <c r="P449" s="51"/>
      <c r="Q449" s="51"/>
      <c r="R449" s="51"/>
      <c r="S449" s="51"/>
      <c r="T449" s="52"/>
      <c r="AT449" s="18" t="s">
        <v>180</v>
      </c>
      <c r="AU449" s="18" t="s">
        <v>84</v>
      </c>
    </row>
    <row r="450" spans="2:51" s="14" customFormat="1" ht="12">
      <c r="B450" s="179"/>
      <c r="D450" s="160" t="s">
        <v>182</v>
      </c>
      <c r="E450" s="180" t="s">
        <v>3</v>
      </c>
      <c r="F450" s="181" t="s">
        <v>1450</v>
      </c>
      <c r="H450" s="180" t="s">
        <v>3</v>
      </c>
      <c r="I450" s="182"/>
      <c r="L450" s="179"/>
      <c r="M450" s="183"/>
      <c r="N450" s="184"/>
      <c r="O450" s="184"/>
      <c r="P450" s="184"/>
      <c r="Q450" s="184"/>
      <c r="R450" s="184"/>
      <c r="S450" s="184"/>
      <c r="T450" s="185"/>
      <c r="AT450" s="180" t="s">
        <v>182</v>
      </c>
      <c r="AU450" s="180" t="s">
        <v>84</v>
      </c>
      <c r="AV450" s="14" t="s">
        <v>82</v>
      </c>
      <c r="AW450" s="14" t="s">
        <v>34</v>
      </c>
      <c r="AX450" s="14" t="s">
        <v>74</v>
      </c>
      <c r="AY450" s="180" t="s">
        <v>171</v>
      </c>
    </row>
    <row r="451" spans="2:51" s="12" customFormat="1" ht="12">
      <c r="B451" s="163"/>
      <c r="D451" s="160" t="s">
        <v>182</v>
      </c>
      <c r="E451" s="164" t="s">
        <v>3</v>
      </c>
      <c r="F451" s="165" t="s">
        <v>3090</v>
      </c>
      <c r="H451" s="166">
        <v>1</v>
      </c>
      <c r="I451" s="167"/>
      <c r="L451" s="163"/>
      <c r="M451" s="168"/>
      <c r="N451" s="169"/>
      <c r="O451" s="169"/>
      <c r="P451" s="169"/>
      <c r="Q451" s="169"/>
      <c r="R451" s="169"/>
      <c r="S451" s="169"/>
      <c r="T451" s="170"/>
      <c r="AT451" s="164" t="s">
        <v>182</v>
      </c>
      <c r="AU451" s="164" t="s">
        <v>84</v>
      </c>
      <c r="AV451" s="12" t="s">
        <v>84</v>
      </c>
      <c r="AW451" s="12" t="s">
        <v>34</v>
      </c>
      <c r="AX451" s="12" t="s">
        <v>74</v>
      </c>
      <c r="AY451" s="164" t="s">
        <v>171</v>
      </c>
    </row>
    <row r="452" spans="2:51" s="12" customFormat="1" ht="12">
      <c r="B452" s="163"/>
      <c r="D452" s="160" t="s">
        <v>182</v>
      </c>
      <c r="E452" s="164" t="s">
        <v>3</v>
      </c>
      <c r="F452" s="165" t="s">
        <v>3091</v>
      </c>
      <c r="H452" s="166">
        <v>1</v>
      </c>
      <c r="I452" s="167"/>
      <c r="L452" s="163"/>
      <c r="M452" s="168"/>
      <c r="N452" s="169"/>
      <c r="O452" s="169"/>
      <c r="P452" s="169"/>
      <c r="Q452" s="169"/>
      <c r="R452" s="169"/>
      <c r="S452" s="169"/>
      <c r="T452" s="170"/>
      <c r="AT452" s="164" t="s">
        <v>182</v>
      </c>
      <c r="AU452" s="164" t="s">
        <v>84</v>
      </c>
      <c r="AV452" s="12" t="s">
        <v>84</v>
      </c>
      <c r="AW452" s="12" t="s">
        <v>34</v>
      </c>
      <c r="AX452" s="12" t="s">
        <v>74</v>
      </c>
      <c r="AY452" s="164" t="s">
        <v>171</v>
      </c>
    </row>
    <row r="453" spans="2:51" s="13" customFormat="1" ht="12">
      <c r="B453" s="171"/>
      <c r="D453" s="160" t="s">
        <v>182</v>
      </c>
      <c r="E453" s="172" t="s">
        <v>3</v>
      </c>
      <c r="F453" s="173" t="s">
        <v>201</v>
      </c>
      <c r="H453" s="174">
        <v>2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182</v>
      </c>
      <c r="AU453" s="172" t="s">
        <v>84</v>
      </c>
      <c r="AV453" s="13" t="s">
        <v>178</v>
      </c>
      <c r="AW453" s="13" t="s">
        <v>34</v>
      </c>
      <c r="AX453" s="13" t="s">
        <v>82</v>
      </c>
      <c r="AY453" s="172" t="s">
        <v>171</v>
      </c>
    </row>
    <row r="454" spans="2:65" s="1" customFormat="1" ht="16.5" customHeight="1">
      <c r="B454" s="147"/>
      <c r="C454" s="189" t="s">
        <v>822</v>
      </c>
      <c r="D454" s="189" t="s">
        <v>408</v>
      </c>
      <c r="E454" s="190" t="s">
        <v>3092</v>
      </c>
      <c r="F454" s="191" t="s">
        <v>3093</v>
      </c>
      <c r="G454" s="192" t="s">
        <v>1259</v>
      </c>
      <c r="H454" s="193">
        <v>1</v>
      </c>
      <c r="I454" s="194"/>
      <c r="J454" s="195">
        <f>ROUND(I454*H454,2)</f>
        <v>0</v>
      </c>
      <c r="K454" s="191" t="s">
        <v>3</v>
      </c>
      <c r="L454" s="196"/>
      <c r="M454" s="197" t="s">
        <v>3</v>
      </c>
      <c r="N454" s="198" t="s">
        <v>45</v>
      </c>
      <c r="O454" s="51"/>
      <c r="P454" s="157">
        <f>O454*H454</f>
        <v>0</v>
      </c>
      <c r="Q454" s="157">
        <v>0.03</v>
      </c>
      <c r="R454" s="157">
        <f>Q454*H454</f>
        <v>0.03</v>
      </c>
      <c r="S454" s="157">
        <v>0</v>
      </c>
      <c r="T454" s="158">
        <f>S454*H454</f>
        <v>0</v>
      </c>
      <c r="AR454" s="18" t="s">
        <v>506</v>
      </c>
      <c r="AT454" s="18" t="s">
        <v>408</v>
      </c>
      <c r="AU454" s="18" t="s">
        <v>84</v>
      </c>
      <c r="AY454" s="18" t="s">
        <v>171</v>
      </c>
      <c r="BE454" s="159">
        <f>IF(N454="základní",J454,0)</f>
        <v>0</v>
      </c>
      <c r="BF454" s="159">
        <f>IF(N454="snížená",J454,0)</f>
        <v>0</v>
      </c>
      <c r="BG454" s="159">
        <f>IF(N454="zákl. přenesená",J454,0)</f>
        <v>0</v>
      </c>
      <c r="BH454" s="159">
        <f>IF(N454="sníž. přenesená",J454,0)</f>
        <v>0</v>
      </c>
      <c r="BI454" s="159">
        <f>IF(N454="nulová",J454,0)</f>
        <v>0</v>
      </c>
      <c r="BJ454" s="18" t="s">
        <v>82</v>
      </c>
      <c r="BK454" s="159">
        <f>ROUND(I454*H454,2)</f>
        <v>0</v>
      </c>
      <c r="BL454" s="18" t="s">
        <v>386</v>
      </c>
      <c r="BM454" s="18" t="s">
        <v>3094</v>
      </c>
    </row>
    <row r="455" spans="2:47" s="1" customFormat="1" ht="12">
      <c r="B455" s="32"/>
      <c r="D455" s="160" t="s">
        <v>180</v>
      </c>
      <c r="F455" s="161" t="s">
        <v>3093</v>
      </c>
      <c r="I455" s="93"/>
      <c r="L455" s="32"/>
      <c r="M455" s="162"/>
      <c r="N455" s="51"/>
      <c r="O455" s="51"/>
      <c r="P455" s="51"/>
      <c r="Q455" s="51"/>
      <c r="R455" s="51"/>
      <c r="S455" s="51"/>
      <c r="T455" s="52"/>
      <c r="AT455" s="18" t="s">
        <v>180</v>
      </c>
      <c r="AU455" s="18" t="s">
        <v>84</v>
      </c>
    </row>
    <row r="456" spans="2:51" s="14" customFormat="1" ht="12">
      <c r="B456" s="179"/>
      <c r="D456" s="160" t="s">
        <v>182</v>
      </c>
      <c r="E456" s="180" t="s">
        <v>3</v>
      </c>
      <c r="F456" s="181" t="s">
        <v>3095</v>
      </c>
      <c r="H456" s="180" t="s">
        <v>3</v>
      </c>
      <c r="I456" s="182"/>
      <c r="L456" s="179"/>
      <c r="M456" s="183"/>
      <c r="N456" s="184"/>
      <c r="O456" s="184"/>
      <c r="P456" s="184"/>
      <c r="Q456" s="184"/>
      <c r="R456" s="184"/>
      <c r="S456" s="184"/>
      <c r="T456" s="185"/>
      <c r="AT456" s="180" t="s">
        <v>182</v>
      </c>
      <c r="AU456" s="180" t="s">
        <v>84</v>
      </c>
      <c r="AV456" s="14" t="s">
        <v>82</v>
      </c>
      <c r="AW456" s="14" t="s">
        <v>34</v>
      </c>
      <c r="AX456" s="14" t="s">
        <v>74</v>
      </c>
      <c r="AY456" s="180" t="s">
        <v>171</v>
      </c>
    </row>
    <row r="457" spans="2:51" s="14" customFormat="1" ht="12">
      <c r="B457" s="179"/>
      <c r="D457" s="160" t="s">
        <v>182</v>
      </c>
      <c r="E457" s="180" t="s">
        <v>3</v>
      </c>
      <c r="F457" s="181" t="s">
        <v>3096</v>
      </c>
      <c r="H457" s="180" t="s">
        <v>3</v>
      </c>
      <c r="I457" s="182"/>
      <c r="L457" s="179"/>
      <c r="M457" s="183"/>
      <c r="N457" s="184"/>
      <c r="O457" s="184"/>
      <c r="P457" s="184"/>
      <c r="Q457" s="184"/>
      <c r="R457" s="184"/>
      <c r="S457" s="184"/>
      <c r="T457" s="185"/>
      <c r="AT457" s="180" t="s">
        <v>182</v>
      </c>
      <c r="AU457" s="180" t="s">
        <v>84</v>
      </c>
      <c r="AV457" s="14" t="s">
        <v>82</v>
      </c>
      <c r="AW457" s="14" t="s">
        <v>34</v>
      </c>
      <c r="AX457" s="14" t="s">
        <v>74</v>
      </c>
      <c r="AY457" s="180" t="s">
        <v>171</v>
      </c>
    </row>
    <row r="458" spans="2:51" s="14" customFormat="1" ht="12">
      <c r="B458" s="179"/>
      <c r="D458" s="160" t="s">
        <v>182</v>
      </c>
      <c r="E458" s="180" t="s">
        <v>3</v>
      </c>
      <c r="F458" s="181" t="s">
        <v>3097</v>
      </c>
      <c r="H458" s="180" t="s">
        <v>3</v>
      </c>
      <c r="I458" s="182"/>
      <c r="L458" s="179"/>
      <c r="M458" s="183"/>
      <c r="N458" s="184"/>
      <c r="O458" s="184"/>
      <c r="P458" s="184"/>
      <c r="Q458" s="184"/>
      <c r="R458" s="184"/>
      <c r="S458" s="184"/>
      <c r="T458" s="185"/>
      <c r="AT458" s="180" t="s">
        <v>182</v>
      </c>
      <c r="AU458" s="180" t="s">
        <v>84</v>
      </c>
      <c r="AV458" s="14" t="s">
        <v>82</v>
      </c>
      <c r="AW458" s="14" t="s">
        <v>34</v>
      </c>
      <c r="AX458" s="14" t="s">
        <v>74</v>
      </c>
      <c r="AY458" s="180" t="s">
        <v>171</v>
      </c>
    </row>
    <row r="459" spans="2:51" s="14" customFormat="1" ht="12">
      <c r="B459" s="179"/>
      <c r="D459" s="160" t="s">
        <v>182</v>
      </c>
      <c r="E459" s="180" t="s">
        <v>3</v>
      </c>
      <c r="F459" s="181" t="s">
        <v>3098</v>
      </c>
      <c r="H459" s="180" t="s">
        <v>3</v>
      </c>
      <c r="I459" s="182"/>
      <c r="L459" s="179"/>
      <c r="M459" s="183"/>
      <c r="N459" s="184"/>
      <c r="O459" s="184"/>
      <c r="P459" s="184"/>
      <c r="Q459" s="184"/>
      <c r="R459" s="184"/>
      <c r="S459" s="184"/>
      <c r="T459" s="185"/>
      <c r="AT459" s="180" t="s">
        <v>182</v>
      </c>
      <c r="AU459" s="180" t="s">
        <v>84</v>
      </c>
      <c r="AV459" s="14" t="s">
        <v>82</v>
      </c>
      <c r="AW459" s="14" t="s">
        <v>34</v>
      </c>
      <c r="AX459" s="14" t="s">
        <v>74</v>
      </c>
      <c r="AY459" s="180" t="s">
        <v>171</v>
      </c>
    </row>
    <row r="460" spans="2:51" s="14" customFormat="1" ht="12">
      <c r="B460" s="179"/>
      <c r="D460" s="160" t="s">
        <v>182</v>
      </c>
      <c r="E460" s="180" t="s">
        <v>3</v>
      </c>
      <c r="F460" s="181" t="s">
        <v>1697</v>
      </c>
      <c r="H460" s="180" t="s">
        <v>3</v>
      </c>
      <c r="I460" s="182"/>
      <c r="L460" s="179"/>
      <c r="M460" s="183"/>
      <c r="N460" s="184"/>
      <c r="O460" s="184"/>
      <c r="P460" s="184"/>
      <c r="Q460" s="184"/>
      <c r="R460" s="184"/>
      <c r="S460" s="184"/>
      <c r="T460" s="185"/>
      <c r="AT460" s="180" t="s">
        <v>182</v>
      </c>
      <c r="AU460" s="180" t="s">
        <v>84</v>
      </c>
      <c r="AV460" s="14" t="s">
        <v>82</v>
      </c>
      <c r="AW460" s="14" t="s">
        <v>34</v>
      </c>
      <c r="AX460" s="14" t="s">
        <v>74</v>
      </c>
      <c r="AY460" s="180" t="s">
        <v>171</v>
      </c>
    </row>
    <row r="461" spans="2:51" s="14" customFormat="1" ht="12">
      <c r="B461" s="179"/>
      <c r="D461" s="160" t="s">
        <v>182</v>
      </c>
      <c r="E461" s="180" t="s">
        <v>3</v>
      </c>
      <c r="F461" s="181" t="s">
        <v>3099</v>
      </c>
      <c r="H461" s="180" t="s">
        <v>3</v>
      </c>
      <c r="I461" s="182"/>
      <c r="L461" s="179"/>
      <c r="M461" s="183"/>
      <c r="N461" s="184"/>
      <c r="O461" s="184"/>
      <c r="P461" s="184"/>
      <c r="Q461" s="184"/>
      <c r="R461" s="184"/>
      <c r="S461" s="184"/>
      <c r="T461" s="185"/>
      <c r="AT461" s="180" t="s">
        <v>182</v>
      </c>
      <c r="AU461" s="180" t="s">
        <v>84</v>
      </c>
      <c r="AV461" s="14" t="s">
        <v>82</v>
      </c>
      <c r="AW461" s="14" t="s">
        <v>34</v>
      </c>
      <c r="AX461" s="14" t="s">
        <v>74</v>
      </c>
      <c r="AY461" s="180" t="s">
        <v>171</v>
      </c>
    </row>
    <row r="462" spans="2:51" s="14" customFormat="1" ht="12">
      <c r="B462" s="179"/>
      <c r="D462" s="160" t="s">
        <v>182</v>
      </c>
      <c r="E462" s="180" t="s">
        <v>3</v>
      </c>
      <c r="F462" s="181" t="s">
        <v>3100</v>
      </c>
      <c r="H462" s="180" t="s">
        <v>3</v>
      </c>
      <c r="I462" s="182"/>
      <c r="L462" s="179"/>
      <c r="M462" s="183"/>
      <c r="N462" s="184"/>
      <c r="O462" s="184"/>
      <c r="P462" s="184"/>
      <c r="Q462" s="184"/>
      <c r="R462" s="184"/>
      <c r="S462" s="184"/>
      <c r="T462" s="185"/>
      <c r="AT462" s="180" t="s">
        <v>182</v>
      </c>
      <c r="AU462" s="180" t="s">
        <v>84</v>
      </c>
      <c r="AV462" s="14" t="s">
        <v>82</v>
      </c>
      <c r="AW462" s="14" t="s">
        <v>34</v>
      </c>
      <c r="AX462" s="14" t="s">
        <v>74</v>
      </c>
      <c r="AY462" s="180" t="s">
        <v>171</v>
      </c>
    </row>
    <row r="463" spans="2:51" s="14" customFormat="1" ht="12">
      <c r="B463" s="179"/>
      <c r="D463" s="160" t="s">
        <v>182</v>
      </c>
      <c r="E463" s="180" t="s">
        <v>3</v>
      </c>
      <c r="F463" s="181" t="s">
        <v>1700</v>
      </c>
      <c r="H463" s="180" t="s">
        <v>3</v>
      </c>
      <c r="I463" s="182"/>
      <c r="L463" s="179"/>
      <c r="M463" s="183"/>
      <c r="N463" s="184"/>
      <c r="O463" s="184"/>
      <c r="P463" s="184"/>
      <c r="Q463" s="184"/>
      <c r="R463" s="184"/>
      <c r="S463" s="184"/>
      <c r="T463" s="185"/>
      <c r="AT463" s="180" t="s">
        <v>182</v>
      </c>
      <c r="AU463" s="180" t="s">
        <v>84</v>
      </c>
      <c r="AV463" s="14" t="s">
        <v>82</v>
      </c>
      <c r="AW463" s="14" t="s">
        <v>34</v>
      </c>
      <c r="AX463" s="14" t="s">
        <v>74</v>
      </c>
      <c r="AY463" s="180" t="s">
        <v>171</v>
      </c>
    </row>
    <row r="464" spans="2:51" s="14" customFormat="1" ht="12">
      <c r="B464" s="179"/>
      <c r="D464" s="160" t="s">
        <v>182</v>
      </c>
      <c r="E464" s="180" t="s">
        <v>3</v>
      </c>
      <c r="F464" s="181" t="s">
        <v>1701</v>
      </c>
      <c r="H464" s="180" t="s">
        <v>3</v>
      </c>
      <c r="I464" s="182"/>
      <c r="L464" s="179"/>
      <c r="M464" s="183"/>
      <c r="N464" s="184"/>
      <c r="O464" s="184"/>
      <c r="P464" s="184"/>
      <c r="Q464" s="184"/>
      <c r="R464" s="184"/>
      <c r="S464" s="184"/>
      <c r="T464" s="185"/>
      <c r="AT464" s="180" t="s">
        <v>182</v>
      </c>
      <c r="AU464" s="180" t="s">
        <v>84</v>
      </c>
      <c r="AV464" s="14" t="s">
        <v>82</v>
      </c>
      <c r="AW464" s="14" t="s">
        <v>34</v>
      </c>
      <c r="AX464" s="14" t="s">
        <v>74</v>
      </c>
      <c r="AY464" s="180" t="s">
        <v>171</v>
      </c>
    </row>
    <row r="465" spans="2:51" s="14" customFormat="1" ht="12">
      <c r="B465" s="179"/>
      <c r="D465" s="160" t="s">
        <v>182</v>
      </c>
      <c r="E465" s="180" t="s">
        <v>3</v>
      </c>
      <c r="F465" s="181" t="s">
        <v>3101</v>
      </c>
      <c r="H465" s="180" t="s">
        <v>3</v>
      </c>
      <c r="I465" s="182"/>
      <c r="L465" s="179"/>
      <c r="M465" s="183"/>
      <c r="N465" s="184"/>
      <c r="O465" s="184"/>
      <c r="P465" s="184"/>
      <c r="Q465" s="184"/>
      <c r="R465" s="184"/>
      <c r="S465" s="184"/>
      <c r="T465" s="185"/>
      <c r="AT465" s="180" t="s">
        <v>182</v>
      </c>
      <c r="AU465" s="180" t="s">
        <v>84</v>
      </c>
      <c r="AV465" s="14" t="s">
        <v>82</v>
      </c>
      <c r="AW465" s="14" t="s">
        <v>34</v>
      </c>
      <c r="AX465" s="14" t="s">
        <v>74</v>
      </c>
      <c r="AY465" s="180" t="s">
        <v>171</v>
      </c>
    </row>
    <row r="466" spans="2:51" s="14" customFormat="1" ht="12">
      <c r="B466" s="179"/>
      <c r="D466" s="160" t="s">
        <v>182</v>
      </c>
      <c r="E466" s="180" t="s">
        <v>3</v>
      </c>
      <c r="F466" s="181" t="s">
        <v>3078</v>
      </c>
      <c r="H466" s="180" t="s">
        <v>3</v>
      </c>
      <c r="I466" s="182"/>
      <c r="L466" s="179"/>
      <c r="M466" s="183"/>
      <c r="N466" s="184"/>
      <c r="O466" s="184"/>
      <c r="P466" s="184"/>
      <c r="Q466" s="184"/>
      <c r="R466" s="184"/>
      <c r="S466" s="184"/>
      <c r="T466" s="185"/>
      <c r="AT466" s="180" t="s">
        <v>182</v>
      </c>
      <c r="AU466" s="180" t="s">
        <v>84</v>
      </c>
      <c r="AV466" s="14" t="s">
        <v>82</v>
      </c>
      <c r="AW466" s="14" t="s">
        <v>34</v>
      </c>
      <c r="AX466" s="14" t="s">
        <v>74</v>
      </c>
      <c r="AY466" s="180" t="s">
        <v>171</v>
      </c>
    </row>
    <row r="467" spans="2:51" s="14" customFormat="1" ht="12">
      <c r="B467" s="179"/>
      <c r="D467" s="160" t="s">
        <v>182</v>
      </c>
      <c r="E467" s="180" t="s">
        <v>3</v>
      </c>
      <c r="F467" s="181" t="s">
        <v>1704</v>
      </c>
      <c r="H467" s="180" t="s">
        <v>3</v>
      </c>
      <c r="I467" s="182"/>
      <c r="L467" s="179"/>
      <c r="M467" s="183"/>
      <c r="N467" s="184"/>
      <c r="O467" s="184"/>
      <c r="P467" s="184"/>
      <c r="Q467" s="184"/>
      <c r="R467" s="184"/>
      <c r="S467" s="184"/>
      <c r="T467" s="185"/>
      <c r="AT467" s="180" t="s">
        <v>182</v>
      </c>
      <c r="AU467" s="180" t="s">
        <v>84</v>
      </c>
      <c r="AV467" s="14" t="s">
        <v>82</v>
      </c>
      <c r="AW467" s="14" t="s">
        <v>34</v>
      </c>
      <c r="AX467" s="14" t="s">
        <v>74</v>
      </c>
      <c r="AY467" s="180" t="s">
        <v>171</v>
      </c>
    </row>
    <row r="468" spans="2:51" s="14" customFormat="1" ht="12">
      <c r="B468" s="179"/>
      <c r="D468" s="160" t="s">
        <v>182</v>
      </c>
      <c r="E468" s="180" t="s">
        <v>3</v>
      </c>
      <c r="F468" s="181" t="s">
        <v>3100</v>
      </c>
      <c r="H468" s="180" t="s">
        <v>3</v>
      </c>
      <c r="I468" s="182"/>
      <c r="L468" s="179"/>
      <c r="M468" s="183"/>
      <c r="N468" s="184"/>
      <c r="O468" s="184"/>
      <c r="P468" s="184"/>
      <c r="Q468" s="184"/>
      <c r="R468" s="184"/>
      <c r="S468" s="184"/>
      <c r="T468" s="185"/>
      <c r="AT468" s="180" t="s">
        <v>182</v>
      </c>
      <c r="AU468" s="180" t="s">
        <v>84</v>
      </c>
      <c r="AV468" s="14" t="s">
        <v>82</v>
      </c>
      <c r="AW468" s="14" t="s">
        <v>34</v>
      </c>
      <c r="AX468" s="14" t="s">
        <v>74</v>
      </c>
      <c r="AY468" s="180" t="s">
        <v>171</v>
      </c>
    </row>
    <row r="469" spans="2:51" s="14" customFormat="1" ht="12">
      <c r="B469" s="179"/>
      <c r="D469" s="160" t="s">
        <v>182</v>
      </c>
      <c r="E469" s="180" t="s">
        <v>3</v>
      </c>
      <c r="F469" s="181" t="s">
        <v>3102</v>
      </c>
      <c r="H469" s="180" t="s">
        <v>3</v>
      </c>
      <c r="I469" s="182"/>
      <c r="L469" s="179"/>
      <c r="M469" s="183"/>
      <c r="N469" s="184"/>
      <c r="O469" s="184"/>
      <c r="P469" s="184"/>
      <c r="Q469" s="184"/>
      <c r="R469" s="184"/>
      <c r="S469" s="184"/>
      <c r="T469" s="185"/>
      <c r="AT469" s="180" t="s">
        <v>182</v>
      </c>
      <c r="AU469" s="180" t="s">
        <v>84</v>
      </c>
      <c r="AV469" s="14" t="s">
        <v>82</v>
      </c>
      <c r="AW469" s="14" t="s">
        <v>34</v>
      </c>
      <c r="AX469" s="14" t="s">
        <v>74</v>
      </c>
      <c r="AY469" s="180" t="s">
        <v>171</v>
      </c>
    </row>
    <row r="470" spans="2:51" s="12" customFormat="1" ht="12">
      <c r="B470" s="163"/>
      <c r="D470" s="160" t="s">
        <v>182</v>
      </c>
      <c r="E470" s="164" t="s">
        <v>3</v>
      </c>
      <c r="F470" s="165" t="s">
        <v>82</v>
      </c>
      <c r="H470" s="166">
        <v>1</v>
      </c>
      <c r="I470" s="167"/>
      <c r="L470" s="163"/>
      <c r="M470" s="168"/>
      <c r="N470" s="169"/>
      <c r="O470" s="169"/>
      <c r="P470" s="169"/>
      <c r="Q470" s="169"/>
      <c r="R470" s="169"/>
      <c r="S470" s="169"/>
      <c r="T470" s="170"/>
      <c r="AT470" s="164" t="s">
        <v>182</v>
      </c>
      <c r="AU470" s="164" t="s">
        <v>84</v>
      </c>
      <c r="AV470" s="12" t="s">
        <v>84</v>
      </c>
      <c r="AW470" s="12" t="s">
        <v>34</v>
      </c>
      <c r="AX470" s="12" t="s">
        <v>82</v>
      </c>
      <c r="AY470" s="164" t="s">
        <v>171</v>
      </c>
    </row>
    <row r="471" spans="2:65" s="1" customFormat="1" ht="16.5" customHeight="1">
      <c r="B471" s="147"/>
      <c r="C471" s="189" t="s">
        <v>827</v>
      </c>
      <c r="D471" s="189" t="s">
        <v>408</v>
      </c>
      <c r="E471" s="190" t="s">
        <v>3103</v>
      </c>
      <c r="F471" s="191" t="s">
        <v>3104</v>
      </c>
      <c r="G471" s="192" t="s">
        <v>1259</v>
      </c>
      <c r="H471" s="193">
        <v>1</v>
      </c>
      <c r="I471" s="194"/>
      <c r="J471" s="195">
        <f>ROUND(I471*H471,2)</f>
        <v>0</v>
      </c>
      <c r="K471" s="191" t="s">
        <v>3</v>
      </c>
      <c r="L471" s="196"/>
      <c r="M471" s="197" t="s">
        <v>3</v>
      </c>
      <c r="N471" s="198" t="s">
        <v>45</v>
      </c>
      <c r="O471" s="51"/>
      <c r="P471" s="157">
        <f>O471*H471</f>
        <v>0</v>
      </c>
      <c r="Q471" s="157">
        <v>0.03</v>
      </c>
      <c r="R471" s="157">
        <f>Q471*H471</f>
        <v>0.03</v>
      </c>
      <c r="S471" s="157">
        <v>0</v>
      </c>
      <c r="T471" s="158">
        <f>S471*H471</f>
        <v>0</v>
      </c>
      <c r="AR471" s="18" t="s">
        <v>506</v>
      </c>
      <c r="AT471" s="18" t="s">
        <v>408</v>
      </c>
      <c r="AU471" s="18" t="s">
        <v>84</v>
      </c>
      <c r="AY471" s="18" t="s">
        <v>171</v>
      </c>
      <c r="BE471" s="159">
        <f>IF(N471="základní",J471,0)</f>
        <v>0</v>
      </c>
      <c r="BF471" s="159">
        <f>IF(N471="snížená",J471,0)</f>
        <v>0</v>
      </c>
      <c r="BG471" s="159">
        <f>IF(N471="zákl. přenesená",J471,0)</f>
        <v>0</v>
      </c>
      <c r="BH471" s="159">
        <f>IF(N471="sníž. přenesená",J471,0)</f>
        <v>0</v>
      </c>
      <c r="BI471" s="159">
        <f>IF(N471="nulová",J471,0)</f>
        <v>0</v>
      </c>
      <c r="BJ471" s="18" t="s">
        <v>82</v>
      </c>
      <c r="BK471" s="159">
        <f>ROUND(I471*H471,2)</f>
        <v>0</v>
      </c>
      <c r="BL471" s="18" t="s">
        <v>386</v>
      </c>
      <c r="BM471" s="18" t="s">
        <v>3105</v>
      </c>
    </row>
    <row r="472" spans="2:47" s="1" customFormat="1" ht="12">
      <c r="B472" s="32"/>
      <c r="D472" s="160" t="s">
        <v>180</v>
      </c>
      <c r="F472" s="161" t="s">
        <v>3104</v>
      </c>
      <c r="I472" s="93"/>
      <c r="L472" s="32"/>
      <c r="M472" s="162"/>
      <c r="N472" s="51"/>
      <c r="O472" s="51"/>
      <c r="P472" s="51"/>
      <c r="Q472" s="51"/>
      <c r="R472" s="51"/>
      <c r="S472" s="51"/>
      <c r="T472" s="52"/>
      <c r="AT472" s="18" t="s">
        <v>180</v>
      </c>
      <c r="AU472" s="18" t="s">
        <v>84</v>
      </c>
    </row>
    <row r="473" spans="2:51" s="14" customFormat="1" ht="12">
      <c r="B473" s="179"/>
      <c r="D473" s="160" t="s">
        <v>182</v>
      </c>
      <c r="E473" s="180" t="s">
        <v>3</v>
      </c>
      <c r="F473" s="181" t="s">
        <v>3106</v>
      </c>
      <c r="H473" s="180" t="s">
        <v>3</v>
      </c>
      <c r="I473" s="182"/>
      <c r="L473" s="179"/>
      <c r="M473" s="183"/>
      <c r="N473" s="184"/>
      <c r="O473" s="184"/>
      <c r="P473" s="184"/>
      <c r="Q473" s="184"/>
      <c r="R473" s="184"/>
      <c r="S473" s="184"/>
      <c r="T473" s="185"/>
      <c r="AT473" s="180" t="s">
        <v>182</v>
      </c>
      <c r="AU473" s="180" t="s">
        <v>84</v>
      </c>
      <c r="AV473" s="14" t="s">
        <v>82</v>
      </c>
      <c r="AW473" s="14" t="s">
        <v>34</v>
      </c>
      <c r="AX473" s="14" t="s">
        <v>74</v>
      </c>
      <c r="AY473" s="180" t="s">
        <v>171</v>
      </c>
    </row>
    <row r="474" spans="2:51" s="14" customFormat="1" ht="12">
      <c r="B474" s="179"/>
      <c r="D474" s="160" t="s">
        <v>182</v>
      </c>
      <c r="E474" s="180" t="s">
        <v>3</v>
      </c>
      <c r="F474" s="181" t="s">
        <v>3096</v>
      </c>
      <c r="H474" s="180" t="s">
        <v>3</v>
      </c>
      <c r="I474" s="182"/>
      <c r="L474" s="179"/>
      <c r="M474" s="183"/>
      <c r="N474" s="184"/>
      <c r="O474" s="184"/>
      <c r="P474" s="184"/>
      <c r="Q474" s="184"/>
      <c r="R474" s="184"/>
      <c r="S474" s="184"/>
      <c r="T474" s="185"/>
      <c r="AT474" s="180" t="s">
        <v>182</v>
      </c>
      <c r="AU474" s="180" t="s">
        <v>84</v>
      </c>
      <c r="AV474" s="14" t="s">
        <v>82</v>
      </c>
      <c r="AW474" s="14" t="s">
        <v>34</v>
      </c>
      <c r="AX474" s="14" t="s">
        <v>74</v>
      </c>
      <c r="AY474" s="180" t="s">
        <v>171</v>
      </c>
    </row>
    <row r="475" spans="2:51" s="14" customFormat="1" ht="12">
      <c r="B475" s="179"/>
      <c r="D475" s="160" t="s">
        <v>182</v>
      </c>
      <c r="E475" s="180" t="s">
        <v>3</v>
      </c>
      <c r="F475" s="181" t="s">
        <v>3097</v>
      </c>
      <c r="H475" s="180" t="s">
        <v>3</v>
      </c>
      <c r="I475" s="182"/>
      <c r="L475" s="179"/>
      <c r="M475" s="183"/>
      <c r="N475" s="184"/>
      <c r="O475" s="184"/>
      <c r="P475" s="184"/>
      <c r="Q475" s="184"/>
      <c r="R475" s="184"/>
      <c r="S475" s="184"/>
      <c r="T475" s="185"/>
      <c r="AT475" s="180" t="s">
        <v>182</v>
      </c>
      <c r="AU475" s="180" t="s">
        <v>84</v>
      </c>
      <c r="AV475" s="14" t="s">
        <v>82</v>
      </c>
      <c r="AW475" s="14" t="s">
        <v>34</v>
      </c>
      <c r="AX475" s="14" t="s">
        <v>74</v>
      </c>
      <c r="AY475" s="180" t="s">
        <v>171</v>
      </c>
    </row>
    <row r="476" spans="2:51" s="14" customFormat="1" ht="12">
      <c r="B476" s="179"/>
      <c r="D476" s="160" t="s">
        <v>182</v>
      </c>
      <c r="E476" s="180" t="s">
        <v>3</v>
      </c>
      <c r="F476" s="181" t="s">
        <v>3107</v>
      </c>
      <c r="H476" s="180" t="s">
        <v>3</v>
      </c>
      <c r="I476" s="182"/>
      <c r="L476" s="179"/>
      <c r="M476" s="183"/>
      <c r="N476" s="184"/>
      <c r="O476" s="184"/>
      <c r="P476" s="184"/>
      <c r="Q476" s="184"/>
      <c r="R476" s="184"/>
      <c r="S476" s="184"/>
      <c r="T476" s="185"/>
      <c r="AT476" s="180" t="s">
        <v>182</v>
      </c>
      <c r="AU476" s="180" t="s">
        <v>84</v>
      </c>
      <c r="AV476" s="14" t="s">
        <v>82</v>
      </c>
      <c r="AW476" s="14" t="s">
        <v>34</v>
      </c>
      <c r="AX476" s="14" t="s">
        <v>74</v>
      </c>
      <c r="AY476" s="180" t="s">
        <v>171</v>
      </c>
    </row>
    <row r="477" spans="2:51" s="14" customFormat="1" ht="12">
      <c r="B477" s="179"/>
      <c r="D477" s="160" t="s">
        <v>182</v>
      </c>
      <c r="E477" s="180" t="s">
        <v>3</v>
      </c>
      <c r="F477" s="181" t="s">
        <v>3108</v>
      </c>
      <c r="H477" s="180" t="s">
        <v>3</v>
      </c>
      <c r="I477" s="182"/>
      <c r="L477" s="179"/>
      <c r="M477" s="183"/>
      <c r="N477" s="184"/>
      <c r="O477" s="184"/>
      <c r="P477" s="184"/>
      <c r="Q477" s="184"/>
      <c r="R477" s="184"/>
      <c r="S477" s="184"/>
      <c r="T477" s="185"/>
      <c r="AT477" s="180" t="s">
        <v>182</v>
      </c>
      <c r="AU477" s="180" t="s">
        <v>84</v>
      </c>
      <c r="AV477" s="14" t="s">
        <v>82</v>
      </c>
      <c r="AW477" s="14" t="s">
        <v>34</v>
      </c>
      <c r="AX477" s="14" t="s">
        <v>74</v>
      </c>
      <c r="AY477" s="180" t="s">
        <v>171</v>
      </c>
    </row>
    <row r="478" spans="2:51" s="14" customFormat="1" ht="12">
      <c r="B478" s="179"/>
      <c r="D478" s="160" t="s">
        <v>182</v>
      </c>
      <c r="E478" s="180" t="s">
        <v>3</v>
      </c>
      <c r="F478" s="181" t="s">
        <v>1697</v>
      </c>
      <c r="H478" s="180" t="s">
        <v>3</v>
      </c>
      <c r="I478" s="182"/>
      <c r="L478" s="179"/>
      <c r="M478" s="183"/>
      <c r="N478" s="184"/>
      <c r="O478" s="184"/>
      <c r="P478" s="184"/>
      <c r="Q478" s="184"/>
      <c r="R478" s="184"/>
      <c r="S478" s="184"/>
      <c r="T478" s="185"/>
      <c r="AT478" s="180" t="s">
        <v>182</v>
      </c>
      <c r="AU478" s="180" t="s">
        <v>84</v>
      </c>
      <c r="AV478" s="14" t="s">
        <v>82</v>
      </c>
      <c r="AW478" s="14" t="s">
        <v>34</v>
      </c>
      <c r="AX478" s="14" t="s">
        <v>74</v>
      </c>
      <c r="AY478" s="180" t="s">
        <v>171</v>
      </c>
    </row>
    <row r="479" spans="2:51" s="14" customFormat="1" ht="12">
      <c r="B479" s="179"/>
      <c r="D479" s="160" t="s">
        <v>182</v>
      </c>
      <c r="E479" s="180" t="s">
        <v>3</v>
      </c>
      <c r="F479" s="181" t="s">
        <v>3099</v>
      </c>
      <c r="H479" s="180" t="s">
        <v>3</v>
      </c>
      <c r="I479" s="182"/>
      <c r="L479" s="179"/>
      <c r="M479" s="183"/>
      <c r="N479" s="184"/>
      <c r="O479" s="184"/>
      <c r="P479" s="184"/>
      <c r="Q479" s="184"/>
      <c r="R479" s="184"/>
      <c r="S479" s="184"/>
      <c r="T479" s="185"/>
      <c r="AT479" s="180" t="s">
        <v>182</v>
      </c>
      <c r="AU479" s="180" t="s">
        <v>84</v>
      </c>
      <c r="AV479" s="14" t="s">
        <v>82</v>
      </c>
      <c r="AW479" s="14" t="s">
        <v>34</v>
      </c>
      <c r="AX479" s="14" t="s">
        <v>74</v>
      </c>
      <c r="AY479" s="180" t="s">
        <v>171</v>
      </c>
    </row>
    <row r="480" spans="2:51" s="14" customFormat="1" ht="12">
      <c r="B480" s="179"/>
      <c r="D480" s="160" t="s">
        <v>182</v>
      </c>
      <c r="E480" s="180" t="s">
        <v>3</v>
      </c>
      <c r="F480" s="181" t="s">
        <v>3109</v>
      </c>
      <c r="H480" s="180" t="s">
        <v>3</v>
      </c>
      <c r="I480" s="182"/>
      <c r="L480" s="179"/>
      <c r="M480" s="183"/>
      <c r="N480" s="184"/>
      <c r="O480" s="184"/>
      <c r="P480" s="184"/>
      <c r="Q480" s="184"/>
      <c r="R480" s="184"/>
      <c r="S480" s="184"/>
      <c r="T480" s="185"/>
      <c r="AT480" s="180" t="s">
        <v>182</v>
      </c>
      <c r="AU480" s="180" t="s">
        <v>84</v>
      </c>
      <c r="AV480" s="14" t="s">
        <v>82</v>
      </c>
      <c r="AW480" s="14" t="s">
        <v>34</v>
      </c>
      <c r="AX480" s="14" t="s">
        <v>74</v>
      </c>
      <c r="AY480" s="180" t="s">
        <v>171</v>
      </c>
    </row>
    <row r="481" spans="2:51" s="14" customFormat="1" ht="12">
      <c r="B481" s="179"/>
      <c r="D481" s="160" t="s">
        <v>182</v>
      </c>
      <c r="E481" s="180" t="s">
        <v>3</v>
      </c>
      <c r="F481" s="181" t="s">
        <v>4377</v>
      </c>
      <c r="H481" s="180" t="s">
        <v>3</v>
      </c>
      <c r="I481" s="182"/>
      <c r="L481" s="179"/>
      <c r="M481" s="183"/>
      <c r="N481" s="184"/>
      <c r="O481" s="184"/>
      <c r="P481" s="184"/>
      <c r="Q481" s="184"/>
      <c r="R481" s="184"/>
      <c r="S481" s="184"/>
      <c r="T481" s="185"/>
      <c r="AT481" s="180" t="s">
        <v>182</v>
      </c>
      <c r="AU481" s="180" t="s">
        <v>84</v>
      </c>
      <c r="AV481" s="14" t="s">
        <v>82</v>
      </c>
      <c r="AW481" s="14" t="s">
        <v>34</v>
      </c>
      <c r="AX481" s="14" t="s">
        <v>74</v>
      </c>
      <c r="AY481" s="180" t="s">
        <v>171</v>
      </c>
    </row>
    <row r="482" spans="2:51" s="14" customFormat="1" ht="12">
      <c r="B482" s="179"/>
      <c r="D482" s="160" t="s">
        <v>182</v>
      </c>
      <c r="E482" s="180" t="s">
        <v>3</v>
      </c>
      <c r="F482" s="181" t="s">
        <v>1700</v>
      </c>
      <c r="H482" s="180" t="s">
        <v>3</v>
      </c>
      <c r="I482" s="182"/>
      <c r="L482" s="179"/>
      <c r="M482" s="183"/>
      <c r="N482" s="184"/>
      <c r="O482" s="184"/>
      <c r="P482" s="184"/>
      <c r="Q482" s="184"/>
      <c r="R482" s="184"/>
      <c r="S482" s="184"/>
      <c r="T482" s="185"/>
      <c r="AT482" s="180" t="s">
        <v>182</v>
      </c>
      <c r="AU482" s="180" t="s">
        <v>84</v>
      </c>
      <c r="AV482" s="14" t="s">
        <v>82</v>
      </c>
      <c r="AW482" s="14" t="s">
        <v>34</v>
      </c>
      <c r="AX482" s="14" t="s">
        <v>74</v>
      </c>
      <c r="AY482" s="180" t="s">
        <v>171</v>
      </c>
    </row>
    <row r="483" spans="2:51" s="14" customFormat="1" ht="12">
      <c r="B483" s="179"/>
      <c r="D483" s="160" t="s">
        <v>182</v>
      </c>
      <c r="E483" s="180" t="s">
        <v>3</v>
      </c>
      <c r="F483" s="181" t="s">
        <v>3110</v>
      </c>
      <c r="H483" s="180" t="s">
        <v>3</v>
      </c>
      <c r="I483" s="182"/>
      <c r="L483" s="179"/>
      <c r="M483" s="183"/>
      <c r="N483" s="184"/>
      <c r="O483" s="184"/>
      <c r="P483" s="184"/>
      <c r="Q483" s="184"/>
      <c r="R483" s="184"/>
      <c r="S483" s="184"/>
      <c r="T483" s="185"/>
      <c r="AT483" s="180" t="s">
        <v>182</v>
      </c>
      <c r="AU483" s="180" t="s">
        <v>84</v>
      </c>
      <c r="AV483" s="14" t="s">
        <v>82</v>
      </c>
      <c r="AW483" s="14" t="s">
        <v>34</v>
      </c>
      <c r="AX483" s="14" t="s">
        <v>74</v>
      </c>
      <c r="AY483" s="180" t="s">
        <v>171</v>
      </c>
    </row>
    <row r="484" spans="2:51" s="14" customFormat="1" ht="12">
      <c r="B484" s="179"/>
      <c r="D484" s="160" t="s">
        <v>182</v>
      </c>
      <c r="E484" s="180" t="s">
        <v>3</v>
      </c>
      <c r="F484" s="181" t="s">
        <v>3111</v>
      </c>
      <c r="H484" s="180" t="s">
        <v>3</v>
      </c>
      <c r="I484" s="182"/>
      <c r="L484" s="179"/>
      <c r="M484" s="183"/>
      <c r="N484" s="184"/>
      <c r="O484" s="184"/>
      <c r="P484" s="184"/>
      <c r="Q484" s="184"/>
      <c r="R484" s="184"/>
      <c r="S484" s="184"/>
      <c r="T484" s="185"/>
      <c r="AT484" s="180" t="s">
        <v>182</v>
      </c>
      <c r="AU484" s="180" t="s">
        <v>84</v>
      </c>
      <c r="AV484" s="14" t="s">
        <v>82</v>
      </c>
      <c r="AW484" s="14" t="s">
        <v>34</v>
      </c>
      <c r="AX484" s="14" t="s">
        <v>74</v>
      </c>
      <c r="AY484" s="180" t="s">
        <v>171</v>
      </c>
    </row>
    <row r="485" spans="2:51" s="14" customFormat="1" ht="12">
      <c r="B485" s="179"/>
      <c r="D485" s="160" t="s">
        <v>182</v>
      </c>
      <c r="E485" s="180" t="s">
        <v>3</v>
      </c>
      <c r="F485" s="181" t="s">
        <v>3112</v>
      </c>
      <c r="H485" s="180" t="s">
        <v>3</v>
      </c>
      <c r="I485" s="182"/>
      <c r="L485" s="179"/>
      <c r="M485" s="183"/>
      <c r="N485" s="184"/>
      <c r="O485" s="184"/>
      <c r="P485" s="184"/>
      <c r="Q485" s="184"/>
      <c r="R485" s="184"/>
      <c r="S485" s="184"/>
      <c r="T485" s="185"/>
      <c r="AT485" s="180" t="s">
        <v>182</v>
      </c>
      <c r="AU485" s="180" t="s">
        <v>84</v>
      </c>
      <c r="AV485" s="14" t="s">
        <v>82</v>
      </c>
      <c r="AW485" s="14" t="s">
        <v>34</v>
      </c>
      <c r="AX485" s="14" t="s">
        <v>74</v>
      </c>
      <c r="AY485" s="180" t="s">
        <v>171</v>
      </c>
    </row>
    <row r="486" spans="2:51" s="14" customFormat="1" ht="12">
      <c r="B486" s="179"/>
      <c r="D486" s="160" t="s">
        <v>182</v>
      </c>
      <c r="E486" s="180" t="s">
        <v>3</v>
      </c>
      <c r="F486" s="181" t="s">
        <v>3113</v>
      </c>
      <c r="H486" s="180" t="s">
        <v>3</v>
      </c>
      <c r="I486" s="182"/>
      <c r="L486" s="179"/>
      <c r="M486" s="183"/>
      <c r="N486" s="184"/>
      <c r="O486" s="184"/>
      <c r="P486" s="184"/>
      <c r="Q486" s="184"/>
      <c r="R486" s="184"/>
      <c r="S486" s="184"/>
      <c r="T486" s="185"/>
      <c r="AT486" s="180" t="s">
        <v>182</v>
      </c>
      <c r="AU486" s="180" t="s">
        <v>84</v>
      </c>
      <c r="AV486" s="14" t="s">
        <v>82</v>
      </c>
      <c r="AW486" s="14" t="s">
        <v>34</v>
      </c>
      <c r="AX486" s="14" t="s">
        <v>74</v>
      </c>
      <c r="AY486" s="180" t="s">
        <v>171</v>
      </c>
    </row>
    <row r="487" spans="2:51" s="14" customFormat="1" ht="12">
      <c r="B487" s="179"/>
      <c r="D487" s="160" t="s">
        <v>182</v>
      </c>
      <c r="E487" s="180" t="s">
        <v>3</v>
      </c>
      <c r="F487" s="181" t="s">
        <v>3114</v>
      </c>
      <c r="H487" s="180" t="s">
        <v>3</v>
      </c>
      <c r="I487" s="182"/>
      <c r="L487" s="179"/>
      <c r="M487" s="183"/>
      <c r="N487" s="184"/>
      <c r="O487" s="184"/>
      <c r="P487" s="184"/>
      <c r="Q487" s="184"/>
      <c r="R487" s="184"/>
      <c r="S487" s="184"/>
      <c r="T487" s="185"/>
      <c r="AT487" s="180" t="s">
        <v>182</v>
      </c>
      <c r="AU487" s="180" t="s">
        <v>84</v>
      </c>
      <c r="AV487" s="14" t="s">
        <v>82</v>
      </c>
      <c r="AW487" s="14" t="s">
        <v>34</v>
      </c>
      <c r="AX487" s="14" t="s">
        <v>74</v>
      </c>
      <c r="AY487" s="180" t="s">
        <v>171</v>
      </c>
    </row>
    <row r="488" spans="2:51" s="14" customFormat="1" ht="12">
      <c r="B488" s="179"/>
      <c r="D488" s="160" t="s">
        <v>182</v>
      </c>
      <c r="E488" s="180" t="s">
        <v>3</v>
      </c>
      <c r="F488" s="181" t="s">
        <v>3109</v>
      </c>
      <c r="H488" s="180" t="s">
        <v>3</v>
      </c>
      <c r="I488" s="182"/>
      <c r="L488" s="179"/>
      <c r="M488" s="183"/>
      <c r="N488" s="184"/>
      <c r="O488" s="184"/>
      <c r="P488" s="184"/>
      <c r="Q488" s="184"/>
      <c r="R488" s="184"/>
      <c r="S488" s="184"/>
      <c r="T488" s="185"/>
      <c r="AT488" s="180" t="s">
        <v>182</v>
      </c>
      <c r="AU488" s="180" t="s">
        <v>84</v>
      </c>
      <c r="AV488" s="14" t="s">
        <v>82</v>
      </c>
      <c r="AW488" s="14" t="s">
        <v>34</v>
      </c>
      <c r="AX488" s="14" t="s">
        <v>74</v>
      </c>
      <c r="AY488" s="180" t="s">
        <v>171</v>
      </c>
    </row>
    <row r="489" spans="2:51" s="14" customFormat="1" ht="12">
      <c r="B489" s="179"/>
      <c r="D489" s="160" t="s">
        <v>182</v>
      </c>
      <c r="E489" s="180" t="s">
        <v>3</v>
      </c>
      <c r="F489" s="181" t="s">
        <v>4377</v>
      </c>
      <c r="H489" s="180" t="s">
        <v>3</v>
      </c>
      <c r="I489" s="182"/>
      <c r="L489" s="179"/>
      <c r="M489" s="183"/>
      <c r="N489" s="184"/>
      <c r="O489" s="184"/>
      <c r="P489" s="184"/>
      <c r="Q489" s="184"/>
      <c r="R489" s="184"/>
      <c r="S489" s="184"/>
      <c r="T489" s="185"/>
      <c r="AT489" s="180" t="s">
        <v>182</v>
      </c>
      <c r="AU489" s="180" t="s">
        <v>84</v>
      </c>
      <c r="AV489" s="14" t="s">
        <v>82</v>
      </c>
      <c r="AW489" s="14" t="s">
        <v>34</v>
      </c>
      <c r="AX489" s="14" t="s">
        <v>74</v>
      </c>
      <c r="AY489" s="180" t="s">
        <v>171</v>
      </c>
    </row>
    <row r="490" spans="2:51" s="14" customFormat="1" ht="12">
      <c r="B490" s="179"/>
      <c r="D490" s="160" t="s">
        <v>182</v>
      </c>
      <c r="E490" s="180" t="s">
        <v>3</v>
      </c>
      <c r="F490" s="181" t="s">
        <v>3115</v>
      </c>
      <c r="H490" s="180" t="s">
        <v>3</v>
      </c>
      <c r="I490" s="182"/>
      <c r="L490" s="179"/>
      <c r="M490" s="183"/>
      <c r="N490" s="184"/>
      <c r="O490" s="184"/>
      <c r="P490" s="184"/>
      <c r="Q490" s="184"/>
      <c r="R490" s="184"/>
      <c r="S490" s="184"/>
      <c r="T490" s="185"/>
      <c r="AT490" s="180" t="s">
        <v>182</v>
      </c>
      <c r="AU490" s="180" t="s">
        <v>84</v>
      </c>
      <c r="AV490" s="14" t="s">
        <v>82</v>
      </c>
      <c r="AW490" s="14" t="s">
        <v>34</v>
      </c>
      <c r="AX490" s="14" t="s">
        <v>74</v>
      </c>
      <c r="AY490" s="180" t="s">
        <v>171</v>
      </c>
    </row>
    <row r="491" spans="2:51" s="14" customFormat="1" ht="12">
      <c r="B491" s="179"/>
      <c r="D491" s="160" t="s">
        <v>182</v>
      </c>
      <c r="E491" s="180" t="s">
        <v>3</v>
      </c>
      <c r="F491" s="181" t="s">
        <v>3116</v>
      </c>
      <c r="H491" s="180" t="s">
        <v>3</v>
      </c>
      <c r="I491" s="182"/>
      <c r="L491" s="179"/>
      <c r="M491" s="183"/>
      <c r="N491" s="184"/>
      <c r="O491" s="184"/>
      <c r="P491" s="184"/>
      <c r="Q491" s="184"/>
      <c r="R491" s="184"/>
      <c r="S491" s="184"/>
      <c r="T491" s="185"/>
      <c r="AT491" s="180" t="s">
        <v>182</v>
      </c>
      <c r="AU491" s="180" t="s">
        <v>84</v>
      </c>
      <c r="AV491" s="14" t="s">
        <v>82</v>
      </c>
      <c r="AW491" s="14" t="s">
        <v>34</v>
      </c>
      <c r="AX491" s="14" t="s">
        <v>74</v>
      </c>
      <c r="AY491" s="180" t="s">
        <v>171</v>
      </c>
    </row>
    <row r="492" spans="2:51" s="12" customFormat="1" ht="12">
      <c r="B492" s="163"/>
      <c r="D492" s="160" t="s">
        <v>182</v>
      </c>
      <c r="E492" s="164" t="s">
        <v>3</v>
      </c>
      <c r="F492" s="165" t="s">
        <v>82</v>
      </c>
      <c r="H492" s="166">
        <v>1</v>
      </c>
      <c r="I492" s="167"/>
      <c r="L492" s="163"/>
      <c r="M492" s="168"/>
      <c r="N492" s="169"/>
      <c r="O492" s="169"/>
      <c r="P492" s="169"/>
      <c r="Q492" s="169"/>
      <c r="R492" s="169"/>
      <c r="S492" s="169"/>
      <c r="T492" s="170"/>
      <c r="AT492" s="164" t="s">
        <v>182</v>
      </c>
      <c r="AU492" s="164" t="s">
        <v>84</v>
      </c>
      <c r="AV492" s="12" t="s">
        <v>84</v>
      </c>
      <c r="AW492" s="12" t="s">
        <v>34</v>
      </c>
      <c r="AX492" s="12" t="s">
        <v>82</v>
      </c>
      <c r="AY492" s="164" t="s">
        <v>171</v>
      </c>
    </row>
    <row r="493" spans="2:65" s="1" customFormat="1" ht="16.5" customHeight="1">
      <c r="B493" s="147"/>
      <c r="C493" s="148" t="s">
        <v>838</v>
      </c>
      <c r="D493" s="148" t="s">
        <v>173</v>
      </c>
      <c r="E493" s="149" t="s">
        <v>3117</v>
      </c>
      <c r="F493" s="150" t="s">
        <v>3118</v>
      </c>
      <c r="G493" s="151" t="s">
        <v>1259</v>
      </c>
      <c r="H493" s="152">
        <v>5</v>
      </c>
      <c r="I493" s="153"/>
      <c r="J493" s="154">
        <f>ROUND(I493*H493,2)</f>
        <v>0</v>
      </c>
      <c r="K493" s="150" t="s">
        <v>177</v>
      </c>
      <c r="L493" s="32"/>
      <c r="M493" s="155" t="s">
        <v>3</v>
      </c>
      <c r="N493" s="156" t="s">
        <v>45</v>
      </c>
      <c r="O493" s="51"/>
      <c r="P493" s="157">
        <f>O493*H493</f>
        <v>0</v>
      </c>
      <c r="Q493" s="157">
        <v>0.00047</v>
      </c>
      <c r="R493" s="157">
        <f>Q493*H493</f>
        <v>0.00235</v>
      </c>
      <c r="S493" s="157">
        <v>0</v>
      </c>
      <c r="T493" s="158">
        <f>S493*H493</f>
        <v>0</v>
      </c>
      <c r="AR493" s="18" t="s">
        <v>386</v>
      </c>
      <c r="AT493" s="18" t="s">
        <v>173</v>
      </c>
      <c r="AU493" s="18" t="s">
        <v>84</v>
      </c>
      <c r="AY493" s="18" t="s">
        <v>171</v>
      </c>
      <c r="BE493" s="159">
        <f>IF(N493="základní",J493,0)</f>
        <v>0</v>
      </c>
      <c r="BF493" s="159">
        <f>IF(N493="snížená",J493,0)</f>
        <v>0</v>
      </c>
      <c r="BG493" s="159">
        <f>IF(N493="zákl. přenesená",J493,0)</f>
        <v>0</v>
      </c>
      <c r="BH493" s="159">
        <f>IF(N493="sníž. přenesená",J493,0)</f>
        <v>0</v>
      </c>
      <c r="BI493" s="159">
        <f>IF(N493="nulová",J493,0)</f>
        <v>0</v>
      </c>
      <c r="BJ493" s="18" t="s">
        <v>82</v>
      </c>
      <c r="BK493" s="159">
        <f>ROUND(I493*H493,2)</f>
        <v>0</v>
      </c>
      <c r="BL493" s="18" t="s">
        <v>386</v>
      </c>
      <c r="BM493" s="18" t="s">
        <v>3119</v>
      </c>
    </row>
    <row r="494" spans="2:47" s="1" customFormat="1" ht="12">
      <c r="B494" s="32"/>
      <c r="D494" s="160" t="s">
        <v>180</v>
      </c>
      <c r="F494" s="161" t="s">
        <v>3120</v>
      </c>
      <c r="I494" s="93"/>
      <c r="L494" s="32"/>
      <c r="M494" s="162"/>
      <c r="N494" s="51"/>
      <c r="O494" s="51"/>
      <c r="P494" s="51"/>
      <c r="Q494" s="51"/>
      <c r="R494" s="51"/>
      <c r="S494" s="51"/>
      <c r="T494" s="52"/>
      <c r="AT494" s="18" t="s">
        <v>180</v>
      </c>
      <c r="AU494" s="18" t="s">
        <v>84</v>
      </c>
    </row>
    <row r="495" spans="2:51" s="12" customFormat="1" ht="12">
      <c r="B495" s="163"/>
      <c r="D495" s="160" t="s">
        <v>182</v>
      </c>
      <c r="E495" s="164" t="s">
        <v>3</v>
      </c>
      <c r="F495" s="165" t="s">
        <v>3065</v>
      </c>
      <c r="H495" s="166">
        <v>3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4" t="s">
        <v>182</v>
      </c>
      <c r="AU495" s="164" t="s">
        <v>84</v>
      </c>
      <c r="AV495" s="12" t="s">
        <v>84</v>
      </c>
      <c r="AW495" s="12" t="s">
        <v>34</v>
      </c>
      <c r="AX495" s="12" t="s">
        <v>74</v>
      </c>
      <c r="AY495" s="164" t="s">
        <v>171</v>
      </c>
    </row>
    <row r="496" spans="2:51" s="12" customFormat="1" ht="12">
      <c r="B496" s="163"/>
      <c r="D496" s="160" t="s">
        <v>182</v>
      </c>
      <c r="E496" s="164" t="s">
        <v>3</v>
      </c>
      <c r="F496" s="165" t="s">
        <v>3066</v>
      </c>
      <c r="H496" s="166">
        <v>2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4" t="s">
        <v>182</v>
      </c>
      <c r="AU496" s="164" t="s">
        <v>84</v>
      </c>
      <c r="AV496" s="12" t="s">
        <v>84</v>
      </c>
      <c r="AW496" s="12" t="s">
        <v>34</v>
      </c>
      <c r="AX496" s="12" t="s">
        <v>74</v>
      </c>
      <c r="AY496" s="164" t="s">
        <v>171</v>
      </c>
    </row>
    <row r="497" spans="2:51" s="13" customFormat="1" ht="12">
      <c r="B497" s="171"/>
      <c r="D497" s="160" t="s">
        <v>182</v>
      </c>
      <c r="E497" s="172" t="s">
        <v>3</v>
      </c>
      <c r="F497" s="173" t="s">
        <v>201</v>
      </c>
      <c r="H497" s="174">
        <v>5</v>
      </c>
      <c r="I497" s="175"/>
      <c r="L497" s="171"/>
      <c r="M497" s="176"/>
      <c r="N497" s="177"/>
      <c r="O497" s="177"/>
      <c r="P497" s="177"/>
      <c r="Q497" s="177"/>
      <c r="R497" s="177"/>
      <c r="S497" s="177"/>
      <c r="T497" s="178"/>
      <c r="AT497" s="172" t="s">
        <v>182</v>
      </c>
      <c r="AU497" s="172" t="s">
        <v>84</v>
      </c>
      <c r="AV497" s="13" t="s">
        <v>178</v>
      </c>
      <c r="AW497" s="13" t="s">
        <v>34</v>
      </c>
      <c r="AX497" s="13" t="s">
        <v>82</v>
      </c>
      <c r="AY497" s="172" t="s">
        <v>171</v>
      </c>
    </row>
    <row r="498" spans="2:65" s="1" customFormat="1" ht="16.5" customHeight="1">
      <c r="B498" s="147"/>
      <c r="C498" s="189" t="s">
        <v>848</v>
      </c>
      <c r="D498" s="189" t="s">
        <v>408</v>
      </c>
      <c r="E498" s="190" t="s">
        <v>3121</v>
      </c>
      <c r="F498" s="191" t="s">
        <v>3122</v>
      </c>
      <c r="G498" s="192" t="s">
        <v>1259</v>
      </c>
      <c r="H498" s="193">
        <v>5</v>
      </c>
      <c r="I498" s="194"/>
      <c r="J498" s="195">
        <f>ROUND(I498*H498,2)</f>
        <v>0</v>
      </c>
      <c r="K498" s="191" t="s">
        <v>177</v>
      </c>
      <c r="L498" s="196"/>
      <c r="M498" s="197" t="s">
        <v>3</v>
      </c>
      <c r="N498" s="198" t="s">
        <v>45</v>
      </c>
      <c r="O498" s="51"/>
      <c r="P498" s="157">
        <f>O498*H498</f>
        <v>0</v>
      </c>
      <c r="Q498" s="157">
        <v>0.016</v>
      </c>
      <c r="R498" s="157">
        <f>Q498*H498</f>
        <v>0.08</v>
      </c>
      <c r="S498" s="157">
        <v>0</v>
      </c>
      <c r="T498" s="158">
        <f>S498*H498</f>
        <v>0</v>
      </c>
      <c r="AR498" s="18" t="s">
        <v>506</v>
      </c>
      <c r="AT498" s="18" t="s">
        <v>408</v>
      </c>
      <c r="AU498" s="18" t="s">
        <v>84</v>
      </c>
      <c r="AY498" s="18" t="s">
        <v>171</v>
      </c>
      <c r="BE498" s="159">
        <f>IF(N498="základní",J498,0)</f>
        <v>0</v>
      </c>
      <c r="BF498" s="159">
        <f>IF(N498="snížená",J498,0)</f>
        <v>0</v>
      </c>
      <c r="BG498" s="159">
        <f>IF(N498="zákl. přenesená",J498,0)</f>
        <v>0</v>
      </c>
      <c r="BH498" s="159">
        <f>IF(N498="sníž. přenesená",J498,0)</f>
        <v>0</v>
      </c>
      <c r="BI498" s="159">
        <f>IF(N498="nulová",J498,0)</f>
        <v>0</v>
      </c>
      <c r="BJ498" s="18" t="s">
        <v>82</v>
      </c>
      <c r="BK498" s="159">
        <f>ROUND(I498*H498,2)</f>
        <v>0</v>
      </c>
      <c r="BL498" s="18" t="s">
        <v>386</v>
      </c>
      <c r="BM498" s="18" t="s">
        <v>3123</v>
      </c>
    </row>
    <row r="499" spans="2:47" s="1" customFormat="1" ht="12">
      <c r="B499" s="32"/>
      <c r="D499" s="160" t="s">
        <v>180</v>
      </c>
      <c r="F499" s="161" t="s">
        <v>3122</v>
      </c>
      <c r="I499" s="93"/>
      <c r="L499" s="32"/>
      <c r="M499" s="162"/>
      <c r="N499" s="51"/>
      <c r="O499" s="51"/>
      <c r="P499" s="51"/>
      <c r="Q499" s="51"/>
      <c r="R499" s="51"/>
      <c r="S499" s="51"/>
      <c r="T499" s="52"/>
      <c r="AT499" s="18" t="s">
        <v>180</v>
      </c>
      <c r="AU499" s="18" t="s">
        <v>84</v>
      </c>
    </row>
    <row r="500" spans="2:65" s="1" customFormat="1" ht="16.5" customHeight="1">
      <c r="B500" s="147"/>
      <c r="C500" s="148" t="s">
        <v>853</v>
      </c>
      <c r="D500" s="148" t="s">
        <v>173</v>
      </c>
      <c r="E500" s="149" t="s">
        <v>3124</v>
      </c>
      <c r="F500" s="150" t="s">
        <v>3125</v>
      </c>
      <c r="G500" s="151" t="s">
        <v>1259</v>
      </c>
      <c r="H500" s="152">
        <v>2</v>
      </c>
      <c r="I500" s="153"/>
      <c r="J500" s="154">
        <f>ROUND(I500*H500,2)</f>
        <v>0</v>
      </c>
      <c r="K500" s="150" t="s">
        <v>177</v>
      </c>
      <c r="L500" s="32"/>
      <c r="M500" s="155" t="s">
        <v>3</v>
      </c>
      <c r="N500" s="156" t="s">
        <v>45</v>
      </c>
      <c r="O500" s="51"/>
      <c r="P500" s="157">
        <f>O500*H500</f>
        <v>0</v>
      </c>
      <c r="Q500" s="157">
        <v>0.00048</v>
      </c>
      <c r="R500" s="157">
        <f>Q500*H500</f>
        <v>0.00096</v>
      </c>
      <c r="S500" s="157">
        <v>0</v>
      </c>
      <c r="T500" s="158">
        <f>S500*H500</f>
        <v>0</v>
      </c>
      <c r="AR500" s="18" t="s">
        <v>386</v>
      </c>
      <c r="AT500" s="18" t="s">
        <v>173</v>
      </c>
      <c r="AU500" s="18" t="s">
        <v>84</v>
      </c>
      <c r="AY500" s="18" t="s">
        <v>171</v>
      </c>
      <c r="BE500" s="159">
        <f>IF(N500="základní",J500,0)</f>
        <v>0</v>
      </c>
      <c r="BF500" s="159">
        <f>IF(N500="snížená",J500,0)</f>
        <v>0</v>
      </c>
      <c r="BG500" s="159">
        <f>IF(N500="zákl. přenesená",J500,0)</f>
        <v>0</v>
      </c>
      <c r="BH500" s="159">
        <f>IF(N500="sníž. přenesená",J500,0)</f>
        <v>0</v>
      </c>
      <c r="BI500" s="159">
        <f>IF(N500="nulová",J500,0)</f>
        <v>0</v>
      </c>
      <c r="BJ500" s="18" t="s">
        <v>82</v>
      </c>
      <c r="BK500" s="159">
        <f>ROUND(I500*H500,2)</f>
        <v>0</v>
      </c>
      <c r="BL500" s="18" t="s">
        <v>386</v>
      </c>
      <c r="BM500" s="18" t="s">
        <v>3126</v>
      </c>
    </row>
    <row r="501" spans="2:47" s="1" customFormat="1" ht="12">
      <c r="B501" s="32"/>
      <c r="D501" s="160" t="s">
        <v>180</v>
      </c>
      <c r="F501" s="161" t="s">
        <v>3127</v>
      </c>
      <c r="I501" s="93"/>
      <c r="L501" s="32"/>
      <c r="M501" s="162"/>
      <c r="N501" s="51"/>
      <c r="O501" s="51"/>
      <c r="P501" s="51"/>
      <c r="Q501" s="51"/>
      <c r="R501" s="51"/>
      <c r="S501" s="51"/>
      <c r="T501" s="52"/>
      <c r="AT501" s="18" t="s">
        <v>180</v>
      </c>
      <c r="AU501" s="18" t="s">
        <v>84</v>
      </c>
    </row>
    <row r="502" spans="2:51" s="14" customFormat="1" ht="12">
      <c r="B502" s="179"/>
      <c r="D502" s="160" t="s">
        <v>182</v>
      </c>
      <c r="E502" s="180" t="s">
        <v>3</v>
      </c>
      <c r="F502" s="181" t="s">
        <v>1450</v>
      </c>
      <c r="H502" s="180" t="s">
        <v>3</v>
      </c>
      <c r="I502" s="182"/>
      <c r="L502" s="179"/>
      <c r="M502" s="183"/>
      <c r="N502" s="184"/>
      <c r="O502" s="184"/>
      <c r="P502" s="184"/>
      <c r="Q502" s="184"/>
      <c r="R502" s="184"/>
      <c r="S502" s="184"/>
      <c r="T502" s="185"/>
      <c r="AT502" s="180" t="s">
        <v>182</v>
      </c>
      <c r="AU502" s="180" t="s">
        <v>84</v>
      </c>
      <c r="AV502" s="14" t="s">
        <v>82</v>
      </c>
      <c r="AW502" s="14" t="s">
        <v>34</v>
      </c>
      <c r="AX502" s="14" t="s">
        <v>74</v>
      </c>
      <c r="AY502" s="180" t="s">
        <v>171</v>
      </c>
    </row>
    <row r="503" spans="2:51" s="12" customFormat="1" ht="12">
      <c r="B503" s="163"/>
      <c r="D503" s="160" t="s">
        <v>182</v>
      </c>
      <c r="E503" s="164" t="s">
        <v>3</v>
      </c>
      <c r="F503" s="165" t="s">
        <v>3090</v>
      </c>
      <c r="H503" s="166">
        <v>1</v>
      </c>
      <c r="I503" s="167"/>
      <c r="L503" s="163"/>
      <c r="M503" s="168"/>
      <c r="N503" s="169"/>
      <c r="O503" s="169"/>
      <c r="P503" s="169"/>
      <c r="Q503" s="169"/>
      <c r="R503" s="169"/>
      <c r="S503" s="169"/>
      <c r="T503" s="170"/>
      <c r="AT503" s="164" t="s">
        <v>182</v>
      </c>
      <c r="AU503" s="164" t="s">
        <v>84</v>
      </c>
      <c r="AV503" s="12" t="s">
        <v>84</v>
      </c>
      <c r="AW503" s="12" t="s">
        <v>34</v>
      </c>
      <c r="AX503" s="12" t="s">
        <v>74</v>
      </c>
      <c r="AY503" s="164" t="s">
        <v>171</v>
      </c>
    </row>
    <row r="504" spans="2:51" s="12" customFormat="1" ht="12">
      <c r="B504" s="163"/>
      <c r="D504" s="160" t="s">
        <v>182</v>
      </c>
      <c r="E504" s="164" t="s">
        <v>3</v>
      </c>
      <c r="F504" s="165" t="s">
        <v>3091</v>
      </c>
      <c r="H504" s="166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4" t="s">
        <v>182</v>
      </c>
      <c r="AU504" s="164" t="s">
        <v>84</v>
      </c>
      <c r="AV504" s="12" t="s">
        <v>84</v>
      </c>
      <c r="AW504" s="12" t="s">
        <v>34</v>
      </c>
      <c r="AX504" s="12" t="s">
        <v>74</v>
      </c>
      <c r="AY504" s="164" t="s">
        <v>171</v>
      </c>
    </row>
    <row r="505" spans="2:51" s="13" customFormat="1" ht="12">
      <c r="B505" s="171"/>
      <c r="D505" s="160" t="s">
        <v>182</v>
      </c>
      <c r="E505" s="172" t="s">
        <v>3</v>
      </c>
      <c r="F505" s="173" t="s">
        <v>201</v>
      </c>
      <c r="H505" s="174">
        <v>2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182</v>
      </c>
      <c r="AU505" s="172" t="s">
        <v>84</v>
      </c>
      <c r="AV505" s="13" t="s">
        <v>178</v>
      </c>
      <c r="AW505" s="13" t="s">
        <v>34</v>
      </c>
      <c r="AX505" s="13" t="s">
        <v>82</v>
      </c>
      <c r="AY505" s="172" t="s">
        <v>171</v>
      </c>
    </row>
    <row r="506" spans="2:65" s="1" customFormat="1" ht="16.5" customHeight="1">
      <c r="B506" s="147"/>
      <c r="C506" s="189" t="s">
        <v>861</v>
      </c>
      <c r="D506" s="189" t="s">
        <v>408</v>
      </c>
      <c r="E506" s="190" t="s">
        <v>3128</v>
      </c>
      <c r="F506" s="191" t="s">
        <v>3129</v>
      </c>
      <c r="G506" s="192" t="s">
        <v>1259</v>
      </c>
      <c r="H506" s="193">
        <v>1</v>
      </c>
      <c r="I506" s="194"/>
      <c r="J506" s="195">
        <f>ROUND(I506*H506,2)</f>
        <v>0</v>
      </c>
      <c r="K506" s="191" t="s">
        <v>3</v>
      </c>
      <c r="L506" s="196"/>
      <c r="M506" s="197" t="s">
        <v>3</v>
      </c>
      <c r="N506" s="198" t="s">
        <v>45</v>
      </c>
      <c r="O506" s="51"/>
      <c r="P506" s="157">
        <f>O506*H506</f>
        <v>0</v>
      </c>
      <c r="Q506" s="157">
        <v>0.026</v>
      </c>
      <c r="R506" s="157">
        <f>Q506*H506</f>
        <v>0.026</v>
      </c>
      <c r="S506" s="157">
        <v>0</v>
      </c>
      <c r="T506" s="158">
        <f>S506*H506</f>
        <v>0</v>
      </c>
      <c r="AR506" s="18" t="s">
        <v>506</v>
      </c>
      <c r="AT506" s="18" t="s">
        <v>408</v>
      </c>
      <c r="AU506" s="18" t="s">
        <v>84</v>
      </c>
      <c r="AY506" s="18" t="s">
        <v>171</v>
      </c>
      <c r="BE506" s="159">
        <f>IF(N506="základní",J506,0)</f>
        <v>0</v>
      </c>
      <c r="BF506" s="159">
        <f>IF(N506="snížená",J506,0)</f>
        <v>0</v>
      </c>
      <c r="BG506" s="159">
        <f>IF(N506="zákl. přenesená",J506,0)</f>
        <v>0</v>
      </c>
      <c r="BH506" s="159">
        <f>IF(N506="sníž. přenesená",J506,0)</f>
        <v>0</v>
      </c>
      <c r="BI506" s="159">
        <f>IF(N506="nulová",J506,0)</f>
        <v>0</v>
      </c>
      <c r="BJ506" s="18" t="s">
        <v>82</v>
      </c>
      <c r="BK506" s="159">
        <f>ROUND(I506*H506,2)</f>
        <v>0</v>
      </c>
      <c r="BL506" s="18" t="s">
        <v>386</v>
      </c>
      <c r="BM506" s="18" t="s">
        <v>3130</v>
      </c>
    </row>
    <row r="507" spans="2:47" s="1" customFormat="1" ht="12">
      <c r="B507" s="32"/>
      <c r="D507" s="160" t="s">
        <v>180</v>
      </c>
      <c r="F507" s="161" t="s">
        <v>3129</v>
      </c>
      <c r="I507" s="93"/>
      <c r="L507" s="32"/>
      <c r="M507" s="162"/>
      <c r="N507" s="51"/>
      <c r="O507" s="51"/>
      <c r="P507" s="51"/>
      <c r="Q507" s="51"/>
      <c r="R507" s="51"/>
      <c r="S507" s="51"/>
      <c r="T507" s="52"/>
      <c r="AT507" s="18" t="s">
        <v>180</v>
      </c>
      <c r="AU507" s="18" t="s">
        <v>84</v>
      </c>
    </row>
    <row r="508" spans="2:65" s="1" customFormat="1" ht="22.5" customHeight="1">
      <c r="B508" s="147"/>
      <c r="C508" s="189" t="s">
        <v>867</v>
      </c>
      <c r="D508" s="189" t="s">
        <v>408</v>
      </c>
      <c r="E508" s="190" t="s">
        <v>3131</v>
      </c>
      <c r="F508" s="191" t="s">
        <v>3132</v>
      </c>
      <c r="G508" s="192" t="s">
        <v>1259</v>
      </c>
      <c r="H508" s="193">
        <v>1</v>
      </c>
      <c r="I508" s="194"/>
      <c r="J508" s="195">
        <f>ROUND(I508*H508,2)</f>
        <v>0</v>
      </c>
      <c r="K508" s="191" t="s">
        <v>3</v>
      </c>
      <c r="L508" s="196"/>
      <c r="M508" s="197" t="s">
        <v>3</v>
      </c>
      <c r="N508" s="198" t="s">
        <v>45</v>
      </c>
      <c r="O508" s="51"/>
      <c r="P508" s="157">
        <f>O508*H508</f>
        <v>0</v>
      </c>
      <c r="Q508" s="157">
        <v>0.035</v>
      </c>
      <c r="R508" s="157">
        <f>Q508*H508</f>
        <v>0.035</v>
      </c>
      <c r="S508" s="157">
        <v>0</v>
      </c>
      <c r="T508" s="158">
        <f>S508*H508</f>
        <v>0</v>
      </c>
      <c r="AR508" s="18" t="s">
        <v>506</v>
      </c>
      <c r="AT508" s="18" t="s">
        <v>408</v>
      </c>
      <c r="AU508" s="18" t="s">
        <v>84</v>
      </c>
      <c r="AY508" s="18" t="s">
        <v>171</v>
      </c>
      <c r="BE508" s="159">
        <f>IF(N508="základní",J508,0)</f>
        <v>0</v>
      </c>
      <c r="BF508" s="159">
        <f>IF(N508="snížená",J508,0)</f>
        <v>0</v>
      </c>
      <c r="BG508" s="159">
        <f>IF(N508="zákl. přenesená",J508,0)</f>
        <v>0</v>
      </c>
      <c r="BH508" s="159">
        <f>IF(N508="sníž. přenesená",J508,0)</f>
        <v>0</v>
      </c>
      <c r="BI508" s="159">
        <f>IF(N508="nulová",J508,0)</f>
        <v>0</v>
      </c>
      <c r="BJ508" s="18" t="s">
        <v>82</v>
      </c>
      <c r="BK508" s="159">
        <f>ROUND(I508*H508,2)</f>
        <v>0</v>
      </c>
      <c r="BL508" s="18" t="s">
        <v>386</v>
      </c>
      <c r="BM508" s="18" t="s">
        <v>3133</v>
      </c>
    </row>
    <row r="509" spans="2:47" s="1" customFormat="1" ht="12">
      <c r="B509" s="32"/>
      <c r="D509" s="160" t="s">
        <v>180</v>
      </c>
      <c r="F509" s="161" t="s">
        <v>3132</v>
      </c>
      <c r="I509" s="93"/>
      <c r="L509" s="32"/>
      <c r="M509" s="162"/>
      <c r="N509" s="51"/>
      <c r="O509" s="51"/>
      <c r="P509" s="51"/>
      <c r="Q509" s="51"/>
      <c r="R509" s="51"/>
      <c r="S509" s="51"/>
      <c r="T509" s="52"/>
      <c r="AT509" s="18" t="s">
        <v>180</v>
      </c>
      <c r="AU509" s="18" t="s">
        <v>84</v>
      </c>
    </row>
    <row r="510" spans="2:65" s="1" customFormat="1" ht="16.5" customHeight="1">
      <c r="B510" s="147"/>
      <c r="C510" s="148" t="s">
        <v>873</v>
      </c>
      <c r="D510" s="148" t="s">
        <v>173</v>
      </c>
      <c r="E510" s="149" t="s">
        <v>3134</v>
      </c>
      <c r="F510" s="150" t="s">
        <v>3135</v>
      </c>
      <c r="G510" s="151" t="s">
        <v>1259</v>
      </c>
      <c r="H510" s="152">
        <v>1</v>
      </c>
      <c r="I510" s="153"/>
      <c r="J510" s="154">
        <f>ROUND(I510*H510,2)</f>
        <v>0</v>
      </c>
      <c r="K510" s="150" t="s">
        <v>177</v>
      </c>
      <c r="L510" s="32"/>
      <c r="M510" s="155" t="s">
        <v>3</v>
      </c>
      <c r="N510" s="156" t="s">
        <v>45</v>
      </c>
      <c r="O510" s="51"/>
      <c r="P510" s="157">
        <f>O510*H510</f>
        <v>0</v>
      </c>
      <c r="Q510" s="157">
        <v>0</v>
      </c>
      <c r="R510" s="157">
        <f>Q510*H510</f>
        <v>0</v>
      </c>
      <c r="S510" s="157">
        <v>0</v>
      </c>
      <c r="T510" s="158">
        <f>S510*H510</f>
        <v>0</v>
      </c>
      <c r="AR510" s="18" t="s">
        <v>386</v>
      </c>
      <c r="AT510" s="18" t="s">
        <v>173</v>
      </c>
      <c r="AU510" s="18" t="s">
        <v>84</v>
      </c>
      <c r="AY510" s="18" t="s">
        <v>171</v>
      </c>
      <c r="BE510" s="159">
        <f>IF(N510="základní",J510,0)</f>
        <v>0</v>
      </c>
      <c r="BF510" s="159">
        <f>IF(N510="snížená",J510,0)</f>
        <v>0</v>
      </c>
      <c r="BG510" s="159">
        <f>IF(N510="zákl. přenesená",J510,0)</f>
        <v>0</v>
      </c>
      <c r="BH510" s="159">
        <f>IF(N510="sníž. přenesená",J510,0)</f>
        <v>0</v>
      </c>
      <c r="BI510" s="159">
        <f>IF(N510="nulová",J510,0)</f>
        <v>0</v>
      </c>
      <c r="BJ510" s="18" t="s">
        <v>82</v>
      </c>
      <c r="BK510" s="159">
        <f>ROUND(I510*H510,2)</f>
        <v>0</v>
      </c>
      <c r="BL510" s="18" t="s">
        <v>386</v>
      </c>
      <c r="BM510" s="18" t="s">
        <v>3136</v>
      </c>
    </row>
    <row r="511" spans="2:47" s="1" customFormat="1" ht="12">
      <c r="B511" s="32"/>
      <c r="D511" s="160" t="s">
        <v>180</v>
      </c>
      <c r="F511" s="161" t="s">
        <v>3137</v>
      </c>
      <c r="I511" s="93"/>
      <c r="L511" s="32"/>
      <c r="M511" s="162"/>
      <c r="N511" s="51"/>
      <c r="O511" s="51"/>
      <c r="P511" s="51"/>
      <c r="Q511" s="51"/>
      <c r="R511" s="51"/>
      <c r="S511" s="51"/>
      <c r="T511" s="52"/>
      <c r="AT511" s="18" t="s">
        <v>180</v>
      </c>
      <c r="AU511" s="18" t="s">
        <v>84</v>
      </c>
    </row>
    <row r="512" spans="2:51" s="14" customFormat="1" ht="12">
      <c r="B512" s="179"/>
      <c r="D512" s="160" t="s">
        <v>182</v>
      </c>
      <c r="E512" s="180" t="s">
        <v>3</v>
      </c>
      <c r="F512" s="181" t="s">
        <v>2622</v>
      </c>
      <c r="H512" s="180" t="s">
        <v>3</v>
      </c>
      <c r="I512" s="182"/>
      <c r="L512" s="179"/>
      <c r="M512" s="183"/>
      <c r="N512" s="184"/>
      <c r="O512" s="184"/>
      <c r="P512" s="184"/>
      <c r="Q512" s="184"/>
      <c r="R512" s="184"/>
      <c r="S512" s="184"/>
      <c r="T512" s="185"/>
      <c r="AT512" s="180" t="s">
        <v>182</v>
      </c>
      <c r="AU512" s="180" t="s">
        <v>84</v>
      </c>
      <c r="AV512" s="14" t="s">
        <v>82</v>
      </c>
      <c r="AW512" s="14" t="s">
        <v>34</v>
      </c>
      <c r="AX512" s="14" t="s">
        <v>74</v>
      </c>
      <c r="AY512" s="180" t="s">
        <v>171</v>
      </c>
    </row>
    <row r="513" spans="2:51" s="12" customFormat="1" ht="12">
      <c r="B513" s="163"/>
      <c r="D513" s="160" t="s">
        <v>182</v>
      </c>
      <c r="E513" s="164" t="s">
        <v>3</v>
      </c>
      <c r="F513" s="165" t="s">
        <v>82</v>
      </c>
      <c r="H513" s="166">
        <v>1</v>
      </c>
      <c r="I513" s="167"/>
      <c r="L513" s="163"/>
      <c r="M513" s="168"/>
      <c r="N513" s="169"/>
      <c r="O513" s="169"/>
      <c r="P513" s="169"/>
      <c r="Q513" s="169"/>
      <c r="R513" s="169"/>
      <c r="S513" s="169"/>
      <c r="T513" s="170"/>
      <c r="AT513" s="164" t="s">
        <v>182</v>
      </c>
      <c r="AU513" s="164" t="s">
        <v>84</v>
      </c>
      <c r="AV513" s="12" t="s">
        <v>84</v>
      </c>
      <c r="AW513" s="12" t="s">
        <v>34</v>
      </c>
      <c r="AX513" s="12" t="s">
        <v>82</v>
      </c>
      <c r="AY513" s="164" t="s">
        <v>171</v>
      </c>
    </row>
    <row r="514" spans="2:65" s="1" customFormat="1" ht="16.5" customHeight="1">
      <c r="B514" s="147"/>
      <c r="C514" s="189" t="s">
        <v>877</v>
      </c>
      <c r="D514" s="189" t="s">
        <v>408</v>
      </c>
      <c r="E514" s="190" t="s">
        <v>3138</v>
      </c>
      <c r="F514" s="191" t="s">
        <v>3139</v>
      </c>
      <c r="G514" s="192" t="s">
        <v>187</v>
      </c>
      <c r="H514" s="193">
        <v>0.75</v>
      </c>
      <c r="I514" s="194"/>
      <c r="J514" s="195">
        <f>ROUND(I514*H514,2)</f>
        <v>0</v>
      </c>
      <c r="K514" s="191" t="s">
        <v>177</v>
      </c>
      <c r="L514" s="196"/>
      <c r="M514" s="197" t="s">
        <v>3</v>
      </c>
      <c r="N514" s="198" t="s">
        <v>45</v>
      </c>
      <c r="O514" s="51"/>
      <c r="P514" s="157">
        <f>O514*H514</f>
        <v>0</v>
      </c>
      <c r="Q514" s="157">
        <v>0.0011</v>
      </c>
      <c r="R514" s="157">
        <f>Q514*H514</f>
        <v>0.000825</v>
      </c>
      <c r="S514" s="157">
        <v>0</v>
      </c>
      <c r="T514" s="158">
        <f>S514*H514</f>
        <v>0</v>
      </c>
      <c r="AR514" s="18" t="s">
        <v>506</v>
      </c>
      <c r="AT514" s="18" t="s">
        <v>408</v>
      </c>
      <c r="AU514" s="18" t="s">
        <v>84</v>
      </c>
      <c r="AY514" s="18" t="s">
        <v>171</v>
      </c>
      <c r="BE514" s="159">
        <f>IF(N514="základní",J514,0)</f>
        <v>0</v>
      </c>
      <c r="BF514" s="159">
        <f>IF(N514="snížená",J514,0)</f>
        <v>0</v>
      </c>
      <c r="BG514" s="159">
        <f>IF(N514="zákl. přenesená",J514,0)</f>
        <v>0</v>
      </c>
      <c r="BH514" s="159">
        <f>IF(N514="sníž. přenesená",J514,0)</f>
        <v>0</v>
      </c>
      <c r="BI514" s="159">
        <f>IF(N514="nulová",J514,0)</f>
        <v>0</v>
      </c>
      <c r="BJ514" s="18" t="s">
        <v>82</v>
      </c>
      <c r="BK514" s="159">
        <f>ROUND(I514*H514,2)</f>
        <v>0</v>
      </c>
      <c r="BL514" s="18" t="s">
        <v>386</v>
      </c>
      <c r="BM514" s="18" t="s">
        <v>3140</v>
      </c>
    </row>
    <row r="515" spans="2:47" s="1" customFormat="1" ht="12">
      <c r="B515" s="32"/>
      <c r="D515" s="160" t="s">
        <v>180</v>
      </c>
      <c r="F515" s="161" t="s">
        <v>3139</v>
      </c>
      <c r="I515" s="93"/>
      <c r="L515" s="32"/>
      <c r="M515" s="162"/>
      <c r="N515" s="51"/>
      <c r="O515" s="51"/>
      <c r="P515" s="51"/>
      <c r="Q515" s="51"/>
      <c r="R515" s="51"/>
      <c r="S515" s="51"/>
      <c r="T515" s="52"/>
      <c r="AT515" s="18" t="s">
        <v>180</v>
      </c>
      <c r="AU515" s="18" t="s">
        <v>84</v>
      </c>
    </row>
    <row r="516" spans="2:65" s="1" customFormat="1" ht="16.5" customHeight="1">
      <c r="B516" s="147"/>
      <c r="C516" s="189" t="s">
        <v>883</v>
      </c>
      <c r="D516" s="189" t="s">
        <v>408</v>
      </c>
      <c r="E516" s="190" t="s">
        <v>3141</v>
      </c>
      <c r="F516" s="191" t="s">
        <v>3142</v>
      </c>
      <c r="G516" s="192" t="s">
        <v>2283</v>
      </c>
      <c r="H516" s="193">
        <v>1</v>
      </c>
      <c r="I516" s="194"/>
      <c r="J516" s="195">
        <f>ROUND(I516*H516,2)</f>
        <v>0</v>
      </c>
      <c r="K516" s="191" t="s">
        <v>177</v>
      </c>
      <c r="L516" s="196"/>
      <c r="M516" s="197" t="s">
        <v>3</v>
      </c>
      <c r="N516" s="198" t="s">
        <v>45</v>
      </c>
      <c r="O516" s="51"/>
      <c r="P516" s="157">
        <f>O516*H516</f>
        <v>0</v>
      </c>
      <c r="Q516" s="157">
        <v>0.0002</v>
      </c>
      <c r="R516" s="157">
        <f>Q516*H516</f>
        <v>0.0002</v>
      </c>
      <c r="S516" s="157">
        <v>0</v>
      </c>
      <c r="T516" s="158">
        <f>S516*H516</f>
        <v>0</v>
      </c>
      <c r="AR516" s="18" t="s">
        <v>506</v>
      </c>
      <c r="AT516" s="18" t="s">
        <v>408</v>
      </c>
      <c r="AU516" s="18" t="s">
        <v>84</v>
      </c>
      <c r="AY516" s="18" t="s">
        <v>171</v>
      </c>
      <c r="BE516" s="159">
        <f>IF(N516="základní",J516,0)</f>
        <v>0</v>
      </c>
      <c r="BF516" s="159">
        <f>IF(N516="snížená",J516,0)</f>
        <v>0</v>
      </c>
      <c r="BG516" s="159">
        <f>IF(N516="zákl. přenesená",J516,0)</f>
        <v>0</v>
      </c>
      <c r="BH516" s="159">
        <f>IF(N516="sníž. přenesená",J516,0)</f>
        <v>0</v>
      </c>
      <c r="BI516" s="159">
        <f>IF(N516="nulová",J516,0)</f>
        <v>0</v>
      </c>
      <c r="BJ516" s="18" t="s">
        <v>82</v>
      </c>
      <c r="BK516" s="159">
        <f>ROUND(I516*H516,2)</f>
        <v>0</v>
      </c>
      <c r="BL516" s="18" t="s">
        <v>386</v>
      </c>
      <c r="BM516" s="18" t="s">
        <v>3143</v>
      </c>
    </row>
    <row r="517" spans="2:47" s="1" customFormat="1" ht="12">
      <c r="B517" s="32"/>
      <c r="D517" s="160" t="s">
        <v>180</v>
      </c>
      <c r="F517" s="161" t="s">
        <v>3142</v>
      </c>
      <c r="I517" s="93"/>
      <c r="L517" s="32"/>
      <c r="M517" s="162"/>
      <c r="N517" s="51"/>
      <c r="O517" s="51"/>
      <c r="P517" s="51"/>
      <c r="Q517" s="51"/>
      <c r="R517" s="51"/>
      <c r="S517" s="51"/>
      <c r="T517" s="52"/>
      <c r="AT517" s="18" t="s">
        <v>180</v>
      </c>
      <c r="AU517" s="18" t="s">
        <v>84</v>
      </c>
    </row>
    <row r="518" spans="2:65" s="1" customFormat="1" ht="16.5" customHeight="1">
      <c r="B518" s="147"/>
      <c r="C518" s="148" t="s">
        <v>895</v>
      </c>
      <c r="D518" s="148" t="s">
        <v>173</v>
      </c>
      <c r="E518" s="149" t="s">
        <v>3144</v>
      </c>
      <c r="F518" s="150" t="s">
        <v>3145</v>
      </c>
      <c r="G518" s="151" t="s">
        <v>1259</v>
      </c>
      <c r="H518" s="152">
        <v>3</v>
      </c>
      <c r="I518" s="153"/>
      <c r="J518" s="154">
        <f>ROUND(I518*H518,2)</f>
        <v>0</v>
      </c>
      <c r="K518" s="150" t="s">
        <v>177</v>
      </c>
      <c r="L518" s="32"/>
      <c r="M518" s="155" t="s">
        <v>3</v>
      </c>
      <c r="N518" s="156" t="s">
        <v>45</v>
      </c>
      <c r="O518" s="51"/>
      <c r="P518" s="157">
        <f>O518*H518</f>
        <v>0</v>
      </c>
      <c r="Q518" s="157">
        <v>0</v>
      </c>
      <c r="R518" s="157">
        <f>Q518*H518</f>
        <v>0</v>
      </c>
      <c r="S518" s="157">
        <v>0</v>
      </c>
      <c r="T518" s="158">
        <f>S518*H518</f>
        <v>0</v>
      </c>
      <c r="AR518" s="18" t="s">
        <v>386</v>
      </c>
      <c r="AT518" s="18" t="s">
        <v>173</v>
      </c>
      <c r="AU518" s="18" t="s">
        <v>84</v>
      </c>
      <c r="AY518" s="18" t="s">
        <v>171</v>
      </c>
      <c r="BE518" s="159">
        <f>IF(N518="základní",J518,0)</f>
        <v>0</v>
      </c>
      <c r="BF518" s="159">
        <f>IF(N518="snížená",J518,0)</f>
        <v>0</v>
      </c>
      <c r="BG518" s="159">
        <f>IF(N518="zákl. přenesená",J518,0)</f>
        <v>0</v>
      </c>
      <c r="BH518" s="159">
        <f>IF(N518="sníž. přenesená",J518,0)</f>
        <v>0</v>
      </c>
      <c r="BI518" s="159">
        <f>IF(N518="nulová",J518,0)</f>
        <v>0</v>
      </c>
      <c r="BJ518" s="18" t="s">
        <v>82</v>
      </c>
      <c r="BK518" s="159">
        <f>ROUND(I518*H518,2)</f>
        <v>0</v>
      </c>
      <c r="BL518" s="18" t="s">
        <v>386</v>
      </c>
      <c r="BM518" s="18" t="s">
        <v>3146</v>
      </c>
    </row>
    <row r="519" spans="2:47" s="1" customFormat="1" ht="12">
      <c r="B519" s="32"/>
      <c r="D519" s="160" t="s">
        <v>180</v>
      </c>
      <c r="F519" s="161" t="s">
        <v>3147</v>
      </c>
      <c r="I519" s="93"/>
      <c r="L519" s="32"/>
      <c r="M519" s="162"/>
      <c r="N519" s="51"/>
      <c r="O519" s="51"/>
      <c r="P519" s="51"/>
      <c r="Q519" s="51"/>
      <c r="R519" s="51"/>
      <c r="S519" s="51"/>
      <c r="T519" s="52"/>
      <c r="AT519" s="18" t="s">
        <v>180</v>
      </c>
      <c r="AU519" s="18" t="s">
        <v>84</v>
      </c>
    </row>
    <row r="520" spans="2:51" s="14" customFormat="1" ht="12">
      <c r="B520" s="179"/>
      <c r="D520" s="160" t="s">
        <v>182</v>
      </c>
      <c r="E520" s="180" t="s">
        <v>3</v>
      </c>
      <c r="F520" s="181" t="s">
        <v>2624</v>
      </c>
      <c r="H520" s="180" t="s">
        <v>3</v>
      </c>
      <c r="I520" s="182"/>
      <c r="L520" s="179"/>
      <c r="M520" s="183"/>
      <c r="N520" s="184"/>
      <c r="O520" s="184"/>
      <c r="P520" s="184"/>
      <c r="Q520" s="184"/>
      <c r="R520" s="184"/>
      <c r="S520" s="184"/>
      <c r="T520" s="185"/>
      <c r="AT520" s="180" t="s">
        <v>182</v>
      </c>
      <c r="AU520" s="180" t="s">
        <v>84</v>
      </c>
      <c r="AV520" s="14" t="s">
        <v>82</v>
      </c>
      <c r="AW520" s="14" t="s">
        <v>34</v>
      </c>
      <c r="AX520" s="14" t="s">
        <v>74</v>
      </c>
      <c r="AY520" s="180" t="s">
        <v>171</v>
      </c>
    </row>
    <row r="521" spans="2:51" s="12" customFormat="1" ht="12">
      <c r="B521" s="163"/>
      <c r="D521" s="160" t="s">
        <v>182</v>
      </c>
      <c r="E521" s="164" t="s">
        <v>3</v>
      </c>
      <c r="F521" s="165" t="s">
        <v>82</v>
      </c>
      <c r="H521" s="166">
        <v>1</v>
      </c>
      <c r="I521" s="167"/>
      <c r="L521" s="163"/>
      <c r="M521" s="168"/>
      <c r="N521" s="169"/>
      <c r="O521" s="169"/>
      <c r="P521" s="169"/>
      <c r="Q521" s="169"/>
      <c r="R521" s="169"/>
      <c r="S521" s="169"/>
      <c r="T521" s="170"/>
      <c r="AT521" s="164" t="s">
        <v>182</v>
      </c>
      <c r="AU521" s="164" t="s">
        <v>84</v>
      </c>
      <c r="AV521" s="12" t="s">
        <v>84</v>
      </c>
      <c r="AW521" s="12" t="s">
        <v>34</v>
      </c>
      <c r="AX521" s="12" t="s">
        <v>74</v>
      </c>
      <c r="AY521" s="164" t="s">
        <v>171</v>
      </c>
    </row>
    <row r="522" spans="2:51" s="14" customFormat="1" ht="12">
      <c r="B522" s="179"/>
      <c r="D522" s="160" t="s">
        <v>182</v>
      </c>
      <c r="E522" s="180" t="s">
        <v>3</v>
      </c>
      <c r="F522" s="181" t="s">
        <v>2859</v>
      </c>
      <c r="H522" s="180" t="s">
        <v>3</v>
      </c>
      <c r="I522" s="182"/>
      <c r="L522" s="179"/>
      <c r="M522" s="183"/>
      <c r="N522" s="184"/>
      <c r="O522" s="184"/>
      <c r="P522" s="184"/>
      <c r="Q522" s="184"/>
      <c r="R522" s="184"/>
      <c r="S522" s="184"/>
      <c r="T522" s="185"/>
      <c r="AT522" s="180" t="s">
        <v>182</v>
      </c>
      <c r="AU522" s="180" t="s">
        <v>84</v>
      </c>
      <c r="AV522" s="14" t="s">
        <v>82</v>
      </c>
      <c r="AW522" s="14" t="s">
        <v>34</v>
      </c>
      <c r="AX522" s="14" t="s">
        <v>74</v>
      </c>
      <c r="AY522" s="180" t="s">
        <v>171</v>
      </c>
    </row>
    <row r="523" spans="2:51" s="12" customFormat="1" ht="12">
      <c r="B523" s="163"/>
      <c r="D523" s="160" t="s">
        <v>182</v>
      </c>
      <c r="E523" s="164" t="s">
        <v>3</v>
      </c>
      <c r="F523" s="165" t="s">
        <v>84</v>
      </c>
      <c r="H523" s="166">
        <v>2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4" t="s">
        <v>182</v>
      </c>
      <c r="AU523" s="164" t="s">
        <v>84</v>
      </c>
      <c r="AV523" s="12" t="s">
        <v>84</v>
      </c>
      <c r="AW523" s="12" t="s">
        <v>34</v>
      </c>
      <c r="AX523" s="12" t="s">
        <v>74</v>
      </c>
      <c r="AY523" s="164" t="s">
        <v>171</v>
      </c>
    </row>
    <row r="524" spans="2:51" s="13" customFormat="1" ht="12">
      <c r="B524" s="171"/>
      <c r="D524" s="160" t="s">
        <v>182</v>
      </c>
      <c r="E524" s="172" t="s">
        <v>3</v>
      </c>
      <c r="F524" s="173" t="s">
        <v>201</v>
      </c>
      <c r="H524" s="174">
        <v>3</v>
      </c>
      <c r="I524" s="175"/>
      <c r="L524" s="171"/>
      <c r="M524" s="176"/>
      <c r="N524" s="177"/>
      <c r="O524" s="177"/>
      <c r="P524" s="177"/>
      <c r="Q524" s="177"/>
      <c r="R524" s="177"/>
      <c r="S524" s="177"/>
      <c r="T524" s="178"/>
      <c r="AT524" s="172" t="s">
        <v>182</v>
      </c>
      <c r="AU524" s="172" t="s">
        <v>84</v>
      </c>
      <c r="AV524" s="13" t="s">
        <v>178</v>
      </c>
      <c r="AW524" s="13" t="s">
        <v>34</v>
      </c>
      <c r="AX524" s="13" t="s">
        <v>82</v>
      </c>
      <c r="AY524" s="172" t="s">
        <v>171</v>
      </c>
    </row>
    <row r="525" spans="2:65" s="1" customFormat="1" ht="16.5" customHeight="1">
      <c r="B525" s="147"/>
      <c r="C525" s="189" t="s">
        <v>904</v>
      </c>
      <c r="D525" s="189" t="s">
        <v>408</v>
      </c>
      <c r="E525" s="190" t="s">
        <v>3138</v>
      </c>
      <c r="F525" s="191" t="s">
        <v>3139</v>
      </c>
      <c r="G525" s="192" t="s">
        <v>187</v>
      </c>
      <c r="H525" s="193">
        <v>4.2</v>
      </c>
      <c r="I525" s="194"/>
      <c r="J525" s="195">
        <f>ROUND(I525*H525,2)</f>
        <v>0</v>
      </c>
      <c r="K525" s="191" t="s">
        <v>177</v>
      </c>
      <c r="L525" s="196"/>
      <c r="M525" s="197" t="s">
        <v>3</v>
      </c>
      <c r="N525" s="198" t="s">
        <v>45</v>
      </c>
      <c r="O525" s="51"/>
      <c r="P525" s="157">
        <f>O525*H525</f>
        <v>0</v>
      </c>
      <c r="Q525" s="157">
        <v>0.0011</v>
      </c>
      <c r="R525" s="157">
        <f>Q525*H525</f>
        <v>0.004620000000000001</v>
      </c>
      <c r="S525" s="157">
        <v>0</v>
      </c>
      <c r="T525" s="158">
        <f>S525*H525</f>
        <v>0</v>
      </c>
      <c r="AR525" s="18" t="s">
        <v>506</v>
      </c>
      <c r="AT525" s="18" t="s">
        <v>408</v>
      </c>
      <c r="AU525" s="18" t="s">
        <v>84</v>
      </c>
      <c r="AY525" s="18" t="s">
        <v>171</v>
      </c>
      <c r="BE525" s="159">
        <f>IF(N525="základní",J525,0)</f>
        <v>0</v>
      </c>
      <c r="BF525" s="159">
        <f>IF(N525="snížená",J525,0)</f>
        <v>0</v>
      </c>
      <c r="BG525" s="159">
        <f>IF(N525="zákl. přenesená",J525,0)</f>
        <v>0</v>
      </c>
      <c r="BH525" s="159">
        <f>IF(N525="sníž. přenesená",J525,0)</f>
        <v>0</v>
      </c>
      <c r="BI525" s="159">
        <f>IF(N525="nulová",J525,0)</f>
        <v>0</v>
      </c>
      <c r="BJ525" s="18" t="s">
        <v>82</v>
      </c>
      <c r="BK525" s="159">
        <f>ROUND(I525*H525,2)</f>
        <v>0</v>
      </c>
      <c r="BL525" s="18" t="s">
        <v>386</v>
      </c>
      <c r="BM525" s="18" t="s">
        <v>3148</v>
      </c>
    </row>
    <row r="526" spans="2:47" s="1" customFormat="1" ht="12">
      <c r="B526" s="32"/>
      <c r="D526" s="160" t="s">
        <v>180</v>
      </c>
      <c r="F526" s="161" t="s">
        <v>3139</v>
      </c>
      <c r="I526" s="93"/>
      <c r="L526" s="32"/>
      <c r="M526" s="162"/>
      <c r="N526" s="51"/>
      <c r="O526" s="51"/>
      <c r="P526" s="51"/>
      <c r="Q526" s="51"/>
      <c r="R526" s="51"/>
      <c r="S526" s="51"/>
      <c r="T526" s="52"/>
      <c r="AT526" s="18" t="s">
        <v>180</v>
      </c>
      <c r="AU526" s="18" t="s">
        <v>84</v>
      </c>
    </row>
    <row r="527" spans="2:51" s="12" customFormat="1" ht="12">
      <c r="B527" s="163"/>
      <c r="D527" s="160" t="s">
        <v>182</v>
      </c>
      <c r="E527" s="164" t="s">
        <v>3</v>
      </c>
      <c r="F527" s="165" t="s">
        <v>3149</v>
      </c>
      <c r="H527" s="166">
        <v>4.2</v>
      </c>
      <c r="I527" s="167"/>
      <c r="L527" s="163"/>
      <c r="M527" s="168"/>
      <c r="N527" s="169"/>
      <c r="O527" s="169"/>
      <c r="P527" s="169"/>
      <c r="Q527" s="169"/>
      <c r="R527" s="169"/>
      <c r="S527" s="169"/>
      <c r="T527" s="170"/>
      <c r="AT527" s="164" t="s">
        <v>182</v>
      </c>
      <c r="AU527" s="164" t="s">
        <v>84</v>
      </c>
      <c r="AV527" s="12" t="s">
        <v>84</v>
      </c>
      <c r="AW527" s="12" t="s">
        <v>34</v>
      </c>
      <c r="AX527" s="12" t="s">
        <v>82</v>
      </c>
      <c r="AY527" s="164" t="s">
        <v>171</v>
      </c>
    </row>
    <row r="528" spans="2:65" s="1" customFormat="1" ht="16.5" customHeight="1">
      <c r="B528" s="147"/>
      <c r="C528" s="189" t="s">
        <v>406</v>
      </c>
      <c r="D528" s="189" t="s">
        <v>408</v>
      </c>
      <c r="E528" s="190" t="s">
        <v>3141</v>
      </c>
      <c r="F528" s="191" t="s">
        <v>3142</v>
      </c>
      <c r="G528" s="192" t="s">
        <v>2283</v>
      </c>
      <c r="H528" s="193">
        <v>3</v>
      </c>
      <c r="I528" s="194"/>
      <c r="J528" s="195">
        <f>ROUND(I528*H528,2)</f>
        <v>0</v>
      </c>
      <c r="K528" s="191" t="s">
        <v>177</v>
      </c>
      <c r="L528" s="196"/>
      <c r="M528" s="197" t="s">
        <v>3</v>
      </c>
      <c r="N528" s="198" t="s">
        <v>45</v>
      </c>
      <c r="O528" s="51"/>
      <c r="P528" s="157">
        <f>O528*H528</f>
        <v>0</v>
      </c>
      <c r="Q528" s="157">
        <v>0.0002</v>
      </c>
      <c r="R528" s="157">
        <f>Q528*H528</f>
        <v>0.0006000000000000001</v>
      </c>
      <c r="S528" s="157">
        <v>0</v>
      </c>
      <c r="T528" s="158">
        <f>S528*H528</f>
        <v>0</v>
      </c>
      <c r="AR528" s="18" t="s">
        <v>506</v>
      </c>
      <c r="AT528" s="18" t="s">
        <v>408</v>
      </c>
      <c r="AU528" s="18" t="s">
        <v>84</v>
      </c>
      <c r="AY528" s="18" t="s">
        <v>171</v>
      </c>
      <c r="BE528" s="159">
        <f>IF(N528="základní",J528,0)</f>
        <v>0</v>
      </c>
      <c r="BF528" s="159">
        <f>IF(N528="snížená",J528,0)</f>
        <v>0</v>
      </c>
      <c r="BG528" s="159">
        <f>IF(N528="zákl. přenesená",J528,0)</f>
        <v>0</v>
      </c>
      <c r="BH528" s="159">
        <f>IF(N528="sníž. přenesená",J528,0)</f>
        <v>0</v>
      </c>
      <c r="BI528" s="159">
        <f>IF(N528="nulová",J528,0)</f>
        <v>0</v>
      </c>
      <c r="BJ528" s="18" t="s">
        <v>82</v>
      </c>
      <c r="BK528" s="159">
        <f>ROUND(I528*H528,2)</f>
        <v>0</v>
      </c>
      <c r="BL528" s="18" t="s">
        <v>386</v>
      </c>
      <c r="BM528" s="18" t="s">
        <v>3150</v>
      </c>
    </row>
    <row r="529" spans="2:47" s="1" customFormat="1" ht="12">
      <c r="B529" s="32"/>
      <c r="D529" s="160" t="s">
        <v>180</v>
      </c>
      <c r="F529" s="161" t="s">
        <v>3142</v>
      </c>
      <c r="I529" s="93"/>
      <c r="L529" s="32"/>
      <c r="M529" s="162"/>
      <c r="N529" s="51"/>
      <c r="O529" s="51"/>
      <c r="P529" s="51"/>
      <c r="Q529" s="51"/>
      <c r="R529" s="51"/>
      <c r="S529" s="51"/>
      <c r="T529" s="52"/>
      <c r="AT529" s="18" t="s">
        <v>180</v>
      </c>
      <c r="AU529" s="18" t="s">
        <v>84</v>
      </c>
    </row>
    <row r="530" spans="2:65" s="1" customFormat="1" ht="16.5" customHeight="1">
      <c r="B530" s="147"/>
      <c r="C530" s="148" t="s">
        <v>915</v>
      </c>
      <c r="D530" s="148" t="s">
        <v>173</v>
      </c>
      <c r="E530" s="149" t="s">
        <v>1641</v>
      </c>
      <c r="F530" s="150" t="s">
        <v>1642</v>
      </c>
      <c r="G530" s="151" t="s">
        <v>235</v>
      </c>
      <c r="H530" s="152">
        <v>0.301</v>
      </c>
      <c r="I530" s="153"/>
      <c r="J530" s="154">
        <f>ROUND(I530*H530,2)</f>
        <v>0</v>
      </c>
      <c r="K530" s="150" t="s">
        <v>177</v>
      </c>
      <c r="L530" s="32"/>
      <c r="M530" s="155" t="s">
        <v>3</v>
      </c>
      <c r="N530" s="156" t="s">
        <v>45</v>
      </c>
      <c r="O530" s="51"/>
      <c r="P530" s="157">
        <f>O530*H530</f>
        <v>0</v>
      </c>
      <c r="Q530" s="157">
        <v>0</v>
      </c>
      <c r="R530" s="157">
        <f>Q530*H530</f>
        <v>0</v>
      </c>
      <c r="S530" s="157">
        <v>0</v>
      </c>
      <c r="T530" s="158">
        <f>S530*H530</f>
        <v>0</v>
      </c>
      <c r="AR530" s="18" t="s">
        <v>386</v>
      </c>
      <c r="AT530" s="18" t="s">
        <v>173</v>
      </c>
      <c r="AU530" s="18" t="s">
        <v>84</v>
      </c>
      <c r="AY530" s="18" t="s">
        <v>171</v>
      </c>
      <c r="BE530" s="159">
        <f>IF(N530="základní",J530,0)</f>
        <v>0</v>
      </c>
      <c r="BF530" s="159">
        <f>IF(N530="snížená",J530,0)</f>
        <v>0</v>
      </c>
      <c r="BG530" s="159">
        <f>IF(N530="zákl. přenesená",J530,0)</f>
        <v>0</v>
      </c>
      <c r="BH530" s="159">
        <f>IF(N530="sníž. přenesená",J530,0)</f>
        <v>0</v>
      </c>
      <c r="BI530" s="159">
        <f>IF(N530="nulová",J530,0)</f>
        <v>0</v>
      </c>
      <c r="BJ530" s="18" t="s">
        <v>82</v>
      </c>
      <c r="BK530" s="159">
        <f>ROUND(I530*H530,2)</f>
        <v>0</v>
      </c>
      <c r="BL530" s="18" t="s">
        <v>386</v>
      </c>
      <c r="BM530" s="18" t="s">
        <v>3151</v>
      </c>
    </row>
    <row r="531" spans="2:47" s="1" customFormat="1" ht="19.5">
      <c r="B531" s="32"/>
      <c r="D531" s="160" t="s">
        <v>180</v>
      </c>
      <c r="F531" s="161" t="s">
        <v>1644</v>
      </c>
      <c r="I531" s="93"/>
      <c r="L531" s="32"/>
      <c r="M531" s="162"/>
      <c r="N531" s="51"/>
      <c r="O531" s="51"/>
      <c r="P531" s="51"/>
      <c r="Q531" s="51"/>
      <c r="R531" s="51"/>
      <c r="S531" s="51"/>
      <c r="T531" s="52"/>
      <c r="AT531" s="18" t="s">
        <v>180</v>
      </c>
      <c r="AU531" s="18" t="s">
        <v>84</v>
      </c>
    </row>
    <row r="532" spans="2:63" s="11" customFormat="1" ht="22.9" customHeight="1">
      <c r="B532" s="134"/>
      <c r="D532" s="135" t="s">
        <v>73</v>
      </c>
      <c r="E532" s="145" t="s">
        <v>1645</v>
      </c>
      <c r="F532" s="145" t="s">
        <v>1646</v>
      </c>
      <c r="I532" s="137"/>
      <c r="J532" s="146">
        <f>BK532</f>
        <v>0</v>
      </c>
      <c r="L532" s="134"/>
      <c r="M532" s="139"/>
      <c r="N532" s="140"/>
      <c r="O532" s="140"/>
      <c r="P532" s="141">
        <f>SUM(P533:P611)</f>
        <v>0</v>
      </c>
      <c r="Q532" s="140"/>
      <c r="R532" s="141">
        <f>SUM(R533:R611)</f>
        <v>0.00054</v>
      </c>
      <c r="S532" s="140"/>
      <c r="T532" s="142">
        <f>SUM(T533:T611)</f>
        <v>0</v>
      </c>
      <c r="AR532" s="135" t="s">
        <v>84</v>
      </c>
      <c r="AT532" s="143" t="s">
        <v>73</v>
      </c>
      <c r="AU532" s="143" t="s">
        <v>82</v>
      </c>
      <c r="AY532" s="135" t="s">
        <v>171</v>
      </c>
      <c r="BK532" s="144">
        <f>SUM(BK533:BK611)</f>
        <v>0</v>
      </c>
    </row>
    <row r="533" spans="2:65" s="1" customFormat="1" ht="16.5" customHeight="1">
      <c r="B533" s="147"/>
      <c r="C533" s="148" t="s">
        <v>920</v>
      </c>
      <c r="D533" s="148" t="s">
        <v>173</v>
      </c>
      <c r="E533" s="149" t="s">
        <v>3152</v>
      </c>
      <c r="F533" s="150" t="s">
        <v>3153</v>
      </c>
      <c r="G533" s="151" t="s">
        <v>1259</v>
      </c>
      <c r="H533" s="152">
        <v>2</v>
      </c>
      <c r="I533" s="153"/>
      <c r="J533" s="154">
        <f>ROUND(I533*H533,2)</f>
        <v>0</v>
      </c>
      <c r="K533" s="150" t="s">
        <v>3</v>
      </c>
      <c r="L533" s="32"/>
      <c r="M533" s="155" t="s">
        <v>3</v>
      </c>
      <c r="N533" s="156" t="s">
        <v>45</v>
      </c>
      <c r="O533" s="51"/>
      <c r="P533" s="157">
        <f>O533*H533</f>
        <v>0</v>
      </c>
      <c r="Q533" s="157">
        <v>6E-05</v>
      </c>
      <c r="R533" s="157">
        <f>Q533*H533</f>
        <v>0.00012</v>
      </c>
      <c r="S533" s="157">
        <v>0</v>
      </c>
      <c r="T533" s="158">
        <f>S533*H533</f>
        <v>0</v>
      </c>
      <c r="AR533" s="18" t="s">
        <v>386</v>
      </c>
      <c r="AT533" s="18" t="s">
        <v>173</v>
      </c>
      <c r="AU533" s="18" t="s">
        <v>84</v>
      </c>
      <c r="AY533" s="18" t="s">
        <v>171</v>
      </c>
      <c r="BE533" s="159">
        <f>IF(N533="základní",J533,0)</f>
        <v>0</v>
      </c>
      <c r="BF533" s="159">
        <f>IF(N533="snížená",J533,0)</f>
        <v>0</v>
      </c>
      <c r="BG533" s="159">
        <f>IF(N533="zákl. přenesená",J533,0)</f>
        <v>0</v>
      </c>
      <c r="BH533" s="159">
        <f>IF(N533="sníž. přenesená",J533,0)</f>
        <v>0</v>
      </c>
      <c r="BI533" s="159">
        <f>IF(N533="nulová",J533,0)</f>
        <v>0</v>
      </c>
      <c r="BJ533" s="18" t="s">
        <v>82</v>
      </c>
      <c r="BK533" s="159">
        <f>ROUND(I533*H533,2)</f>
        <v>0</v>
      </c>
      <c r="BL533" s="18" t="s">
        <v>386</v>
      </c>
      <c r="BM533" s="18" t="s">
        <v>3154</v>
      </c>
    </row>
    <row r="534" spans="2:47" s="1" customFormat="1" ht="12">
      <c r="B534" s="32"/>
      <c r="D534" s="160" t="s">
        <v>180</v>
      </c>
      <c r="F534" s="161" t="s">
        <v>3153</v>
      </c>
      <c r="I534" s="93"/>
      <c r="L534" s="32"/>
      <c r="M534" s="162"/>
      <c r="N534" s="51"/>
      <c r="O534" s="51"/>
      <c r="P534" s="51"/>
      <c r="Q534" s="51"/>
      <c r="R534" s="51"/>
      <c r="S534" s="51"/>
      <c r="T534" s="52"/>
      <c r="AT534" s="18" t="s">
        <v>180</v>
      </c>
      <c r="AU534" s="18" t="s">
        <v>84</v>
      </c>
    </row>
    <row r="535" spans="2:51" s="14" customFormat="1" ht="12">
      <c r="B535" s="179"/>
      <c r="D535" s="160" t="s">
        <v>182</v>
      </c>
      <c r="E535" s="180" t="s">
        <v>3</v>
      </c>
      <c r="F535" s="181" t="s">
        <v>3155</v>
      </c>
      <c r="H535" s="180" t="s">
        <v>3</v>
      </c>
      <c r="I535" s="182"/>
      <c r="L535" s="179"/>
      <c r="M535" s="183"/>
      <c r="N535" s="184"/>
      <c r="O535" s="184"/>
      <c r="P535" s="184"/>
      <c r="Q535" s="184"/>
      <c r="R535" s="184"/>
      <c r="S535" s="184"/>
      <c r="T535" s="185"/>
      <c r="AT535" s="180" t="s">
        <v>182</v>
      </c>
      <c r="AU535" s="180" t="s">
        <v>84</v>
      </c>
      <c r="AV535" s="14" t="s">
        <v>82</v>
      </c>
      <c r="AW535" s="14" t="s">
        <v>34</v>
      </c>
      <c r="AX535" s="14" t="s">
        <v>74</v>
      </c>
      <c r="AY535" s="180" t="s">
        <v>171</v>
      </c>
    </row>
    <row r="536" spans="2:51" s="14" customFormat="1" ht="12">
      <c r="B536" s="179"/>
      <c r="D536" s="160" t="s">
        <v>182</v>
      </c>
      <c r="E536" s="180" t="s">
        <v>3</v>
      </c>
      <c r="F536" s="181" t="s">
        <v>3156</v>
      </c>
      <c r="H536" s="180" t="s">
        <v>3</v>
      </c>
      <c r="I536" s="182"/>
      <c r="L536" s="179"/>
      <c r="M536" s="183"/>
      <c r="N536" s="184"/>
      <c r="O536" s="184"/>
      <c r="P536" s="184"/>
      <c r="Q536" s="184"/>
      <c r="R536" s="184"/>
      <c r="S536" s="184"/>
      <c r="T536" s="185"/>
      <c r="AT536" s="180" t="s">
        <v>182</v>
      </c>
      <c r="AU536" s="180" t="s">
        <v>84</v>
      </c>
      <c r="AV536" s="14" t="s">
        <v>82</v>
      </c>
      <c r="AW536" s="14" t="s">
        <v>34</v>
      </c>
      <c r="AX536" s="14" t="s">
        <v>74</v>
      </c>
      <c r="AY536" s="180" t="s">
        <v>171</v>
      </c>
    </row>
    <row r="537" spans="2:51" s="14" customFormat="1" ht="12">
      <c r="B537" s="179"/>
      <c r="D537" s="160" t="s">
        <v>182</v>
      </c>
      <c r="E537" s="180" t="s">
        <v>3</v>
      </c>
      <c r="F537" s="181" t="s">
        <v>3157</v>
      </c>
      <c r="H537" s="180" t="s">
        <v>3</v>
      </c>
      <c r="I537" s="182"/>
      <c r="L537" s="179"/>
      <c r="M537" s="183"/>
      <c r="N537" s="184"/>
      <c r="O537" s="184"/>
      <c r="P537" s="184"/>
      <c r="Q537" s="184"/>
      <c r="R537" s="184"/>
      <c r="S537" s="184"/>
      <c r="T537" s="185"/>
      <c r="AT537" s="180" t="s">
        <v>182</v>
      </c>
      <c r="AU537" s="180" t="s">
        <v>84</v>
      </c>
      <c r="AV537" s="14" t="s">
        <v>82</v>
      </c>
      <c r="AW537" s="14" t="s">
        <v>34</v>
      </c>
      <c r="AX537" s="14" t="s">
        <v>74</v>
      </c>
      <c r="AY537" s="180" t="s">
        <v>171</v>
      </c>
    </row>
    <row r="538" spans="2:51" s="14" customFormat="1" ht="12">
      <c r="B538" s="179"/>
      <c r="D538" s="160" t="s">
        <v>182</v>
      </c>
      <c r="E538" s="180" t="s">
        <v>3</v>
      </c>
      <c r="F538" s="181" t="s">
        <v>3158</v>
      </c>
      <c r="H538" s="180" t="s">
        <v>3</v>
      </c>
      <c r="I538" s="182"/>
      <c r="L538" s="179"/>
      <c r="M538" s="183"/>
      <c r="N538" s="184"/>
      <c r="O538" s="184"/>
      <c r="P538" s="184"/>
      <c r="Q538" s="184"/>
      <c r="R538" s="184"/>
      <c r="S538" s="184"/>
      <c r="T538" s="185"/>
      <c r="AT538" s="180" t="s">
        <v>182</v>
      </c>
      <c r="AU538" s="180" t="s">
        <v>84</v>
      </c>
      <c r="AV538" s="14" t="s">
        <v>82</v>
      </c>
      <c r="AW538" s="14" t="s">
        <v>34</v>
      </c>
      <c r="AX538" s="14" t="s">
        <v>74</v>
      </c>
      <c r="AY538" s="180" t="s">
        <v>171</v>
      </c>
    </row>
    <row r="539" spans="2:51" s="14" customFormat="1" ht="12">
      <c r="B539" s="179"/>
      <c r="D539" s="160" t="s">
        <v>182</v>
      </c>
      <c r="E539" s="180" t="s">
        <v>3</v>
      </c>
      <c r="F539" s="181" t="s">
        <v>3159</v>
      </c>
      <c r="H539" s="180" t="s">
        <v>3</v>
      </c>
      <c r="I539" s="182"/>
      <c r="L539" s="179"/>
      <c r="M539" s="183"/>
      <c r="N539" s="184"/>
      <c r="O539" s="184"/>
      <c r="P539" s="184"/>
      <c r="Q539" s="184"/>
      <c r="R539" s="184"/>
      <c r="S539" s="184"/>
      <c r="T539" s="185"/>
      <c r="AT539" s="180" t="s">
        <v>182</v>
      </c>
      <c r="AU539" s="180" t="s">
        <v>84</v>
      </c>
      <c r="AV539" s="14" t="s">
        <v>82</v>
      </c>
      <c r="AW539" s="14" t="s">
        <v>34</v>
      </c>
      <c r="AX539" s="14" t="s">
        <v>74</v>
      </c>
      <c r="AY539" s="180" t="s">
        <v>171</v>
      </c>
    </row>
    <row r="540" spans="2:51" s="14" customFormat="1" ht="12">
      <c r="B540" s="179"/>
      <c r="D540" s="160" t="s">
        <v>182</v>
      </c>
      <c r="E540" s="180" t="s">
        <v>3</v>
      </c>
      <c r="F540" s="181" t="s">
        <v>3160</v>
      </c>
      <c r="H540" s="180" t="s">
        <v>3</v>
      </c>
      <c r="I540" s="182"/>
      <c r="L540" s="179"/>
      <c r="M540" s="183"/>
      <c r="N540" s="184"/>
      <c r="O540" s="184"/>
      <c r="P540" s="184"/>
      <c r="Q540" s="184"/>
      <c r="R540" s="184"/>
      <c r="S540" s="184"/>
      <c r="T540" s="185"/>
      <c r="AT540" s="180" t="s">
        <v>182</v>
      </c>
      <c r="AU540" s="180" t="s">
        <v>84</v>
      </c>
      <c r="AV540" s="14" t="s">
        <v>82</v>
      </c>
      <c r="AW540" s="14" t="s">
        <v>34</v>
      </c>
      <c r="AX540" s="14" t="s">
        <v>74</v>
      </c>
      <c r="AY540" s="180" t="s">
        <v>171</v>
      </c>
    </row>
    <row r="541" spans="2:51" s="14" customFormat="1" ht="12">
      <c r="B541" s="179"/>
      <c r="D541" s="160" t="s">
        <v>182</v>
      </c>
      <c r="E541" s="180" t="s">
        <v>3</v>
      </c>
      <c r="F541" s="181" t="s">
        <v>3161</v>
      </c>
      <c r="H541" s="180" t="s">
        <v>3</v>
      </c>
      <c r="I541" s="182"/>
      <c r="L541" s="179"/>
      <c r="M541" s="183"/>
      <c r="N541" s="184"/>
      <c r="O541" s="184"/>
      <c r="P541" s="184"/>
      <c r="Q541" s="184"/>
      <c r="R541" s="184"/>
      <c r="S541" s="184"/>
      <c r="T541" s="185"/>
      <c r="AT541" s="180" t="s">
        <v>182</v>
      </c>
      <c r="AU541" s="180" t="s">
        <v>84</v>
      </c>
      <c r="AV541" s="14" t="s">
        <v>82</v>
      </c>
      <c r="AW541" s="14" t="s">
        <v>34</v>
      </c>
      <c r="AX541" s="14" t="s">
        <v>74</v>
      </c>
      <c r="AY541" s="180" t="s">
        <v>171</v>
      </c>
    </row>
    <row r="542" spans="2:51" s="14" customFormat="1" ht="12">
      <c r="B542" s="179"/>
      <c r="D542" s="160" t="s">
        <v>182</v>
      </c>
      <c r="E542" s="180" t="s">
        <v>3</v>
      </c>
      <c r="F542" s="181" t="s">
        <v>3162</v>
      </c>
      <c r="H542" s="180" t="s">
        <v>3</v>
      </c>
      <c r="I542" s="182"/>
      <c r="L542" s="179"/>
      <c r="M542" s="183"/>
      <c r="N542" s="184"/>
      <c r="O542" s="184"/>
      <c r="P542" s="184"/>
      <c r="Q542" s="184"/>
      <c r="R542" s="184"/>
      <c r="S542" s="184"/>
      <c r="T542" s="185"/>
      <c r="AT542" s="180" t="s">
        <v>182</v>
      </c>
      <c r="AU542" s="180" t="s">
        <v>84</v>
      </c>
      <c r="AV542" s="14" t="s">
        <v>82</v>
      </c>
      <c r="AW542" s="14" t="s">
        <v>34</v>
      </c>
      <c r="AX542" s="14" t="s">
        <v>74</v>
      </c>
      <c r="AY542" s="180" t="s">
        <v>171</v>
      </c>
    </row>
    <row r="543" spans="2:51" s="14" customFormat="1" ht="12">
      <c r="B543" s="179"/>
      <c r="D543" s="160" t="s">
        <v>182</v>
      </c>
      <c r="E543" s="180" t="s">
        <v>3</v>
      </c>
      <c r="F543" s="181" t="s">
        <v>3163</v>
      </c>
      <c r="H543" s="180" t="s">
        <v>3</v>
      </c>
      <c r="I543" s="182"/>
      <c r="L543" s="179"/>
      <c r="M543" s="183"/>
      <c r="N543" s="184"/>
      <c r="O543" s="184"/>
      <c r="P543" s="184"/>
      <c r="Q543" s="184"/>
      <c r="R543" s="184"/>
      <c r="S543" s="184"/>
      <c r="T543" s="185"/>
      <c r="AT543" s="180" t="s">
        <v>182</v>
      </c>
      <c r="AU543" s="180" t="s">
        <v>84</v>
      </c>
      <c r="AV543" s="14" t="s">
        <v>82</v>
      </c>
      <c r="AW543" s="14" t="s">
        <v>34</v>
      </c>
      <c r="AX543" s="14" t="s">
        <v>74</v>
      </c>
      <c r="AY543" s="180" t="s">
        <v>171</v>
      </c>
    </row>
    <row r="544" spans="2:51" s="14" customFormat="1" ht="12">
      <c r="B544" s="179"/>
      <c r="D544" s="160" t="s">
        <v>182</v>
      </c>
      <c r="E544" s="180" t="s">
        <v>3</v>
      </c>
      <c r="F544" s="181" t="s">
        <v>3164</v>
      </c>
      <c r="H544" s="180" t="s">
        <v>3</v>
      </c>
      <c r="I544" s="182"/>
      <c r="L544" s="179"/>
      <c r="M544" s="183"/>
      <c r="N544" s="184"/>
      <c r="O544" s="184"/>
      <c r="P544" s="184"/>
      <c r="Q544" s="184"/>
      <c r="R544" s="184"/>
      <c r="S544" s="184"/>
      <c r="T544" s="185"/>
      <c r="AT544" s="180" t="s">
        <v>182</v>
      </c>
      <c r="AU544" s="180" t="s">
        <v>84</v>
      </c>
      <c r="AV544" s="14" t="s">
        <v>82</v>
      </c>
      <c r="AW544" s="14" t="s">
        <v>34</v>
      </c>
      <c r="AX544" s="14" t="s">
        <v>74</v>
      </c>
      <c r="AY544" s="180" t="s">
        <v>171</v>
      </c>
    </row>
    <row r="545" spans="2:51" s="12" customFormat="1" ht="12">
      <c r="B545" s="163"/>
      <c r="D545" s="160" t="s">
        <v>182</v>
      </c>
      <c r="E545" s="164" t="s">
        <v>3</v>
      </c>
      <c r="F545" s="165" t="s">
        <v>84</v>
      </c>
      <c r="H545" s="166">
        <v>2</v>
      </c>
      <c r="I545" s="167"/>
      <c r="L545" s="163"/>
      <c r="M545" s="168"/>
      <c r="N545" s="169"/>
      <c r="O545" s="169"/>
      <c r="P545" s="169"/>
      <c r="Q545" s="169"/>
      <c r="R545" s="169"/>
      <c r="S545" s="169"/>
      <c r="T545" s="170"/>
      <c r="AT545" s="164" t="s">
        <v>182</v>
      </c>
      <c r="AU545" s="164" t="s">
        <v>84</v>
      </c>
      <c r="AV545" s="12" t="s">
        <v>84</v>
      </c>
      <c r="AW545" s="12" t="s">
        <v>34</v>
      </c>
      <c r="AX545" s="12" t="s">
        <v>82</v>
      </c>
      <c r="AY545" s="164" t="s">
        <v>171</v>
      </c>
    </row>
    <row r="546" spans="2:65" s="1" customFormat="1" ht="16.5" customHeight="1">
      <c r="B546" s="147"/>
      <c r="C546" s="148" t="s">
        <v>931</v>
      </c>
      <c r="D546" s="148" t="s">
        <v>173</v>
      </c>
      <c r="E546" s="149" t="s">
        <v>3165</v>
      </c>
      <c r="F546" s="150" t="s">
        <v>3166</v>
      </c>
      <c r="G546" s="151" t="s">
        <v>1259</v>
      </c>
      <c r="H546" s="152">
        <v>2</v>
      </c>
      <c r="I546" s="153"/>
      <c r="J546" s="154">
        <f>ROUND(I546*H546,2)</f>
        <v>0</v>
      </c>
      <c r="K546" s="150" t="s">
        <v>3</v>
      </c>
      <c r="L546" s="32"/>
      <c r="M546" s="155" t="s">
        <v>3</v>
      </c>
      <c r="N546" s="156" t="s">
        <v>45</v>
      </c>
      <c r="O546" s="51"/>
      <c r="P546" s="157">
        <f>O546*H546</f>
        <v>0</v>
      </c>
      <c r="Q546" s="157">
        <v>6E-05</v>
      </c>
      <c r="R546" s="157">
        <f>Q546*H546</f>
        <v>0.00012</v>
      </c>
      <c r="S546" s="157">
        <v>0</v>
      </c>
      <c r="T546" s="158">
        <f>S546*H546</f>
        <v>0</v>
      </c>
      <c r="AR546" s="18" t="s">
        <v>386</v>
      </c>
      <c r="AT546" s="18" t="s">
        <v>173</v>
      </c>
      <c r="AU546" s="18" t="s">
        <v>84</v>
      </c>
      <c r="AY546" s="18" t="s">
        <v>171</v>
      </c>
      <c r="BE546" s="159">
        <f>IF(N546="základní",J546,0)</f>
        <v>0</v>
      </c>
      <c r="BF546" s="159">
        <f>IF(N546="snížená",J546,0)</f>
        <v>0</v>
      </c>
      <c r="BG546" s="159">
        <f>IF(N546="zákl. přenesená",J546,0)</f>
        <v>0</v>
      </c>
      <c r="BH546" s="159">
        <f>IF(N546="sníž. přenesená",J546,0)</f>
        <v>0</v>
      </c>
      <c r="BI546" s="159">
        <f>IF(N546="nulová",J546,0)</f>
        <v>0</v>
      </c>
      <c r="BJ546" s="18" t="s">
        <v>82</v>
      </c>
      <c r="BK546" s="159">
        <f>ROUND(I546*H546,2)</f>
        <v>0</v>
      </c>
      <c r="BL546" s="18" t="s">
        <v>386</v>
      </c>
      <c r="BM546" s="18" t="s">
        <v>3167</v>
      </c>
    </row>
    <row r="547" spans="2:47" s="1" customFormat="1" ht="12">
      <c r="B547" s="32"/>
      <c r="D547" s="160" t="s">
        <v>180</v>
      </c>
      <c r="F547" s="161" t="s">
        <v>3166</v>
      </c>
      <c r="I547" s="93"/>
      <c r="L547" s="32"/>
      <c r="M547" s="162"/>
      <c r="N547" s="51"/>
      <c r="O547" s="51"/>
      <c r="P547" s="51"/>
      <c r="Q547" s="51"/>
      <c r="R547" s="51"/>
      <c r="S547" s="51"/>
      <c r="T547" s="52"/>
      <c r="AT547" s="18" t="s">
        <v>180</v>
      </c>
      <c r="AU547" s="18" t="s">
        <v>84</v>
      </c>
    </row>
    <row r="548" spans="2:51" s="14" customFormat="1" ht="12">
      <c r="B548" s="179"/>
      <c r="D548" s="160" t="s">
        <v>182</v>
      </c>
      <c r="E548" s="180" t="s">
        <v>3</v>
      </c>
      <c r="F548" s="181" t="s">
        <v>3168</v>
      </c>
      <c r="H548" s="180" t="s">
        <v>3</v>
      </c>
      <c r="I548" s="182"/>
      <c r="L548" s="179"/>
      <c r="M548" s="183"/>
      <c r="N548" s="184"/>
      <c r="O548" s="184"/>
      <c r="P548" s="184"/>
      <c r="Q548" s="184"/>
      <c r="R548" s="184"/>
      <c r="S548" s="184"/>
      <c r="T548" s="185"/>
      <c r="AT548" s="180" t="s">
        <v>182</v>
      </c>
      <c r="AU548" s="180" t="s">
        <v>84</v>
      </c>
      <c r="AV548" s="14" t="s">
        <v>82</v>
      </c>
      <c r="AW548" s="14" t="s">
        <v>34</v>
      </c>
      <c r="AX548" s="14" t="s">
        <v>74</v>
      </c>
      <c r="AY548" s="180" t="s">
        <v>171</v>
      </c>
    </row>
    <row r="549" spans="2:51" s="14" customFormat="1" ht="12">
      <c r="B549" s="179"/>
      <c r="D549" s="160" t="s">
        <v>182</v>
      </c>
      <c r="E549" s="180" t="s">
        <v>3</v>
      </c>
      <c r="F549" s="181" t="s">
        <v>3169</v>
      </c>
      <c r="H549" s="180" t="s">
        <v>3</v>
      </c>
      <c r="I549" s="182"/>
      <c r="L549" s="179"/>
      <c r="M549" s="183"/>
      <c r="N549" s="184"/>
      <c r="O549" s="184"/>
      <c r="P549" s="184"/>
      <c r="Q549" s="184"/>
      <c r="R549" s="184"/>
      <c r="S549" s="184"/>
      <c r="T549" s="185"/>
      <c r="AT549" s="180" t="s">
        <v>182</v>
      </c>
      <c r="AU549" s="180" t="s">
        <v>84</v>
      </c>
      <c r="AV549" s="14" t="s">
        <v>82</v>
      </c>
      <c r="AW549" s="14" t="s">
        <v>34</v>
      </c>
      <c r="AX549" s="14" t="s">
        <v>74</v>
      </c>
      <c r="AY549" s="180" t="s">
        <v>171</v>
      </c>
    </row>
    <row r="550" spans="2:51" s="14" customFormat="1" ht="12">
      <c r="B550" s="179"/>
      <c r="D550" s="160" t="s">
        <v>182</v>
      </c>
      <c r="E550" s="180" t="s">
        <v>3</v>
      </c>
      <c r="F550" s="181" t="s">
        <v>3170</v>
      </c>
      <c r="H550" s="180" t="s">
        <v>3</v>
      </c>
      <c r="I550" s="182"/>
      <c r="L550" s="179"/>
      <c r="M550" s="183"/>
      <c r="N550" s="184"/>
      <c r="O550" s="184"/>
      <c r="P550" s="184"/>
      <c r="Q550" s="184"/>
      <c r="R550" s="184"/>
      <c r="S550" s="184"/>
      <c r="T550" s="185"/>
      <c r="AT550" s="180" t="s">
        <v>182</v>
      </c>
      <c r="AU550" s="180" t="s">
        <v>84</v>
      </c>
      <c r="AV550" s="14" t="s">
        <v>82</v>
      </c>
      <c r="AW550" s="14" t="s">
        <v>34</v>
      </c>
      <c r="AX550" s="14" t="s">
        <v>74</v>
      </c>
      <c r="AY550" s="180" t="s">
        <v>171</v>
      </c>
    </row>
    <row r="551" spans="2:51" s="14" customFormat="1" ht="12">
      <c r="B551" s="179"/>
      <c r="D551" s="160" t="s">
        <v>182</v>
      </c>
      <c r="E551" s="180" t="s">
        <v>3</v>
      </c>
      <c r="F551" s="181" t="s">
        <v>3171</v>
      </c>
      <c r="H551" s="180" t="s">
        <v>3</v>
      </c>
      <c r="I551" s="182"/>
      <c r="L551" s="179"/>
      <c r="M551" s="183"/>
      <c r="N551" s="184"/>
      <c r="O551" s="184"/>
      <c r="P551" s="184"/>
      <c r="Q551" s="184"/>
      <c r="R551" s="184"/>
      <c r="S551" s="184"/>
      <c r="T551" s="185"/>
      <c r="AT551" s="180" t="s">
        <v>182</v>
      </c>
      <c r="AU551" s="180" t="s">
        <v>84</v>
      </c>
      <c r="AV551" s="14" t="s">
        <v>82</v>
      </c>
      <c r="AW551" s="14" t="s">
        <v>34</v>
      </c>
      <c r="AX551" s="14" t="s">
        <v>74</v>
      </c>
      <c r="AY551" s="180" t="s">
        <v>171</v>
      </c>
    </row>
    <row r="552" spans="2:51" s="14" customFormat="1" ht="12">
      <c r="B552" s="179"/>
      <c r="D552" s="160" t="s">
        <v>182</v>
      </c>
      <c r="E552" s="180" t="s">
        <v>3</v>
      </c>
      <c r="F552" s="181" t="s">
        <v>3172</v>
      </c>
      <c r="H552" s="180" t="s">
        <v>3</v>
      </c>
      <c r="I552" s="182"/>
      <c r="L552" s="179"/>
      <c r="M552" s="183"/>
      <c r="N552" s="184"/>
      <c r="O552" s="184"/>
      <c r="P552" s="184"/>
      <c r="Q552" s="184"/>
      <c r="R552" s="184"/>
      <c r="S552" s="184"/>
      <c r="T552" s="185"/>
      <c r="AT552" s="180" t="s">
        <v>182</v>
      </c>
      <c r="AU552" s="180" t="s">
        <v>84</v>
      </c>
      <c r="AV552" s="14" t="s">
        <v>82</v>
      </c>
      <c r="AW552" s="14" t="s">
        <v>34</v>
      </c>
      <c r="AX552" s="14" t="s">
        <v>74</v>
      </c>
      <c r="AY552" s="180" t="s">
        <v>171</v>
      </c>
    </row>
    <row r="553" spans="2:51" s="14" customFormat="1" ht="12">
      <c r="B553" s="179"/>
      <c r="D553" s="160" t="s">
        <v>182</v>
      </c>
      <c r="E553" s="180" t="s">
        <v>3</v>
      </c>
      <c r="F553" s="181" t="s">
        <v>3173</v>
      </c>
      <c r="H553" s="180" t="s">
        <v>3</v>
      </c>
      <c r="I553" s="182"/>
      <c r="L553" s="179"/>
      <c r="M553" s="183"/>
      <c r="N553" s="184"/>
      <c r="O553" s="184"/>
      <c r="P553" s="184"/>
      <c r="Q553" s="184"/>
      <c r="R553" s="184"/>
      <c r="S553" s="184"/>
      <c r="T553" s="185"/>
      <c r="AT553" s="180" t="s">
        <v>182</v>
      </c>
      <c r="AU553" s="180" t="s">
        <v>84</v>
      </c>
      <c r="AV553" s="14" t="s">
        <v>82</v>
      </c>
      <c r="AW553" s="14" t="s">
        <v>34</v>
      </c>
      <c r="AX553" s="14" t="s">
        <v>74</v>
      </c>
      <c r="AY553" s="180" t="s">
        <v>171</v>
      </c>
    </row>
    <row r="554" spans="2:51" s="12" customFormat="1" ht="12">
      <c r="B554" s="163"/>
      <c r="D554" s="160" t="s">
        <v>182</v>
      </c>
      <c r="E554" s="164" t="s">
        <v>3</v>
      </c>
      <c r="F554" s="165" t="s">
        <v>84</v>
      </c>
      <c r="H554" s="166">
        <v>2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4" t="s">
        <v>182</v>
      </c>
      <c r="AU554" s="164" t="s">
        <v>84</v>
      </c>
      <c r="AV554" s="12" t="s">
        <v>84</v>
      </c>
      <c r="AW554" s="12" t="s">
        <v>34</v>
      </c>
      <c r="AX554" s="12" t="s">
        <v>82</v>
      </c>
      <c r="AY554" s="164" t="s">
        <v>171</v>
      </c>
    </row>
    <row r="555" spans="2:65" s="1" customFormat="1" ht="16.5" customHeight="1">
      <c r="B555" s="147"/>
      <c r="C555" s="148" t="s">
        <v>937</v>
      </c>
      <c r="D555" s="148" t="s">
        <v>173</v>
      </c>
      <c r="E555" s="149" t="s">
        <v>3174</v>
      </c>
      <c r="F555" s="150" t="s">
        <v>3175</v>
      </c>
      <c r="G555" s="151" t="s">
        <v>1259</v>
      </c>
      <c r="H555" s="152">
        <v>1</v>
      </c>
      <c r="I555" s="153"/>
      <c r="J555" s="154">
        <f>ROUND(I555*H555,2)</f>
        <v>0</v>
      </c>
      <c r="K555" s="150" t="s">
        <v>3</v>
      </c>
      <c r="L555" s="32"/>
      <c r="M555" s="155" t="s">
        <v>3</v>
      </c>
      <c r="N555" s="156" t="s">
        <v>45</v>
      </c>
      <c r="O555" s="51"/>
      <c r="P555" s="157">
        <f>O555*H555</f>
        <v>0</v>
      </c>
      <c r="Q555" s="157">
        <v>6E-05</v>
      </c>
      <c r="R555" s="157">
        <f>Q555*H555</f>
        <v>6E-05</v>
      </c>
      <c r="S555" s="157">
        <v>0</v>
      </c>
      <c r="T555" s="158">
        <f>S555*H555</f>
        <v>0</v>
      </c>
      <c r="AR555" s="18" t="s">
        <v>386</v>
      </c>
      <c r="AT555" s="18" t="s">
        <v>173</v>
      </c>
      <c r="AU555" s="18" t="s">
        <v>84</v>
      </c>
      <c r="AY555" s="18" t="s">
        <v>171</v>
      </c>
      <c r="BE555" s="159">
        <f>IF(N555="základní",J555,0)</f>
        <v>0</v>
      </c>
      <c r="BF555" s="159">
        <f>IF(N555="snížená",J555,0)</f>
        <v>0</v>
      </c>
      <c r="BG555" s="159">
        <f>IF(N555="zákl. přenesená",J555,0)</f>
        <v>0</v>
      </c>
      <c r="BH555" s="159">
        <f>IF(N555="sníž. přenesená",J555,0)</f>
        <v>0</v>
      </c>
      <c r="BI555" s="159">
        <f>IF(N555="nulová",J555,0)</f>
        <v>0</v>
      </c>
      <c r="BJ555" s="18" t="s">
        <v>82</v>
      </c>
      <c r="BK555" s="159">
        <f>ROUND(I555*H555,2)</f>
        <v>0</v>
      </c>
      <c r="BL555" s="18" t="s">
        <v>386</v>
      </c>
      <c r="BM555" s="18" t="s">
        <v>3176</v>
      </c>
    </row>
    <row r="556" spans="2:47" s="1" customFormat="1" ht="12">
      <c r="B556" s="32"/>
      <c r="D556" s="160" t="s">
        <v>180</v>
      </c>
      <c r="F556" s="161" t="s">
        <v>3175</v>
      </c>
      <c r="I556" s="93"/>
      <c r="L556" s="32"/>
      <c r="M556" s="162"/>
      <c r="N556" s="51"/>
      <c r="O556" s="51"/>
      <c r="P556" s="51"/>
      <c r="Q556" s="51"/>
      <c r="R556" s="51"/>
      <c r="S556" s="51"/>
      <c r="T556" s="52"/>
      <c r="AT556" s="18" t="s">
        <v>180</v>
      </c>
      <c r="AU556" s="18" t="s">
        <v>84</v>
      </c>
    </row>
    <row r="557" spans="2:51" s="14" customFormat="1" ht="12">
      <c r="B557" s="179"/>
      <c r="D557" s="160" t="s">
        <v>182</v>
      </c>
      <c r="E557" s="180" t="s">
        <v>3</v>
      </c>
      <c r="F557" s="181" t="s">
        <v>3177</v>
      </c>
      <c r="H557" s="180" t="s">
        <v>3</v>
      </c>
      <c r="I557" s="182"/>
      <c r="L557" s="179"/>
      <c r="M557" s="183"/>
      <c r="N557" s="184"/>
      <c r="O557" s="184"/>
      <c r="P557" s="184"/>
      <c r="Q557" s="184"/>
      <c r="R557" s="184"/>
      <c r="S557" s="184"/>
      <c r="T557" s="185"/>
      <c r="AT557" s="180" t="s">
        <v>182</v>
      </c>
      <c r="AU557" s="180" t="s">
        <v>84</v>
      </c>
      <c r="AV557" s="14" t="s">
        <v>82</v>
      </c>
      <c r="AW557" s="14" t="s">
        <v>34</v>
      </c>
      <c r="AX557" s="14" t="s">
        <v>74</v>
      </c>
      <c r="AY557" s="180" t="s">
        <v>171</v>
      </c>
    </row>
    <row r="558" spans="2:51" s="14" customFormat="1" ht="12">
      <c r="B558" s="179"/>
      <c r="D558" s="160" t="s">
        <v>182</v>
      </c>
      <c r="E558" s="180" t="s">
        <v>3</v>
      </c>
      <c r="F558" s="181" t="s">
        <v>3178</v>
      </c>
      <c r="H558" s="180" t="s">
        <v>3</v>
      </c>
      <c r="I558" s="182"/>
      <c r="L558" s="179"/>
      <c r="M558" s="183"/>
      <c r="N558" s="184"/>
      <c r="O558" s="184"/>
      <c r="P558" s="184"/>
      <c r="Q558" s="184"/>
      <c r="R558" s="184"/>
      <c r="S558" s="184"/>
      <c r="T558" s="185"/>
      <c r="AT558" s="180" t="s">
        <v>182</v>
      </c>
      <c r="AU558" s="180" t="s">
        <v>84</v>
      </c>
      <c r="AV558" s="14" t="s">
        <v>82</v>
      </c>
      <c r="AW558" s="14" t="s">
        <v>34</v>
      </c>
      <c r="AX558" s="14" t="s">
        <v>74</v>
      </c>
      <c r="AY558" s="180" t="s">
        <v>171</v>
      </c>
    </row>
    <row r="559" spans="2:51" s="14" customFormat="1" ht="12">
      <c r="B559" s="179"/>
      <c r="D559" s="160" t="s">
        <v>182</v>
      </c>
      <c r="E559" s="180" t="s">
        <v>3</v>
      </c>
      <c r="F559" s="181" t="s">
        <v>3179</v>
      </c>
      <c r="H559" s="180" t="s">
        <v>3</v>
      </c>
      <c r="I559" s="182"/>
      <c r="L559" s="179"/>
      <c r="M559" s="183"/>
      <c r="N559" s="184"/>
      <c r="O559" s="184"/>
      <c r="P559" s="184"/>
      <c r="Q559" s="184"/>
      <c r="R559" s="184"/>
      <c r="S559" s="184"/>
      <c r="T559" s="185"/>
      <c r="AT559" s="180" t="s">
        <v>182</v>
      </c>
      <c r="AU559" s="180" t="s">
        <v>84</v>
      </c>
      <c r="AV559" s="14" t="s">
        <v>82</v>
      </c>
      <c r="AW559" s="14" t="s">
        <v>34</v>
      </c>
      <c r="AX559" s="14" t="s">
        <v>74</v>
      </c>
      <c r="AY559" s="180" t="s">
        <v>171</v>
      </c>
    </row>
    <row r="560" spans="2:51" s="14" customFormat="1" ht="12">
      <c r="B560" s="179"/>
      <c r="D560" s="160" t="s">
        <v>182</v>
      </c>
      <c r="E560" s="180" t="s">
        <v>3</v>
      </c>
      <c r="F560" s="181" t="s">
        <v>3180</v>
      </c>
      <c r="H560" s="180" t="s">
        <v>3</v>
      </c>
      <c r="I560" s="182"/>
      <c r="L560" s="179"/>
      <c r="M560" s="183"/>
      <c r="N560" s="184"/>
      <c r="O560" s="184"/>
      <c r="P560" s="184"/>
      <c r="Q560" s="184"/>
      <c r="R560" s="184"/>
      <c r="S560" s="184"/>
      <c r="T560" s="185"/>
      <c r="AT560" s="180" t="s">
        <v>182</v>
      </c>
      <c r="AU560" s="180" t="s">
        <v>84</v>
      </c>
      <c r="AV560" s="14" t="s">
        <v>82</v>
      </c>
      <c r="AW560" s="14" t="s">
        <v>34</v>
      </c>
      <c r="AX560" s="14" t="s">
        <v>74</v>
      </c>
      <c r="AY560" s="180" t="s">
        <v>171</v>
      </c>
    </row>
    <row r="561" spans="2:51" s="14" customFormat="1" ht="12">
      <c r="B561" s="179"/>
      <c r="D561" s="160" t="s">
        <v>182</v>
      </c>
      <c r="E561" s="180" t="s">
        <v>3</v>
      </c>
      <c r="F561" s="181" t="s">
        <v>3181</v>
      </c>
      <c r="H561" s="180" t="s">
        <v>3</v>
      </c>
      <c r="I561" s="182"/>
      <c r="L561" s="179"/>
      <c r="M561" s="183"/>
      <c r="N561" s="184"/>
      <c r="O561" s="184"/>
      <c r="P561" s="184"/>
      <c r="Q561" s="184"/>
      <c r="R561" s="184"/>
      <c r="S561" s="184"/>
      <c r="T561" s="185"/>
      <c r="AT561" s="180" t="s">
        <v>182</v>
      </c>
      <c r="AU561" s="180" t="s">
        <v>84</v>
      </c>
      <c r="AV561" s="14" t="s">
        <v>82</v>
      </c>
      <c r="AW561" s="14" t="s">
        <v>34</v>
      </c>
      <c r="AX561" s="14" t="s">
        <v>74</v>
      </c>
      <c r="AY561" s="180" t="s">
        <v>171</v>
      </c>
    </row>
    <row r="562" spans="2:51" s="14" customFormat="1" ht="12">
      <c r="B562" s="179"/>
      <c r="D562" s="160" t="s">
        <v>182</v>
      </c>
      <c r="E562" s="180" t="s">
        <v>3</v>
      </c>
      <c r="F562" s="181" t="s">
        <v>3182</v>
      </c>
      <c r="H562" s="180" t="s">
        <v>3</v>
      </c>
      <c r="I562" s="182"/>
      <c r="L562" s="179"/>
      <c r="M562" s="183"/>
      <c r="N562" s="184"/>
      <c r="O562" s="184"/>
      <c r="P562" s="184"/>
      <c r="Q562" s="184"/>
      <c r="R562" s="184"/>
      <c r="S562" s="184"/>
      <c r="T562" s="185"/>
      <c r="AT562" s="180" t="s">
        <v>182</v>
      </c>
      <c r="AU562" s="180" t="s">
        <v>84</v>
      </c>
      <c r="AV562" s="14" t="s">
        <v>82</v>
      </c>
      <c r="AW562" s="14" t="s">
        <v>34</v>
      </c>
      <c r="AX562" s="14" t="s">
        <v>74</v>
      </c>
      <c r="AY562" s="180" t="s">
        <v>171</v>
      </c>
    </row>
    <row r="563" spans="2:51" s="14" customFormat="1" ht="12">
      <c r="B563" s="179"/>
      <c r="D563" s="160" t="s">
        <v>182</v>
      </c>
      <c r="E563" s="180" t="s">
        <v>3</v>
      </c>
      <c r="F563" s="181" t="s">
        <v>3183</v>
      </c>
      <c r="H563" s="180" t="s">
        <v>3</v>
      </c>
      <c r="I563" s="182"/>
      <c r="L563" s="179"/>
      <c r="M563" s="183"/>
      <c r="N563" s="184"/>
      <c r="O563" s="184"/>
      <c r="P563" s="184"/>
      <c r="Q563" s="184"/>
      <c r="R563" s="184"/>
      <c r="S563" s="184"/>
      <c r="T563" s="185"/>
      <c r="AT563" s="180" t="s">
        <v>182</v>
      </c>
      <c r="AU563" s="180" t="s">
        <v>84</v>
      </c>
      <c r="AV563" s="14" t="s">
        <v>82</v>
      </c>
      <c r="AW563" s="14" t="s">
        <v>34</v>
      </c>
      <c r="AX563" s="14" t="s">
        <v>74</v>
      </c>
      <c r="AY563" s="180" t="s">
        <v>171</v>
      </c>
    </row>
    <row r="564" spans="2:51" s="14" customFormat="1" ht="12">
      <c r="B564" s="179"/>
      <c r="D564" s="160" t="s">
        <v>182</v>
      </c>
      <c r="E564" s="180" t="s">
        <v>3</v>
      </c>
      <c r="F564" s="181" t="s">
        <v>3164</v>
      </c>
      <c r="H564" s="180" t="s">
        <v>3</v>
      </c>
      <c r="I564" s="182"/>
      <c r="L564" s="179"/>
      <c r="M564" s="183"/>
      <c r="N564" s="184"/>
      <c r="O564" s="184"/>
      <c r="P564" s="184"/>
      <c r="Q564" s="184"/>
      <c r="R564" s="184"/>
      <c r="S564" s="184"/>
      <c r="T564" s="185"/>
      <c r="AT564" s="180" t="s">
        <v>182</v>
      </c>
      <c r="AU564" s="180" t="s">
        <v>84</v>
      </c>
      <c r="AV564" s="14" t="s">
        <v>82</v>
      </c>
      <c r="AW564" s="14" t="s">
        <v>34</v>
      </c>
      <c r="AX564" s="14" t="s">
        <v>74</v>
      </c>
      <c r="AY564" s="180" t="s">
        <v>171</v>
      </c>
    </row>
    <row r="565" spans="2:51" s="12" customFormat="1" ht="12">
      <c r="B565" s="163"/>
      <c r="D565" s="160" t="s">
        <v>182</v>
      </c>
      <c r="E565" s="164" t="s">
        <v>3</v>
      </c>
      <c r="F565" s="165" t="s">
        <v>82</v>
      </c>
      <c r="H565" s="166">
        <v>1</v>
      </c>
      <c r="I565" s="167"/>
      <c r="L565" s="163"/>
      <c r="M565" s="168"/>
      <c r="N565" s="169"/>
      <c r="O565" s="169"/>
      <c r="P565" s="169"/>
      <c r="Q565" s="169"/>
      <c r="R565" s="169"/>
      <c r="S565" s="169"/>
      <c r="T565" s="170"/>
      <c r="AT565" s="164" t="s">
        <v>182</v>
      </c>
      <c r="AU565" s="164" t="s">
        <v>84</v>
      </c>
      <c r="AV565" s="12" t="s">
        <v>84</v>
      </c>
      <c r="AW565" s="12" t="s">
        <v>34</v>
      </c>
      <c r="AX565" s="12" t="s">
        <v>82</v>
      </c>
      <c r="AY565" s="164" t="s">
        <v>171</v>
      </c>
    </row>
    <row r="566" spans="2:65" s="1" customFormat="1" ht="16.5" customHeight="1">
      <c r="B566" s="147"/>
      <c r="C566" s="148" t="s">
        <v>946</v>
      </c>
      <c r="D566" s="148" t="s">
        <v>173</v>
      </c>
      <c r="E566" s="149" t="s">
        <v>3184</v>
      </c>
      <c r="F566" s="150" t="s">
        <v>3185</v>
      </c>
      <c r="G566" s="151" t="s">
        <v>1259</v>
      </c>
      <c r="H566" s="152">
        <v>1</v>
      </c>
      <c r="I566" s="153"/>
      <c r="J566" s="154">
        <f>ROUND(I566*H566,2)</f>
        <v>0</v>
      </c>
      <c r="K566" s="150" t="s">
        <v>3</v>
      </c>
      <c r="L566" s="32"/>
      <c r="M566" s="155" t="s">
        <v>3</v>
      </c>
      <c r="N566" s="156" t="s">
        <v>45</v>
      </c>
      <c r="O566" s="51"/>
      <c r="P566" s="157">
        <f>O566*H566</f>
        <v>0</v>
      </c>
      <c r="Q566" s="157">
        <v>6E-05</v>
      </c>
      <c r="R566" s="157">
        <f>Q566*H566</f>
        <v>6E-05</v>
      </c>
      <c r="S566" s="157">
        <v>0</v>
      </c>
      <c r="T566" s="158">
        <f>S566*H566</f>
        <v>0</v>
      </c>
      <c r="AR566" s="18" t="s">
        <v>386</v>
      </c>
      <c r="AT566" s="18" t="s">
        <v>173</v>
      </c>
      <c r="AU566" s="18" t="s">
        <v>84</v>
      </c>
      <c r="AY566" s="18" t="s">
        <v>171</v>
      </c>
      <c r="BE566" s="159">
        <f>IF(N566="základní",J566,0)</f>
        <v>0</v>
      </c>
      <c r="BF566" s="159">
        <f>IF(N566="snížená",J566,0)</f>
        <v>0</v>
      </c>
      <c r="BG566" s="159">
        <f>IF(N566="zákl. přenesená",J566,0)</f>
        <v>0</v>
      </c>
      <c r="BH566" s="159">
        <f>IF(N566="sníž. přenesená",J566,0)</f>
        <v>0</v>
      </c>
      <c r="BI566" s="159">
        <f>IF(N566="nulová",J566,0)</f>
        <v>0</v>
      </c>
      <c r="BJ566" s="18" t="s">
        <v>82</v>
      </c>
      <c r="BK566" s="159">
        <f>ROUND(I566*H566,2)</f>
        <v>0</v>
      </c>
      <c r="BL566" s="18" t="s">
        <v>386</v>
      </c>
      <c r="BM566" s="18" t="s">
        <v>3186</v>
      </c>
    </row>
    <row r="567" spans="2:47" s="1" customFormat="1" ht="12">
      <c r="B567" s="32"/>
      <c r="D567" s="160" t="s">
        <v>180</v>
      </c>
      <c r="F567" s="161" t="s">
        <v>3185</v>
      </c>
      <c r="I567" s="93"/>
      <c r="L567" s="32"/>
      <c r="M567" s="162"/>
      <c r="N567" s="51"/>
      <c r="O567" s="51"/>
      <c r="P567" s="51"/>
      <c r="Q567" s="51"/>
      <c r="R567" s="51"/>
      <c r="S567" s="51"/>
      <c r="T567" s="52"/>
      <c r="AT567" s="18" t="s">
        <v>180</v>
      </c>
      <c r="AU567" s="18" t="s">
        <v>84</v>
      </c>
    </row>
    <row r="568" spans="2:51" s="14" customFormat="1" ht="12">
      <c r="B568" s="179"/>
      <c r="D568" s="160" t="s">
        <v>182</v>
      </c>
      <c r="E568" s="180" t="s">
        <v>3</v>
      </c>
      <c r="F568" s="181" t="s">
        <v>3177</v>
      </c>
      <c r="H568" s="180" t="s">
        <v>3</v>
      </c>
      <c r="I568" s="182"/>
      <c r="L568" s="179"/>
      <c r="M568" s="183"/>
      <c r="N568" s="184"/>
      <c r="O568" s="184"/>
      <c r="P568" s="184"/>
      <c r="Q568" s="184"/>
      <c r="R568" s="184"/>
      <c r="S568" s="184"/>
      <c r="T568" s="185"/>
      <c r="AT568" s="180" t="s">
        <v>182</v>
      </c>
      <c r="AU568" s="180" t="s">
        <v>84</v>
      </c>
      <c r="AV568" s="14" t="s">
        <v>82</v>
      </c>
      <c r="AW568" s="14" t="s">
        <v>34</v>
      </c>
      <c r="AX568" s="14" t="s">
        <v>74</v>
      </c>
      <c r="AY568" s="180" t="s">
        <v>171</v>
      </c>
    </row>
    <row r="569" spans="2:51" s="14" customFormat="1" ht="12">
      <c r="B569" s="179"/>
      <c r="D569" s="160" t="s">
        <v>182</v>
      </c>
      <c r="E569" s="180" t="s">
        <v>3</v>
      </c>
      <c r="F569" s="181" t="s">
        <v>3178</v>
      </c>
      <c r="H569" s="180" t="s">
        <v>3</v>
      </c>
      <c r="I569" s="182"/>
      <c r="L569" s="179"/>
      <c r="M569" s="183"/>
      <c r="N569" s="184"/>
      <c r="O569" s="184"/>
      <c r="P569" s="184"/>
      <c r="Q569" s="184"/>
      <c r="R569" s="184"/>
      <c r="S569" s="184"/>
      <c r="T569" s="185"/>
      <c r="AT569" s="180" t="s">
        <v>182</v>
      </c>
      <c r="AU569" s="180" t="s">
        <v>84</v>
      </c>
      <c r="AV569" s="14" t="s">
        <v>82</v>
      </c>
      <c r="AW569" s="14" t="s">
        <v>34</v>
      </c>
      <c r="AX569" s="14" t="s">
        <v>74</v>
      </c>
      <c r="AY569" s="180" t="s">
        <v>171</v>
      </c>
    </row>
    <row r="570" spans="2:51" s="14" customFormat="1" ht="12">
      <c r="B570" s="179"/>
      <c r="D570" s="160" t="s">
        <v>182</v>
      </c>
      <c r="E570" s="180" t="s">
        <v>3</v>
      </c>
      <c r="F570" s="181" t="s">
        <v>3179</v>
      </c>
      <c r="H570" s="180" t="s">
        <v>3</v>
      </c>
      <c r="I570" s="182"/>
      <c r="L570" s="179"/>
      <c r="M570" s="183"/>
      <c r="N570" s="184"/>
      <c r="O570" s="184"/>
      <c r="P570" s="184"/>
      <c r="Q570" s="184"/>
      <c r="R570" s="184"/>
      <c r="S570" s="184"/>
      <c r="T570" s="185"/>
      <c r="AT570" s="180" t="s">
        <v>182</v>
      </c>
      <c r="AU570" s="180" t="s">
        <v>84</v>
      </c>
      <c r="AV570" s="14" t="s">
        <v>82</v>
      </c>
      <c r="AW570" s="14" t="s">
        <v>34</v>
      </c>
      <c r="AX570" s="14" t="s">
        <v>74</v>
      </c>
      <c r="AY570" s="180" t="s">
        <v>171</v>
      </c>
    </row>
    <row r="571" spans="2:51" s="14" customFormat="1" ht="12">
      <c r="B571" s="179"/>
      <c r="D571" s="160" t="s">
        <v>182</v>
      </c>
      <c r="E571" s="180" t="s">
        <v>3</v>
      </c>
      <c r="F571" s="181" t="s">
        <v>3187</v>
      </c>
      <c r="H571" s="180" t="s">
        <v>3</v>
      </c>
      <c r="I571" s="182"/>
      <c r="L571" s="179"/>
      <c r="M571" s="183"/>
      <c r="N571" s="184"/>
      <c r="O571" s="184"/>
      <c r="P571" s="184"/>
      <c r="Q571" s="184"/>
      <c r="R571" s="184"/>
      <c r="S571" s="184"/>
      <c r="T571" s="185"/>
      <c r="AT571" s="180" t="s">
        <v>182</v>
      </c>
      <c r="AU571" s="180" t="s">
        <v>84</v>
      </c>
      <c r="AV571" s="14" t="s">
        <v>82</v>
      </c>
      <c r="AW571" s="14" t="s">
        <v>34</v>
      </c>
      <c r="AX571" s="14" t="s">
        <v>74</v>
      </c>
      <c r="AY571" s="180" t="s">
        <v>171</v>
      </c>
    </row>
    <row r="572" spans="2:51" s="14" customFormat="1" ht="12">
      <c r="B572" s="179"/>
      <c r="D572" s="160" t="s">
        <v>182</v>
      </c>
      <c r="E572" s="180" t="s">
        <v>3</v>
      </c>
      <c r="F572" s="181" t="s">
        <v>3182</v>
      </c>
      <c r="H572" s="180" t="s">
        <v>3</v>
      </c>
      <c r="I572" s="182"/>
      <c r="L572" s="179"/>
      <c r="M572" s="183"/>
      <c r="N572" s="184"/>
      <c r="O572" s="184"/>
      <c r="P572" s="184"/>
      <c r="Q572" s="184"/>
      <c r="R572" s="184"/>
      <c r="S572" s="184"/>
      <c r="T572" s="185"/>
      <c r="AT572" s="180" t="s">
        <v>182</v>
      </c>
      <c r="AU572" s="180" t="s">
        <v>84</v>
      </c>
      <c r="AV572" s="14" t="s">
        <v>82</v>
      </c>
      <c r="AW572" s="14" t="s">
        <v>34</v>
      </c>
      <c r="AX572" s="14" t="s">
        <v>74</v>
      </c>
      <c r="AY572" s="180" t="s">
        <v>171</v>
      </c>
    </row>
    <row r="573" spans="2:51" s="14" customFormat="1" ht="12">
      <c r="B573" s="179"/>
      <c r="D573" s="160" t="s">
        <v>182</v>
      </c>
      <c r="E573" s="180" t="s">
        <v>3</v>
      </c>
      <c r="F573" s="181" t="s">
        <v>3188</v>
      </c>
      <c r="H573" s="180" t="s">
        <v>3</v>
      </c>
      <c r="I573" s="182"/>
      <c r="L573" s="179"/>
      <c r="M573" s="183"/>
      <c r="N573" s="184"/>
      <c r="O573" s="184"/>
      <c r="P573" s="184"/>
      <c r="Q573" s="184"/>
      <c r="R573" s="184"/>
      <c r="S573" s="184"/>
      <c r="T573" s="185"/>
      <c r="AT573" s="180" t="s">
        <v>182</v>
      </c>
      <c r="AU573" s="180" t="s">
        <v>84</v>
      </c>
      <c r="AV573" s="14" t="s">
        <v>82</v>
      </c>
      <c r="AW573" s="14" t="s">
        <v>34</v>
      </c>
      <c r="AX573" s="14" t="s">
        <v>74</v>
      </c>
      <c r="AY573" s="180" t="s">
        <v>171</v>
      </c>
    </row>
    <row r="574" spans="2:51" s="14" customFormat="1" ht="12">
      <c r="B574" s="179"/>
      <c r="D574" s="160" t="s">
        <v>182</v>
      </c>
      <c r="E574" s="180" t="s">
        <v>3</v>
      </c>
      <c r="F574" s="181" t="s">
        <v>3164</v>
      </c>
      <c r="H574" s="180" t="s">
        <v>3</v>
      </c>
      <c r="I574" s="182"/>
      <c r="L574" s="179"/>
      <c r="M574" s="183"/>
      <c r="N574" s="184"/>
      <c r="O574" s="184"/>
      <c r="P574" s="184"/>
      <c r="Q574" s="184"/>
      <c r="R574" s="184"/>
      <c r="S574" s="184"/>
      <c r="T574" s="185"/>
      <c r="AT574" s="180" t="s">
        <v>182</v>
      </c>
      <c r="AU574" s="180" t="s">
        <v>84</v>
      </c>
      <c r="AV574" s="14" t="s">
        <v>82</v>
      </c>
      <c r="AW574" s="14" t="s">
        <v>34</v>
      </c>
      <c r="AX574" s="14" t="s">
        <v>74</v>
      </c>
      <c r="AY574" s="180" t="s">
        <v>171</v>
      </c>
    </row>
    <row r="575" spans="2:51" s="12" customFormat="1" ht="12">
      <c r="B575" s="163"/>
      <c r="D575" s="160" t="s">
        <v>182</v>
      </c>
      <c r="E575" s="164" t="s">
        <v>3</v>
      </c>
      <c r="F575" s="165" t="s">
        <v>82</v>
      </c>
      <c r="H575" s="166">
        <v>1</v>
      </c>
      <c r="I575" s="167"/>
      <c r="L575" s="163"/>
      <c r="M575" s="168"/>
      <c r="N575" s="169"/>
      <c r="O575" s="169"/>
      <c r="P575" s="169"/>
      <c r="Q575" s="169"/>
      <c r="R575" s="169"/>
      <c r="S575" s="169"/>
      <c r="T575" s="170"/>
      <c r="AT575" s="164" t="s">
        <v>182</v>
      </c>
      <c r="AU575" s="164" t="s">
        <v>84</v>
      </c>
      <c r="AV575" s="12" t="s">
        <v>84</v>
      </c>
      <c r="AW575" s="12" t="s">
        <v>34</v>
      </c>
      <c r="AX575" s="12" t="s">
        <v>82</v>
      </c>
      <c r="AY575" s="164" t="s">
        <v>171</v>
      </c>
    </row>
    <row r="576" spans="2:65" s="1" customFormat="1" ht="16.5" customHeight="1">
      <c r="B576" s="147"/>
      <c r="C576" s="148" t="s">
        <v>951</v>
      </c>
      <c r="D576" s="148" t="s">
        <v>173</v>
      </c>
      <c r="E576" s="149" t="s">
        <v>3189</v>
      </c>
      <c r="F576" s="150" t="s">
        <v>3190</v>
      </c>
      <c r="G576" s="151" t="s">
        <v>1259</v>
      </c>
      <c r="H576" s="152">
        <v>1</v>
      </c>
      <c r="I576" s="153"/>
      <c r="J576" s="154">
        <f>ROUND(I576*H576,2)</f>
        <v>0</v>
      </c>
      <c r="K576" s="150" t="s">
        <v>3</v>
      </c>
      <c r="L576" s="32"/>
      <c r="M576" s="155" t="s">
        <v>3</v>
      </c>
      <c r="N576" s="156" t="s">
        <v>45</v>
      </c>
      <c r="O576" s="51"/>
      <c r="P576" s="157">
        <f>O576*H576</f>
        <v>0</v>
      </c>
      <c r="Q576" s="157">
        <v>6E-05</v>
      </c>
      <c r="R576" s="157">
        <f>Q576*H576</f>
        <v>6E-05</v>
      </c>
      <c r="S576" s="157">
        <v>0</v>
      </c>
      <c r="T576" s="158">
        <f>S576*H576</f>
        <v>0</v>
      </c>
      <c r="AR576" s="18" t="s">
        <v>386</v>
      </c>
      <c r="AT576" s="18" t="s">
        <v>173</v>
      </c>
      <c r="AU576" s="18" t="s">
        <v>84</v>
      </c>
      <c r="AY576" s="18" t="s">
        <v>171</v>
      </c>
      <c r="BE576" s="159">
        <f>IF(N576="základní",J576,0)</f>
        <v>0</v>
      </c>
      <c r="BF576" s="159">
        <f>IF(N576="snížená",J576,0)</f>
        <v>0</v>
      </c>
      <c r="BG576" s="159">
        <f>IF(N576="zákl. přenesená",J576,0)</f>
        <v>0</v>
      </c>
      <c r="BH576" s="159">
        <f>IF(N576="sníž. přenesená",J576,0)</f>
        <v>0</v>
      </c>
      <c r="BI576" s="159">
        <f>IF(N576="nulová",J576,0)</f>
        <v>0</v>
      </c>
      <c r="BJ576" s="18" t="s">
        <v>82</v>
      </c>
      <c r="BK576" s="159">
        <f>ROUND(I576*H576,2)</f>
        <v>0</v>
      </c>
      <c r="BL576" s="18" t="s">
        <v>386</v>
      </c>
      <c r="BM576" s="18" t="s">
        <v>3191</v>
      </c>
    </row>
    <row r="577" spans="2:47" s="1" customFormat="1" ht="12">
      <c r="B577" s="32"/>
      <c r="D577" s="160" t="s">
        <v>180</v>
      </c>
      <c r="F577" s="161" t="s">
        <v>3190</v>
      </c>
      <c r="I577" s="93"/>
      <c r="L577" s="32"/>
      <c r="M577" s="162"/>
      <c r="N577" s="51"/>
      <c r="O577" s="51"/>
      <c r="P577" s="51"/>
      <c r="Q577" s="51"/>
      <c r="R577" s="51"/>
      <c r="S577" s="51"/>
      <c r="T577" s="52"/>
      <c r="AT577" s="18" t="s">
        <v>180</v>
      </c>
      <c r="AU577" s="18" t="s">
        <v>84</v>
      </c>
    </row>
    <row r="578" spans="2:51" s="14" customFormat="1" ht="12">
      <c r="B578" s="179"/>
      <c r="D578" s="160" t="s">
        <v>182</v>
      </c>
      <c r="E578" s="180" t="s">
        <v>3</v>
      </c>
      <c r="F578" s="181" t="s">
        <v>3192</v>
      </c>
      <c r="H578" s="180" t="s">
        <v>3</v>
      </c>
      <c r="I578" s="182"/>
      <c r="L578" s="179"/>
      <c r="M578" s="183"/>
      <c r="N578" s="184"/>
      <c r="O578" s="184"/>
      <c r="P578" s="184"/>
      <c r="Q578" s="184"/>
      <c r="R578" s="184"/>
      <c r="S578" s="184"/>
      <c r="T578" s="185"/>
      <c r="AT578" s="180" t="s">
        <v>182</v>
      </c>
      <c r="AU578" s="180" t="s">
        <v>84</v>
      </c>
      <c r="AV578" s="14" t="s">
        <v>82</v>
      </c>
      <c r="AW578" s="14" t="s">
        <v>34</v>
      </c>
      <c r="AX578" s="14" t="s">
        <v>74</v>
      </c>
      <c r="AY578" s="180" t="s">
        <v>171</v>
      </c>
    </row>
    <row r="579" spans="2:51" s="14" customFormat="1" ht="12">
      <c r="B579" s="179"/>
      <c r="D579" s="160" t="s">
        <v>182</v>
      </c>
      <c r="E579" s="180" t="s">
        <v>3</v>
      </c>
      <c r="F579" s="181" t="s">
        <v>3193</v>
      </c>
      <c r="H579" s="180" t="s">
        <v>3</v>
      </c>
      <c r="I579" s="182"/>
      <c r="L579" s="179"/>
      <c r="M579" s="183"/>
      <c r="N579" s="184"/>
      <c r="O579" s="184"/>
      <c r="P579" s="184"/>
      <c r="Q579" s="184"/>
      <c r="R579" s="184"/>
      <c r="S579" s="184"/>
      <c r="T579" s="185"/>
      <c r="AT579" s="180" t="s">
        <v>182</v>
      </c>
      <c r="AU579" s="180" t="s">
        <v>84</v>
      </c>
      <c r="AV579" s="14" t="s">
        <v>82</v>
      </c>
      <c r="AW579" s="14" t="s">
        <v>34</v>
      </c>
      <c r="AX579" s="14" t="s">
        <v>74</v>
      </c>
      <c r="AY579" s="180" t="s">
        <v>171</v>
      </c>
    </row>
    <row r="580" spans="2:51" s="14" customFormat="1" ht="12">
      <c r="B580" s="179"/>
      <c r="D580" s="160" t="s">
        <v>182</v>
      </c>
      <c r="E580" s="180" t="s">
        <v>3</v>
      </c>
      <c r="F580" s="181" t="s">
        <v>3194</v>
      </c>
      <c r="H580" s="180" t="s">
        <v>3</v>
      </c>
      <c r="I580" s="182"/>
      <c r="L580" s="179"/>
      <c r="M580" s="183"/>
      <c r="N580" s="184"/>
      <c r="O580" s="184"/>
      <c r="P580" s="184"/>
      <c r="Q580" s="184"/>
      <c r="R580" s="184"/>
      <c r="S580" s="184"/>
      <c r="T580" s="185"/>
      <c r="AT580" s="180" t="s">
        <v>182</v>
      </c>
      <c r="AU580" s="180" t="s">
        <v>84</v>
      </c>
      <c r="AV580" s="14" t="s">
        <v>82</v>
      </c>
      <c r="AW580" s="14" t="s">
        <v>34</v>
      </c>
      <c r="AX580" s="14" t="s">
        <v>74</v>
      </c>
      <c r="AY580" s="180" t="s">
        <v>171</v>
      </c>
    </row>
    <row r="581" spans="2:51" s="14" customFormat="1" ht="12">
      <c r="B581" s="179"/>
      <c r="D581" s="160" t="s">
        <v>182</v>
      </c>
      <c r="E581" s="180" t="s">
        <v>3</v>
      </c>
      <c r="F581" s="181" t="s">
        <v>3195</v>
      </c>
      <c r="H581" s="180" t="s">
        <v>3</v>
      </c>
      <c r="I581" s="182"/>
      <c r="L581" s="179"/>
      <c r="M581" s="183"/>
      <c r="N581" s="184"/>
      <c r="O581" s="184"/>
      <c r="P581" s="184"/>
      <c r="Q581" s="184"/>
      <c r="R581" s="184"/>
      <c r="S581" s="184"/>
      <c r="T581" s="185"/>
      <c r="AT581" s="180" t="s">
        <v>182</v>
      </c>
      <c r="AU581" s="180" t="s">
        <v>84</v>
      </c>
      <c r="AV581" s="14" t="s">
        <v>82</v>
      </c>
      <c r="AW581" s="14" t="s">
        <v>34</v>
      </c>
      <c r="AX581" s="14" t="s">
        <v>74</v>
      </c>
      <c r="AY581" s="180" t="s">
        <v>171</v>
      </c>
    </row>
    <row r="582" spans="2:51" s="14" customFormat="1" ht="12">
      <c r="B582" s="179"/>
      <c r="D582" s="160" t="s">
        <v>182</v>
      </c>
      <c r="E582" s="180" t="s">
        <v>3</v>
      </c>
      <c r="F582" s="181" t="s">
        <v>3196</v>
      </c>
      <c r="H582" s="180" t="s">
        <v>3</v>
      </c>
      <c r="I582" s="182"/>
      <c r="L582" s="179"/>
      <c r="M582" s="183"/>
      <c r="N582" s="184"/>
      <c r="O582" s="184"/>
      <c r="P582" s="184"/>
      <c r="Q582" s="184"/>
      <c r="R582" s="184"/>
      <c r="S582" s="184"/>
      <c r="T582" s="185"/>
      <c r="AT582" s="180" t="s">
        <v>182</v>
      </c>
      <c r="AU582" s="180" t="s">
        <v>84</v>
      </c>
      <c r="AV582" s="14" t="s">
        <v>82</v>
      </c>
      <c r="AW582" s="14" t="s">
        <v>34</v>
      </c>
      <c r="AX582" s="14" t="s">
        <v>74</v>
      </c>
      <c r="AY582" s="180" t="s">
        <v>171</v>
      </c>
    </row>
    <row r="583" spans="2:51" s="14" customFormat="1" ht="12">
      <c r="B583" s="179"/>
      <c r="D583" s="160" t="s">
        <v>182</v>
      </c>
      <c r="E583" s="180" t="s">
        <v>3</v>
      </c>
      <c r="F583" s="181" t="s">
        <v>3197</v>
      </c>
      <c r="H583" s="180" t="s">
        <v>3</v>
      </c>
      <c r="I583" s="182"/>
      <c r="L583" s="179"/>
      <c r="M583" s="183"/>
      <c r="N583" s="184"/>
      <c r="O583" s="184"/>
      <c r="P583" s="184"/>
      <c r="Q583" s="184"/>
      <c r="R583" s="184"/>
      <c r="S583" s="184"/>
      <c r="T583" s="185"/>
      <c r="AT583" s="180" t="s">
        <v>182</v>
      </c>
      <c r="AU583" s="180" t="s">
        <v>84</v>
      </c>
      <c r="AV583" s="14" t="s">
        <v>82</v>
      </c>
      <c r="AW583" s="14" t="s">
        <v>34</v>
      </c>
      <c r="AX583" s="14" t="s">
        <v>74</v>
      </c>
      <c r="AY583" s="180" t="s">
        <v>171</v>
      </c>
    </row>
    <row r="584" spans="2:51" s="14" customFormat="1" ht="12">
      <c r="B584" s="179"/>
      <c r="D584" s="160" t="s">
        <v>182</v>
      </c>
      <c r="E584" s="180" t="s">
        <v>3</v>
      </c>
      <c r="F584" s="181" t="s">
        <v>3198</v>
      </c>
      <c r="H584" s="180" t="s">
        <v>3</v>
      </c>
      <c r="I584" s="182"/>
      <c r="L584" s="179"/>
      <c r="M584" s="183"/>
      <c r="N584" s="184"/>
      <c r="O584" s="184"/>
      <c r="P584" s="184"/>
      <c r="Q584" s="184"/>
      <c r="R584" s="184"/>
      <c r="S584" s="184"/>
      <c r="T584" s="185"/>
      <c r="AT584" s="180" t="s">
        <v>182</v>
      </c>
      <c r="AU584" s="180" t="s">
        <v>84</v>
      </c>
      <c r="AV584" s="14" t="s">
        <v>82</v>
      </c>
      <c r="AW584" s="14" t="s">
        <v>34</v>
      </c>
      <c r="AX584" s="14" t="s">
        <v>74</v>
      </c>
      <c r="AY584" s="180" t="s">
        <v>171</v>
      </c>
    </row>
    <row r="585" spans="2:51" s="14" customFormat="1" ht="12">
      <c r="B585" s="179"/>
      <c r="D585" s="160" t="s">
        <v>182</v>
      </c>
      <c r="E585" s="180" t="s">
        <v>3</v>
      </c>
      <c r="F585" s="181" t="s">
        <v>3199</v>
      </c>
      <c r="H585" s="180" t="s">
        <v>3</v>
      </c>
      <c r="I585" s="182"/>
      <c r="L585" s="179"/>
      <c r="M585" s="183"/>
      <c r="N585" s="184"/>
      <c r="O585" s="184"/>
      <c r="P585" s="184"/>
      <c r="Q585" s="184"/>
      <c r="R585" s="184"/>
      <c r="S585" s="184"/>
      <c r="T585" s="185"/>
      <c r="AT585" s="180" t="s">
        <v>182</v>
      </c>
      <c r="AU585" s="180" t="s">
        <v>84</v>
      </c>
      <c r="AV585" s="14" t="s">
        <v>82</v>
      </c>
      <c r="AW585" s="14" t="s">
        <v>34</v>
      </c>
      <c r="AX585" s="14" t="s">
        <v>74</v>
      </c>
      <c r="AY585" s="180" t="s">
        <v>171</v>
      </c>
    </row>
    <row r="586" spans="2:51" s="14" customFormat="1" ht="12">
      <c r="B586" s="179"/>
      <c r="D586" s="160" t="s">
        <v>182</v>
      </c>
      <c r="E586" s="180" t="s">
        <v>3</v>
      </c>
      <c r="F586" s="181" t="s">
        <v>3200</v>
      </c>
      <c r="H586" s="180" t="s">
        <v>3</v>
      </c>
      <c r="I586" s="182"/>
      <c r="L586" s="179"/>
      <c r="M586" s="183"/>
      <c r="N586" s="184"/>
      <c r="O586" s="184"/>
      <c r="P586" s="184"/>
      <c r="Q586" s="184"/>
      <c r="R586" s="184"/>
      <c r="S586" s="184"/>
      <c r="T586" s="185"/>
      <c r="AT586" s="180" t="s">
        <v>182</v>
      </c>
      <c r="AU586" s="180" t="s">
        <v>84</v>
      </c>
      <c r="AV586" s="14" t="s">
        <v>82</v>
      </c>
      <c r="AW586" s="14" t="s">
        <v>34</v>
      </c>
      <c r="AX586" s="14" t="s">
        <v>74</v>
      </c>
      <c r="AY586" s="180" t="s">
        <v>171</v>
      </c>
    </row>
    <row r="587" spans="2:51" s="14" customFormat="1" ht="12">
      <c r="B587" s="179"/>
      <c r="D587" s="160" t="s">
        <v>182</v>
      </c>
      <c r="E587" s="180" t="s">
        <v>3</v>
      </c>
      <c r="F587" s="181" t="s">
        <v>3201</v>
      </c>
      <c r="H587" s="180" t="s">
        <v>3</v>
      </c>
      <c r="I587" s="182"/>
      <c r="L587" s="179"/>
      <c r="M587" s="183"/>
      <c r="N587" s="184"/>
      <c r="O587" s="184"/>
      <c r="P587" s="184"/>
      <c r="Q587" s="184"/>
      <c r="R587" s="184"/>
      <c r="S587" s="184"/>
      <c r="T587" s="185"/>
      <c r="AT587" s="180" t="s">
        <v>182</v>
      </c>
      <c r="AU587" s="180" t="s">
        <v>84</v>
      </c>
      <c r="AV587" s="14" t="s">
        <v>82</v>
      </c>
      <c r="AW587" s="14" t="s">
        <v>34</v>
      </c>
      <c r="AX587" s="14" t="s">
        <v>74</v>
      </c>
      <c r="AY587" s="180" t="s">
        <v>171</v>
      </c>
    </row>
    <row r="588" spans="2:51" s="14" customFormat="1" ht="12">
      <c r="B588" s="179"/>
      <c r="D588" s="160" t="s">
        <v>182</v>
      </c>
      <c r="E588" s="180" t="s">
        <v>3</v>
      </c>
      <c r="F588" s="181" t="s">
        <v>3202</v>
      </c>
      <c r="H588" s="180" t="s">
        <v>3</v>
      </c>
      <c r="I588" s="182"/>
      <c r="L588" s="179"/>
      <c r="M588" s="183"/>
      <c r="N588" s="184"/>
      <c r="O588" s="184"/>
      <c r="P588" s="184"/>
      <c r="Q588" s="184"/>
      <c r="R588" s="184"/>
      <c r="S588" s="184"/>
      <c r="T588" s="185"/>
      <c r="AT588" s="180" t="s">
        <v>182</v>
      </c>
      <c r="AU588" s="180" t="s">
        <v>84</v>
      </c>
      <c r="AV588" s="14" t="s">
        <v>82</v>
      </c>
      <c r="AW588" s="14" t="s">
        <v>34</v>
      </c>
      <c r="AX588" s="14" t="s">
        <v>74</v>
      </c>
      <c r="AY588" s="180" t="s">
        <v>171</v>
      </c>
    </row>
    <row r="589" spans="2:51" s="14" customFormat="1" ht="12">
      <c r="B589" s="179"/>
      <c r="D589" s="160" t="s">
        <v>182</v>
      </c>
      <c r="E589" s="180" t="s">
        <v>3</v>
      </c>
      <c r="F589" s="181" t="s">
        <v>3203</v>
      </c>
      <c r="H589" s="180" t="s">
        <v>3</v>
      </c>
      <c r="I589" s="182"/>
      <c r="L589" s="179"/>
      <c r="M589" s="183"/>
      <c r="N589" s="184"/>
      <c r="O589" s="184"/>
      <c r="P589" s="184"/>
      <c r="Q589" s="184"/>
      <c r="R589" s="184"/>
      <c r="S589" s="184"/>
      <c r="T589" s="185"/>
      <c r="AT589" s="180" t="s">
        <v>182</v>
      </c>
      <c r="AU589" s="180" t="s">
        <v>84</v>
      </c>
      <c r="AV589" s="14" t="s">
        <v>82</v>
      </c>
      <c r="AW589" s="14" t="s">
        <v>34</v>
      </c>
      <c r="AX589" s="14" t="s">
        <v>74</v>
      </c>
      <c r="AY589" s="180" t="s">
        <v>171</v>
      </c>
    </row>
    <row r="590" spans="2:51" s="14" customFormat="1" ht="12">
      <c r="B590" s="179"/>
      <c r="D590" s="160" t="s">
        <v>182</v>
      </c>
      <c r="E590" s="180" t="s">
        <v>3</v>
      </c>
      <c r="F590" s="181" t="s">
        <v>3204</v>
      </c>
      <c r="H590" s="180" t="s">
        <v>3</v>
      </c>
      <c r="I590" s="182"/>
      <c r="L590" s="179"/>
      <c r="M590" s="183"/>
      <c r="N590" s="184"/>
      <c r="O590" s="184"/>
      <c r="P590" s="184"/>
      <c r="Q590" s="184"/>
      <c r="R590" s="184"/>
      <c r="S590" s="184"/>
      <c r="T590" s="185"/>
      <c r="AT590" s="180" t="s">
        <v>182</v>
      </c>
      <c r="AU590" s="180" t="s">
        <v>84</v>
      </c>
      <c r="AV590" s="14" t="s">
        <v>82</v>
      </c>
      <c r="AW590" s="14" t="s">
        <v>34</v>
      </c>
      <c r="AX590" s="14" t="s">
        <v>74</v>
      </c>
      <c r="AY590" s="180" t="s">
        <v>171</v>
      </c>
    </row>
    <row r="591" spans="2:51" s="14" customFormat="1" ht="12">
      <c r="B591" s="179"/>
      <c r="D591" s="160" t="s">
        <v>182</v>
      </c>
      <c r="E591" s="180" t="s">
        <v>3</v>
      </c>
      <c r="F591" s="181" t="s">
        <v>3205</v>
      </c>
      <c r="H591" s="180" t="s">
        <v>3</v>
      </c>
      <c r="I591" s="182"/>
      <c r="L591" s="179"/>
      <c r="M591" s="183"/>
      <c r="N591" s="184"/>
      <c r="O591" s="184"/>
      <c r="P591" s="184"/>
      <c r="Q591" s="184"/>
      <c r="R591" s="184"/>
      <c r="S591" s="184"/>
      <c r="T591" s="185"/>
      <c r="AT591" s="180" t="s">
        <v>182</v>
      </c>
      <c r="AU591" s="180" t="s">
        <v>84</v>
      </c>
      <c r="AV591" s="14" t="s">
        <v>82</v>
      </c>
      <c r="AW591" s="14" t="s">
        <v>34</v>
      </c>
      <c r="AX591" s="14" t="s">
        <v>74</v>
      </c>
      <c r="AY591" s="180" t="s">
        <v>171</v>
      </c>
    </row>
    <row r="592" spans="2:51" s="14" customFormat="1" ht="12">
      <c r="B592" s="179"/>
      <c r="D592" s="160" t="s">
        <v>182</v>
      </c>
      <c r="E592" s="180" t="s">
        <v>3</v>
      </c>
      <c r="F592" s="181" t="s">
        <v>3206</v>
      </c>
      <c r="H592" s="180" t="s">
        <v>3</v>
      </c>
      <c r="I592" s="182"/>
      <c r="L592" s="179"/>
      <c r="M592" s="183"/>
      <c r="N592" s="184"/>
      <c r="O592" s="184"/>
      <c r="P592" s="184"/>
      <c r="Q592" s="184"/>
      <c r="R592" s="184"/>
      <c r="S592" s="184"/>
      <c r="T592" s="185"/>
      <c r="AT592" s="180" t="s">
        <v>182</v>
      </c>
      <c r="AU592" s="180" t="s">
        <v>84</v>
      </c>
      <c r="AV592" s="14" t="s">
        <v>82</v>
      </c>
      <c r="AW592" s="14" t="s">
        <v>34</v>
      </c>
      <c r="AX592" s="14" t="s">
        <v>74</v>
      </c>
      <c r="AY592" s="180" t="s">
        <v>171</v>
      </c>
    </row>
    <row r="593" spans="2:51" s="12" customFormat="1" ht="12">
      <c r="B593" s="163"/>
      <c r="D593" s="160" t="s">
        <v>182</v>
      </c>
      <c r="E593" s="164" t="s">
        <v>3</v>
      </c>
      <c r="F593" s="165" t="s">
        <v>82</v>
      </c>
      <c r="H593" s="166">
        <v>1</v>
      </c>
      <c r="I593" s="167"/>
      <c r="L593" s="163"/>
      <c r="M593" s="168"/>
      <c r="N593" s="169"/>
      <c r="O593" s="169"/>
      <c r="P593" s="169"/>
      <c r="Q593" s="169"/>
      <c r="R593" s="169"/>
      <c r="S593" s="169"/>
      <c r="T593" s="170"/>
      <c r="AT593" s="164" t="s">
        <v>182</v>
      </c>
      <c r="AU593" s="164" t="s">
        <v>84</v>
      </c>
      <c r="AV593" s="12" t="s">
        <v>84</v>
      </c>
      <c r="AW593" s="12" t="s">
        <v>34</v>
      </c>
      <c r="AX593" s="12" t="s">
        <v>82</v>
      </c>
      <c r="AY593" s="164" t="s">
        <v>171</v>
      </c>
    </row>
    <row r="594" spans="2:65" s="1" customFormat="1" ht="16.5" customHeight="1">
      <c r="B594" s="147"/>
      <c r="C594" s="148" t="s">
        <v>956</v>
      </c>
      <c r="D594" s="148" t="s">
        <v>173</v>
      </c>
      <c r="E594" s="149" t="s">
        <v>3207</v>
      </c>
      <c r="F594" s="150" t="s">
        <v>3208</v>
      </c>
      <c r="G594" s="151" t="s">
        <v>1259</v>
      </c>
      <c r="H594" s="152">
        <v>1</v>
      </c>
      <c r="I594" s="153"/>
      <c r="J594" s="154">
        <f>ROUND(I594*H594,2)</f>
        <v>0</v>
      </c>
      <c r="K594" s="150" t="s">
        <v>3</v>
      </c>
      <c r="L594" s="32"/>
      <c r="M594" s="155" t="s">
        <v>3</v>
      </c>
      <c r="N594" s="156" t="s">
        <v>45</v>
      </c>
      <c r="O594" s="51"/>
      <c r="P594" s="157">
        <f>O594*H594</f>
        <v>0</v>
      </c>
      <c r="Q594" s="157">
        <v>6E-05</v>
      </c>
      <c r="R594" s="157">
        <f>Q594*H594</f>
        <v>6E-05</v>
      </c>
      <c r="S594" s="157">
        <v>0</v>
      </c>
      <c r="T594" s="158">
        <f>S594*H594</f>
        <v>0</v>
      </c>
      <c r="AR594" s="18" t="s">
        <v>386</v>
      </c>
      <c r="AT594" s="18" t="s">
        <v>173</v>
      </c>
      <c r="AU594" s="18" t="s">
        <v>84</v>
      </c>
      <c r="AY594" s="18" t="s">
        <v>171</v>
      </c>
      <c r="BE594" s="159">
        <f>IF(N594="základní",J594,0)</f>
        <v>0</v>
      </c>
      <c r="BF594" s="159">
        <f>IF(N594="snížená",J594,0)</f>
        <v>0</v>
      </c>
      <c r="BG594" s="159">
        <f>IF(N594="zákl. přenesená",J594,0)</f>
        <v>0</v>
      </c>
      <c r="BH594" s="159">
        <f>IF(N594="sníž. přenesená",J594,0)</f>
        <v>0</v>
      </c>
      <c r="BI594" s="159">
        <f>IF(N594="nulová",J594,0)</f>
        <v>0</v>
      </c>
      <c r="BJ594" s="18" t="s">
        <v>82</v>
      </c>
      <c r="BK594" s="159">
        <f>ROUND(I594*H594,2)</f>
        <v>0</v>
      </c>
      <c r="BL594" s="18" t="s">
        <v>386</v>
      </c>
      <c r="BM594" s="18" t="s">
        <v>3209</v>
      </c>
    </row>
    <row r="595" spans="2:47" s="1" customFormat="1" ht="12">
      <c r="B595" s="32"/>
      <c r="D595" s="160" t="s">
        <v>180</v>
      </c>
      <c r="F595" s="161" t="s">
        <v>3208</v>
      </c>
      <c r="I595" s="93"/>
      <c r="L595" s="32"/>
      <c r="M595" s="162"/>
      <c r="N595" s="51"/>
      <c r="O595" s="51"/>
      <c r="P595" s="51"/>
      <c r="Q595" s="51"/>
      <c r="R595" s="51"/>
      <c r="S595" s="51"/>
      <c r="T595" s="52"/>
      <c r="AT595" s="18" t="s">
        <v>180</v>
      </c>
      <c r="AU595" s="18" t="s">
        <v>84</v>
      </c>
    </row>
    <row r="596" spans="2:51" s="14" customFormat="1" ht="12">
      <c r="B596" s="179"/>
      <c r="D596" s="160" t="s">
        <v>182</v>
      </c>
      <c r="E596" s="180" t="s">
        <v>3</v>
      </c>
      <c r="F596" s="181" t="s">
        <v>3210</v>
      </c>
      <c r="H596" s="180" t="s">
        <v>3</v>
      </c>
      <c r="I596" s="182"/>
      <c r="L596" s="179"/>
      <c r="M596" s="183"/>
      <c r="N596" s="184"/>
      <c r="O596" s="184"/>
      <c r="P596" s="184"/>
      <c r="Q596" s="184"/>
      <c r="R596" s="184"/>
      <c r="S596" s="184"/>
      <c r="T596" s="185"/>
      <c r="AT596" s="180" t="s">
        <v>182</v>
      </c>
      <c r="AU596" s="180" t="s">
        <v>84</v>
      </c>
      <c r="AV596" s="14" t="s">
        <v>82</v>
      </c>
      <c r="AW596" s="14" t="s">
        <v>34</v>
      </c>
      <c r="AX596" s="14" t="s">
        <v>74</v>
      </c>
      <c r="AY596" s="180" t="s">
        <v>171</v>
      </c>
    </row>
    <row r="597" spans="2:51" s="14" customFormat="1" ht="12">
      <c r="B597" s="179"/>
      <c r="D597" s="160" t="s">
        <v>182</v>
      </c>
      <c r="E597" s="180" t="s">
        <v>3</v>
      </c>
      <c r="F597" s="181" t="s">
        <v>3211</v>
      </c>
      <c r="H597" s="180" t="s">
        <v>3</v>
      </c>
      <c r="I597" s="182"/>
      <c r="L597" s="179"/>
      <c r="M597" s="183"/>
      <c r="N597" s="184"/>
      <c r="O597" s="184"/>
      <c r="P597" s="184"/>
      <c r="Q597" s="184"/>
      <c r="R597" s="184"/>
      <c r="S597" s="184"/>
      <c r="T597" s="185"/>
      <c r="AT597" s="180" t="s">
        <v>182</v>
      </c>
      <c r="AU597" s="180" t="s">
        <v>84</v>
      </c>
      <c r="AV597" s="14" t="s">
        <v>82</v>
      </c>
      <c r="AW597" s="14" t="s">
        <v>34</v>
      </c>
      <c r="AX597" s="14" t="s">
        <v>74</v>
      </c>
      <c r="AY597" s="180" t="s">
        <v>171</v>
      </c>
    </row>
    <row r="598" spans="2:51" s="14" customFormat="1" ht="12">
      <c r="B598" s="179"/>
      <c r="D598" s="160" t="s">
        <v>182</v>
      </c>
      <c r="E598" s="180" t="s">
        <v>3</v>
      </c>
      <c r="F598" s="181" t="s">
        <v>3212</v>
      </c>
      <c r="H598" s="180" t="s">
        <v>3</v>
      </c>
      <c r="I598" s="182"/>
      <c r="L598" s="179"/>
      <c r="M598" s="183"/>
      <c r="N598" s="184"/>
      <c r="O598" s="184"/>
      <c r="P598" s="184"/>
      <c r="Q598" s="184"/>
      <c r="R598" s="184"/>
      <c r="S598" s="184"/>
      <c r="T598" s="185"/>
      <c r="AT598" s="180" t="s">
        <v>182</v>
      </c>
      <c r="AU598" s="180" t="s">
        <v>84</v>
      </c>
      <c r="AV598" s="14" t="s">
        <v>82</v>
      </c>
      <c r="AW598" s="14" t="s">
        <v>34</v>
      </c>
      <c r="AX598" s="14" t="s">
        <v>74</v>
      </c>
      <c r="AY598" s="180" t="s">
        <v>171</v>
      </c>
    </row>
    <row r="599" spans="2:51" s="14" customFormat="1" ht="12">
      <c r="B599" s="179"/>
      <c r="D599" s="160" t="s">
        <v>182</v>
      </c>
      <c r="E599" s="180" t="s">
        <v>3</v>
      </c>
      <c r="F599" s="181" t="s">
        <v>3213</v>
      </c>
      <c r="H599" s="180" t="s">
        <v>3</v>
      </c>
      <c r="I599" s="182"/>
      <c r="L599" s="179"/>
      <c r="M599" s="183"/>
      <c r="N599" s="184"/>
      <c r="O599" s="184"/>
      <c r="P599" s="184"/>
      <c r="Q599" s="184"/>
      <c r="R599" s="184"/>
      <c r="S599" s="184"/>
      <c r="T599" s="185"/>
      <c r="AT599" s="180" t="s">
        <v>182</v>
      </c>
      <c r="AU599" s="180" t="s">
        <v>84</v>
      </c>
      <c r="AV599" s="14" t="s">
        <v>82</v>
      </c>
      <c r="AW599" s="14" t="s">
        <v>34</v>
      </c>
      <c r="AX599" s="14" t="s">
        <v>74</v>
      </c>
      <c r="AY599" s="180" t="s">
        <v>171</v>
      </c>
    </row>
    <row r="600" spans="2:51" s="14" customFormat="1" ht="12">
      <c r="B600" s="179"/>
      <c r="D600" s="160" t="s">
        <v>182</v>
      </c>
      <c r="E600" s="180" t="s">
        <v>3</v>
      </c>
      <c r="F600" s="181" t="s">
        <v>3214</v>
      </c>
      <c r="H600" s="180" t="s">
        <v>3</v>
      </c>
      <c r="I600" s="182"/>
      <c r="L600" s="179"/>
      <c r="M600" s="183"/>
      <c r="N600" s="184"/>
      <c r="O600" s="184"/>
      <c r="P600" s="184"/>
      <c r="Q600" s="184"/>
      <c r="R600" s="184"/>
      <c r="S600" s="184"/>
      <c r="T600" s="185"/>
      <c r="AT600" s="180" t="s">
        <v>182</v>
      </c>
      <c r="AU600" s="180" t="s">
        <v>84</v>
      </c>
      <c r="AV600" s="14" t="s">
        <v>82</v>
      </c>
      <c r="AW600" s="14" t="s">
        <v>34</v>
      </c>
      <c r="AX600" s="14" t="s">
        <v>74</v>
      </c>
      <c r="AY600" s="180" t="s">
        <v>171</v>
      </c>
    </row>
    <row r="601" spans="2:51" s="12" customFormat="1" ht="12">
      <c r="B601" s="163"/>
      <c r="D601" s="160" t="s">
        <v>182</v>
      </c>
      <c r="E601" s="164" t="s">
        <v>3</v>
      </c>
      <c r="F601" s="165" t="s">
        <v>82</v>
      </c>
      <c r="H601" s="166">
        <v>1</v>
      </c>
      <c r="I601" s="167"/>
      <c r="L601" s="163"/>
      <c r="M601" s="168"/>
      <c r="N601" s="169"/>
      <c r="O601" s="169"/>
      <c r="P601" s="169"/>
      <c r="Q601" s="169"/>
      <c r="R601" s="169"/>
      <c r="S601" s="169"/>
      <c r="T601" s="170"/>
      <c r="AT601" s="164" t="s">
        <v>182</v>
      </c>
      <c r="AU601" s="164" t="s">
        <v>84</v>
      </c>
      <c r="AV601" s="12" t="s">
        <v>84</v>
      </c>
      <c r="AW601" s="12" t="s">
        <v>34</v>
      </c>
      <c r="AX601" s="12" t="s">
        <v>82</v>
      </c>
      <c r="AY601" s="164" t="s">
        <v>171</v>
      </c>
    </row>
    <row r="602" spans="2:65" s="1" customFormat="1" ht="16.5" customHeight="1">
      <c r="B602" s="147"/>
      <c r="C602" s="148" t="s">
        <v>963</v>
      </c>
      <c r="D602" s="148" t="s">
        <v>173</v>
      </c>
      <c r="E602" s="149" t="s">
        <v>3215</v>
      </c>
      <c r="F602" s="150" t="s">
        <v>3216</v>
      </c>
      <c r="G602" s="151" t="s">
        <v>1259</v>
      </c>
      <c r="H602" s="152">
        <v>1</v>
      </c>
      <c r="I602" s="153"/>
      <c r="J602" s="154">
        <f>ROUND(I602*H602,2)</f>
        <v>0</v>
      </c>
      <c r="K602" s="150" t="s">
        <v>3</v>
      </c>
      <c r="L602" s="32"/>
      <c r="M602" s="155" t="s">
        <v>3</v>
      </c>
      <c r="N602" s="156" t="s">
        <v>45</v>
      </c>
      <c r="O602" s="51"/>
      <c r="P602" s="157">
        <f>O602*H602</f>
        <v>0</v>
      </c>
      <c r="Q602" s="157">
        <v>6E-05</v>
      </c>
      <c r="R602" s="157">
        <f>Q602*H602</f>
        <v>6E-05</v>
      </c>
      <c r="S602" s="157">
        <v>0</v>
      </c>
      <c r="T602" s="158">
        <f>S602*H602</f>
        <v>0</v>
      </c>
      <c r="AR602" s="18" t="s">
        <v>386</v>
      </c>
      <c r="AT602" s="18" t="s">
        <v>173</v>
      </c>
      <c r="AU602" s="18" t="s">
        <v>84</v>
      </c>
      <c r="AY602" s="18" t="s">
        <v>171</v>
      </c>
      <c r="BE602" s="159">
        <f>IF(N602="základní",J602,0)</f>
        <v>0</v>
      </c>
      <c r="BF602" s="159">
        <f>IF(N602="snížená",J602,0)</f>
        <v>0</v>
      </c>
      <c r="BG602" s="159">
        <f>IF(N602="zákl. přenesená",J602,0)</f>
        <v>0</v>
      </c>
      <c r="BH602" s="159">
        <f>IF(N602="sníž. přenesená",J602,0)</f>
        <v>0</v>
      </c>
      <c r="BI602" s="159">
        <f>IF(N602="nulová",J602,0)</f>
        <v>0</v>
      </c>
      <c r="BJ602" s="18" t="s">
        <v>82</v>
      </c>
      <c r="BK602" s="159">
        <f>ROUND(I602*H602,2)</f>
        <v>0</v>
      </c>
      <c r="BL602" s="18" t="s">
        <v>386</v>
      </c>
      <c r="BM602" s="18" t="s">
        <v>3217</v>
      </c>
    </row>
    <row r="603" spans="2:47" s="1" customFormat="1" ht="12">
      <c r="B603" s="32"/>
      <c r="D603" s="160" t="s">
        <v>180</v>
      </c>
      <c r="F603" s="161" t="s">
        <v>3216</v>
      </c>
      <c r="I603" s="93"/>
      <c r="L603" s="32"/>
      <c r="M603" s="162"/>
      <c r="N603" s="51"/>
      <c r="O603" s="51"/>
      <c r="P603" s="51"/>
      <c r="Q603" s="51"/>
      <c r="R603" s="51"/>
      <c r="S603" s="51"/>
      <c r="T603" s="52"/>
      <c r="AT603" s="18" t="s">
        <v>180</v>
      </c>
      <c r="AU603" s="18" t="s">
        <v>84</v>
      </c>
    </row>
    <row r="604" spans="2:51" s="14" customFormat="1" ht="12">
      <c r="B604" s="179"/>
      <c r="D604" s="160" t="s">
        <v>182</v>
      </c>
      <c r="E604" s="180" t="s">
        <v>3</v>
      </c>
      <c r="F604" s="181" t="s">
        <v>3218</v>
      </c>
      <c r="H604" s="180" t="s">
        <v>3</v>
      </c>
      <c r="I604" s="182"/>
      <c r="L604" s="179"/>
      <c r="M604" s="183"/>
      <c r="N604" s="184"/>
      <c r="O604" s="184"/>
      <c r="P604" s="184"/>
      <c r="Q604" s="184"/>
      <c r="R604" s="184"/>
      <c r="S604" s="184"/>
      <c r="T604" s="185"/>
      <c r="AT604" s="180" t="s">
        <v>182</v>
      </c>
      <c r="AU604" s="180" t="s">
        <v>84</v>
      </c>
      <c r="AV604" s="14" t="s">
        <v>82</v>
      </c>
      <c r="AW604" s="14" t="s">
        <v>34</v>
      </c>
      <c r="AX604" s="14" t="s">
        <v>74</v>
      </c>
      <c r="AY604" s="180" t="s">
        <v>171</v>
      </c>
    </row>
    <row r="605" spans="2:51" s="14" customFormat="1" ht="12">
      <c r="B605" s="179"/>
      <c r="D605" s="160" t="s">
        <v>182</v>
      </c>
      <c r="E605" s="180" t="s">
        <v>3</v>
      </c>
      <c r="F605" s="181" t="s">
        <v>3219</v>
      </c>
      <c r="H605" s="180" t="s">
        <v>3</v>
      </c>
      <c r="I605" s="182"/>
      <c r="L605" s="179"/>
      <c r="M605" s="183"/>
      <c r="N605" s="184"/>
      <c r="O605" s="184"/>
      <c r="P605" s="184"/>
      <c r="Q605" s="184"/>
      <c r="R605" s="184"/>
      <c r="S605" s="184"/>
      <c r="T605" s="185"/>
      <c r="AT605" s="180" t="s">
        <v>182</v>
      </c>
      <c r="AU605" s="180" t="s">
        <v>84</v>
      </c>
      <c r="AV605" s="14" t="s">
        <v>82</v>
      </c>
      <c r="AW605" s="14" t="s">
        <v>34</v>
      </c>
      <c r="AX605" s="14" t="s">
        <v>74</v>
      </c>
      <c r="AY605" s="180" t="s">
        <v>171</v>
      </c>
    </row>
    <row r="606" spans="2:51" s="14" customFormat="1" ht="12">
      <c r="B606" s="179"/>
      <c r="D606" s="160" t="s">
        <v>182</v>
      </c>
      <c r="E606" s="180" t="s">
        <v>3</v>
      </c>
      <c r="F606" s="181" t="s">
        <v>3220</v>
      </c>
      <c r="H606" s="180" t="s">
        <v>3</v>
      </c>
      <c r="I606" s="182"/>
      <c r="L606" s="179"/>
      <c r="M606" s="183"/>
      <c r="N606" s="184"/>
      <c r="O606" s="184"/>
      <c r="P606" s="184"/>
      <c r="Q606" s="184"/>
      <c r="R606" s="184"/>
      <c r="S606" s="184"/>
      <c r="T606" s="185"/>
      <c r="AT606" s="180" t="s">
        <v>182</v>
      </c>
      <c r="AU606" s="180" t="s">
        <v>84</v>
      </c>
      <c r="AV606" s="14" t="s">
        <v>82</v>
      </c>
      <c r="AW606" s="14" t="s">
        <v>34</v>
      </c>
      <c r="AX606" s="14" t="s">
        <v>74</v>
      </c>
      <c r="AY606" s="180" t="s">
        <v>171</v>
      </c>
    </row>
    <row r="607" spans="2:51" s="14" customFormat="1" ht="12">
      <c r="B607" s="179"/>
      <c r="D607" s="160" t="s">
        <v>182</v>
      </c>
      <c r="E607" s="180" t="s">
        <v>3</v>
      </c>
      <c r="F607" s="181" t="s">
        <v>3221</v>
      </c>
      <c r="H607" s="180" t="s">
        <v>3</v>
      </c>
      <c r="I607" s="182"/>
      <c r="L607" s="179"/>
      <c r="M607" s="183"/>
      <c r="N607" s="184"/>
      <c r="O607" s="184"/>
      <c r="P607" s="184"/>
      <c r="Q607" s="184"/>
      <c r="R607" s="184"/>
      <c r="S607" s="184"/>
      <c r="T607" s="185"/>
      <c r="AT607" s="180" t="s">
        <v>182</v>
      </c>
      <c r="AU607" s="180" t="s">
        <v>84</v>
      </c>
      <c r="AV607" s="14" t="s">
        <v>82</v>
      </c>
      <c r="AW607" s="14" t="s">
        <v>34</v>
      </c>
      <c r="AX607" s="14" t="s">
        <v>74</v>
      </c>
      <c r="AY607" s="180" t="s">
        <v>171</v>
      </c>
    </row>
    <row r="608" spans="2:51" s="14" customFormat="1" ht="12">
      <c r="B608" s="179"/>
      <c r="D608" s="160" t="s">
        <v>182</v>
      </c>
      <c r="E608" s="180" t="s">
        <v>3</v>
      </c>
      <c r="F608" s="181" t="s">
        <v>1704</v>
      </c>
      <c r="H608" s="180" t="s">
        <v>3</v>
      </c>
      <c r="I608" s="182"/>
      <c r="L608" s="179"/>
      <c r="M608" s="183"/>
      <c r="N608" s="184"/>
      <c r="O608" s="184"/>
      <c r="P608" s="184"/>
      <c r="Q608" s="184"/>
      <c r="R608" s="184"/>
      <c r="S608" s="184"/>
      <c r="T608" s="185"/>
      <c r="AT608" s="180" t="s">
        <v>182</v>
      </c>
      <c r="AU608" s="180" t="s">
        <v>84</v>
      </c>
      <c r="AV608" s="14" t="s">
        <v>82</v>
      </c>
      <c r="AW608" s="14" t="s">
        <v>34</v>
      </c>
      <c r="AX608" s="14" t="s">
        <v>74</v>
      </c>
      <c r="AY608" s="180" t="s">
        <v>171</v>
      </c>
    </row>
    <row r="609" spans="2:51" s="14" customFormat="1" ht="12">
      <c r="B609" s="179"/>
      <c r="D609" s="160" t="s">
        <v>182</v>
      </c>
      <c r="E609" s="180" t="s">
        <v>3</v>
      </c>
      <c r="F609" s="181" t="s">
        <v>3222</v>
      </c>
      <c r="H609" s="180" t="s">
        <v>3</v>
      </c>
      <c r="I609" s="182"/>
      <c r="L609" s="179"/>
      <c r="M609" s="183"/>
      <c r="N609" s="184"/>
      <c r="O609" s="184"/>
      <c r="P609" s="184"/>
      <c r="Q609" s="184"/>
      <c r="R609" s="184"/>
      <c r="S609" s="184"/>
      <c r="T609" s="185"/>
      <c r="AT609" s="180" t="s">
        <v>182</v>
      </c>
      <c r="AU609" s="180" t="s">
        <v>84</v>
      </c>
      <c r="AV609" s="14" t="s">
        <v>82</v>
      </c>
      <c r="AW609" s="14" t="s">
        <v>34</v>
      </c>
      <c r="AX609" s="14" t="s">
        <v>74</v>
      </c>
      <c r="AY609" s="180" t="s">
        <v>171</v>
      </c>
    </row>
    <row r="610" spans="2:51" s="14" customFormat="1" ht="12">
      <c r="B610" s="179"/>
      <c r="D610" s="160" t="s">
        <v>182</v>
      </c>
      <c r="E610" s="180" t="s">
        <v>3</v>
      </c>
      <c r="F610" s="181" t="s">
        <v>3223</v>
      </c>
      <c r="H610" s="180" t="s">
        <v>3</v>
      </c>
      <c r="I610" s="182"/>
      <c r="L610" s="179"/>
      <c r="M610" s="183"/>
      <c r="N610" s="184"/>
      <c r="O610" s="184"/>
      <c r="P610" s="184"/>
      <c r="Q610" s="184"/>
      <c r="R610" s="184"/>
      <c r="S610" s="184"/>
      <c r="T610" s="185"/>
      <c r="AT610" s="180" t="s">
        <v>182</v>
      </c>
      <c r="AU610" s="180" t="s">
        <v>84</v>
      </c>
      <c r="AV610" s="14" t="s">
        <v>82</v>
      </c>
      <c r="AW610" s="14" t="s">
        <v>34</v>
      </c>
      <c r="AX610" s="14" t="s">
        <v>74</v>
      </c>
      <c r="AY610" s="180" t="s">
        <v>171</v>
      </c>
    </row>
    <row r="611" spans="2:51" s="12" customFormat="1" ht="12">
      <c r="B611" s="163"/>
      <c r="D611" s="160" t="s">
        <v>182</v>
      </c>
      <c r="E611" s="164" t="s">
        <v>3</v>
      </c>
      <c r="F611" s="165" t="s">
        <v>82</v>
      </c>
      <c r="H611" s="166">
        <v>1</v>
      </c>
      <c r="I611" s="167"/>
      <c r="L611" s="163"/>
      <c r="M611" s="168"/>
      <c r="N611" s="169"/>
      <c r="O611" s="169"/>
      <c r="P611" s="169"/>
      <c r="Q611" s="169"/>
      <c r="R611" s="169"/>
      <c r="S611" s="169"/>
      <c r="T611" s="170"/>
      <c r="AT611" s="164" t="s">
        <v>182</v>
      </c>
      <c r="AU611" s="164" t="s">
        <v>84</v>
      </c>
      <c r="AV611" s="12" t="s">
        <v>84</v>
      </c>
      <c r="AW611" s="12" t="s">
        <v>34</v>
      </c>
      <c r="AX611" s="12" t="s">
        <v>82</v>
      </c>
      <c r="AY611" s="164" t="s">
        <v>171</v>
      </c>
    </row>
    <row r="612" spans="2:63" s="11" customFormat="1" ht="22.9" customHeight="1">
      <c r="B612" s="134"/>
      <c r="D612" s="135" t="s">
        <v>73</v>
      </c>
      <c r="E612" s="145" t="s">
        <v>1824</v>
      </c>
      <c r="F612" s="145" t="s">
        <v>1825</v>
      </c>
      <c r="I612" s="137"/>
      <c r="J612" s="146">
        <f>BK612</f>
        <v>0</v>
      </c>
      <c r="L612" s="134"/>
      <c r="M612" s="139"/>
      <c r="N612" s="140"/>
      <c r="O612" s="140"/>
      <c r="P612" s="141">
        <f>SUM(P613:P623)</f>
        <v>0</v>
      </c>
      <c r="Q612" s="140"/>
      <c r="R612" s="141">
        <f>SUM(R613:R623)</f>
        <v>2.5258199999999995</v>
      </c>
      <c r="S612" s="140"/>
      <c r="T612" s="142">
        <f>SUM(T613:T623)</f>
        <v>0</v>
      </c>
      <c r="AR612" s="135" t="s">
        <v>84</v>
      </c>
      <c r="AT612" s="143" t="s">
        <v>73</v>
      </c>
      <c r="AU612" s="143" t="s">
        <v>82</v>
      </c>
      <c r="AY612" s="135" t="s">
        <v>171</v>
      </c>
      <c r="BK612" s="144">
        <f>SUM(BK613:BK623)</f>
        <v>0</v>
      </c>
    </row>
    <row r="613" spans="2:65" s="1" customFormat="1" ht="16.5" customHeight="1">
      <c r="B613" s="147"/>
      <c r="C613" s="148" t="s">
        <v>969</v>
      </c>
      <c r="D613" s="148" t="s">
        <v>173</v>
      </c>
      <c r="E613" s="149" t="s">
        <v>1827</v>
      </c>
      <c r="F613" s="150" t="s">
        <v>1828</v>
      </c>
      <c r="G613" s="151" t="s">
        <v>176</v>
      </c>
      <c r="H613" s="152">
        <v>91.1</v>
      </c>
      <c r="I613" s="153"/>
      <c r="J613" s="154">
        <f>ROUND(I613*H613,2)</f>
        <v>0</v>
      </c>
      <c r="K613" s="150" t="s">
        <v>177</v>
      </c>
      <c r="L613" s="32"/>
      <c r="M613" s="155" t="s">
        <v>3</v>
      </c>
      <c r="N613" s="156" t="s">
        <v>45</v>
      </c>
      <c r="O613" s="51"/>
      <c r="P613" s="157">
        <f>O613*H613</f>
        <v>0</v>
      </c>
      <c r="Q613" s="157">
        <v>0.0003</v>
      </c>
      <c r="R613" s="157">
        <f>Q613*H613</f>
        <v>0.027329999999999997</v>
      </c>
      <c r="S613" s="157">
        <v>0</v>
      </c>
      <c r="T613" s="158">
        <f>S613*H613</f>
        <v>0</v>
      </c>
      <c r="AR613" s="18" t="s">
        <v>386</v>
      </c>
      <c r="AT613" s="18" t="s">
        <v>173</v>
      </c>
      <c r="AU613" s="18" t="s">
        <v>84</v>
      </c>
      <c r="AY613" s="18" t="s">
        <v>171</v>
      </c>
      <c r="BE613" s="159">
        <f>IF(N613="základní",J613,0)</f>
        <v>0</v>
      </c>
      <c r="BF613" s="159">
        <f>IF(N613="snížená",J613,0)</f>
        <v>0</v>
      </c>
      <c r="BG613" s="159">
        <f>IF(N613="zákl. přenesená",J613,0)</f>
        <v>0</v>
      </c>
      <c r="BH613" s="159">
        <f>IF(N613="sníž. přenesená",J613,0)</f>
        <v>0</v>
      </c>
      <c r="BI613" s="159">
        <f>IF(N613="nulová",J613,0)</f>
        <v>0</v>
      </c>
      <c r="BJ613" s="18" t="s">
        <v>82</v>
      </c>
      <c r="BK613" s="159">
        <f>ROUND(I613*H613,2)</f>
        <v>0</v>
      </c>
      <c r="BL613" s="18" t="s">
        <v>386</v>
      </c>
      <c r="BM613" s="18" t="s">
        <v>3224</v>
      </c>
    </row>
    <row r="614" spans="2:47" s="1" customFormat="1" ht="12">
      <c r="B614" s="32"/>
      <c r="D614" s="160" t="s">
        <v>180</v>
      </c>
      <c r="F614" s="161" t="s">
        <v>1830</v>
      </c>
      <c r="I614" s="93"/>
      <c r="L614" s="32"/>
      <c r="M614" s="162"/>
      <c r="N614" s="51"/>
      <c r="O614" s="51"/>
      <c r="P614" s="51"/>
      <c r="Q614" s="51"/>
      <c r="R614" s="51"/>
      <c r="S614" s="51"/>
      <c r="T614" s="52"/>
      <c r="AT614" s="18" t="s">
        <v>180</v>
      </c>
      <c r="AU614" s="18" t="s">
        <v>84</v>
      </c>
    </row>
    <row r="615" spans="2:65" s="1" customFormat="1" ht="16.5" customHeight="1">
      <c r="B615" s="147"/>
      <c r="C615" s="148" t="s">
        <v>975</v>
      </c>
      <c r="D615" s="148" t="s">
        <v>173</v>
      </c>
      <c r="E615" s="149" t="s">
        <v>1834</v>
      </c>
      <c r="F615" s="150" t="s">
        <v>1835</v>
      </c>
      <c r="G615" s="151" t="s">
        <v>176</v>
      </c>
      <c r="H615" s="152">
        <v>91.1</v>
      </c>
      <c r="I615" s="153"/>
      <c r="J615" s="154">
        <f>ROUND(I615*H615,2)</f>
        <v>0</v>
      </c>
      <c r="K615" s="150" t="s">
        <v>177</v>
      </c>
      <c r="L615" s="32"/>
      <c r="M615" s="155" t="s">
        <v>3</v>
      </c>
      <c r="N615" s="156" t="s">
        <v>45</v>
      </c>
      <c r="O615" s="51"/>
      <c r="P615" s="157">
        <f>O615*H615</f>
        <v>0</v>
      </c>
      <c r="Q615" s="157">
        <v>0.0063</v>
      </c>
      <c r="R615" s="157">
        <f>Q615*H615</f>
        <v>0.5739299999999999</v>
      </c>
      <c r="S615" s="157">
        <v>0</v>
      </c>
      <c r="T615" s="158">
        <f>S615*H615</f>
        <v>0</v>
      </c>
      <c r="AR615" s="18" t="s">
        <v>386</v>
      </c>
      <c r="AT615" s="18" t="s">
        <v>173</v>
      </c>
      <c r="AU615" s="18" t="s">
        <v>84</v>
      </c>
      <c r="AY615" s="18" t="s">
        <v>171</v>
      </c>
      <c r="BE615" s="159">
        <f>IF(N615="základní",J615,0)</f>
        <v>0</v>
      </c>
      <c r="BF615" s="159">
        <f>IF(N615="snížená",J615,0)</f>
        <v>0</v>
      </c>
      <c r="BG615" s="159">
        <f>IF(N615="zákl. přenesená",J615,0)</f>
        <v>0</v>
      </c>
      <c r="BH615" s="159">
        <f>IF(N615="sníž. přenesená",J615,0)</f>
        <v>0</v>
      </c>
      <c r="BI615" s="159">
        <f>IF(N615="nulová",J615,0)</f>
        <v>0</v>
      </c>
      <c r="BJ615" s="18" t="s">
        <v>82</v>
      </c>
      <c r="BK615" s="159">
        <f>ROUND(I615*H615,2)</f>
        <v>0</v>
      </c>
      <c r="BL615" s="18" t="s">
        <v>386</v>
      </c>
      <c r="BM615" s="18" t="s">
        <v>3225</v>
      </c>
    </row>
    <row r="616" spans="2:47" s="1" customFormat="1" ht="12">
      <c r="B616" s="32"/>
      <c r="D616" s="160" t="s">
        <v>180</v>
      </c>
      <c r="F616" s="161" t="s">
        <v>1837</v>
      </c>
      <c r="I616" s="93"/>
      <c r="L616" s="32"/>
      <c r="M616" s="162"/>
      <c r="N616" s="51"/>
      <c r="O616" s="51"/>
      <c r="P616" s="51"/>
      <c r="Q616" s="51"/>
      <c r="R616" s="51"/>
      <c r="S616" s="51"/>
      <c r="T616" s="52"/>
      <c r="AT616" s="18" t="s">
        <v>180</v>
      </c>
      <c r="AU616" s="18" t="s">
        <v>84</v>
      </c>
    </row>
    <row r="617" spans="2:51" s="14" customFormat="1" ht="12">
      <c r="B617" s="179"/>
      <c r="D617" s="160" t="s">
        <v>182</v>
      </c>
      <c r="E617" s="180" t="s">
        <v>3</v>
      </c>
      <c r="F617" s="181" t="s">
        <v>913</v>
      </c>
      <c r="H617" s="180" t="s">
        <v>3</v>
      </c>
      <c r="I617" s="182"/>
      <c r="L617" s="179"/>
      <c r="M617" s="183"/>
      <c r="N617" s="184"/>
      <c r="O617" s="184"/>
      <c r="P617" s="184"/>
      <c r="Q617" s="184"/>
      <c r="R617" s="184"/>
      <c r="S617" s="184"/>
      <c r="T617" s="185"/>
      <c r="AT617" s="180" t="s">
        <v>182</v>
      </c>
      <c r="AU617" s="180" t="s">
        <v>84</v>
      </c>
      <c r="AV617" s="14" t="s">
        <v>82</v>
      </c>
      <c r="AW617" s="14" t="s">
        <v>34</v>
      </c>
      <c r="AX617" s="14" t="s">
        <v>74</v>
      </c>
      <c r="AY617" s="180" t="s">
        <v>171</v>
      </c>
    </row>
    <row r="618" spans="2:51" s="12" customFormat="1" ht="12">
      <c r="B618" s="163"/>
      <c r="D618" s="160" t="s">
        <v>182</v>
      </c>
      <c r="E618" s="164" t="s">
        <v>3</v>
      </c>
      <c r="F618" s="165" t="s">
        <v>3226</v>
      </c>
      <c r="H618" s="166">
        <v>91.1</v>
      </c>
      <c r="I618" s="167"/>
      <c r="L618" s="163"/>
      <c r="M618" s="168"/>
      <c r="N618" s="169"/>
      <c r="O618" s="169"/>
      <c r="P618" s="169"/>
      <c r="Q618" s="169"/>
      <c r="R618" s="169"/>
      <c r="S618" s="169"/>
      <c r="T618" s="170"/>
      <c r="AT618" s="164" t="s">
        <v>182</v>
      </c>
      <c r="AU618" s="164" t="s">
        <v>84</v>
      </c>
      <c r="AV618" s="12" t="s">
        <v>84</v>
      </c>
      <c r="AW618" s="12" t="s">
        <v>34</v>
      </c>
      <c r="AX618" s="12" t="s">
        <v>82</v>
      </c>
      <c r="AY618" s="164" t="s">
        <v>171</v>
      </c>
    </row>
    <row r="619" spans="2:65" s="1" customFormat="1" ht="16.5" customHeight="1">
      <c r="B619" s="147"/>
      <c r="C619" s="189" t="s">
        <v>978</v>
      </c>
      <c r="D619" s="189" t="s">
        <v>408</v>
      </c>
      <c r="E619" s="190" t="s">
        <v>1839</v>
      </c>
      <c r="F619" s="191" t="s">
        <v>1840</v>
      </c>
      <c r="G619" s="192" t="s">
        <v>176</v>
      </c>
      <c r="H619" s="193">
        <v>106.92</v>
      </c>
      <c r="I619" s="194"/>
      <c r="J619" s="195">
        <f>ROUND(I619*H619,2)</f>
        <v>0</v>
      </c>
      <c r="K619" s="191" t="s">
        <v>177</v>
      </c>
      <c r="L619" s="196"/>
      <c r="M619" s="197" t="s">
        <v>3</v>
      </c>
      <c r="N619" s="198" t="s">
        <v>45</v>
      </c>
      <c r="O619" s="51"/>
      <c r="P619" s="157">
        <f>O619*H619</f>
        <v>0</v>
      </c>
      <c r="Q619" s="157">
        <v>0.018</v>
      </c>
      <c r="R619" s="157">
        <f>Q619*H619</f>
        <v>1.9245599999999998</v>
      </c>
      <c r="S619" s="157">
        <v>0</v>
      </c>
      <c r="T619" s="158">
        <f>S619*H619</f>
        <v>0</v>
      </c>
      <c r="AR619" s="18" t="s">
        <v>506</v>
      </c>
      <c r="AT619" s="18" t="s">
        <v>408</v>
      </c>
      <c r="AU619" s="18" t="s">
        <v>84</v>
      </c>
      <c r="AY619" s="18" t="s">
        <v>171</v>
      </c>
      <c r="BE619" s="159">
        <f>IF(N619="základní",J619,0)</f>
        <v>0</v>
      </c>
      <c r="BF619" s="159">
        <f>IF(N619="snížená",J619,0)</f>
        <v>0</v>
      </c>
      <c r="BG619" s="159">
        <f>IF(N619="zákl. přenesená",J619,0)</f>
        <v>0</v>
      </c>
      <c r="BH619" s="159">
        <f>IF(N619="sníž. přenesená",J619,0)</f>
        <v>0</v>
      </c>
      <c r="BI619" s="159">
        <f>IF(N619="nulová",J619,0)</f>
        <v>0</v>
      </c>
      <c r="BJ619" s="18" t="s">
        <v>82</v>
      </c>
      <c r="BK619" s="159">
        <f>ROUND(I619*H619,2)</f>
        <v>0</v>
      </c>
      <c r="BL619" s="18" t="s">
        <v>386</v>
      </c>
      <c r="BM619" s="18" t="s">
        <v>3227</v>
      </c>
    </row>
    <row r="620" spans="2:47" s="1" customFormat="1" ht="12">
      <c r="B620" s="32"/>
      <c r="D620" s="160" t="s">
        <v>180</v>
      </c>
      <c r="F620" s="161" t="s">
        <v>1840</v>
      </c>
      <c r="I620" s="93"/>
      <c r="L620" s="32"/>
      <c r="M620" s="162"/>
      <c r="N620" s="51"/>
      <c r="O620" s="51"/>
      <c r="P620" s="51"/>
      <c r="Q620" s="51"/>
      <c r="R620" s="51"/>
      <c r="S620" s="51"/>
      <c r="T620" s="52"/>
      <c r="AT620" s="18" t="s">
        <v>180</v>
      </c>
      <c r="AU620" s="18" t="s">
        <v>84</v>
      </c>
    </row>
    <row r="621" spans="2:51" s="12" customFormat="1" ht="12">
      <c r="B621" s="163"/>
      <c r="D621" s="160" t="s">
        <v>182</v>
      </c>
      <c r="F621" s="165" t="s">
        <v>2999</v>
      </c>
      <c r="H621" s="166">
        <v>106.92</v>
      </c>
      <c r="I621" s="167"/>
      <c r="L621" s="163"/>
      <c r="M621" s="168"/>
      <c r="N621" s="169"/>
      <c r="O621" s="169"/>
      <c r="P621" s="169"/>
      <c r="Q621" s="169"/>
      <c r="R621" s="169"/>
      <c r="S621" s="169"/>
      <c r="T621" s="170"/>
      <c r="AT621" s="164" t="s">
        <v>182</v>
      </c>
      <c r="AU621" s="164" t="s">
        <v>84</v>
      </c>
      <c r="AV621" s="12" t="s">
        <v>84</v>
      </c>
      <c r="AW621" s="12" t="s">
        <v>4</v>
      </c>
      <c r="AX621" s="12" t="s">
        <v>82</v>
      </c>
      <c r="AY621" s="164" t="s">
        <v>171</v>
      </c>
    </row>
    <row r="622" spans="2:65" s="1" customFormat="1" ht="16.5" customHeight="1">
      <c r="B622" s="147"/>
      <c r="C622" s="148" t="s">
        <v>988</v>
      </c>
      <c r="D622" s="148" t="s">
        <v>173</v>
      </c>
      <c r="E622" s="149" t="s">
        <v>1849</v>
      </c>
      <c r="F622" s="150" t="s">
        <v>1850</v>
      </c>
      <c r="G622" s="151" t="s">
        <v>235</v>
      </c>
      <c r="H622" s="152">
        <v>2.526</v>
      </c>
      <c r="I622" s="153"/>
      <c r="J622" s="154">
        <f>ROUND(I622*H622,2)</f>
        <v>0</v>
      </c>
      <c r="K622" s="150" t="s">
        <v>177</v>
      </c>
      <c r="L622" s="32"/>
      <c r="M622" s="155" t="s">
        <v>3</v>
      </c>
      <c r="N622" s="156" t="s">
        <v>45</v>
      </c>
      <c r="O622" s="51"/>
      <c r="P622" s="157">
        <f>O622*H622</f>
        <v>0</v>
      </c>
      <c r="Q622" s="157">
        <v>0</v>
      </c>
      <c r="R622" s="157">
        <f>Q622*H622</f>
        <v>0</v>
      </c>
      <c r="S622" s="157">
        <v>0</v>
      </c>
      <c r="T622" s="158">
        <f>S622*H622</f>
        <v>0</v>
      </c>
      <c r="AR622" s="18" t="s">
        <v>386</v>
      </c>
      <c r="AT622" s="18" t="s">
        <v>173</v>
      </c>
      <c r="AU622" s="18" t="s">
        <v>84</v>
      </c>
      <c r="AY622" s="18" t="s">
        <v>171</v>
      </c>
      <c r="BE622" s="159">
        <f>IF(N622="základní",J622,0)</f>
        <v>0</v>
      </c>
      <c r="BF622" s="159">
        <f>IF(N622="snížená",J622,0)</f>
        <v>0</v>
      </c>
      <c r="BG622" s="159">
        <f>IF(N622="zákl. přenesená",J622,0)</f>
        <v>0</v>
      </c>
      <c r="BH622" s="159">
        <f>IF(N622="sníž. přenesená",J622,0)</f>
        <v>0</v>
      </c>
      <c r="BI622" s="159">
        <f>IF(N622="nulová",J622,0)</f>
        <v>0</v>
      </c>
      <c r="BJ622" s="18" t="s">
        <v>82</v>
      </c>
      <c r="BK622" s="159">
        <f>ROUND(I622*H622,2)</f>
        <v>0</v>
      </c>
      <c r="BL622" s="18" t="s">
        <v>386</v>
      </c>
      <c r="BM622" s="18" t="s">
        <v>3228</v>
      </c>
    </row>
    <row r="623" spans="2:47" s="1" customFormat="1" ht="19.5">
      <c r="B623" s="32"/>
      <c r="D623" s="160" t="s">
        <v>180</v>
      </c>
      <c r="F623" s="161" t="s">
        <v>1852</v>
      </c>
      <c r="I623" s="93"/>
      <c r="L623" s="32"/>
      <c r="M623" s="162"/>
      <c r="N623" s="51"/>
      <c r="O623" s="51"/>
      <c r="P623" s="51"/>
      <c r="Q623" s="51"/>
      <c r="R623" s="51"/>
      <c r="S623" s="51"/>
      <c r="T623" s="52"/>
      <c r="AT623" s="18" t="s">
        <v>180</v>
      </c>
      <c r="AU623" s="18" t="s">
        <v>84</v>
      </c>
    </row>
    <row r="624" spans="2:63" s="11" customFormat="1" ht="22.9" customHeight="1">
      <c r="B624" s="134"/>
      <c r="D624" s="135" t="s">
        <v>73</v>
      </c>
      <c r="E624" s="145" t="s">
        <v>1896</v>
      </c>
      <c r="F624" s="145" t="s">
        <v>1897</v>
      </c>
      <c r="I624" s="137"/>
      <c r="J624" s="146">
        <f>BK624</f>
        <v>0</v>
      </c>
      <c r="L624" s="134"/>
      <c r="M624" s="139"/>
      <c r="N624" s="140"/>
      <c r="O624" s="140"/>
      <c r="P624" s="141">
        <f>SUM(P625:P649)</f>
        <v>0</v>
      </c>
      <c r="Q624" s="140"/>
      <c r="R624" s="141">
        <f>SUM(R625:R649)</f>
        <v>0.054866</v>
      </c>
      <c r="S624" s="140"/>
      <c r="T624" s="142">
        <f>SUM(T625:T649)</f>
        <v>0</v>
      </c>
      <c r="AR624" s="135" t="s">
        <v>84</v>
      </c>
      <c r="AT624" s="143" t="s">
        <v>73</v>
      </c>
      <c r="AU624" s="143" t="s">
        <v>82</v>
      </c>
      <c r="AY624" s="135" t="s">
        <v>171</v>
      </c>
      <c r="BK624" s="144">
        <f>SUM(BK625:BK649)</f>
        <v>0</v>
      </c>
    </row>
    <row r="625" spans="2:65" s="1" customFormat="1" ht="16.5" customHeight="1">
      <c r="B625" s="147"/>
      <c r="C625" s="148" t="s">
        <v>991</v>
      </c>
      <c r="D625" s="148" t="s">
        <v>173</v>
      </c>
      <c r="E625" s="149" t="s">
        <v>1899</v>
      </c>
      <c r="F625" s="150" t="s">
        <v>1900</v>
      </c>
      <c r="G625" s="151" t="s">
        <v>176</v>
      </c>
      <c r="H625" s="152">
        <v>6.1</v>
      </c>
      <c r="I625" s="153"/>
      <c r="J625" s="154">
        <f>ROUND(I625*H625,2)</f>
        <v>0</v>
      </c>
      <c r="K625" s="150" t="s">
        <v>177</v>
      </c>
      <c r="L625" s="32"/>
      <c r="M625" s="155" t="s">
        <v>3</v>
      </c>
      <c r="N625" s="156" t="s">
        <v>45</v>
      </c>
      <c r="O625" s="51"/>
      <c r="P625" s="157">
        <f>O625*H625</f>
        <v>0</v>
      </c>
      <c r="Q625" s="157">
        <v>0</v>
      </c>
      <c r="R625" s="157">
        <f>Q625*H625</f>
        <v>0</v>
      </c>
      <c r="S625" s="157">
        <v>0</v>
      </c>
      <c r="T625" s="158">
        <f>S625*H625</f>
        <v>0</v>
      </c>
      <c r="AR625" s="18" t="s">
        <v>386</v>
      </c>
      <c r="AT625" s="18" t="s">
        <v>173</v>
      </c>
      <c r="AU625" s="18" t="s">
        <v>84</v>
      </c>
      <c r="AY625" s="18" t="s">
        <v>171</v>
      </c>
      <c r="BE625" s="159">
        <f>IF(N625="základní",J625,0)</f>
        <v>0</v>
      </c>
      <c r="BF625" s="159">
        <f>IF(N625="snížená",J625,0)</f>
        <v>0</v>
      </c>
      <c r="BG625" s="159">
        <f>IF(N625="zákl. přenesená",J625,0)</f>
        <v>0</v>
      </c>
      <c r="BH625" s="159">
        <f>IF(N625="sníž. přenesená",J625,0)</f>
        <v>0</v>
      </c>
      <c r="BI625" s="159">
        <f>IF(N625="nulová",J625,0)</f>
        <v>0</v>
      </c>
      <c r="BJ625" s="18" t="s">
        <v>82</v>
      </c>
      <c r="BK625" s="159">
        <f>ROUND(I625*H625,2)</f>
        <v>0</v>
      </c>
      <c r="BL625" s="18" t="s">
        <v>386</v>
      </c>
      <c r="BM625" s="18" t="s">
        <v>3229</v>
      </c>
    </row>
    <row r="626" spans="2:47" s="1" customFormat="1" ht="12">
      <c r="B626" s="32"/>
      <c r="D626" s="160" t="s">
        <v>180</v>
      </c>
      <c r="F626" s="161" t="s">
        <v>1902</v>
      </c>
      <c r="I626" s="93"/>
      <c r="L626" s="32"/>
      <c r="M626" s="162"/>
      <c r="N626" s="51"/>
      <c r="O626" s="51"/>
      <c r="P626" s="51"/>
      <c r="Q626" s="51"/>
      <c r="R626" s="51"/>
      <c r="S626" s="51"/>
      <c r="T626" s="52"/>
      <c r="AT626" s="18" t="s">
        <v>180</v>
      </c>
      <c r="AU626" s="18" t="s">
        <v>84</v>
      </c>
    </row>
    <row r="627" spans="2:51" s="14" customFormat="1" ht="12">
      <c r="B627" s="179"/>
      <c r="D627" s="160" t="s">
        <v>182</v>
      </c>
      <c r="E627" s="180" t="s">
        <v>3</v>
      </c>
      <c r="F627" s="181" t="s">
        <v>2828</v>
      </c>
      <c r="H627" s="180" t="s">
        <v>3</v>
      </c>
      <c r="I627" s="182"/>
      <c r="L627" s="179"/>
      <c r="M627" s="183"/>
      <c r="N627" s="184"/>
      <c r="O627" s="184"/>
      <c r="P627" s="184"/>
      <c r="Q627" s="184"/>
      <c r="R627" s="184"/>
      <c r="S627" s="184"/>
      <c r="T627" s="185"/>
      <c r="AT627" s="180" t="s">
        <v>182</v>
      </c>
      <c r="AU627" s="180" t="s">
        <v>84</v>
      </c>
      <c r="AV627" s="14" t="s">
        <v>82</v>
      </c>
      <c r="AW627" s="14" t="s">
        <v>34</v>
      </c>
      <c r="AX627" s="14" t="s">
        <v>74</v>
      </c>
      <c r="AY627" s="180" t="s">
        <v>171</v>
      </c>
    </row>
    <row r="628" spans="2:51" s="12" customFormat="1" ht="12">
      <c r="B628" s="163"/>
      <c r="D628" s="160" t="s">
        <v>182</v>
      </c>
      <c r="E628" s="164" t="s">
        <v>3</v>
      </c>
      <c r="F628" s="165" t="s">
        <v>3230</v>
      </c>
      <c r="H628" s="166">
        <v>6.1</v>
      </c>
      <c r="I628" s="167"/>
      <c r="L628" s="163"/>
      <c r="M628" s="168"/>
      <c r="N628" s="169"/>
      <c r="O628" s="169"/>
      <c r="P628" s="169"/>
      <c r="Q628" s="169"/>
      <c r="R628" s="169"/>
      <c r="S628" s="169"/>
      <c r="T628" s="170"/>
      <c r="AT628" s="164" t="s">
        <v>182</v>
      </c>
      <c r="AU628" s="164" t="s">
        <v>84</v>
      </c>
      <c r="AV628" s="12" t="s">
        <v>84</v>
      </c>
      <c r="AW628" s="12" t="s">
        <v>34</v>
      </c>
      <c r="AX628" s="12" t="s">
        <v>82</v>
      </c>
      <c r="AY628" s="164" t="s">
        <v>171</v>
      </c>
    </row>
    <row r="629" spans="2:65" s="1" customFormat="1" ht="16.5" customHeight="1">
      <c r="B629" s="147"/>
      <c r="C629" s="148" t="s">
        <v>996</v>
      </c>
      <c r="D629" s="148" t="s">
        <v>173</v>
      </c>
      <c r="E629" s="149" t="s">
        <v>3231</v>
      </c>
      <c r="F629" s="150" t="s">
        <v>3232</v>
      </c>
      <c r="G629" s="151" t="s">
        <v>187</v>
      </c>
      <c r="H629" s="152">
        <v>11.2</v>
      </c>
      <c r="I629" s="153"/>
      <c r="J629" s="154">
        <f>ROUND(I629*H629,2)</f>
        <v>0</v>
      </c>
      <c r="K629" s="150" t="s">
        <v>177</v>
      </c>
      <c r="L629" s="32"/>
      <c r="M629" s="155" t="s">
        <v>3</v>
      </c>
      <c r="N629" s="156" t="s">
        <v>45</v>
      </c>
      <c r="O629" s="51"/>
      <c r="P629" s="157">
        <f>O629*H629</f>
        <v>0</v>
      </c>
      <c r="Q629" s="157">
        <v>2E-05</v>
      </c>
      <c r="R629" s="157">
        <f>Q629*H629</f>
        <v>0.000224</v>
      </c>
      <c r="S629" s="157">
        <v>0</v>
      </c>
      <c r="T629" s="158">
        <f>S629*H629</f>
        <v>0</v>
      </c>
      <c r="AR629" s="18" t="s">
        <v>386</v>
      </c>
      <c r="AT629" s="18" t="s">
        <v>173</v>
      </c>
      <c r="AU629" s="18" t="s">
        <v>84</v>
      </c>
      <c r="AY629" s="18" t="s">
        <v>171</v>
      </c>
      <c r="BE629" s="159">
        <f>IF(N629="základní",J629,0)</f>
        <v>0</v>
      </c>
      <c r="BF629" s="159">
        <f>IF(N629="snížená",J629,0)</f>
        <v>0</v>
      </c>
      <c r="BG629" s="159">
        <f>IF(N629="zákl. přenesená",J629,0)</f>
        <v>0</v>
      </c>
      <c r="BH629" s="159">
        <f>IF(N629="sníž. přenesená",J629,0)</f>
        <v>0</v>
      </c>
      <c r="BI629" s="159">
        <f>IF(N629="nulová",J629,0)</f>
        <v>0</v>
      </c>
      <c r="BJ629" s="18" t="s">
        <v>82</v>
      </c>
      <c r="BK629" s="159">
        <f>ROUND(I629*H629,2)</f>
        <v>0</v>
      </c>
      <c r="BL629" s="18" t="s">
        <v>386</v>
      </c>
      <c r="BM629" s="18" t="s">
        <v>3233</v>
      </c>
    </row>
    <row r="630" spans="2:47" s="1" customFormat="1" ht="12">
      <c r="B630" s="32"/>
      <c r="D630" s="160" t="s">
        <v>180</v>
      </c>
      <c r="F630" s="161" t="s">
        <v>3234</v>
      </c>
      <c r="I630" s="93"/>
      <c r="L630" s="32"/>
      <c r="M630" s="162"/>
      <c r="N630" s="51"/>
      <c r="O630" s="51"/>
      <c r="P630" s="51"/>
      <c r="Q630" s="51"/>
      <c r="R630" s="51"/>
      <c r="S630" s="51"/>
      <c r="T630" s="52"/>
      <c r="AT630" s="18" t="s">
        <v>180</v>
      </c>
      <c r="AU630" s="18" t="s">
        <v>84</v>
      </c>
    </row>
    <row r="631" spans="2:51" s="12" customFormat="1" ht="12">
      <c r="B631" s="163"/>
      <c r="D631" s="160" t="s">
        <v>182</v>
      </c>
      <c r="E631" s="164" t="s">
        <v>3</v>
      </c>
      <c r="F631" s="165" t="s">
        <v>3235</v>
      </c>
      <c r="H631" s="166">
        <v>11.2</v>
      </c>
      <c r="I631" s="167"/>
      <c r="L631" s="163"/>
      <c r="M631" s="168"/>
      <c r="N631" s="169"/>
      <c r="O631" s="169"/>
      <c r="P631" s="169"/>
      <c r="Q631" s="169"/>
      <c r="R631" s="169"/>
      <c r="S631" s="169"/>
      <c r="T631" s="170"/>
      <c r="AT631" s="164" t="s">
        <v>182</v>
      </c>
      <c r="AU631" s="164" t="s">
        <v>84</v>
      </c>
      <c r="AV631" s="12" t="s">
        <v>84</v>
      </c>
      <c r="AW631" s="12" t="s">
        <v>34</v>
      </c>
      <c r="AX631" s="12" t="s">
        <v>82</v>
      </c>
      <c r="AY631" s="164" t="s">
        <v>171</v>
      </c>
    </row>
    <row r="632" spans="2:65" s="1" customFormat="1" ht="16.5" customHeight="1">
      <c r="B632" s="147"/>
      <c r="C632" s="148" t="s">
        <v>1001</v>
      </c>
      <c r="D632" s="148" t="s">
        <v>173</v>
      </c>
      <c r="E632" s="149" t="s">
        <v>1916</v>
      </c>
      <c r="F632" s="150" t="s">
        <v>1917</v>
      </c>
      <c r="G632" s="151" t="s">
        <v>176</v>
      </c>
      <c r="H632" s="152">
        <v>6.1</v>
      </c>
      <c r="I632" s="153"/>
      <c r="J632" s="154">
        <f>ROUND(I632*H632,2)</f>
        <v>0</v>
      </c>
      <c r="K632" s="150" t="s">
        <v>177</v>
      </c>
      <c r="L632" s="32"/>
      <c r="M632" s="155" t="s">
        <v>3</v>
      </c>
      <c r="N632" s="156" t="s">
        <v>45</v>
      </c>
      <c r="O632" s="51"/>
      <c r="P632" s="157">
        <f>O632*H632</f>
        <v>0</v>
      </c>
      <c r="Q632" s="157">
        <v>0</v>
      </c>
      <c r="R632" s="157">
        <f>Q632*H632</f>
        <v>0</v>
      </c>
      <c r="S632" s="157">
        <v>0</v>
      </c>
      <c r="T632" s="158">
        <f>S632*H632</f>
        <v>0</v>
      </c>
      <c r="AR632" s="18" t="s">
        <v>386</v>
      </c>
      <c r="AT632" s="18" t="s">
        <v>173</v>
      </c>
      <c r="AU632" s="18" t="s">
        <v>84</v>
      </c>
      <c r="AY632" s="18" t="s">
        <v>171</v>
      </c>
      <c r="BE632" s="159">
        <f>IF(N632="základní",J632,0)</f>
        <v>0</v>
      </c>
      <c r="BF632" s="159">
        <f>IF(N632="snížená",J632,0)</f>
        <v>0</v>
      </c>
      <c r="BG632" s="159">
        <f>IF(N632="zákl. přenesená",J632,0)</f>
        <v>0</v>
      </c>
      <c r="BH632" s="159">
        <f>IF(N632="sníž. přenesená",J632,0)</f>
        <v>0</v>
      </c>
      <c r="BI632" s="159">
        <f>IF(N632="nulová",J632,0)</f>
        <v>0</v>
      </c>
      <c r="BJ632" s="18" t="s">
        <v>82</v>
      </c>
      <c r="BK632" s="159">
        <f>ROUND(I632*H632,2)</f>
        <v>0</v>
      </c>
      <c r="BL632" s="18" t="s">
        <v>386</v>
      </c>
      <c r="BM632" s="18" t="s">
        <v>3236</v>
      </c>
    </row>
    <row r="633" spans="2:47" s="1" customFormat="1" ht="12">
      <c r="B633" s="32"/>
      <c r="D633" s="160" t="s">
        <v>180</v>
      </c>
      <c r="F633" s="161" t="s">
        <v>1919</v>
      </c>
      <c r="I633" s="93"/>
      <c r="L633" s="32"/>
      <c r="M633" s="162"/>
      <c r="N633" s="51"/>
      <c r="O633" s="51"/>
      <c r="P633" s="51"/>
      <c r="Q633" s="51"/>
      <c r="R633" s="51"/>
      <c r="S633" s="51"/>
      <c r="T633" s="52"/>
      <c r="AT633" s="18" t="s">
        <v>180</v>
      </c>
      <c r="AU633" s="18" t="s">
        <v>84</v>
      </c>
    </row>
    <row r="634" spans="2:65" s="1" customFormat="1" ht="16.5" customHeight="1">
      <c r="B634" s="147"/>
      <c r="C634" s="148" t="s">
        <v>1006</v>
      </c>
      <c r="D634" s="148" t="s">
        <v>173</v>
      </c>
      <c r="E634" s="149" t="s">
        <v>1935</v>
      </c>
      <c r="F634" s="150" t="s">
        <v>1936</v>
      </c>
      <c r="G634" s="151" t="s">
        <v>1259</v>
      </c>
      <c r="H634" s="152">
        <v>2</v>
      </c>
      <c r="I634" s="153"/>
      <c r="J634" s="154">
        <f>ROUND(I634*H634,2)</f>
        <v>0</v>
      </c>
      <c r="K634" s="150" t="s">
        <v>177</v>
      </c>
      <c r="L634" s="32"/>
      <c r="M634" s="155" t="s">
        <v>3</v>
      </c>
      <c r="N634" s="156" t="s">
        <v>45</v>
      </c>
      <c r="O634" s="51"/>
      <c r="P634" s="157">
        <f>O634*H634</f>
        <v>0</v>
      </c>
      <c r="Q634" s="157">
        <v>0.00591</v>
      </c>
      <c r="R634" s="157">
        <f>Q634*H634</f>
        <v>0.01182</v>
      </c>
      <c r="S634" s="157">
        <v>0</v>
      </c>
      <c r="T634" s="158">
        <f>S634*H634</f>
        <v>0</v>
      </c>
      <c r="AR634" s="18" t="s">
        <v>386</v>
      </c>
      <c r="AT634" s="18" t="s">
        <v>173</v>
      </c>
      <c r="AU634" s="18" t="s">
        <v>84</v>
      </c>
      <c r="AY634" s="18" t="s">
        <v>171</v>
      </c>
      <c r="BE634" s="159">
        <f>IF(N634="základní",J634,0)</f>
        <v>0</v>
      </c>
      <c r="BF634" s="159">
        <f>IF(N634="snížená",J634,0)</f>
        <v>0</v>
      </c>
      <c r="BG634" s="159">
        <f>IF(N634="zákl. přenesená",J634,0)</f>
        <v>0</v>
      </c>
      <c r="BH634" s="159">
        <f>IF(N634="sníž. přenesená",J634,0)</f>
        <v>0</v>
      </c>
      <c r="BI634" s="159">
        <f>IF(N634="nulová",J634,0)</f>
        <v>0</v>
      </c>
      <c r="BJ634" s="18" t="s">
        <v>82</v>
      </c>
      <c r="BK634" s="159">
        <f>ROUND(I634*H634,2)</f>
        <v>0</v>
      </c>
      <c r="BL634" s="18" t="s">
        <v>386</v>
      </c>
      <c r="BM634" s="18" t="s">
        <v>3237</v>
      </c>
    </row>
    <row r="635" spans="2:47" s="1" customFormat="1" ht="12">
      <c r="B635" s="32"/>
      <c r="D635" s="160" t="s">
        <v>180</v>
      </c>
      <c r="F635" s="161" t="s">
        <v>1938</v>
      </c>
      <c r="I635" s="93"/>
      <c r="L635" s="32"/>
      <c r="M635" s="162"/>
      <c r="N635" s="51"/>
      <c r="O635" s="51"/>
      <c r="P635" s="51"/>
      <c r="Q635" s="51"/>
      <c r="R635" s="51"/>
      <c r="S635" s="51"/>
      <c r="T635" s="52"/>
      <c r="AT635" s="18" t="s">
        <v>180</v>
      </c>
      <c r="AU635" s="18" t="s">
        <v>84</v>
      </c>
    </row>
    <row r="636" spans="2:51" s="14" customFormat="1" ht="12">
      <c r="B636" s="179"/>
      <c r="D636" s="160" t="s">
        <v>182</v>
      </c>
      <c r="E636" s="180" t="s">
        <v>3</v>
      </c>
      <c r="F636" s="181" t="s">
        <v>3238</v>
      </c>
      <c r="H636" s="180" t="s">
        <v>3</v>
      </c>
      <c r="I636" s="182"/>
      <c r="L636" s="179"/>
      <c r="M636" s="183"/>
      <c r="N636" s="184"/>
      <c r="O636" s="184"/>
      <c r="P636" s="184"/>
      <c r="Q636" s="184"/>
      <c r="R636" s="184"/>
      <c r="S636" s="184"/>
      <c r="T636" s="185"/>
      <c r="AT636" s="180" t="s">
        <v>182</v>
      </c>
      <c r="AU636" s="180" t="s">
        <v>84</v>
      </c>
      <c r="AV636" s="14" t="s">
        <v>82</v>
      </c>
      <c r="AW636" s="14" t="s">
        <v>34</v>
      </c>
      <c r="AX636" s="14" t="s">
        <v>74</v>
      </c>
      <c r="AY636" s="180" t="s">
        <v>171</v>
      </c>
    </row>
    <row r="637" spans="2:51" s="12" customFormat="1" ht="12">
      <c r="B637" s="163"/>
      <c r="D637" s="160" t="s">
        <v>182</v>
      </c>
      <c r="E637" s="164" t="s">
        <v>3</v>
      </c>
      <c r="F637" s="165" t="s">
        <v>84</v>
      </c>
      <c r="H637" s="166">
        <v>2</v>
      </c>
      <c r="I637" s="167"/>
      <c r="L637" s="163"/>
      <c r="M637" s="168"/>
      <c r="N637" s="169"/>
      <c r="O637" s="169"/>
      <c r="P637" s="169"/>
      <c r="Q637" s="169"/>
      <c r="R637" s="169"/>
      <c r="S637" s="169"/>
      <c r="T637" s="170"/>
      <c r="AT637" s="164" t="s">
        <v>182</v>
      </c>
      <c r="AU637" s="164" t="s">
        <v>84</v>
      </c>
      <c r="AV637" s="12" t="s">
        <v>84</v>
      </c>
      <c r="AW637" s="12" t="s">
        <v>34</v>
      </c>
      <c r="AX637" s="12" t="s">
        <v>82</v>
      </c>
      <c r="AY637" s="164" t="s">
        <v>171</v>
      </c>
    </row>
    <row r="638" spans="2:65" s="1" customFormat="1" ht="16.5" customHeight="1">
      <c r="B638" s="147"/>
      <c r="C638" s="148" t="s">
        <v>1009</v>
      </c>
      <c r="D638" s="148" t="s">
        <v>173</v>
      </c>
      <c r="E638" s="149" t="s">
        <v>1940</v>
      </c>
      <c r="F638" s="150" t="s">
        <v>1941</v>
      </c>
      <c r="G638" s="151" t="s">
        <v>176</v>
      </c>
      <c r="H638" s="152">
        <v>6.1</v>
      </c>
      <c r="I638" s="153"/>
      <c r="J638" s="154">
        <f>ROUND(I638*H638,2)</f>
        <v>0</v>
      </c>
      <c r="K638" s="150" t="s">
        <v>177</v>
      </c>
      <c r="L638" s="32"/>
      <c r="M638" s="155" t="s">
        <v>3</v>
      </c>
      <c r="N638" s="156" t="s">
        <v>45</v>
      </c>
      <c r="O638" s="51"/>
      <c r="P638" s="157">
        <f>O638*H638</f>
        <v>0</v>
      </c>
      <c r="Q638" s="157">
        <v>0.00054</v>
      </c>
      <c r="R638" s="157">
        <f>Q638*H638</f>
        <v>0.003294</v>
      </c>
      <c r="S638" s="157">
        <v>0</v>
      </c>
      <c r="T638" s="158">
        <f>S638*H638</f>
        <v>0</v>
      </c>
      <c r="AR638" s="18" t="s">
        <v>386</v>
      </c>
      <c r="AT638" s="18" t="s">
        <v>173</v>
      </c>
      <c r="AU638" s="18" t="s">
        <v>84</v>
      </c>
      <c r="AY638" s="18" t="s">
        <v>171</v>
      </c>
      <c r="BE638" s="159">
        <f>IF(N638="základní",J638,0)</f>
        <v>0</v>
      </c>
      <c r="BF638" s="159">
        <f>IF(N638="snížená",J638,0)</f>
        <v>0</v>
      </c>
      <c r="BG638" s="159">
        <f>IF(N638="zákl. přenesená",J638,0)</f>
        <v>0</v>
      </c>
      <c r="BH638" s="159">
        <f>IF(N638="sníž. přenesená",J638,0)</f>
        <v>0</v>
      </c>
      <c r="BI638" s="159">
        <f>IF(N638="nulová",J638,0)</f>
        <v>0</v>
      </c>
      <c r="BJ638" s="18" t="s">
        <v>82</v>
      </c>
      <c r="BK638" s="159">
        <f>ROUND(I638*H638,2)</f>
        <v>0</v>
      </c>
      <c r="BL638" s="18" t="s">
        <v>386</v>
      </c>
      <c r="BM638" s="18" t="s">
        <v>3239</v>
      </c>
    </row>
    <row r="639" spans="2:47" s="1" customFormat="1" ht="12">
      <c r="B639" s="32"/>
      <c r="D639" s="160" t="s">
        <v>180</v>
      </c>
      <c r="F639" s="161" t="s">
        <v>1943</v>
      </c>
      <c r="I639" s="93"/>
      <c r="L639" s="32"/>
      <c r="M639" s="162"/>
      <c r="N639" s="51"/>
      <c r="O639" s="51"/>
      <c r="P639" s="51"/>
      <c r="Q639" s="51"/>
      <c r="R639" s="51"/>
      <c r="S639" s="51"/>
      <c r="T639" s="52"/>
      <c r="AT639" s="18" t="s">
        <v>180</v>
      </c>
      <c r="AU639" s="18" t="s">
        <v>84</v>
      </c>
    </row>
    <row r="640" spans="2:65" s="1" customFormat="1" ht="16.5" customHeight="1">
      <c r="B640" s="147"/>
      <c r="C640" s="148" t="s">
        <v>1018</v>
      </c>
      <c r="D640" s="148" t="s">
        <v>173</v>
      </c>
      <c r="E640" s="149" t="s">
        <v>1945</v>
      </c>
      <c r="F640" s="150" t="s">
        <v>1946</v>
      </c>
      <c r="G640" s="151" t="s">
        <v>176</v>
      </c>
      <c r="H640" s="152">
        <v>6.1</v>
      </c>
      <c r="I640" s="153"/>
      <c r="J640" s="154">
        <f>ROUND(I640*H640,2)</f>
        <v>0</v>
      </c>
      <c r="K640" s="150" t="s">
        <v>177</v>
      </c>
      <c r="L640" s="32"/>
      <c r="M640" s="155" t="s">
        <v>3</v>
      </c>
      <c r="N640" s="156" t="s">
        <v>45</v>
      </c>
      <c r="O640" s="51"/>
      <c r="P640" s="157">
        <f>O640*H640</f>
        <v>0</v>
      </c>
      <c r="Q640" s="157">
        <v>0.0048</v>
      </c>
      <c r="R640" s="157">
        <f>Q640*H640</f>
        <v>0.029279999999999997</v>
      </c>
      <c r="S640" s="157">
        <v>0</v>
      </c>
      <c r="T640" s="158">
        <f>S640*H640</f>
        <v>0</v>
      </c>
      <c r="AR640" s="18" t="s">
        <v>386</v>
      </c>
      <c r="AT640" s="18" t="s">
        <v>173</v>
      </c>
      <c r="AU640" s="18" t="s">
        <v>84</v>
      </c>
      <c r="AY640" s="18" t="s">
        <v>171</v>
      </c>
      <c r="BE640" s="159">
        <f>IF(N640="základní",J640,0)</f>
        <v>0</v>
      </c>
      <c r="BF640" s="159">
        <f>IF(N640="snížená",J640,0)</f>
        <v>0</v>
      </c>
      <c r="BG640" s="159">
        <f>IF(N640="zákl. přenesená",J640,0)</f>
        <v>0</v>
      </c>
      <c r="BH640" s="159">
        <f>IF(N640="sníž. přenesená",J640,0)</f>
        <v>0</v>
      </c>
      <c r="BI640" s="159">
        <f>IF(N640="nulová",J640,0)</f>
        <v>0</v>
      </c>
      <c r="BJ640" s="18" t="s">
        <v>82</v>
      </c>
      <c r="BK640" s="159">
        <f>ROUND(I640*H640,2)</f>
        <v>0</v>
      </c>
      <c r="BL640" s="18" t="s">
        <v>386</v>
      </c>
      <c r="BM640" s="18" t="s">
        <v>3240</v>
      </c>
    </row>
    <row r="641" spans="2:47" s="1" customFormat="1" ht="12">
      <c r="B641" s="32"/>
      <c r="D641" s="160" t="s">
        <v>180</v>
      </c>
      <c r="F641" s="161" t="s">
        <v>1948</v>
      </c>
      <c r="I641" s="93"/>
      <c r="L641" s="32"/>
      <c r="M641" s="162"/>
      <c r="N641" s="51"/>
      <c r="O641" s="51"/>
      <c r="P641" s="51"/>
      <c r="Q641" s="51"/>
      <c r="R641" s="51"/>
      <c r="S641" s="51"/>
      <c r="T641" s="52"/>
      <c r="AT641" s="18" t="s">
        <v>180</v>
      </c>
      <c r="AU641" s="18" t="s">
        <v>84</v>
      </c>
    </row>
    <row r="642" spans="2:65" s="1" customFormat="1" ht="16.5" customHeight="1">
      <c r="B642" s="147"/>
      <c r="C642" s="148" t="s">
        <v>1022</v>
      </c>
      <c r="D642" s="148" t="s">
        <v>173</v>
      </c>
      <c r="E642" s="149" t="s">
        <v>1950</v>
      </c>
      <c r="F642" s="150" t="s">
        <v>4378</v>
      </c>
      <c r="G642" s="151" t="s">
        <v>176</v>
      </c>
      <c r="H642" s="152">
        <v>6.1</v>
      </c>
      <c r="I642" s="153"/>
      <c r="J642" s="154">
        <f>ROUND(I642*H642,2)</f>
        <v>0</v>
      </c>
      <c r="K642" s="150" t="s">
        <v>177</v>
      </c>
      <c r="L642" s="32"/>
      <c r="M642" s="155" t="s">
        <v>3</v>
      </c>
      <c r="N642" s="156" t="s">
        <v>45</v>
      </c>
      <c r="O642" s="51"/>
      <c r="P642" s="157">
        <f>O642*H642</f>
        <v>0</v>
      </c>
      <c r="Q642" s="157">
        <v>8E-05</v>
      </c>
      <c r="R642" s="157">
        <f>Q642*H642</f>
        <v>0.000488</v>
      </c>
      <c r="S642" s="157">
        <v>0</v>
      </c>
      <c r="T642" s="158">
        <f>S642*H642</f>
        <v>0</v>
      </c>
      <c r="AR642" s="18" t="s">
        <v>386</v>
      </c>
      <c r="AT642" s="18" t="s">
        <v>173</v>
      </c>
      <c r="AU642" s="18" t="s">
        <v>84</v>
      </c>
      <c r="AY642" s="18" t="s">
        <v>171</v>
      </c>
      <c r="BE642" s="159">
        <f>IF(N642="základní",J642,0)</f>
        <v>0</v>
      </c>
      <c r="BF642" s="159">
        <f>IF(N642="snížená",J642,0)</f>
        <v>0</v>
      </c>
      <c r="BG642" s="159">
        <f>IF(N642="zákl. přenesená",J642,0)</f>
        <v>0</v>
      </c>
      <c r="BH642" s="159">
        <f>IF(N642="sníž. přenesená",J642,0)</f>
        <v>0</v>
      </c>
      <c r="BI642" s="159">
        <f>IF(N642="nulová",J642,0)</f>
        <v>0</v>
      </c>
      <c r="BJ642" s="18" t="s">
        <v>82</v>
      </c>
      <c r="BK642" s="159">
        <f>ROUND(I642*H642,2)</f>
        <v>0</v>
      </c>
      <c r="BL642" s="18" t="s">
        <v>386</v>
      </c>
      <c r="BM642" s="18" t="s">
        <v>3241</v>
      </c>
    </row>
    <row r="643" spans="2:47" s="1" customFormat="1" ht="12">
      <c r="B643" s="32"/>
      <c r="D643" s="160" t="s">
        <v>180</v>
      </c>
      <c r="F643" s="161" t="s">
        <v>1952</v>
      </c>
      <c r="I643" s="93"/>
      <c r="L643" s="32"/>
      <c r="M643" s="162"/>
      <c r="N643" s="51"/>
      <c r="O643" s="51"/>
      <c r="P643" s="51"/>
      <c r="Q643" s="51"/>
      <c r="R643" s="51"/>
      <c r="S643" s="51"/>
      <c r="T643" s="52"/>
      <c r="AT643" s="18" t="s">
        <v>180</v>
      </c>
      <c r="AU643" s="18" t="s">
        <v>84</v>
      </c>
    </row>
    <row r="644" spans="2:65" s="1" customFormat="1" ht="16.5" customHeight="1">
      <c r="B644" s="147"/>
      <c r="C644" s="148" t="s">
        <v>1028</v>
      </c>
      <c r="D644" s="148" t="s">
        <v>173</v>
      </c>
      <c r="E644" s="149" t="s">
        <v>1954</v>
      </c>
      <c r="F644" s="150" t="s">
        <v>1955</v>
      </c>
      <c r="G644" s="151" t="s">
        <v>176</v>
      </c>
      <c r="H644" s="152">
        <v>6.1</v>
      </c>
      <c r="I644" s="153"/>
      <c r="J644" s="154">
        <f>ROUND(I644*H644,2)</f>
        <v>0</v>
      </c>
      <c r="K644" s="150" t="s">
        <v>177</v>
      </c>
      <c r="L644" s="32"/>
      <c r="M644" s="155" t="s">
        <v>3</v>
      </c>
      <c r="N644" s="156" t="s">
        <v>45</v>
      </c>
      <c r="O644" s="51"/>
      <c r="P644" s="157">
        <f>O644*H644</f>
        <v>0</v>
      </c>
      <c r="Q644" s="157">
        <v>0.0014</v>
      </c>
      <c r="R644" s="157">
        <f>Q644*H644</f>
        <v>0.008539999999999999</v>
      </c>
      <c r="S644" s="157">
        <v>0</v>
      </c>
      <c r="T644" s="158">
        <f>S644*H644</f>
        <v>0</v>
      </c>
      <c r="AR644" s="18" t="s">
        <v>386</v>
      </c>
      <c r="AT644" s="18" t="s">
        <v>173</v>
      </c>
      <c r="AU644" s="18" t="s">
        <v>84</v>
      </c>
      <c r="AY644" s="18" t="s">
        <v>171</v>
      </c>
      <c r="BE644" s="159">
        <f>IF(N644="základní",J644,0)</f>
        <v>0</v>
      </c>
      <c r="BF644" s="159">
        <f>IF(N644="snížená",J644,0)</f>
        <v>0</v>
      </c>
      <c r="BG644" s="159">
        <f>IF(N644="zákl. přenesená",J644,0)</f>
        <v>0</v>
      </c>
      <c r="BH644" s="159">
        <f>IF(N644="sníž. přenesená",J644,0)</f>
        <v>0</v>
      </c>
      <c r="BI644" s="159">
        <f>IF(N644="nulová",J644,0)</f>
        <v>0</v>
      </c>
      <c r="BJ644" s="18" t="s">
        <v>82</v>
      </c>
      <c r="BK644" s="159">
        <f>ROUND(I644*H644,2)</f>
        <v>0</v>
      </c>
      <c r="BL644" s="18" t="s">
        <v>386</v>
      </c>
      <c r="BM644" s="18" t="s">
        <v>3242</v>
      </c>
    </row>
    <row r="645" spans="2:47" s="1" customFormat="1" ht="12">
      <c r="B645" s="32"/>
      <c r="D645" s="160" t="s">
        <v>180</v>
      </c>
      <c r="F645" s="161" t="s">
        <v>1957</v>
      </c>
      <c r="I645" s="93"/>
      <c r="L645" s="32"/>
      <c r="M645" s="162"/>
      <c r="N645" s="51"/>
      <c r="O645" s="51"/>
      <c r="P645" s="51"/>
      <c r="Q645" s="51"/>
      <c r="R645" s="51"/>
      <c r="S645" s="51"/>
      <c r="T645" s="52"/>
      <c r="AT645" s="18" t="s">
        <v>180</v>
      </c>
      <c r="AU645" s="18" t="s">
        <v>84</v>
      </c>
    </row>
    <row r="646" spans="2:65" s="1" customFormat="1" ht="16.5" customHeight="1">
      <c r="B646" s="147"/>
      <c r="C646" s="148" t="s">
        <v>1034</v>
      </c>
      <c r="D646" s="148" t="s">
        <v>173</v>
      </c>
      <c r="E646" s="149" t="s">
        <v>1959</v>
      </c>
      <c r="F646" s="150" t="s">
        <v>1960</v>
      </c>
      <c r="G646" s="151" t="s">
        <v>176</v>
      </c>
      <c r="H646" s="152">
        <v>6.1</v>
      </c>
      <c r="I646" s="153"/>
      <c r="J646" s="154">
        <f>ROUND(I646*H646,2)</f>
        <v>0</v>
      </c>
      <c r="K646" s="150" t="s">
        <v>177</v>
      </c>
      <c r="L646" s="32"/>
      <c r="M646" s="155" t="s">
        <v>3</v>
      </c>
      <c r="N646" s="156" t="s">
        <v>45</v>
      </c>
      <c r="O646" s="51"/>
      <c r="P646" s="157">
        <f>O646*H646</f>
        <v>0</v>
      </c>
      <c r="Q646" s="157">
        <v>0.0002</v>
      </c>
      <c r="R646" s="157">
        <f>Q646*H646</f>
        <v>0.00122</v>
      </c>
      <c r="S646" s="157">
        <v>0</v>
      </c>
      <c r="T646" s="158">
        <f>S646*H646</f>
        <v>0</v>
      </c>
      <c r="AR646" s="18" t="s">
        <v>386</v>
      </c>
      <c r="AT646" s="18" t="s">
        <v>173</v>
      </c>
      <c r="AU646" s="18" t="s">
        <v>84</v>
      </c>
      <c r="AY646" s="18" t="s">
        <v>171</v>
      </c>
      <c r="BE646" s="159">
        <f>IF(N646="základní",J646,0)</f>
        <v>0</v>
      </c>
      <c r="BF646" s="159">
        <f>IF(N646="snížená",J646,0)</f>
        <v>0</v>
      </c>
      <c r="BG646" s="159">
        <f>IF(N646="zákl. přenesená",J646,0)</f>
        <v>0</v>
      </c>
      <c r="BH646" s="159">
        <f>IF(N646="sníž. přenesená",J646,0)</f>
        <v>0</v>
      </c>
      <c r="BI646" s="159">
        <f>IF(N646="nulová",J646,0)</f>
        <v>0</v>
      </c>
      <c r="BJ646" s="18" t="s">
        <v>82</v>
      </c>
      <c r="BK646" s="159">
        <f>ROUND(I646*H646,2)</f>
        <v>0</v>
      </c>
      <c r="BL646" s="18" t="s">
        <v>386</v>
      </c>
      <c r="BM646" s="18" t="s">
        <v>3243</v>
      </c>
    </row>
    <row r="647" spans="2:47" s="1" customFormat="1" ht="12">
      <c r="B647" s="32"/>
      <c r="D647" s="160" t="s">
        <v>180</v>
      </c>
      <c r="F647" s="161" t="s">
        <v>1962</v>
      </c>
      <c r="I647" s="93"/>
      <c r="L647" s="32"/>
      <c r="M647" s="162"/>
      <c r="N647" s="51"/>
      <c r="O647" s="51"/>
      <c r="P647" s="51"/>
      <c r="Q647" s="51"/>
      <c r="R647" s="51"/>
      <c r="S647" s="51"/>
      <c r="T647" s="52"/>
      <c r="AT647" s="18" t="s">
        <v>180</v>
      </c>
      <c r="AU647" s="18" t="s">
        <v>84</v>
      </c>
    </row>
    <row r="648" spans="2:65" s="1" customFormat="1" ht="16.5" customHeight="1">
      <c r="B648" s="147"/>
      <c r="C648" s="148" t="s">
        <v>1040</v>
      </c>
      <c r="D648" s="148" t="s">
        <v>173</v>
      </c>
      <c r="E648" s="149" t="s">
        <v>1964</v>
      </c>
      <c r="F648" s="150" t="s">
        <v>1965</v>
      </c>
      <c r="G648" s="151" t="s">
        <v>235</v>
      </c>
      <c r="H648" s="152">
        <v>0.055</v>
      </c>
      <c r="I648" s="153"/>
      <c r="J648" s="154">
        <f>ROUND(I648*H648,2)</f>
        <v>0</v>
      </c>
      <c r="K648" s="150" t="s">
        <v>177</v>
      </c>
      <c r="L648" s="32"/>
      <c r="M648" s="155" t="s">
        <v>3</v>
      </c>
      <c r="N648" s="156" t="s">
        <v>45</v>
      </c>
      <c r="O648" s="51"/>
      <c r="P648" s="157">
        <f>O648*H648</f>
        <v>0</v>
      </c>
      <c r="Q648" s="157">
        <v>0</v>
      </c>
      <c r="R648" s="157">
        <f>Q648*H648</f>
        <v>0</v>
      </c>
      <c r="S648" s="157">
        <v>0</v>
      </c>
      <c r="T648" s="158">
        <f>S648*H648</f>
        <v>0</v>
      </c>
      <c r="AR648" s="18" t="s">
        <v>386</v>
      </c>
      <c r="AT648" s="18" t="s">
        <v>173</v>
      </c>
      <c r="AU648" s="18" t="s">
        <v>84</v>
      </c>
      <c r="AY648" s="18" t="s">
        <v>171</v>
      </c>
      <c r="BE648" s="159">
        <f>IF(N648="základní",J648,0)</f>
        <v>0</v>
      </c>
      <c r="BF648" s="159">
        <f>IF(N648="snížená",J648,0)</f>
        <v>0</v>
      </c>
      <c r="BG648" s="159">
        <f>IF(N648="zákl. přenesená",J648,0)</f>
        <v>0</v>
      </c>
      <c r="BH648" s="159">
        <f>IF(N648="sníž. přenesená",J648,0)</f>
        <v>0</v>
      </c>
      <c r="BI648" s="159">
        <f>IF(N648="nulová",J648,0)</f>
        <v>0</v>
      </c>
      <c r="BJ648" s="18" t="s">
        <v>82</v>
      </c>
      <c r="BK648" s="159">
        <f>ROUND(I648*H648,2)</f>
        <v>0</v>
      </c>
      <c r="BL648" s="18" t="s">
        <v>386</v>
      </c>
      <c r="BM648" s="18" t="s">
        <v>3244</v>
      </c>
    </row>
    <row r="649" spans="2:47" s="1" customFormat="1" ht="19.5">
      <c r="B649" s="32"/>
      <c r="D649" s="160" t="s">
        <v>180</v>
      </c>
      <c r="F649" s="161" t="s">
        <v>1967</v>
      </c>
      <c r="I649" s="93"/>
      <c r="L649" s="32"/>
      <c r="M649" s="162"/>
      <c r="N649" s="51"/>
      <c r="O649" s="51"/>
      <c r="P649" s="51"/>
      <c r="Q649" s="51"/>
      <c r="R649" s="51"/>
      <c r="S649" s="51"/>
      <c r="T649" s="52"/>
      <c r="AT649" s="18" t="s">
        <v>180</v>
      </c>
      <c r="AU649" s="18" t="s">
        <v>84</v>
      </c>
    </row>
    <row r="650" spans="2:63" s="11" customFormat="1" ht="22.9" customHeight="1">
      <c r="B650" s="134"/>
      <c r="D650" s="135" t="s">
        <v>73</v>
      </c>
      <c r="E650" s="145" t="s">
        <v>1968</v>
      </c>
      <c r="F650" s="145" t="s">
        <v>1969</v>
      </c>
      <c r="I650" s="137"/>
      <c r="J650" s="146">
        <f>BK650</f>
        <v>0</v>
      </c>
      <c r="L650" s="134"/>
      <c r="M650" s="139"/>
      <c r="N650" s="140"/>
      <c r="O650" s="140"/>
      <c r="P650" s="141">
        <f>SUM(P651:P672)</f>
        <v>0</v>
      </c>
      <c r="Q650" s="140"/>
      <c r="R650" s="141">
        <f>SUM(R651:R672)</f>
        <v>0.4723268</v>
      </c>
      <c r="S650" s="140"/>
      <c r="T650" s="142">
        <f>SUM(T651:T672)</f>
        <v>0</v>
      </c>
      <c r="AR650" s="135" t="s">
        <v>84</v>
      </c>
      <c r="AT650" s="143" t="s">
        <v>73</v>
      </c>
      <c r="AU650" s="143" t="s">
        <v>82</v>
      </c>
      <c r="AY650" s="135" t="s">
        <v>171</v>
      </c>
      <c r="BK650" s="144">
        <f>SUM(BK651:BK672)</f>
        <v>0</v>
      </c>
    </row>
    <row r="651" spans="2:65" s="1" customFormat="1" ht="16.5" customHeight="1">
      <c r="B651" s="147"/>
      <c r="C651" s="148" t="s">
        <v>1047</v>
      </c>
      <c r="D651" s="148" t="s">
        <v>173</v>
      </c>
      <c r="E651" s="149" t="s">
        <v>1971</v>
      </c>
      <c r="F651" s="150" t="s">
        <v>1972</v>
      </c>
      <c r="G651" s="151" t="s">
        <v>176</v>
      </c>
      <c r="H651" s="152">
        <v>24.46</v>
      </c>
      <c r="I651" s="153"/>
      <c r="J651" s="154">
        <f>ROUND(I651*H651,2)</f>
        <v>0</v>
      </c>
      <c r="K651" s="150" t="s">
        <v>177</v>
      </c>
      <c r="L651" s="32"/>
      <c r="M651" s="155" t="s">
        <v>3</v>
      </c>
      <c r="N651" s="156" t="s">
        <v>45</v>
      </c>
      <c r="O651" s="51"/>
      <c r="P651" s="157">
        <f>O651*H651</f>
        <v>0</v>
      </c>
      <c r="Q651" s="157">
        <v>0.0003</v>
      </c>
      <c r="R651" s="157">
        <f>Q651*H651</f>
        <v>0.007338</v>
      </c>
      <c r="S651" s="157">
        <v>0</v>
      </c>
      <c r="T651" s="158">
        <f>S651*H651</f>
        <v>0</v>
      </c>
      <c r="AR651" s="18" t="s">
        <v>386</v>
      </c>
      <c r="AT651" s="18" t="s">
        <v>173</v>
      </c>
      <c r="AU651" s="18" t="s">
        <v>84</v>
      </c>
      <c r="AY651" s="18" t="s">
        <v>171</v>
      </c>
      <c r="BE651" s="159">
        <f>IF(N651="základní",J651,0)</f>
        <v>0</v>
      </c>
      <c r="BF651" s="159">
        <f>IF(N651="snížená",J651,0)</f>
        <v>0</v>
      </c>
      <c r="BG651" s="159">
        <f>IF(N651="zákl. přenesená",J651,0)</f>
        <v>0</v>
      </c>
      <c r="BH651" s="159">
        <f>IF(N651="sníž. přenesená",J651,0)</f>
        <v>0</v>
      </c>
      <c r="BI651" s="159">
        <f>IF(N651="nulová",J651,0)</f>
        <v>0</v>
      </c>
      <c r="BJ651" s="18" t="s">
        <v>82</v>
      </c>
      <c r="BK651" s="159">
        <f>ROUND(I651*H651,2)</f>
        <v>0</v>
      </c>
      <c r="BL651" s="18" t="s">
        <v>386</v>
      </c>
      <c r="BM651" s="18" t="s">
        <v>3245</v>
      </c>
    </row>
    <row r="652" spans="2:47" s="1" customFormat="1" ht="12">
      <c r="B652" s="32"/>
      <c r="D652" s="160" t="s">
        <v>180</v>
      </c>
      <c r="F652" s="161" t="s">
        <v>1974</v>
      </c>
      <c r="I652" s="93"/>
      <c r="L652" s="32"/>
      <c r="M652" s="162"/>
      <c r="N652" s="51"/>
      <c r="O652" s="51"/>
      <c r="P652" s="51"/>
      <c r="Q652" s="51"/>
      <c r="R652" s="51"/>
      <c r="S652" s="51"/>
      <c r="T652" s="52"/>
      <c r="AT652" s="18" t="s">
        <v>180</v>
      </c>
      <c r="AU652" s="18" t="s">
        <v>84</v>
      </c>
    </row>
    <row r="653" spans="2:51" s="14" customFormat="1" ht="12">
      <c r="B653" s="179"/>
      <c r="D653" s="160" t="s">
        <v>182</v>
      </c>
      <c r="E653" s="180" t="s">
        <v>3</v>
      </c>
      <c r="F653" s="181" t="s">
        <v>3246</v>
      </c>
      <c r="H653" s="180" t="s">
        <v>3</v>
      </c>
      <c r="I653" s="182"/>
      <c r="L653" s="179"/>
      <c r="M653" s="183"/>
      <c r="N653" s="184"/>
      <c r="O653" s="184"/>
      <c r="P653" s="184"/>
      <c r="Q653" s="184"/>
      <c r="R653" s="184"/>
      <c r="S653" s="184"/>
      <c r="T653" s="185"/>
      <c r="AT653" s="180" t="s">
        <v>182</v>
      </c>
      <c r="AU653" s="180" t="s">
        <v>84</v>
      </c>
      <c r="AV653" s="14" t="s">
        <v>82</v>
      </c>
      <c r="AW653" s="14" t="s">
        <v>34</v>
      </c>
      <c r="AX653" s="14" t="s">
        <v>74</v>
      </c>
      <c r="AY653" s="180" t="s">
        <v>171</v>
      </c>
    </row>
    <row r="654" spans="2:51" s="12" customFormat="1" ht="12">
      <c r="B654" s="163"/>
      <c r="D654" s="160" t="s">
        <v>182</v>
      </c>
      <c r="E654" s="164" t="s">
        <v>3</v>
      </c>
      <c r="F654" s="165" t="s">
        <v>3247</v>
      </c>
      <c r="H654" s="166">
        <v>18.53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4" t="s">
        <v>182</v>
      </c>
      <c r="AU654" s="164" t="s">
        <v>84</v>
      </c>
      <c r="AV654" s="12" t="s">
        <v>84</v>
      </c>
      <c r="AW654" s="12" t="s">
        <v>34</v>
      </c>
      <c r="AX654" s="12" t="s">
        <v>74</v>
      </c>
      <c r="AY654" s="164" t="s">
        <v>171</v>
      </c>
    </row>
    <row r="655" spans="2:51" s="14" customFormat="1" ht="12">
      <c r="B655" s="179"/>
      <c r="D655" s="160" t="s">
        <v>182</v>
      </c>
      <c r="E655" s="180" t="s">
        <v>3</v>
      </c>
      <c r="F655" s="181" t="s">
        <v>2624</v>
      </c>
      <c r="H655" s="180" t="s">
        <v>3</v>
      </c>
      <c r="I655" s="182"/>
      <c r="L655" s="179"/>
      <c r="M655" s="183"/>
      <c r="N655" s="184"/>
      <c r="O655" s="184"/>
      <c r="P655" s="184"/>
      <c r="Q655" s="184"/>
      <c r="R655" s="184"/>
      <c r="S655" s="184"/>
      <c r="T655" s="185"/>
      <c r="AT655" s="180" t="s">
        <v>182</v>
      </c>
      <c r="AU655" s="180" t="s">
        <v>84</v>
      </c>
      <c r="AV655" s="14" t="s">
        <v>82</v>
      </c>
      <c r="AW655" s="14" t="s">
        <v>34</v>
      </c>
      <c r="AX655" s="14" t="s">
        <v>74</v>
      </c>
      <c r="AY655" s="180" t="s">
        <v>171</v>
      </c>
    </row>
    <row r="656" spans="2:51" s="12" customFormat="1" ht="12">
      <c r="B656" s="163"/>
      <c r="D656" s="160" t="s">
        <v>182</v>
      </c>
      <c r="E656" s="164" t="s">
        <v>3</v>
      </c>
      <c r="F656" s="165" t="s">
        <v>3248</v>
      </c>
      <c r="H656" s="166">
        <v>5.93</v>
      </c>
      <c r="I656" s="167"/>
      <c r="L656" s="163"/>
      <c r="M656" s="168"/>
      <c r="N656" s="169"/>
      <c r="O656" s="169"/>
      <c r="P656" s="169"/>
      <c r="Q656" s="169"/>
      <c r="R656" s="169"/>
      <c r="S656" s="169"/>
      <c r="T656" s="170"/>
      <c r="AT656" s="164" t="s">
        <v>182</v>
      </c>
      <c r="AU656" s="164" t="s">
        <v>84</v>
      </c>
      <c r="AV656" s="12" t="s">
        <v>84</v>
      </c>
      <c r="AW656" s="12" t="s">
        <v>34</v>
      </c>
      <c r="AX656" s="12" t="s">
        <v>74</v>
      </c>
      <c r="AY656" s="164" t="s">
        <v>171</v>
      </c>
    </row>
    <row r="657" spans="2:51" s="13" customFormat="1" ht="12">
      <c r="B657" s="171"/>
      <c r="D657" s="160" t="s">
        <v>182</v>
      </c>
      <c r="E657" s="172" t="s">
        <v>3</v>
      </c>
      <c r="F657" s="173" t="s">
        <v>201</v>
      </c>
      <c r="H657" s="174">
        <v>24.46</v>
      </c>
      <c r="I657" s="175"/>
      <c r="L657" s="171"/>
      <c r="M657" s="176"/>
      <c r="N657" s="177"/>
      <c r="O657" s="177"/>
      <c r="P657" s="177"/>
      <c r="Q657" s="177"/>
      <c r="R657" s="177"/>
      <c r="S657" s="177"/>
      <c r="T657" s="178"/>
      <c r="AT657" s="172" t="s">
        <v>182</v>
      </c>
      <c r="AU657" s="172" t="s">
        <v>84</v>
      </c>
      <c r="AV657" s="13" t="s">
        <v>178</v>
      </c>
      <c r="AW657" s="13" t="s">
        <v>34</v>
      </c>
      <c r="AX657" s="13" t="s">
        <v>82</v>
      </c>
      <c r="AY657" s="172" t="s">
        <v>171</v>
      </c>
    </row>
    <row r="658" spans="2:65" s="1" customFormat="1" ht="16.5" customHeight="1">
      <c r="B658" s="147"/>
      <c r="C658" s="148" t="s">
        <v>1055</v>
      </c>
      <c r="D658" s="148" t="s">
        <v>173</v>
      </c>
      <c r="E658" s="149" t="s">
        <v>1987</v>
      </c>
      <c r="F658" s="150" t="s">
        <v>1988</v>
      </c>
      <c r="G658" s="151" t="s">
        <v>176</v>
      </c>
      <c r="H658" s="152">
        <v>24.46</v>
      </c>
      <c r="I658" s="153"/>
      <c r="J658" s="154">
        <f>ROUND(I658*H658,2)</f>
        <v>0</v>
      </c>
      <c r="K658" s="150" t="s">
        <v>177</v>
      </c>
      <c r="L658" s="32"/>
      <c r="M658" s="155" t="s">
        <v>3</v>
      </c>
      <c r="N658" s="156" t="s">
        <v>45</v>
      </c>
      <c r="O658" s="51"/>
      <c r="P658" s="157">
        <f>O658*H658</f>
        <v>0</v>
      </c>
      <c r="Q658" s="157">
        <v>0.006</v>
      </c>
      <c r="R658" s="157">
        <f>Q658*H658</f>
        <v>0.14676</v>
      </c>
      <c r="S658" s="157">
        <v>0</v>
      </c>
      <c r="T658" s="158">
        <f>S658*H658</f>
        <v>0</v>
      </c>
      <c r="AR658" s="18" t="s">
        <v>386</v>
      </c>
      <c r="AT658" s="18" t="s">
        <v>173</v>
      </c>
      <c r="AU658" s="18" t="s">
        <v>84</v>
      </c>
      <c r="AY658" s="18" t="s">
        <v>171</v>
      </c>
      <c r="BE658" s="159">
        <f>IF(N658="základní",J658,0)</f>
        <v>0</v>
      </c>
      <c r="BF658" s="159">
        <f>IF(N658="snížená",J658,0)</f>
        <v>0</v>
      </c>
      <c r="BG658" s="159">
        <f>IF(N658="zákl. přenesená",J658,0)</f>
        <v>0</v>
      </c>
      <c r="BH658" s="159">
        <f>IF(N658="sníž. přenesená",J658,0)</f>
        <v>0</v>
      </c>
      <c r="BI658" s="159">
        <f>IF(N658="nulová",J658,0)</f>
        <v>0</v>
      </c>
      <c r="BJ658" s="18" t="s">
        <v>82</v>
      </c>
      <c r="BK658" s="159">
        <f>ROUND(I658*H658,2)</f>
        <v>0</v>
      </c>
      <c r="BL658" s="18" t="s">
        <v>386</v>
      </c>
      <c r="BM658" s="18" t="s">
        <v>3249</v>
      </c>
    </row>
    <row r="659" spans="2:47" s="1" customFormat="1" ht="12">
      <c r="B659" s="32"/>
      <c r="D659" s="160" t="s">
        <v>180</v>
      </c>
      <c r="F659" s="161" t="s">
        <v>1990</v>
      </c>
      <c r="I659" s="93"/>
      <c r="L659" s="32"/>
      <c r="M659" s="162"/>
      <c r="N659" s="51"/>
      <c r="O659" s="51"/>
      <c r="P659" s="51"/>
      <c r="Q659" s="51"/>
      <c r="R659" s="51"/>
      <c r="S659" s="51"/>
      <c r="T659" s="52"/>
      <c r="AT659" s="18" t="s">
        <v>180</v>
      </c>
      <c r="AU659" s="18" t="s">
        <v>84</v>
      </c>
    </row>
    <row r="660" spans="2:51" s="14" customFormat="1" ht="12">
      <c r="B660" s="179"/>
      <c r="D660" s="160" t="s">
        <v>182</v>
      </c>
      <c r="E660" s="180" t="s">
        <v>3</v>
      </c>
      <c r="F660" s="181" t="s">
        <v>3246</v>
      </c>
      <c r="H660" s="180" t="s">
        <v>3</v>
      </c>
      <c r="I660" s="182"/>
      <c r="L660" s="179"/>
      <c r="M660" s="183"/>
      <c r="N660" s="184"/>
      <c r="O660" s="184"/>
      <c r="P660" s="184"/>
      <c r="Q660" s="184"/>
      <c r="R660" s="184"/>
      <c r="S660" s="184"/>
      <c r="T660" s="185"/>
      <c r="AT660" s="180" t="s">
        <v>182</v>
      </c>
      <c r="AU660" s="180" t="s">
        <v>84</v>
      </c>
      <c r="AV660" s="14" t="s">
        <v>82</v>
      </c>
      <c r="AW660" s="14" t="s">
        <v>34</v>
      </c>
      <c r="AX660" s="14" t="s">
        <v>74</v>
      </c>
      <c r="AY660" s="180" t="s">
        <v>171</v>
      </c>
    </row>
    <row r="661" spans="2:51" s="12" customFormat="1" ht="12">
      <c r="B661" s="163"/>
      <c r="D661" s="160" t="s">
        <v>182</v>
      </c>
      <c r="E661" s="164" t="s">
        <v>3</v>
      </c>
      <c r="F661" s="165" t="s">
        <v>3247</v>
      </c>
      <c r="H661" s="166">
        <v>18.53</v>
      </c>
      <c r="I661" s="167"/>
      <c r="L661" s="163"/>
      <c r="M661" s="168"/>
      <c r="N661" s="169"/>
      <c r="O661" s="169"/>
      <c r="P661" s="169"/>
      <c r="Q661" s="169"/>
      <c r="R661" s="169"/>
      <c r="S661" s="169"/>
      <c r="T661" s="170"/>
      <c r="AT661" s="164" t="s">
        <v>182</v>
      </c>
      <c r="AU661" s="164" t="s">
        <v>84</v>
      </c>
      <c r="AV661" s="12" t="s">
        <v>84</v>
      </c>
      <c r="AW661" s="12" t="s">
        <v>34</v>
      </c>
      <c r="AX661" s="12" t="s">
        <v>74</v>
      </c>
      <c r="AY661" s="164" t="s">
        <v>171</v>
      </c>
    </row>
    <row r="662" spans="2:51" s="14" customFormat="1" ht="12">
      <c r="B662" s="179"/>
      <c r="D662" s="160" t="s">
        <v>182</v>
      </c>
      <c r="E662" s="180" t="s">
        <v>3</v>
      </c>
      <c r="F662" s="181" t="s">
        <v>2624</v>
      </c>
      <c r="H662" s="180" t="s">
        <v>3</v>
      </c>
      <c r="I662" s="182"/>
      <c r="L662" s="179"/>
      <c r="M662" s="183"/>
      <c r="N662" s="184"/>
      <c r="O662" s="184"/>
      <c r="P662" s="184"/>
      <c r="Q662" s="184"/>
      <c r="R662" s="184"/>
      <c r="S662" s="184"/>
      <c r="T662" s="185"/>
      <c r="AT662" s="180" t="s">
        <v>182</v>
      </c>
      <c r="AU662" s="180" t="s">
        <v>84</v>
      </c>
      <c r="AV662" s="14" t="s">
        <v>82</v>
      </c>
      <c r="AW662" s="14" t="s">
        <v>34</v>
      </c>
      <c r="AX662" s="14" t="s">
        <v>74</v>
      </c>
      <c r="AY662" s="180" t="s">
        <v>171</v>
      </c>
    </row>
    <row r="663" spans="2:51" s="12" customFormat="1" ht="12">
      <c r="B663" s="163"/>
      <c r="D663" s="160" t="s">
        <v>182</v>
      </c>
      <c r="E663" s="164" t="s">
        <v>3</v>
      </c>
      <c r="F663" s="165" t="s">
        <v>3248</v>
      </c>
      <c r="H663" s="166">
        <v>5.93</v>
      </c>
      <c r="I663" s="167"/>
      <c r="L663" s="163"/>
      <c r="M663" s="168"/>
      <c r="N663" s="169"/>
      <c r="O663" s="169"/>
      <c r="P663" s="169"/>
      <c r="Q663" s="169"/>
      <c r="R663" s="169"/>
      <c r="S663" s="169"/>
      <c r="T663" s="170"/>
      <c r="AT663" s="164" t="s">
        <v>182</v>
      </c>
      <c r="AU663" s="164" t="s">
        <v>84</v>
      </c>
      <c r="AV663" s="12" t="s">
        <v>84</v>
      </c>
      <c r="AW663" s="12" t="s">
        <v>34</v>
      </c>
      <c r="AX663" s="12" t="s">
        <v>74</v>
      </c>
      <c r="AY663" s="164" t="s">
        <v>171</v>
      </c>
    </row>
    <row r="664" spans="2:51" s="13" customFormat="1" ht="12">
      <c r="B664" s="171"/>
      <c r="D664" s="160" t="s">
        <v>182</v>
      </c>
      <c r="E664" s="172" t="s">
        <v>3</v>
      </c>
      <c r="F664" s="173" t="s">
        <v>201</v>
      </c>
      <c r="H664" s="174">
        <v>24.46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182</v>
      </c>
      <c r="AU664" s="172" t="s">
        <v>84</v>
      </c>
      <c r="AV664" s="13" t="s">
        <v>178</v>
      </c>
      <c r="AW664" s="13" t="s">
        <v>34</v>
      </c>
      <c r="AX664" s="13" t="s">
        <v>82</v>
      </c>
      <c r="AY664" s="172" t="s">
        <v>171</v>
      </c>
    </row>
    <row r="665" spans="2:65" s="1" customFormat="1" ht="16.5" customHeight="1">
      <c r="B665" s="147"/>
      <c r="C665" s="189" t="s">
        <v>1060</v>
      </c>
      <c r="D665" s="189" t="s">
        <v>408</v>
      </c>
      <c r="E665" s="190" t="s">
        <v>1992</v>
      </c>
      <c r="F665" s="191" t="s">
        <v>1993</v>
      </c>
      <c r="G665" s="192" t="s">
        <v>176</v>
      </c>
      <c r="H665" s="193">
        <v>26.906</v>
      </c>
      <c r="I665" s="194"/>
      <c r="J665" s="195">
        <f>ROUND(I665*H665,2)</f>
        <v>0</v>
      </c>
      <c r="K665" s="191" t="s">
        <v>177</v>
      </c>
      <c r="L665" s="196"/>
      <c r="M665" s="197" t="s">
        <v>3</v>
      </c>
      <c r="N665" s="198" t="s">
        <v>45</v>
      </c>
      <c r="O665" s="51"/>
      <c r="P665" s="157">
        <f>O665*H665</f>
        <v>0</v>
      </c>
      <c r="Q665" s="157">
        <v>0.0118</v>
      </c>
      <c r="R665" s="157">
        <f>Q665*H665</f>
        <v>0.31749079999999996</v>
      </c>
      <c r="S665" s="157">
        <v>0</v>
      </c>
      <c r="T665" s="158">
        <f>S665*H665</f>
        <v>0</v>
      </c>
      <c r="AR665" s="18" t="s">
        <v>506</v>
      </c>
      <c r="AT665" s="18" t="s">
        <v>408</v>
      </c>
      <c r="AU665" s="18" t="s">
        <v>84</v>
      </c>
      <c r="AY665" s="18" t="s">
        <v>171</v>
      </c>
      <c r="BE665" s="159">
        <f>IF(N665="základní",J665,0)</f>
        <v>0</v>
      </c>
      <c r="BF665" s="159">
        <f>IF(N665="snížená",J665,0)</f>
        <v>0</v>
      </c>
      <c r="BG665" s="159">
        <f>IF(N665="zákl. přenesená",J665,0)</f>
        <v>0</v>
      </c>
      <c r="BH665" s="159">
        <f>IF(N665="sníž. přenesená",J665,0)</f>
        <v>0</v>
      </c>
      <c r="BI665" s="159">
        <f>IF(N665="nulová",J665,0)</f>
        <v>0</v>
      </c>
      <c r="BJ665" s="18" t="s">
        <v>82</v>
      </c>
      <c r="BK665" s="159">
        <f>ROUND(I665*H665,2)</f>
        <v>0</v>
      </c>
      <c r="BL665" s="18" t="s">
        <v>386</v>
      </c>
      <c r="BM665" s="18" t="s">
        <v>3250</v>
      </c>
    </row>
    <row r="666" spans="2:47" s="1" customFormat="1" ht="12">
      <c r="B666" s="32"/>
      <c r="D666" s="160" t="s">
        <v>180</v>
      </c>
      <c r="F666" s="161" t="s">
        <v>1993</v>
      </c>
      <c r="I666" s="93"/>
      <c r="L666" s="32"/>
      <c r="M666" s="162"/>
      <c r="N666" s="51"/>
      <c r="O666" s="51"/>
      <c r="P666" s="51"/>
      <c r="Q666" s="51"/>
      <c r="R666" s="51"/>
      <c r="S666" s="51"/>
      <c r="T666" s="52"/>
      <c r="AT666" s="18" t="s">
        <v>180</v>
      </c>
      <c r="AU666" s="18" t="s">
        <v>84</v>
      </c>
    </row>
    <row r="667" spans="2:51" s="12" customFormat="1" ht="12">
      <c r="B667" s="163"/>
      <c r="D667" s="160" t="s">
        <v>182</v>
      </c>
      <c r="F667" s="165" t="s">
        <v>3251</v>
      </c>
      <c r="H667" s="166">
        <v>26.906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4" t="s">
        <v>182</v>
      </c>
      <c r="AU667" s="164" t="s">
        <v>84</v>
      </c>
      <c r="AV667" s="12" t="s">
        <v>84</v>
      </c>
      <c r="AW667" s="12" t="s">
        <v>4</v>
      </c>
      <c r="AX667" s="12" t="s">
        <v>82</v>
      </c>
      <c r="AY667" s="164" t="s">
        <v>171</v>
      </c>
    </row>
    <row r="668" spans="2:65" s="1" customFormat="1" ht="16.5" customHeight="1">
      <c r="B668" s="147"/>
      <c r="C668" s="148" t="s">
        <v>1065</v>
      </c>
      <c r="D668" s="148" t="s">
        <v>173</v>
      </c>
      <c r="E668" s="149" t="s">
        <v>1997</v>
      </c>
      <c r="F668" s="150" t="s">
        <v>1998</v>
      </c>
      <c r="G668" s="151" t="s">
        <v>187</v>
      </c>
      <c r="H668" s="152">
        <v>24.6</v>
      </c>
      <c r="I668" s="153"/>
      <c r="J668" s="154">
        <f>ROUND(I668*H668,2)</f>
        <v>0</v>
      </c>
      <c r="K668" s="150" t="s">
        <v>177</v>
      </c>
      <c r="L668" s="32"/>
      <c r="M668" s="155" t="s">
        <v>3</v>
      </c>
      <c r="N668" s="156" t="s">
        <v>45</v>
      </c>
      <c r="O668" s="51"/>
      <c r="P668" s="157">
        <f>O668*H668</f>
        <v>0</v>
      </c>
      <c r="Q668" s="157">
        <v>3E-05</v>
      </c>
      <c r="R668" s="157">
        <f>Q668*H668</f>
        <v>0.000738</v>
      </c>
      <c r="S668" s="157">
        <v>0</v>
      </c>
      <c r="T668" s="158">
        <f>S668*H668</f>
        <v>0</v>
      </c>
      <c r="AR668" s="18" t="s">
        <v>386</v>
      </c>
      <c r="AT668" s="18" t="s">
        <v>173</v>
      </c>
      <c r="AU668" s="18" t="s">
        <v>84</v>
      </c>
      <c r="AY668" s="18" t="s">
        <v>171</v>
      </c>
      <c r="BE668" s="159">
        <f>IF(N668="základní",J668,0)</f>
        <v>0</v>
      </c>
      <c r="BF668" s="159">
        <f>IF(N668="snížená",J668,0)</f>
        <v>0</v>
      </c>
      <c r="BG668" s="159">
        <f>IF(N668="zákl. přenesená",J668,0)</f>
        <v>0</v>
      </c>
      <c r="BH668" s="159">
        <f>IF(N668="sníž. přenesená",J668,0)</f>
        <v>0</v>
      </c>
      <c r="BI668" s="159">
        <f>IF(N668="nulová",J668,0)</f>
        <v>0</v>
      </c>
      <c r="BJ668" s="18" t="s">
        <v>82</v>
      </c>
      <c r="BK668" s="159">
        <f>ROUND(I668*H668,2)</f>
        <v>0</v>
      </c>
      <c r="BL668" s="18" t="s">
        <v>386</v>
      </c>
      <c r="BM668" s="18" t="s">
        <v>3252</v>
      </c>
    </row>
    <row r="669" spans="2:47" s="1" customFormat="1" ht="12">
      <c r="B669" s="32"/>
      <c r="D669" s="160" t="s">
        <v>180</v>
      </c>
      <c r="F669" s="161" t="s">
        <v>2000</v>
      </c>
      <c r="I669" s="93"/>
      <c r="L669" s="32"/>
      <c r="M669" s="162"/>
      <c r="N669" s="51"/>
      <c r="O669" s="51"/>
      <c r="P669" s="51"/>
      <c r="Q669" s="51"/>
      <c r="R669" s="51"/>
      <c r="S669" s="51"/>
      <c r="T669" s="52"/>
      <c r="AT669" s="18" t="s">
        <v>180</v>
      </c>
      <c r="AU669" s="18" t="s">
        <v>84</v>
      </c>
    </row>
    <row r="670" spans="2:51" s="12" customFormat="1" ht="12">
      <c r="B670" s="163"/>
      <c r="D670" s="160" t="s">
        <v>182</v>
      </c>
      <c r="E670" s="164" t="s">
        <v>3</v>
      </c>
      <c r="F670" s="165" t="s">
        <v>3253</v>
      </c>
      <c r="H670" s="166">
        <v>24.6</v>
      </c>
      <c r="I670" s="167"/>
      <c r="L670" s="163"/>
      <c r="M670" s="168"/>
      <c r="N670" s="169"/>
      <c r="O670" s="169"/>
      <c r="P670" s="169"/>
      <c r="Q670" s="169"/>
      <c r="R670" s="169"/>
      <c r="S670" s="169"/>
      <c r="T670" s="170"/>
      <c r="AT670" s="164" t="s">
        <v>182</v>
      </c>
      <c r="AU670" s="164" t="s">
        <v>84</v>
      </c>
      <c r="AV670" s="12" t="s">
        <v>84</v>
      </c>
      <c r="AW670" s="12" t="s">
        <v>34</v>
      </c>
      <c r="AX670" s="12" t="s">
        <v>82</v>
      </c>
      <c r="AY670" s="164" t="s">
        <v>171</v>
      </c>
    </row>
    <row r="671" spans="2:65" s="1" customFormat="1" ht="16.5" customHeight="1">
      <c r="B671" s="147"/>
      <c r="C671" s="148" t="s">
        <v>1072</v>
      </c>
      <c r="D671" s="148" t="s">
        <v>173</v>
      </c>
      <c r="E671" s="149" t="s">
        <v>2003</v>
      </c>
      <c r="F671" s="150" t="s">
        <v>2004</v>
      </c>
      <c r="G671" s="151" t="s">
        <v>235</v>
      </c>
      <c r="H671" s="152">
        <v>0.472</v>
      </c>
      <c r="I671" s="153"/>
      <c r="J671" s="154">
        <f>ROUND(I671*H671,2)</f>
        <v>0</v>
      </c>
      <c r="K671" s="150" t="s">
        <v>177</v>
      </c>
      <c r="L671" s="32"/>
      <c r="M671" s="155" t="s">
        <v>3</v>
      </c>
      <c r="N671" s="156" t="s">
        <v>45</v>
      </c>
      <c r="O671" s="51"/>
      <c r="P671" s="157">
        <f>O671*H671</f>
        <v>0</v>
      </c>
      <c r="Q671" s="157">
        <v>0</v>
      </c>
      <c r="R671" s="157">
        <f>Q671*H671</f>
        <v>0</v>
      </c>
      <c r="S671" s="157">
        <v>0</v>
      </c>
      <c r="T671" s="158">
        <f>S671*H671</f>
        <v>0</v>
      </c>
      <c r="AR671" s="18" t="s">
        <v>386</v>
      </c>
      <c r="AT671" s="18" t="s">
        <v>173</v>
      </c>
      <c r="AU671" s="18" t="s">
        <v>84</v>
      </c>
      <c r="AY671" s="18" t="s">
        <v>171</v>
      </c>
      <c r="BE671" s="159">
        <f>IF(N671="základní",J671,0)</f>
        <v>0</v>
      </c>
      <c r="BF671" s="159">
        <f>IF(N671="snížená",J671,0)</f>
        <v>0</v>
      </c>
      <c r="BG671" s="159">
        <f>IF(N671="zákl. přenesená",J671,0)</f>
        <v>0</v>
      </c>
      <c r="BH671" s="159">
        <f>IF(N671="sníž. přenesená",J671,0)</f>
        <v>0</v>
      </c>
      <c r="BI671" s="159">
        <f>IF(N671="nulová",J671,0)</f>
        <v>0</v>
      </c>
      <c r="BJ671" s="18" t="s">
        <v>82</v>
      </c>
      <c r="BK671" s="159">
        <f>ROUND(I671*H671,2)</f>
        <v>0</v>
      </c>
      <c r="BL671" s="18" t="s">
        <v>386</v>
      </c>
      <c r="BM671" s="18" t="s">
        <v>3254</v>
      </c>
    </row>
    <row r="672" spans="2:47" s="1" customFormat="1" ht="19.5">
      <c r="B672" s="32"/>
      <c r="D672" s="160" t="s">
        <v>180</v>
      </c>
      <c r="F672" s="161" t="s">
        <v>2006</v>
      </c>
      <c r="I672" s="93"/>
      <c r="L672" s="32"/>
      <c r="M672" s="162"/>
      <c r="N672" s="51"/>
      <c r="O672" s="51"/>
      <c r="P672" s="51"/>
      <c r="Q672" s="51"/>
      <c r="R672" s="51"/>
      <c r="S672" s="51"/>
      <c r="T672" s="52"/>
      <c r="AT672" s="18" t="s">
        <v>180</v>
      </c>
      <c r="AU672" s="18" t="s">
        <v>84</v>
      </c>
    </row>
    <row r="673" spans="2:63" s="11" customFormat="1" ht="22.9" customHeight="1">
      <c r="B673" s="134"/>
      <c r="D673" s="135" t="s">
        <v>73</v>
      </c>
      <c r="E673" s="145" t="s">
        <v>2007</v>
      </c>
      <c r="F673" s="145" t="s">
        <v>2008</v>
      </c>
      <c r="I673" s="137"/>
      <c r="J673" s="146">
        <f>BK673</f>
        <v>0</v>
      </c>
      <c r="L673" s="134"/>
      <c r="M673" s="139"/>
      <c r="N673" s="140"/>
      <c r="O673" s="140"/>
      <c r="P673" s="141">
        <f>SUM(P674:P688)</f>
        <v>0</v>
      </c>
      <c r="Q673" s="140"/>
      <c r="R673" s="141">
        <f>SUM(R674:R688)</f>
        <v>0.05225219999999999</v>
      </c>
      <c r="S673" s="140"/>
      <c r="T673" s="142">
        <f>SUM(T674:T688)</f>
        <v>0</v>
      </c>
      <c r="AR673" s="135" t="s">
        <v>84</v>
      </c>
      <c r="AT673" s="143" t="s">
        <v>73</v>
      </c>
      <c r="AU673" s="143" t="s">
        <v>82</v>
      </c>
      <c r="AY673" s="135" t="s">
        <v>171</v>
      </c>
      <c r="BK673" s="144">
        <f>SUM(BK674:BK688)</f>
        <v>0</v>
      </c>
    </row>
    <row r="674" spans="2:65" s="1" customFormat="1" ht="16.5" customHeight="1">
      <c r="B674" s="147"/>
      <c r="C674" s="148" t="s">
        <v>1077</v>
      </c>
      <c r="D674" s="148" t="s">
        <v>173</v>
      </c>
      <c r="E674" s="149" t="s">
        <v>2010</v>
      </c>
      <c r="F674" s="150" t="s">
        <v>2011</v>
      </c>
      <c r="G674" s="151" t="s">
        <v>176</v>
      </c>
      <c r="H674" s="152">
        <v>200.97</v>
      </c>
      <c r="I674" s="153"/>
      <c r="J674" s="154">
        <f>ROUND(I674*H674,2)</f>
        <v>0</v>
      </c>
      <c r="K674" s="150" t="s">
        <v>177</v>
      </c>
      <c r="L674" s="32"/>
      <c r="M674" s="155" t="s">
        <v>3</v>
      </c>
      <c r="N674" s="156" t="s">
        <v>45</v>
      </c>
      <c r="O674" s="51"/>
      <c r="P674" s="157">
        <f>O674*H674</f>
        <v>0</v>
      </c>
      <c r="Q674" s="157">
        <v>0.00026</v>
      </c>
      <c r="R674" s="157">
        <f>Q674*H674</f>
        <v>0.05225219999999999</v>
      </c>
      <c r="S674" s="157">
        <v>0</v>
      </c>
      <c r="T674" s="158">
        <f>S674*H674</f>
        <v>0</v>
      </c>
      <c r="AR674" s="18" t="s">
        <v>386</v>
      </c>
      <c r="AT674" s="18" t="s">
        <v>173</v>
      </c>
      <c r="AU674" s="18" t="s">
        <v>84</v>
      </c>
      <c r="AY674" s="18" t="s">
        <v>171</v>
      </c>
      <c r="BE674" s="159">
        <f>IF(N674="základní",J674,0)</f>
        <v>0</v>
      </c>
      <c r="BF674" s="159">
        <f>IF(N674="snížená",J674,0)</f>
        <v>0</v>
      </c>
      <c r="BG674" s="159">
        <f>IF(N674="zákl. přenesená",J674,0)</f>
        <v>0</v>
      </c>
      <c r="BH674" s="159">
        <f>IF(N674="sníž. přenesená",J674,0)</f>
        <v>0</v>
      </c>
      <c r="BI674" s="159">
        <f>IF(N674="nulová",J674,0)</f>
        <v>0</v>
      </c>
      <c r="BJ674" s="18" t="s">
        <v>82</v>
      </c>
      <c r="BK674" s="159">
        <f>ROUND(I674*H674,2)</f>
        <v>0</v>
      </c>
      <c r="BL674" s="18" t="s">
        <v>386</v>
      </c>
      <c r="BM674" s="18" t="s">
        <v>3255</v>
      </c>
    </row>
    <row r="675" spans="2:47" s="1" customFormat="1" ht="12">
      <c r="B675" s="32"/>
      <c r="D675" s="160" t="s">
        <v>180</v>
      </c>
      <c r="F675" s="161" t="s">
        <v>2013</v>
      </c>
      <c r="I675" s="93"/>
      <c r="L675" s="32"/>
      <c r="M675" s="162"/>
      <c r="N675" s="51"/>
      <c r="O675" s="51"/>
      <c r="P675" s="51"/>
      <c r="Q675" s="51"/>
      <c r="R675" s="51"/>
      <c r="S675" s="51"/>
      <c r="T675" s="52"/>
      <c r="AT675" s="18" t="s">
        <v>180</v>
      </c>
      <c r="AU675" s="18" t="s">
        <v>84</v>
      </c>
    </row>
    <row r="676" spans="2:51" s="14" customFormat="1" ht="12">
      <c r="B676" s="179"/>
      <c r="D676" s="160" t="s">
        <v>182</v>
      </c>
      <c r="E676" s="180" t="s">
        <v>3</v>
      </c>
      <c r="F676" s="181" t="s">
        <v>2847</v>
      </c>
      <c r="H676" s="180" t="s">
        <v>3</v>
      </c>
      <c r="I676" s="182"/>
      <c r="L676" s="179"/>
      <c r="M676" s="183"/>
      <c r="N676" s="184"/>
      <c r="O676" s="184"/>
      <c r="P676" s="184"/>
      <c r="Q676" s="184"/>
      <c r="R676" s="184"/>
      <c r="S676" s="184"/>
      <c r="T676" s="185"/>
      <c r="AT676" s="180" t="s">
        <v>182</v>
      </c>
      <c r="AU676" s="180" t="s">
        <v>84</v>
      </c>
      <c r="AV676" s="14" t="s">
        <v>82</v>
      </c>
      <c r="AW676" s="14" t="s">
        <v>34</v>
      </c>
      <c r="AX676" s="14" t="s">
        <v>74</v>
      </c>
      <c r="AY676" s="180" t="s">
        <v>171</v>
      </c>
    </row>
    <row r="677" spans="2:51" s="12" customFormat="1" ht="12">
      <c r="B677" s="163"/>
      <c r="D677" s="160" t="s">
        <v>182</v>
      </c>
      <c r="E677" s="164" t="s">
        <v>3</v>
      </c>
      <c r="F677" s="165" t="s">
        <v>2870</v>
      </c>
      <c r="H677" s="166">
        <v>48.9</v>
      </c>
      <c r="I677" s="167"/>
      <c r="L677" s="163"/>
      <c r="M677" s="168"/>
      <c r="N677" s="169"/>
      <c r="O677" s="169"/>
      <c r="P677" s="169"/>
      <c r="Q677" s="169"/>
      <c r="R677" s="169"/>
      <c r="S677" s="169"/>
      <c r="T677" s="170"/>
      <c r="AT677" s="164" t="s">
        <v>182</v>
      </c>
      <c r="AU677" s="164" t="s">
        <v>84</v>
      </c>
      <c r="AV677" s="12" t="s">
        <v>84</v>
      </c>
      <c r="AW677" s="12" t="s">
        <v>34</v>
      </c>
      <c r="AX677" s="12" t="s">
        <v>74</v>
      </c>
      <c r="AY677" s="164" t="s">
        <v>171</v>
      </c>
    </row>
    <row r="678" spans="2:51" s="14" customFormat="1" ht="12">
      <c r="B678" s="179"/>
      <c r="D678" s="160" t="s">
        <v>182</v>
      </c>
      <c r="E678" s="180" t="s">
        <v>3</v>
      </c>
      <c r="F678" s="181" t="s">
        <v>2622</v>
      </c>
      <c r="H678" s="180" t="s">
        <v>3</v>
      </c>
      <c r="I678" s="182"/>
      <c r="L678" s="179"/>
      <c r="M678" s="183"/>
      <c r="N678" s="184"/>
      <c r="O678" s="184"/>
      <c r="P678" s="184"/>
      <c r="Q678" s="184"/>
      <c r="R678" s="184"/>
      <c r="S678" s="184"/>
      <c r="T678" s="185"/>
      <c r="AT678" s="180" t="s">
        <v>182</v>
      </c>
      <c r="AU678" s="180" t="s">
        <v>84</v>
      </c>
      <c r="AV678" s="14" t="s">
        <v>82</v>
      </c>
      <c r="AW678" s="14" t="s">
        <v>34</v>
      </c>
      <c r="AX678" s="14" t="s">
        <v>74</v>
      </c>
      <c r="AY678" s="180" t="s">
        <v>171</v>
      </c>
    </row>
    <row r="679" spans="2:51" s="12" customFormat="1" ht="12">
      <c r="B679" s="163"/>
      <c r="D679" s="160" t="s">
        <v>182</v>
      </c>
      <c r="E679" s="164" t="s">
        <v>3</v>
      </c>
      <c r="F679" s="165" t="s">
        <v>2871</v>
      </c>
      <c r="H679" s="166">
        <v>32.85</v>
      </c>
      <c r="I679" s="167"/>
      <c r="L679" s="163"/>
      <c r="M679" s="168"/>
      <c r="N679" s="169"/>
      <c r="O679" s="169"/>
      <c r="P679" s="169"/>
      <c r="Q679" s="169"/>
      <c r="R679" s="169"/>
      <c r="S679" s="169"/>
      <c r="T679" s="170"/>
      <c r="AT679" s="164" t="s">
        <v>182</v>
      </c>
      <c r="AU679" s="164" t="s">
        <v>84</v>
      </c>
      <c r="AV679" s="12" t="s">
        <v>84</v>
      </c>
      <c r="AW679" s="12" t="s">
        <v>34</v>
      </c>
      <c r="AX679" s="12" t="s">
        <v>74</v>
      </c>
      <c r="AY679" s="164" t="s">
        <v>171</v>
      </c>
    </row>
    <row r="680" spans="2:51" s="14" customFormat="1" ht="12">
      <c r="B680" s="179"/>
      <c r="D680" s="160" t="s">
        <v>182</v>
      </c>
      <c r="E680" s="180" t="s">
        <v>3</v>
      </c>
      <c r="F680" s="181" t="s">
        <v>2852</v>
      </c>
      <c r="H680" s="180" t="s">
        <v>3</v>
      </c>
      <c r="I680" s="182"/>
      <c r="L680" s="179"/>
      <c r="M680" s="183"/>
      <c r="N680" s="184"/>
      <c r="O680" s="184"/>
      <c r="P680" s="184"/>
      <c r="Q680" s="184"/>
      <c r="R680" s="184"/>
      <c r="S680" s="184"/>
      <c r="T680" s="185"/>
      <c r="AT680" s="180" t="s">
        <v>182</v>
      </c>
      <c r="AU680" s="180" t="s">
        <v>84</v>
      </c>
      <c r="AV680" s="14" t="s">
        <v>82</v>
      </c>
      <c r="AW680" s="14" t="s">
        <v>34</v>
      </c>
      <c r="AX680" s="14" t="s">
        <v>74</v>
      </c>
      <c r="AY680" s="180" t="s">
        <v>171</v>
      </c>
    </row>
    <row r="681" spans="2:51" s="12" customFormat="1" ht="12">
      <c r="B681" s="163"/>
      <c r="D681" s="160" t="s">
        <v>182</v>
      </c>
      <c r="E681" s="164" t="s">
        <v>3</v>
      </c>
      <c r="F681" s="165" t="s">
        <v>2872</v>
      </c>
      <c r="H681" s="166">
        <v>10.07</v>
      </c>
      <c r="I681" s="167"/>
      <c r="L681" s="163"/>
      <c r="M681" s="168"/>
      <c r="N681" s="169"/>
      <c r="O681" s="169"/>
      <c r="P681" s="169"/>
      <c r="Q681" s="169"/>
      <c r="R681" s="169"/>
      <c r="S681" s="169"/>
      <c r="T681" s="170"/>
      <c r="AT681" s="164" t="s">
        <v>182</v>
      </c>
      <c r="AU681" s="164" t="s">
        <v>84</v>
      </c>
      <c r="AV681" s="12" t="s">
        <v>84</v>
      </c>
      <c r="AW681" s="12" t="s">
        <v>34</v>
      </c>
      <c r="AX681" s="12" t="s">
        <v>74</v>
      </c>
      <c r="AY681" s="164" t="s">
        <v>171</v>
      </c>
    </row>
    <row r="682" spans="2:51" s="14" customFormat="1" ht="12">
      <c r="B682" s="179"/>
      <c r="D682" s="160" t="s">
        <v>182</v>
      </c>
      <c r="E682" s="180" t="s">
        <v>3</v>
      </c>
      <c r="F682" s="181" t="s">
        <v>2854</v>
      </c>
      <c r="H682" s="180" t="s">
        <v>3</v>
      </c>
      <c r="I682" s="182"/>
      <c r="L682" s="179"/>
      <c r="M682" s="183"/>
      <c r="N682" s="184"/>
      <c r="O682" s="184"/>
      <c r="P682" s="184"/>
      <c r="Q682" s="184"/>
      <c r="R682" s="184"/>
      <c r="S682" s="184"/>
      <c r="T682" s="185"/>
      <c r="AT682" s="180" t="s">
        <v>182</v>
      </c>
      <c r="AU682" s="180" t="s">
        <v>84</v>
      </c>
      <c r="AV682" s="14" t="s">
        <v>82</v>
      </c>
      <c r="AW682" s="14" t="s">
        <v>34</v>
      </c>
      <c r="AX682" s="14" t="s">
        <v>74</v>
      </c>
      <c r="AY682" s="180" t="s">
        <v>171</v>
      </c>
    </row>
    <row r="683" spans="2:51" s="12" customFormat="1" ht="12">
      <c r="B683" s="163"/>
      <c r="D683" s="160" t="s">
        <v>182</v>
      </c>
      <c r="E683" s="164" t="s">
        <v>3</v>
      </c>
      <c r="F683" s="165" t="s">
        <v>2855</v>
      </c>
      <c r="H683" s="166">
        <v>40.04</v>
      </c>
      <c r="I683" s="167"/>
      <c r="L683" s="163"/>
      <c r="M683" s="168"/>
      <c r="N683" s="169"/>
      <c r="O683" s="169"/>
      <c r="P683" s="169"/>
      <c r="Q683" s="169"/>
      <c r="R683" s="169"/>
      <c r="S683" s="169"/>
      <c r="T683" s="170"/>
      <c r="AT683" s="164" t="s">
        <v>182</v>
      </c>
      <c r="AU683" s="164" t="s">
        <v>84</v>
      </c>
      <c r="AV683" s="12" t="s">
        <v>84</v>
      </c>
      <c r="AW683" s="12" t="s">
        <v>34</v>
      </c>
      <c r="AX683" s="12" t="s">
        <v>74</v>
      </c>
      <c r="AY683" s="164" t="s">
        <v>171</v>
      </c>
    </row>
    <row r="684" spans="2:51" s="14" customFormat="1" ht="12">
      <c r="B684" s="179"/>
      <c r="D684" s="160" t="s">
        <v>182</v>
      </c>
      <c r="E684" s="180" t="s">
        <v>3</v>
      </c>
      <c r="F684" s="181" t="s">
        <v>2624</v>
      </c>
      <c r="H684" s="180" t="s">
        <v>3</v>
      </c>
      <c r="I684" s="182"/>
      <c r="L684" s="179"/>
      <c r="M684" s="183"/>
      <c r="N684" s="184"/>
      <c r="O684" s="184"/>
      <c r="P684" s="184"/>
      <c r="Q684" s="184"/>
      <c r="R684" s="184"/>
      <c r="S684" s="184"/>
      <c r="T684" s="185"/>
      <c r="AT684" s="180" t="s">
        <v>182</v>
      </c>
      <c r="AU684" s="180" t="s">
        <v>84</v>
      </c>
      <c r="AV684" s="14" t="s">
        <v>82</v>
      </c>
      <c r="AW684" s="14" t="s">
        <v>34</v>
      </c>
      <c r="AX684" s="14" t="s">
        <v>74</v>
      </c>
      <c r="AY684" s="180" t="s">
        <v>171</v>
      </c>
    </row>
    <row r="685" spans="2:51" s="12" customFormat="1" ht="12">
      <c r="B685" s="163"/>
      <c r="D685" s="160" t="s">
        <v>182</v>
      </c>
      <c r="E685" s="164" t="s">
        <v>3</v>
      </c>
      <c r="F685" s="165" t="s">
        <v>2873</v>
      </c>
      <c r="H685" s="166">
        <v>5.51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4" t="s">
        <v>182</v>
      </c>
      <c r="AU685" s="164" t="s">
        <v>84</v>
      </c>
      <c r="AV685" s="12" t="s">
        <v>84</v>
      </c>
      <c r="AW685" s="12" t="s">
        <v>34</v>
      </c>
      <c r="AX685" s="12" t="s">
        <v>74</v>
      </c>
      <c r="AY685" s="164" t="s">
        <v>171</v>
      </c>
    </row>
    <row r="686" spans="2:51" s="14" customFormat="1" ht="12">
      <c r="B686" s="179"/>
      <c r="D686" s="160" t="s">
        <v>182</v>
      </c>
      <c r="E686" s="180" t="s">
        <v>3</v>
      </c>
      <c r="F686" s="181" t="s">
        <v>2859</v>
      </c>
      <c r="H686" s="180" t="s">
        <v>3</v>
      </c>
      <c r="I686" s="182"/>
      <c r="L686" s="179"/>
      <c r="M686" s="183"/>
      <c r="N686" s="184"/>
      <c r="O686" s="184"/>
      <c r="P686" s="184"/>
      <c r="Q686" s="184"/>
      <c r="R686" s="184"/>
      <c r="S686" s="184"/>
      <c r="T686" s="185"/>
      <c r="AT686" s="180" t="s">
        <v>182</v>
      </c>
      <c r="AU686" s="180" t="s">
        <v>84</v>
      </c>
      <c r="AV686" s="14" t="s">
        <v>82</v>
      </c>
      <c r="AW686" s="14" t="s">
        <v>34</v>
      </c>
      <c r="AX686" s="14" t="s">
        <v>74</v>
      </c>
      <c r="AY686" s="180" t="s">
        <v>171</v>
      </c>
    </row>
    <row r="687" spans="2:51" s="12" customFormat="1" ht="12">
      <c r="B687" s="163"/>
      <c r="D687" s="160" t="s">
        <v>182</v>
      </c>
      <c r="E687" s="164" t="s">
        <v>3</v>
      </c>
      <c r="F687" s="165" t="s">
        <v>2874</v>
      </c>
      <c r="H687" s="166">
        <v>63.6</v>
      </c>
      <c r="I687" s="167"/>
      <c r="L687" s="163"/>
      <c r="M687" s="168"/>
      <c r="N687" s="169"/>
      <c r="O687" s="169"/>
      <c r="P687" s="169"/>
      <c r="Q687" s="169"/>
      <c r="R687" s="169"/>
      <c r="S687" s="169"/>
      <c r="T687" s="170"/>
      <c r="AT687" s="164" t="s">
        <v>182</v>
      </c>
      <c r="AU687" s="164" t="s">
        <v>84</v>
      </c>
      <c r="AV687" s="12" t="s">
        <v>84</v>
      </c>
      <c r="AW687" s="12" t="s">
        <v>34</v>
      </c>
      <c r="AX687" s="12" t="s">
        <v>74</v>
      </c>
      <c r="AY687" s="164" t="s">
        <v>171</v>
      </c>
    </row>
    <row r="688" spans="2:51" s="13" customFormat="1" ht="12">
      <c r="B688" s="171"/>
      <c r="D688" s="160" t="s">
        <v>182</v>
      </c>
      <c r="E688" s="172" t="s">
        <v>3</v>
      </c>
      <c r="F688" s="173" t="s">
        <v>201</v>
      </c>
      <c r="H688" s="174">
        <v>200.96999999999997</v>
      </c>
      <c r="I688" s="175"/>
      <c r="L688" s="171"/>
      <c r="M688" s="208"/>
      <c r="N688" s="209"/>
      <c r="O688" s="209"/>
      <c r="P688" s="209"/>
      <c r="Q688" s="209"/>
      <c r="R688" s="209"/>
      <c r="S688" s="209"/>
      <c r="T688" s="210"/>
      <c r="AT688" s="172" t="s">
        <v>182</v>
      </c>
      <c r="AU688" s="172" t="s">
        <v>84</v>
      </c>
      <c r="AV688" s="13" t="s">
        <v>178</v>
      </c>
      <c r="AW688" s="13" t="s">
        <v>34</v>
      </c>
      <c r="AX688" s="13" t="s">
        <v>82</v>
      </c>
      <c r="AY688" s="172" t="s">
        <v>171</v>
      </c>
    </row>
    <row r="689" spans="2:12" s="1" customFormat="1" ht="6.95" customHeight="1">
      <c r="B689" s="41"/>
      <c r="C689" s="42"/>
      <c r="D689" s="42"/>
      <c r="E689" s="42"/>
      <c r="F689" s="42"/>
      <c r="G689" s="42"/>
      <c r="H689" s="42"/>
      <c r="I689" s="109"/>
      <c r="J689" s="42"/>
      <c r="K689" s="42"/>
      <c r="L689" s="32"/>
    </row>
  </sheetData>
  <autoFilter ref="C107:K688"/>
  <mergeCells count="15">
    <mergeCell ref="E94:H94"/>
    <mergeCell ref="E98:H98"/>
    <mergeCell ref="E96:H96"/>
    <mergeCell ref="E100:H10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6"/>
  <sheetViews>
    <sheetView showGridLines="0" workbookViewId="0" topLeftCell="A20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8" t="s">
        <v>112</v>
      </c>
    </row>
    <row r="3" spans="2:46" ht="6.95" customHeight="1">
      <c r="B3" s="19"/>
      <c r="C3" s="20"/>
      <c r="D3" s="20"/>
      <c r="E3" s="20"/>
      <c r="F3" s="20"/>
      <c r="G3" s="20"/>
      <c r="H3" s="20"/>
      <c r="I3" s="92"/>
      <c r="J3" s="20"/>
      <c r="K3" s="20"/>
      <c r="L3" s="21"/>
      <c r="AT3" s="18" t="s">
        <v>84</v>
      </c>
    </row>
    <row r="4" spans="2:46" ht="24.95" customHeight="1">
      <c r="B4" s="21"/>
      <c r="D4" s="22" t="s">
        <v>143</v>
      </c>
      <c r="L4" s="21"/>
      <c r="M4" s="23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7" t="s">
        <v>17</v>
      </c>
      <c r="L6" s="21"/>
    </row>
    <row r="7" spans="2:12" ht="16.5" customHeight="1">
      <c r="B7" s="21"/>
      <c r="E7" s="334" t="str">
        <f>'Rekapitulace stavby'!K6</f>
        <v>Rozšíření výrobních kapacit společnosti ZELENKA s.r.o.</v>
      </c>
      <c r="F7" s="335"/>
      <c r="G7" s="335"/>
      <c r="H7" s="335"/>
      <c r="L7" s="21"/>
    </row>
    <row r="8" spans="2:12" ht="12" customHeight="1">
      <c r="B8" s="21"/>
      <c r="D8" s="27" t="s">
        <v>144</v>
      </c>
      <c r="L8" s="21"/>
    </row>
    <row r="9" spans="2:12" s="1" customFormat="1" ht="16.5" customHeight="1">
      <c r="B9" s="32"/>
      <c r="E9" s="334" t="s">
        <v>2478</v>
      </c>
      <c r="F9" s="317"/>
      <c r="G9" s="317"/>
      <c r="H9" s="317"/>
      <c r="I9" s="93"/>
      <c r="L9" s="32"/>
    </row>
    <row r="10" spans="2:12" s="1" customFormat="1" ht="12" customHeight="1">
      <c r="B10" s="32"/>
      <c r="D10" s="27" t="s">
        <v>259</v>
      </c>
      <c r="I10" s="93"/>
      <c r="L10" s="32"/>
    </row>
    <row r="11" spans="2:12" s="1" customFormat="1" ht="36.95" customHeight="1">
      <c r="B11" s="32"/>
      <c r="E11" s="318" t="s">
        <v>3256</v>
      </c>
      <c r="F11" s="317"/>
      <c r="G11" s="317"/>
      <c r="H11" s="317"/>
      <c r="I11" s="93"/>
      <c r="L11" s="32"/>
    </row>
    <row r="12" spans="2:12" s="1" customFormat="1" ht="12">
      <c r="B12" s="32"/>
      <c r="I12" s="93"/>
      <c r="L12" s="32"/>
    </row>
    <row r="13" spans="2:12" s="1" customFormat="1" ht="12" customHeight="1">
      <c r="B13" s="32"/>
      <c r="D13" s="27" t="s">
        <v>19</v>
      </c>
      <c r="F13" s="18" t="s">
        <v>3</v>
      </c>
      <c r="I13" s="94" t="s">
        <v>20</v>
      </c>
      <c r="J13" s="18" t="s">
        <v>3</v>
      </c>
      <c r="L13" s="32"/>
    </row>
    <row r="14" spans="2:12" s="1" customFormat="1" ht="12" customHeight="1">
      <c r="B14" s="32"/>
      <c r="D14" s="27" t="s">
        <v>21</v>
      </c>
      <c r="F14" s="18" t="s">
        <v>22</v>
      </c>
      <c r="I14" s="94" t="s">
        <v>23</v>
      </c>
      <c r="J14" s="48" t="str">
        <f>'Rekapitulace stavby'!AN8</f>
        <v>9. 1. 2019</v>
      </c>
      <c r="L14" s="32"/>
    </row>
    <row r="15" spans="2:12" s="1" customFormat="1" ht="10.9" customHeight="1">
      <c r="B15" s="32"/>
      <c r="I15" s="93"/>
      <c r="L15" s="32"/>
    </row>
    <row r="16" spans="2:12" s="1" customFormat="1" ht="12" customHeight="1">
      <c r="B16" s="32"/>
      <c r="D16" s="27" t="s">
        <v>25</v>
      </c>
      <c r="I16" s="94" t="s">
        <v>26</v>
      </c>
      <c r="J16" s="18" t="s">
        <v>27</v>
      </c>
      <c r="L16" s="32"/>
    </row>
    <row r="17" spans="2:12" s="1" customFormat="1" ht="18" customHeight="1">
      <c r="B17" s="32"/>
      <c r="E17" s="18" t="s">
        <v>28</v>
      </c>
      <c r="I17" s="94" t="s">
        <v>29</v>
      </c>
      <c r="J17" s="18" t="s">
        <v>30</v>
      </c>
      <c r="L17" s="32"/>
    </row>
    <row r="18" spans="2:12" s="1" customFormat="1" ht="6.95" customHeight="1">
      <c r="B18" s="32"/>
      <c r="I18" s="93"/>
      <c r="L18" s="32"/>
    </row>
    <row r="19" spans="2:12" s="1" customFormat="1" ht="12" customHeight="1">
      <c r="B19" s="32"/>
      <c r="D19" s="27" t="s">
        <v>31</v>
      </c>
      <c r="I19" s="94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36" t="str">
        <f>'Rekapitulace stavby'!E14</f>
        <v>Vyplň údaj</v>
      </c>
      <c r="F20" s="321"/>
      <c r="G20" s="321"/>
      <c r="H20" s="321"/>
      <c r="I20" s="94" t="s">
        <v>29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3"/>
      <c r="L21" s="32"/>
    </row>
    <row r="22" spans="2:12" s="1" customFormat="1" ht="12" customHeight="1">
      <c r="B22" s="32"/>
      <c r="D22" s="27" t="s">
        <v>33</v>
      </c>
      <c r="I22" s="94" t="s">
        <v>26</v>
      </c>
      <c r="J22" s="18" t="s">
        <v>27</v>
      </c>
      <c r="L22" s="32"/>
    </row>
    <row r="23" spans="2:12" s="1" customFormat="1" ht="18" customHeight="1">
      <c r="B23" s="32"/>
      <c r="E23" s="18" t="s">
        <v>28</v>
      </c>
      <c r="I23" s="94" t="s">
        <v>29</v>
      </c>
      <c r="J23" s="18" t="s">
        <v>30</v>
      </c>
      <c r="L23" s="32"/>
    </row>
    <row r="24" spans="2:12" s="1" customFormat="1" ht="6.95" customHeight="1">
      <c r="B24" s="32"/>
      <c r="I24" s="93"/>
      <c r="L24" s="32"/>
    </row>
    <row r="25" spans="2:12" s="1" customFormat="1" ht="12" customHeight="1">
      <c r="B25" s="32"/>
      <c r="D25" s="27" t="s">
        <v>35</v>
      </c>
      <c r="I25" s="94" t="s">
        <v>26</v>
      </c>
      <c r="J25" s="18" t="s">
        <v>36</v>
      </c>
      <c r="L25" s="32"/>
    </row>
    <row r="26" spans="2:12" s="1" customFormat="1" ht="18" customHeight="1">
      <c r="B26" s="32"/>
      <c r="E26" s="18" t="s">
        <v>37</v>
      </c>
      <c r="I26" s="94" t="s">
        <v>29</v>
      </c>
      <c r="J26" s="18" t="s">
        <v>3</v>
      </c>
      <c r="L26" s="32"/>
    </row>
    <row r="27" spans="2:12" s="1" customFormat="1" ht="6.95" customHeight="1">
      <c r="B27" s="32"/>
      <c r="I27" s="93"/>
      <c r="L27" s="32"/>
    </row>
    <row r="28" spans="2:12" s="1" customFormat="1" ht="12" customHeight="1">
      <c r="B28" s="32"/>
      <c r="D28" s="27" t="s">
        <v>38</v>
      </c>
      <c r="I28" s="93"/>
      <c r="L28" s="32"/>
    </row>
    <row r="29" spans="2:12" s="7" customFormat="1" ht="45" customHeight="1">
      <c r="B29" s="95"/>
      <c r="E29" s="325" t="s">
        <v>39</v>
      </c>
      <c r="F29" s="325"/>
      <c r="G29" s="325"/>
      <c r="H29" s="325"/>
      <c r="I29" s="96"/>
      <c r="L29" s="95"/>
    </row>
    <row r="30" spans="2:12" s="1" customFormat="1" ht="6.95" customHeight="1">
      <c r="B30" s="32"/>
      <c r="I30" s="93"/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97"/>
      <c r="J31" s="49"/>
      <c r="K31" s="49"/>
      <c r="L31" s="32"/>
    </row>
    <row r="32" spans="2:12" s="1" customFormat="1" ht="25.35" customHeight="1">
      <c r="B32" s="32"/>
      <c r="D32" s="98" t="s">
        <v>40</v>
      </c>
      <c r="I32" s="93"/>
      <c r="J32" s="62">
        <f>ROUND(J90,2)</f>
        <v>0</v>
      </c>
      <c r="L32" s="32"/>
    </row>
    <row r="33" spans="2:12" s="1" customFormat="1" ht="6.95" customHeight="1">
      <c r="B33" s="32"/>
      <c r="D33" s="49"/>
      <c r="E33" s="49"/>
      <c r="F33" s="49"/>
      <c r="G33" s="49"/>
      <c r="H33" s="49"/>
      <c r="I33" s="97"/>
      <c r="J33" s="49"/>
      <c r="K33" s="49"/>
      <c r="L33" s="32"/>
    </row>
    <row r="34" spans="2:12" s="1" customFormat="1" ht="14.45" customHeight="1">
      <c r="B34" s="32"/>
      <c r="F34" s="35" t="s">
        <v>42</v>
      </c>
      <c r="I34" s="99" t="s">
        <v>41</v>
      </c>
      <c r="J34" s="35" t="s">
        <v>43</v>
      </c>
      <c r="L34" s="32"/>
    </row>
    <row r="35" spans="2:12" s="1" customFormat="1" ht="14.45" customHeight="1">
      <c r="B35" s="32"/>
      <c r="D35" s="27" t="s">
        <v>44</v>
      </c>
      <c r="E35" s="27" t="s">
        <v>45</v>
      </c>
      <c r="F35" s="100">
        <f>ROUND((SUM(BE90:BE235)),2)</f>
        <v>0</v>
      </c>
      <c r="I35" s="101">
        <v>0.21</v>
      </c>
      <c r="J35" s="100">
        <f>ROUND(((SUM(BE90:BE235))*I35),2)</f>
        <v>0</v>
      </c>
      <c r="L35" s="32"/>
    </row>
    <row r="36" spans="2:12" s="1" customFormat="1" ht="14.45" customHeight="1">
      <c r="B36" s="32"/>
      <c r="E36" s="27" t="s">
        <v>46</v>
      </c>
      <c r="F36" s="100">
        <f>ROUND((SUM(BF90:BF235)),2)</f>
        <v>0</v>
      </c>
      <c r="I36" s="101">
        <v>0.15</v>
      </c>
      <c r="J36" s="100">
        <f>ROUND(((SUM(BF90:BF235))*I36),2)</f>
        <v>0</v>
      </c>
      <c r="L36" s="32"/>
    </row>
    <row r="37" spans="2:12" s="1" customFormat="1" ht="14.45" customHeight="1" hidden="1">
      <c r="B37" s="32"/>
      <c r="E37" s="27" t="s">
        <v>47</v>
      </c>
      <c r="F37" s="100">
        <f>ROUND((SUM(BG90:BG235)),2)</f>
        <v>0</v>
      </c>
      <c r="I37" s="101">
        <v>0.21</v>
      </c>
      <c r="J37" s="100">
        <f>0</f>
        <v>0</v>
      </c>
      <c r="L37" s="32"/>
    </row>
    <row r="38" spans="2:12" s="1" customFormat="1" ht="14.45" customHeight="1" hidden="1">
      <c r="B38" s="32"/>
      <c r="E38" s="27" t="s">
        <v>48</v>
      </c>
      <c r="F38" s="100">
        <f>ROUND((SUM(BH90:BH235)),2)</f>
        <v>0</v>
      </c>
      <c r="I38" s="101">
        <v>0.15</v>
      </c>
      <c r="J38" s="100">
        <f>0</f>
        <v>0</v>
      </c>
      <c r="L38" s="32"/>
    </row>
    <row r="39" spans="2:12" s="1" customFormat="1" ht="14.45" customHeight="1" hidden="1">
      <c r="B39" s="32"/>
      <c r="E39" s="27" t="s">
        <v>49</v>
      </c>
      <c r="F39" s="100">
        <f>ROUND((SUM(BI90:BI235)),2)</f>
        <v>0</v>
      </c>
      <c r="I39" s="101">
        <v>0</v>
      </c>
      <c r="J39" s="100">
        <f>0</f>
        <v>0</v>
      </c>
      <c r="L39" s="32"/>
    </row>
    <row r="40" spans="2:12" s="1" customFormat="1" ht="6.95" customHeight="1">
      <c r="B40" s="32"/>
      <c r="I40" s="93"/>
      <c r="L40" s="32"/>
    </row>
    <row r="41" spans="2:12" s="1" customFormat="1" ht="25.35" customHeight="1">
      <c r="B41" s="32"/>
      <c r="C41" s="102"/>
      <c r="D41" s="103" t="s">
        <v>50</v>
      </c>
      <c r="E41" s="53"/>
      <c r="F41" s="53"/>
      <c r="G41" s="104" t="s">
        <v>51</v>
      </c>
      <c r="H41" s="105" t="s">
        <v>52</v>
      </c>
      <c r="I41" s="106"/>
      <c r="J41" s="107">
        <f>SUM(J32:J39)</f>
        <v>0</v>
      </c>
      <c r="K41" s="108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109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110"/>
      <c r="J46" s="44"/>
      <c r="K46" s="44"/>
      <c r="L46" s="32"/>
    </row>
    <row r="47" spans="2:12" s="1" customFormat="1" ht="24.95" customHeight="1">
      <c r="B47" s="32"/>
      <c r="C47" s="22" t="s">
        <v>146</v>
      </c>
      <c r="I47" s="93"/>
      <c r="L47" s="32"/>
    </row>
    <row r="48" spans="2:12" s="1" customFormat="1" ht="6.95" customHeight="1">
      <c r="B48" s="32"/>
      <c r="I48" s="93"/>
      <c r="L48" s="32"/>
    </row>
    <row r="49" spans="2:12" s="1" customFormat="1" ht="12" customHeight="1">
      <c r="B49" s="32"/>
      <c r="C49" s="27" t="s">
        <v>17</v>
      </c>
      <c r="I49" s="93"/>
      <c r="L49" s="32"/>
    </row>
    <row r="50" spans="2:12" s="1" customFormat="1" ht="16.5" customHeight="1">
      <c r="B50" s="32"/>
      <c r="E50" s="334" t="str">
        <f>E7</f>
        <v>Rozšíření výrobních kapacit společnosti ZELENKA s.r.o.</v>
      </c>
      <c r="F50" s="335"/>
      <c r="G50" s="335"/>
      <c r="H50" s="335"/>
      <c r="I50" s="93"/>
      <c r="L50" s="32"/>
    </row>
    <row r="51" spans="2:12" ht="12" customHeight="1">
      <c r="B51" s="21"/>
      <c r="C51" s="27" t="s">
        <v>144</v>
      </c>
      <c r="L51" s="21"/>
    </row>
    <row r="52" spans="2:12" s="1" customFormat="1" ht="16.5" customHeight="1">
      <c r="B52" s="32"/>
      <c r="E52" s="334" t="s">
        <v>2478</v>
      </c>
      <c r="F52" s="317"/>
      <c r="G52" s="317"/>
      <c r="H52" s="317"/>
      <c r="I52" s="93"/>
      <c r="L52" s="32"/>
    </row>
    <row r="53" spans="2:12" s="1" customFormat="1" ht="12" customHeight="1">
      <c r="B53" s="32"/>
      <c r="C53" s="27" t="s">
        <v>259</v>
      </c>
      <c r="I53" s="93"/>
      <c r="L53" s="32"/>
    </row>
    <row r="54" spans="2:12" s="1" customFormat="1" ht="16.5" customHeight="1">
      <c r="B54" s="32"/>
      <c r="E54" s="318" t="str">
        <f>E11</f>
        <v>02 - Zdravotně technická instalace - prodejna</v>
      </c>
      <c r="F54" s="317"/>
      <c r="G54" s="317"/>
      <c r="H54" s="317"/>
      <c r="I54" s="93"/>
      <c r="L54" s="32"/>
    </row>
    <row r="55" spans="2:12" s="1" customFormat="1" ht="6.95" customHeight="1">
      <c r="B55" s="32"/>
      <c r="I55" s="93"/>
      <c r="L55" s="32"/>
    </row>
    <row r="56" spans="2:12" s="1" customFormat="1" ht="12" customHeight="1">
      <c r="B56" s="32"/>
      <c r="C56" s="27" t="s">
        <v>21</v>
      </c>
      <c r="F56" s="18" t="str">
        <f>F14</f>
        <v>Židlochovice, Topolová 910, PSČ 667 01</v>
      </c>
      <c r="I56" s="94" t="s">
        <v>23</v>
      </c>
      <c r="J56" s="48" t="str">
        <f>IF(J14="","",J14)</f>
        <v>9. 1. 2019</v>
      </c>
      <c r="L56" s="32"/>
    </row>
    <row r="57" spans="2:12" s="1" customFormat="1" ht="6.95" customHeight="1">
      <c r="B57" s="32"/>
      <c r="I57" s="93"/>
      <c r="L57" s="32"/>
    </row>
    <row r="58" spans="2:12" s="1" customFormat="1" ht="24.95" customHeight="1">
      <c r="B58" s="32"/>
      <c r="C58" s="27" t="s">
        <v>25</v>
      </c>
      <c r="F58" s="18" t="str">
        <f>E17</f>
        <v>A77 architektonický ateliér Brno, s.r.o.</v>
      </c>
      <c r="I58" s="94" t="s">
        <v>33</v>
      </c>
      <c r="J58" s="30" t="str">
        <f>E23</f>
        <v>A77 architektonický ateliér Brno, s.r.o.</v>
      </c>
      <c r="L58" s="32"/>
    </row>
    <row r="59" spans="2:12" s="1" customFormat="1" ht="13.7" customHeight="1">
      <c r="B59" s="32"/>
      <c r="C59" s="27" t="s">
        <v>31</v>
      </c>
      <c r="F59" s="18" t="str">
        <f>IF(E20="","",E20)</f>
        <v>Vyplň údaj</v>
      </c>
      <c r="I59" s="94" t="s">
        <v>35</v>
      </c>
      <c r="J59" s="30" t="str">
        <f>E26</f>
        <v>HAVO Consult s.r.o.</v>
      </c>
      <c r="L59" s="32"/>
    </row>
    <row r="60" spans="2:12" s="1" customFormat="1" ht="10.35" customHeight="1">
      <c r="B60" s="32"/>
      <c r="I60" s="93"/>
      <c r="L60" s="32"/>
    </row>
    <row r="61" spans="2:12" s="1" customFormat="1" ht="29.25" customHeight="1">
      <c r="B61" s="32"/>
      <c r="C61" s="111" t="s">
        <v>147</v>
      </c>
      <c r="D61" s="102"/>
      <c r="E61" s="102"/>
      <c r="F61" s="102"/>
      <c r="G61" s="102"/>
      <c r="H61" s="102"/>
      <c r="I61" s="112"/>
      <c r="J61" s="113" t="s">
        <v>148</v>
      </c>
      <c r="K61" s="102"/>
      <c r="L61" s="32"/>
    </row>
    <row r="62" spans="2:12" s="1" customFormat="1" ht="10.35" customHeight="1">
      <c r="B62" s="32"/>
      <c r="I62" s="93"/>
      <c r="L62" s="32"/>
    </row>
    <row r="63" spans="2:47" s="1" customFormat="1" ht="22.9" customHeight="1">
      <c r="B63" s="32"/>
      <c r="C63" s="114" t="s">
        <v>72</v>
      </c>
      <c r="I63" s="93"/>
      <c r="J63" s="62">
        <f>J90</f>
        <v>0</v>
      </c>
      <c r="L63" s="32"/>
      <c r="AU63" s="18" t="s">
        <v>149</v>
      </c>
    </row>
    <row r="64" spans="2:12" s="8" customFormat="1" ht="24.95" customHeight="1">
      <c r="B64" s="115"/>
      <c r="D64" s="116" t="s">
        <v>2030</v>
      </c>
      <c r="E64" s="117"/>
      <c r="F64" s="117"/>
      <c r="G64" s="117"/>
      <c r="H64" s="117"/>
      <c r="I64" s="118"/>
      <c r="J64" s="119">
        <f>J91</f>
        <v>0</v>
      </c>
      <c r="L64" s="115"/>
    </row>
    <row r="65" spans="2:12" s="8" customFormat="1" ht="24.95" customHeight="1">
      <c r="B65" s="115"/>
      <c r="D65" s="116" t="s">
        <v>3257</v>
      </c>
      <c r="E65" s="117"/>
      <c r="F65" s="117"/>
      <c r="G65" s="117"/>
      <c r="H65" s="117"/>
      <c r="I65" s="118"/>
      <c r="J65" s="119">
        <f>J135</f>
        <v>0</v>
      </c>
      <c r="L65" s="115"/>
    </row>
    <row r="66" spans="2:12" s="8" customFormat="1" ht="24.95" customHeight="1">
      <c r="B66" s="115"/>
      <c r="D66" s="116" t="s">
        <v>2032</v>
      </c>
      <c r="E66" s="117"/>
      <c r="F66" s="117"/>
      <c r="G66" s="117"/>
      <c r="H66" s="117"/>
      <c r="I66" s="118"/>
      <c r="J66" s="119">
        <f>J153</f>
        <v>0</v>
      </c>
      <c r="L66" s="115"/>
    </row>
    <row r="67" spans="2:12" s="8" customFormat="1" ht="24.95" customHeight="1">
      <c r="B67" s="115"/>
      <c r="D67" s="116" t="s">
        <v>2033</v>
      </c>
      <c r="E67" s="117"/>
      <c r="F67" s="117"/>
      <c r="G67" s="117"/>
      <c r="H67" s="117"/>
      <c r="I67" s="118"/>
      <c r="J67" s="119">
        <f>J196</f>
        <v>0</v>
      </c>
      <c r="L67" s="115"/>
    </row>
    <row r="68" spans="2:12" s="8" customFormat="1" ht="24.95" customHeight="1">
      <c r="B68" s="115"/>
      <c r="D68" s="116" t="s">
        <v>2034</v>
      </c>
      <c r="E68" s="117"/>
      <c r="F68" s="117"/>
      <c r="G68" s="117"/>
      <c r="H68" s="117"/>
      <c r="I68" s="118"/>
      <c r="J68" s="119">
        <f>J211</f>
        <v>0</v>
      </c>
      <c r="L68" s="115"/>
    </row>
    <row r="69" spans="2:12" s="1" customFormat="1" ht="21.75" customHeight="1">
      <c r="B69" s="32"/>
      <c r="I69" s="93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109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110"/>
      <c r="J74" s="44"/>
      <c r="K74" s="44"/>
      <c r="L74" s="32"/>
    </row>
    <row r="75" spans="2:12" s="1" customFormat="1" ht="24.95" customHeight="1">
      <c r="B75" s="32"/>
      <c r="C75" s="22" t="s">
        <v>156</v>
      </c>
      <c r="I75" s="93"/>
      <c r="L75" s="32"/>
    </row>
    <row r="76" spans="2:12" s="1" customFormat="1" ht="6.95" customHeight="1">
      <c r="B76" s="32"/>
      <c r="I76" s="93"/>
      <c r="L76" s="32"/>
    </row>
    <row r="77" spans="2:12" s="1" customFormat="1" ht="12" customHeight="1">
      <c r="B77" s="32"/>
      <c r="C77" s="27" t="s">
        <v>17</v>
      </c>
      <c r="I77" s="93"/>
      <c r="L77" s="32"/>
    </row>
    <row r="78" spans="2:12" s="1" customFormat="1" ht="16.5" customHeight="1">
      <c r="B78" s="32"/>
      <c r="E78" s="334" t="str">
        <f>E7</f>
        <v>Rozšíření výrobních kapacit společnosti ZELENKA s.r.o.</v>
      </c>
      <c r="F78" s="335"/>
      <c r="G78" s="335"/>
      <c r="H78" s="335"/>
      <c r="I78" s="93"/>
      <c r="L78" s="32"/>
    </row>
    <row r="79" spans="2:12" ht="12" customHeight="1">
      <c r="B79" s="21"/>
      <c r="C79" s="27" t="s">
        <v>144</v>
      </c>
      <c r="L79" s="21"/>
    </row>
    <row r="80" spans="2:12" s="1" customFormat="1" ht="16.5" customHeight="1">
      <c r="B80" s="32"/>
      <c r="E80" s="334" t="s">
        <v>2478</v>
      </c>
      <c r="F80" s="317"/>
      <c r="G80" s="317"/>
      <c r="H80" s="317"/>
      <c r="I80" s="93"/>
      <c r="L80" s="32"/>
    </row>
    <row r="81" spans="2:12" s="1" customFormat="1" ht="12" customHeight="1">
      <c r="B81" s="32"/>
      <c r="C81" s="27" t="s">
        <v>259</v>
      </c>
      <c r="I81" s="93"/>
      <c r="L81" s="32"/>
    </row>
    <row r="82" spans="2:12" s="1" customFormat="1" ht="16.5" customHeight="1">
      <c r="B82" s="32"/>
      <c r="E82" s="318" t="str">
        <f>E11</f>
        <v>02 - Zdravotně technická instalace - prodejna</v>
      </c>
      <c r="F82" s="317"/>
      <c r="G82" s="317"/>
      <c r="H82" s="317"/>
      <c r="I82" s="93"/>
      <c r="L82" s="32"/>
    </row>
    <row r="83" spans="2:12" s="1" customFormat="1" ht="6.95" customHeight="1">
      <c r="B83" s="32"/>
      <c r="I83" s="93"/>
      <c r="L83" s="32"/>
    </row>
    <row r="84" spans="2:12" s="1" customFormat="1" ht="12" customHeight="1">
      <c r="B84" s="32"/>
      <c r="C84" s="27" t="s">
        <v>21</v>
      </c>
      <c r="F84" s="18" t="str">
        <f>F14</f>
        <v>Židlochovice, Topolová 910, PSČ 667 01</v>
      </c>
      <c r="I84" s="94" t="s">
        <v>23</v>
      </c>
      <c r="J84" s="48" t="str">
        <f>IF(J14="","",J14)</f>
        <v>9. 1. 2019</v>
      </c>
      <c r="L84" s="32"/>
    </row>
    <row r="85" spans="2:12" s="1" customFormat="1" ht="6.95" customHeight="1">
      <c r="B85" s="32"/>
      <c r="I85" s="93"/>
      <c r="L85" s="32"/>
    </row>
    <row r="86" spans="2:12" s="1" customFormat="1" ht="24.95" customHeight="1">
      <c r="B86" s="32"/>
      <c r="C86" s="27" t="s">
        <v>25</v>
      </c>
      <c r="F86" s="18" t="str">
        <f>E17</f>
        <v>A77 architektonický ateliér Brno, s.r.o.</v>
      </c>
      <c r="I86" s="94" t="s">
        <v>33</v>
      </c>
      <c r="J86" s="30" t="str">
        <f>E23</f>
        <v>A77 architektonický ateliér Brno, s.r.o.</v>
      </c>
      <c r="L86" s="32"/>
    </row>
    <row r="87" spans="2:12" s="1" customFormat="1" ht="13.7" customHeight="1">
      <c r="B87" s="32"/>
      <c r="C87" s="27" t="s">
        <v>31</v>
      </c>
      <c r="F87" s="18" t="str">
        <f>IF(E20="","",E20)</f>
        <v>Vyplň údaj</v>
      </c>
      <c r="I87" s="94" t="s">
        <v>35</v>
      </c>
      <c r="J87" s="30" t="str">
        <f>E26</f>
        <v>HAVO Consult s.r.o.</v>
      </c>
      <c r="L87" s="32"/>
    </row>
    <row r="88" spans="2:12" s="1" customFormat="1" ht="10.35" customHeight="1">
      <c r="B88" s="32"/>
      <c r="I88" s="93"/>
      <c r="L88" s="32"/>
    </row>
    <row r="89" spans="2:20" s="10" customFormat="1" ht="29.25" customHeight="1">
      <c r="B89" s="125"/>
      <c r="C89" s="126" t="s">
        <v>157</v>
      </c>
      <c r="D89" s="127" t="s">
        <v>59</v>
      </c>
      <c r="E89" s="127" t="s">
        <v>55</v>
      </c>
      <c r="F89" s="127" t="s">
        <v>56</v>
      </c>
      <c r="G89" s="127" t="s">
        <v>158</v>
      </c>
      <c r="H89" s="127" t="s">
        <v>159</v>
      </c>
      <c r="I89" s="128" t="s">
        <v>160</v>
      </c>
      <c r="J89" s="127" t="s">
        <v>148</v>
      </c>
      <c r="K89" s="129" t="s">
        <v>161</v>
      </c>
      <c r="L89" s="125"/>
      <c r="M89" s="55" t="s">
        <v>3</v>
      </c>
      <c r="N89" s="56" t="s">
        <v>44</v>
      </c>
      <c r="O89" s="56" t="s">
        <v>162</v>
      </c>
      <c r="P89" s="56" t="s">
        <v>163</v>
      </c>
      <c r="Q89" s="56" t="s">
        <v>164</v>
      </c>
      <c r="R89" s="56" t="s">
        <v>165</v>
      </c>
      <c r="S89" s="56" t="s">
        <v>166</v>
      </c>
      <c r="T89" s="57" t="s">
        <v>167</v>
      </c>
    </row>
    <row r="90" spans="2:63" s="1" customFormat="1" ht="22.9" customHeight="1">
      <c r="B90" s="32"/>
      <c r="C90" s="60" t="s">
        <v>168</v>
      </c>
      <c r="I90" s="93"/>
      <c r="J90" s="130">
        <f>BK90</f>
        <v>0</v>
      </c>
      <c r="L90" s="32"/>
      <c r="M90" s="58"/>
      <c r="N90" s="49"/>
      <c r="O90" s="49"/>
      <c r="P90" s="131">
        <f>P91+P135+P153+P196+P211</f>
        <v>0</v>
      </c>
      <c r="Q90" s="49"/>
      <c r="R90" s="131">
        <f>R91+R135+R153+R196+R211</f>
        <v>0</v>
      </c>
      <c r="S90" s="49"/>
      <c r="T90" s="132">
        <f>T91+T135+T153+T196+T211</f>
        <v>0</v>
      </c>
      <c r="AT90" s="18" t="s">
        <v>73</v>
      </c>
      <c r="AU90" s="18" t="s">
        <v>149</v>
      </c>
      <c r="BK90" s="133">
        <f>BK91+BK135+BK153+BK196+BK211</f>
        <v>0</v>
      </c>
    </row>
    <row r="91" spans="2:63" s="11" customFormat="1" ht="25.9" customHeight="1">
      <c r="B91" s="134"/>
      <c r="D91" s="135" t="s">
        <v>73</v>
      </c>
      <c r="E91" s="136" t="s">
        <v>2035</v>
      </c>
      <c r="F91" s="136" t="s">
        <v>2036</v>
      </c>
      <c r="I91" s="137"/>
      <c r="J91" s="138">
        <f>BK91</f>
        <v>0</v>
      </c>
      <c r="L91" s="134"/>
      <c r="M91" s="139"/>
      <c r="N91" s="140"/>
      <c r="O91" s="140"/>
      <c r="P91" s="141">
        <f>SUM(P92:P134)</f>
        <v>0</v>
      </c>
      <c r="Q91" s="140"/>
      <c r="R91" s="141">
        <f>SUM(R92:R134)</f>
        <v>0</v>
      </c>
      <c r="S91" s="140"/>
      <c r="T91" s="142">
        <f>SUM(T92:T134)</f>
        <v>0</v>
      </c>
      <c r="AR91" s="135" t="s">
        <v>82</v>
      </c>
      <c r="AT91" s="143" t="s">
        <v>73</v>
      </c>
      <c r="AU91" s="143" t="s">
        <v>74</v>
      </c>
      <c r="AY91" s="135" t="s">
        <v>171</v>
      </c>
      <c r="BK91" s="144">
        <f>SUM(BK92:BK134)</f>
        <v>0</v>
      </c>
    </row>
    <row r="92" spans="2:65" s="1" customFormat="1" ht="16.5" customHeight="1">
      <c r="B92" s="147"/>
      <c r="C92" s="148" t="s">
        <v>74</v>
      </c>
      <c r="D92" s="148" t="s">
        <v>173</v>
      </c>
      <c r="E92" s="149" t="s">
        <v>2037</v>
      </c>
      <c r="F92" s="150" t="s">
        <v>3258</v>
      </c>
      <c r="G92" s="151" t="s">
        <v>187</v>
      </c>
      <c r="H92" s="152">
        <v>5.9</v>
      </c>
      <c r="I92" s="153"/>
      <c r="J92" s="154">
        <f>ROUND(I92*H92,2)</f>
        <v>0</v>
      </c>
      <c r="K92" s="150" t="s">
        <v>3</v>
      </c>
      <c r="L92" s="32"/>
      <c r="M92" s="155" t="s">
        <v>3</v>
      </c>
      <c r="N92" s="156" t="s">
        <v>45</v>
      </c>
      <c r="O92" s="51"/>
      <c r="P92" s="157">
        <f>O92*H92</f>
        <v>0</v>
      </c>
      <c r="Q92" s="157">
        <v>0</v>
      </c>
      <c r="R92" s="157">
        <f>Q92*H92</f>
        <v>0</v>
      </c>
      <c r="S92" s="157">
        <v>0</v>
      </c>
      <c r="T92" s="158">
        <f>S92*H92</f>
        <v>0</v>
      </c>
      <c r="AR92" s="18" t="s">
        <v>178</v>
      </c>
      <c r="AT92" s="18" t="s">
        <v>173</v>
      </c>
      <c r="AU92" s="18" t="s">
        <v>82</v>
      </c>
      <c r="AY92" s="18" t="s">
        <v>171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18" t="s">
        <v>82</v>
      </c>
      <c r="BK92" s="159">
        <f>ROUND(I92*H92,2)</f>
        <v>0</v>
      </c>
      <c r="BL92" s="18" t="s">
        <v>178</v>
      </c>
      <c r="BM92" s="18" t="s">
        <v>84</v>
      </c>
    </row>
    <row r="93" spans="2:47" s="1" customFormat="1" ht="12">
      <c r="B93" s="32"/>
      <c r="D93" s="160" t="s">
        <v>180</v>
      </c>
      <c r="F93" s="161" t="s">
        <v>3258</v>
      </c>
      <c r="I93" s="93"/>
      <c r="L93" s="32"/>
      <c r="M93" s="162"/>
      <c r="N93" s="51"/>
      <c r="O93" s="51"/>
      <c r="P93" s="51"/>
      <c r="Q93" s="51"/>
      <c r="R93" s="51"/>
      <c r="S93" s="51"/>
      <c r="T93" s="52"/>
      <c r="AT93" s="18" t="s">
        <v>180</v>
      </c>
      <c r="AU93" s="18" t="s">
        <v>82</v>
      </c>
    </row>
    <row r="94" spans="2:47" s="1" customFormat="1" ht="29.25">
      <c r="B94" s="32"/>
      <c r="D94" s="160" t="s">
        <v>649</v>
      </c>
      <c r="F94" s="207" t="s">
        <v>2042</v>
      </c>
      <c r="I94" s="93"/>
      <c r="L94" s="32"/>
      <c r="M94" s="162"/>
      <c r="N94" s="51"/>
      <c r="O94" s="51"/>
      <c r="P94" s="51"/>
      <c r="Q94" s="51"/>
      <c r="R94" s="51"/>
      <c r="S94" s="51"/>
      <c r="T94" s="52"/>
      <c r="AT94" s="18" t="s">
        <v>649</v>
      </c>
      <c r="AU94" s="18" t="s">
        <v>82</v>
      </c>
    </row>
    <row r="95" spans="2:65" s="1" customFormat="1" ht="16.5" customHeight="1">
      <c r="B95" s="147"/>
      <c r="C95" s="148" t="s">
        <v>74</v>
      </c>
      <c r="D95" s="148" t="s">
        <v>173</v>
      </c>
      <c r="E95" s="149" t="s">
        <v>2040</v>
      </c>
      <c r="F95" s="150" t="s">
        <v>2044</v>
      </c>
      <c r="G95" s="151" t="s">
        <v>187</v>
      </c>
      <c r="H95" s="152">
        <v>3.1</v>
      </c>
      <c r="I95" s="153"/>
      <c r="J95" s="154">
        <f>ROUND(I95*H95,2)</f>
        <v>0</v>
      </c>
      <c r="K95" s="150" t="s">
        <v>3</v>
      </c>
      <c r="L95" s="32"/>
      <c r="M95" s="155" t="s">
        <v>3</v>
      </c>
      <c r="N95" s="156" t="s">
        <v>45</v>
      </c>
      <c r="O95" s="51"/>
      <c r="P95" s="157">
        <f>O95*H95</f>
        <v>0</v>
      </c>
      <c r="Q95" s="157">
        <v>0</v>
      </c>
      <c r="R95" s="157">
        <f>Q95*H95</f>
        <v>0</v>
      </c>
      <c r="S95" s="157">
        <v>0</v>
      </c>
      <c r="T95" s="158">
        <f>S95*H95</f>
        <v>0</v>
      </c>
      <c r="AR95" s="18" t="s">
        <v>178</v>
      </c>
      <c r="AT95" s="18" t="s">
        <v>173</v>
      </c>
      <c r="AU95" s="18" t="s">
        <v>82</v>
      </c>
      <c r="AY95" s="18" t="s">
        <v>171</v>
      </c>
      <c r="BE95" s="159">
        <f>IF(N95="základní",J95,0)</f>
        <v>0</v>
      </c>
      <c r="BF95" s="159">
        <f>IF(N95="snížená",J95,0)</f>
        <v>0</v>
      </c>
      <c r="BG95" s="159">
        <f>IF(N95="zákl. přenesená",J95,0)</f>
        <v>0</v>
      </c>
      <c r="BH95" s="159">
        <f>IF(N95="sníž. přenesená",J95,0)</f>
        <v>0</v>
      </c>
      <c r="BI95" s="159">
        <f>IF(N95="nulová",J95,0)</f>
        <v>0</v>
      </c>
      <c r="BJ95" s="18" t="s">
        <v>82</v>
      </c>
      <c r="BK95" s="159">
        <f>ROUND(I95*H95,2)</f>
        <v>0</v>
      </c>
      <c r="BL95" s="18" t="s">
        <v>178</v>
      </c>
      <c r="BM95" s="18" t="s">
        <v>178</v>
      </c>
    </row>
    <row r="96" spans="2:47" s="1" customFormat="1" ht="12">
      <c r="B96" s="32"/>
      <c r="D96" s="160" t="s">
        <v>180</v>
      </c>
      <c r="F96" s="161" t="s">
        <v>2044</v>
      </c>
      <c r="I96" s="93"/>
      <c r="L96" s="32"/>
      <c r="M96" s="162"/>
      <c r="N96" s="51"/>
      <c r="O96" s="51"/>
      <c r="P96" s="51"/>
      <c r="Q96" s="51"/>
      <c r="R96" s="51"/>
      <c r="S96" s="51"/>
      <c r="T96" s="52"/>
      <c r="AT96" s="18" t="s">
        <v>180</v>
      </c>
      <c r="AU96" s="18" t="s">
        <v>82</v>
      </c>
    </row>
    <row r="97" spans="2:47" s="1" customFormat="1" ht="29.25">
      <c r="B97" s="32"/>
      <c r="D97" s="160" t="s">
        <v>649</v>
      </c>
      <c r="F97" s="207" t="s">
        <v>2042</v>
      </c>
      <c r="I97" s="93"/>
      <c r="L97" s="32"/>
      <c r="M97" s="162"/>
      <c r="N97" s="51"/>
      <c r="O97" s="51"/>
      <c r="P97" s="51"/>
      <c r="Q97" s="51"/>
      <c r="R97" s="51"/>
      <c r="S97" s="51"/>
      <c r="T97" s="52"/>
      <c r="AT97" s="18" t="s">
        <v>649</v>
      </c>
      <c r="AU97" s="18" t="s">
        <v>82</v>
      </c>
    </row>
    <row r="98" spans="2:65" s="1" customFormat="1" ht="16.5" customHeight="1">
      <c r="B98" s="147"/>
      <c r="C98" s="148" t="s">
        <v>74</v>
      </c>
      <c r="D98" s="148" t="s">
        <v>173</v>
      </c>
      <c r="E98" s="149" t="s">
        <v>2043</v>
      </c>
      <c r="F98" s="150" t="s">
        <v>2046</v>
      </c>
      <c r="G98" s="151" t="s">
        <v>187</v>
      </c>
      <c r="H98" s="152">
        <v>8.5</v>
      </c>
      <c r="I98" s="153"/>
      <c r="J98" s="154">
        <f>ROUND(I98*H98,2)</f>
        <v>0</v>
      </c>
      <c r="K98" s="150" t="s">
        <v>3</v>
      </c>
      <c r="L98" s="32"/>
      <c r="M98" s="155" t="s">
        <v>3</v>
      </c>
      <c r="N98" s="156" t="s">
        <v>45</v>
      </c>
      <c r="O98" s="51"/>
      <c r="P98" s="157">
        <f>O98*H98</f>
        <v>0</v>
      </c>
      <c r="Q98" s="157">
        <v>0</v>
      </c>
      <c r="R98" s="157">
        <f>Q98*H98</f>
        <v>0</v>
      </c>
      <c r="S98" s="157">
        <v>0</v>
      </c>
      <c r="T98" s="158">
        <f>S98*H98</f>
        <v>0</v>
      </c>
      <c r="AR98" s="18" t="s">
        <v>178</v>
      </c>
      <c r="AT98" s="18" t="s">
        <v>173</v>
      </c>
      <c r="AU98" s="18" t="s">
        <v>82</v>
      </c>
      <c r="AY98" s="18" t="s">
        <v>171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18" t="s">
        <v>82</v>
      </c>
      <c r="BK98" s="159">
        <f>ROUND(I98*H98,2)</f>
        <v>0</v>
      </c>
      <c r="BL98" s="18" t="s">
        <v>178</v>
      </c>
      <c r="BM98" s="18" t="s">
        <v>190</v>
      </c>
    </row>
    <row r="99" spans="2:47" s="1" customFormat="1" ht="12">
      <c r="B99" s="32"/>
      <c r="D99" s="160" t="s">
        <v>180</v>
      </c>
      <c r="F99" s="161" t="s">
        <v>2046</v>
      </c>
      <c r="I99" s="93"/>
      <c r="L99" s="32"/>
      <c r="M99" s="162"/>
      <c r="N99" s="51"/>
      <c r="O99" s="51"/>
      <c r="P99" s="51"/>
      <c r="Q99" s="51"/>
      <c r="R99" s="51"/>
      <c r="S99" s="51"/>
      <c r="T99" s="52"/>
      <c r="AT99" s="18" t="s">
        <v>180</v>
      </c>
      <c r="AU99" s="18" t="s">
        <v>82</v>
      </c>
    </row>
    <row r="100" spans="2:47" s="1" customFormat="1" ht="29.25">
      <c r="B100" s="32"/>
      <c r="D100" s="160" t="s">
        <v>649</v>
      </c>
      <c r="F100" s="207" t="s">
        <v>2042</v>
      </c>
      <c r="I100" s="93"/>
      <c r="L100" s="32"/>
      <c r="M100" s="162"/>
      <c r="N100" s="51"/>
      <c r="O100" s="51"/>
      <c r="P100" s="51"/>
      <c r="Q100" s="51"/>
      <c r="R100" s="51"/>
      <c r="S100" s="51"/>
      <c r="T100" s="52"/>
      <c r="AT100" s="18" t="s">
        <v>649</v>
      </c>
      <c r="AU100" s="18" t="s">
        <v>82</v>
      </c>
    </row>
    <row r="101" spans="2:65" s="1" customFormat="1" ht="16.5" customHeight="1">
      <c r="B101" s="147"/>
      <c r="C101" s="148" t="s">
        <v>74</v>
      </c>
      <c r="D101" s="148" t="s">
        <v>173</v>
      </c>
      <c r="E101" s="149" t="s">
        <v>2045</v>
      </c>
      <c r="F101" s="150" t="s">
        <v>2048</v>
      </c>
      <c r="G101" s="151" t="s">
        <v>187</v>
      </c>
      <c r="H101" s="152">
        <v>8.2</v>
      </c>
      <c r="I101" s="153"/>
      <c r="J101" s="154">
        <f>ROUND(I101*H101,2)</f>
        <v>0</v>
      </c>
      <c r="K101" s="150" t="s">
        <v>3</v>
      </c>
      <c r="L101" s="32"/>
      <c r="M101" s="155" t="s">
        <v>3</v>
      </c>
      <c r="N101" s="156" t="s">
        <v>45</v>
      </c>
      <c r="O101" s="51"/>
      <c r="P101" s="157">
        <f>O101*H101</f>
        <v>0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18" t="s">
        <v>178</v>
      </c>
      <c r="AT101" s="18" t="s">
        <v>173</v>
      </c>
      <c r="AU101" s="18" t="s">
        <v>82</v>
      </c>
      <c r="AY101" s="18" t="s">
        <v>171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18" t="s">
        <v>82</v>
      </c>
      <c r="BK101" s="159">
        <f>ROUND(I101*H101,2)</f>
        <v>0</v>
      </c>
      <c r="BL101" s="18" t="s">
        <v>178</v>
      </c>
      <c r="BM101" s="18" t="s">
        <v>232</v>
      </c>
    </row>
    <row r="102" spans="2:47" s="1" customFormat="1" ht="12">
      <c r="B102" s="32"/>
      <c r="D102" s="160" t="s">
        <v>180</v>
      </c>
      <c r="F102" s="161" t="s">
        <v>2048</v>
      </c>
      <c r="I102" s="93"/>
      <c r="L102" s="32"/>
      <c r="M102" s="162"/>
      <c r="N102" s="51"/>
      <c r="O102" s="51"/>
      <c r="P102" s="51"/>
      <c r="Q102" s="51"/>
      <c r="R102" s="51"/>
      <c r="S102" s="51"/>
      <c r="T102" s="52"/>
      <c r="AT102" s="18" t="s">
        <v>180</v>
      </c>
      <c r="AU102" s="18" t="s">
        <v>82</v>
      </c>
    </row>
    <row r="103" spans="2:47" s="1" customFormat="1" ht="29.25">
      <c r="B103" s="32"/>
      <c r="D103" s="160" t="s">
        <v>649</v>
      </c>
      <c r="F103" s="207" t="s">
        <v>2049</v>
      </c>
      <c r="I103" s="93"/>
      <c r="L103" s="32"/>
      <c r="M103" s="162"/>
      <c r="N103" s="51"/>
      <c r="O103" s="51"/>
      <c r="P103" s="51"/>
      <c r="Q103" s="51"/>
      <c r="R103" s="51"/>
      <c r="S103" s="51"/>
      <c r="T103" s="52"/>
      <c r="AT103" s="18" t="s">
        <v>649</v>
      </c>
      <c r="AU103" s="18" t="s">
        <v>82</v>
      </c>
    </row>
    <row r="104" spans="2:65" s="1" customFormat="1" ht="16.5" customHeight="1">
      <c r="B104" s="147"/>
      <c r="C104" s="148" t="s">
        <v>74</v>
      </c>
      <c r="D104" s="148" t="s">
        <v>173</v>
      </c>
      <c r="E104" s="149" t="s">
        <v>2047</v>
      </c>
      <c r="F104" s="150" t="s">
        <v>2053</v>
      </c>
      <c r="G104" s="151" t="s">
        <v>1259</v>
      </c>
      <c r="H104" s="152">
        <v>1</v>
      </c>
      <c r="I104" s="153"/>
      <c r="J104" s="154">
        <f>ROUND(I104*H104,2)</f>
        <v>0</v>
      </c>
      <c r="K104" s="150" t="s">
        <v>3</v>
      </c>
      <c r="L104" s="32"/>
      <c r="M104" s="155" t="s">
        <v>3</v>
      </c>
      <c r="N104" s="156" t="s">
        <v>45</v>
      </c>
      <c r="O104" s="51"/>
      <c r="P104" s="157">
        <f>O104*H104</f>
        <v>0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AR104" s="18" t="s">
        <v>178</v>
      </c>
      <c r="AT104" s="18" t="s">
        <v>173</v>
      </c>
      <c r="AU104" s="18" t="s">
        <v>82</v>
      </c>
      <c r="AY104" s="18" t="s">
        <v>171</v>
      </c>
      <c r="BE104" s="159">
        <f>IF(N104="základní",J104,0)</f>
        <v>0</v>
      </c>
      <c r="BF104" s="159">
        <f>IF(N104="snížená",J104,0)</f>
        <v>0</v>
      </c>
      <c r="BG104" s="159">
        <f>IF(N104="zákl. přenesená",J104,0)</f>
        <v>0</v>
      </c>
      <c r="BH104" s="159">
        <f>IF(N104="sníž. přenesená",J104,0)</f>
        <v>0</v>
      </c>
      <c r="BI104" s="159">
        <f>IF(N104="nulová",J104,0)</f>
        <v>0</v>
      </c>
      <c r="BJ104" s="18" t="s">
        <v>82</v>
      </c>
      <c r="BK104" s="159">
        <f>ROUND(I104*H104,2)</f>
        <v>0</v>
      </c>
      <c r="BL104" s="18" t="s">
        <v>178</v>
      </c>
      <c r="BM104" s="18" t="s">
        <v>242</v>
      </c>
    </row>
    <row r="105" spans="2:47" s="1" customFormat="1" ht="12">
      <c r="B105" s="32"/>
      <c r="D105" s="160" t="s">
        <v>180</v>
      </c>
      <c r="F105" s="161" t="s">
        <v>2053</v>
      </c>
      <c r="I105" s="93"/>
      <c r="L105" s="32"/>
      <c r="M105" s="162"/>
      <c r="N105" s="51"/>
      <c r="O105" s="51"/>
      <c r="P105" s="51"/>
      <c r="Q105" s="51"/>
      <c r="R105" s="51"/>
      <c r="S105" s="51"/>
      <c r="T105" s="52"/>
      <c r="AT105" s="18" t="s">
        <v>180</v>
      </c>
      <c r="AU105" s="18" t="s">
        <v>82</v>
      </c>
    </row>
    <row r="106" spans="2:65" s="1" customFormat="1" ht="16.5" customHeight="1">
      <c r="B106" s="147"/>
      <c r="C106" s="148" t="s">
        <v>74</v>
      </c>
      <c r="D106" s="148" t="s">
        <v>173</v>
      </c>
      <c r="E106" s="149" t="s">
        <v>2050</v>
      </c>
      <c r="F106" s="150" t="s">
        <v>2055</v>
      </c>
      <c r="G106" s="151" t="s">
        <v>2056</v>
      </c>
      <c r="H106" s="152">
        <v>1</v>
      </c>
      <c r="I106" s="153"/>
      <c r="J106" s="154">
        <f>ROUND(I106*H106,2)</f>
        <v>0</v>
      </c>
      <c r="K106" s="150" t="s">
        <v>3</v>
      </c>
      <c r="L106" s="32"/>
      <c r="M106" s="155" t="s">
        <v>3</v>
      </c>
      <c r="N106" s="156" t="s">
        <v>45</v>
      </c>
      <c r="O106" s="51"/>
      <c r="P106" s="157">
        <f>O106*H106</f>
        <v>0</v>
      </c>
      <c r="Q106" s="157">
        <v>0</v>
      </c>
      <c r="R106" s="157">
        <f>Q106*H106</f>
        <v>0</v>
      </c>
      <c r="S106" s="157">
        <v>0</v>
      </c>
      <c r="T106" s="158">
        <f>S106*H106</f>
        <v>0</v>
      </c>
      <c r="AR106" s="18" t="s">
        <v>178</v>
      </c>
      <c r="AT106" s="18" t="s">
        <v>173</v>
      </c>
      <c r="AU106" s="18" t="s">
        <v>82</v>
      </c>
      <c r="AY106" s="18" t="s">
        <v>171</v>
      </c>
      <c r="BE106" s="159">
        <f>IF(N106="základní",J106,0)</f>
        <v>0</v>
      </c>
      <c r="BF106" s="159">
        <f>IF(N106="snížená",J106,0)</f>
        <v>0</v>
      </c>
      <c r="BG106" s="159">
        <f>IF(N106="zákl. přenesená",J106,0)</f>
        <v>0</v>
      </c>
      <c r="BH106" s="159">
        <f>IF(N106="sníž. přenesená",J106,0)</f>
        <v>0</v>
      </c>
      <c r="BI106" s="159">
        <f>IF(N106="nulová",J106,0)</f>
        <v>0</v>
      </c>
      <c r="BJ106" s="18" t="s">
        <v>82</v>
      </c>
      <c r="BK106" s="159">
        <f>ROUND(I106*H106,2)</f>
        <v>0</v>
      </c>
      <c r="BL106" s="18" t="s">
        <v>178</v>
      </c>
      <c r="BM106" s="18" t="s">
        <v>253</v>
      </c>
    </row>
    <row r="107" spans="2:47" s="1" customFormat="1" ht="12">
      <c r="B107" s="32"/>
      <c r="D107" s="160" t="s">
        <v>180</v>
      </c>
      <c r="F107" s="161" t="s">
        <v>2055</v>
      </c>
      <c r="I107" s="93"/>
      <c r="L107" s="32"/>
      <c r="M107" s="162"/>
      <c r="N107" s="51"/>
      <c r="O107" s="51"/>
      <c r="P107" s="51"/>
      <c r="Q107" s="51"/>
      <c r="R107" s="51"/>
      <c r="S107" s="51"/>
      <c r="T107" s="52"/>
      <c r="AT107" s="18" t="s">
        <v>180</v>
      </c>
      <c r="AU107" s="18" t="s">
        <v>82</v>
      </c>
    </row>
    <row r="108" spans="2:47" s="1" customFormat="1" ht="19.5">
      <c r="B108" s="32"/>
      <c r="D108" s="160" t="s">
        <v>649</v>
      </c>
      <c r="F108" s="207" t="s">
        <v>2057</v>
      </c>
      <c r="I108" s="93"/>
      <c r="L108" s="32"/>
      <c r="M108" s="162"/>
      <c r="N108" s="51"/>
      <c r="O108" s="51"/>
      <c r="P108" s="51"/>
      <c r="Q108" s="51"/>
      <c r="R108" s="51"/>
      <c r="S108" s="51"/>
      <c r="T108" s="52"/>
      <c r="AT108" s="18" t="s">
        <v>649</v>
      </c>
      <c r="AU108" s="18" t="s">
        <v>82</v>
      </c>
    </row>
    <row r="109" spans="2:65" s="1" customFormat="1" ht="16.5" customHeight="1">
      <c r="B109" s="147"/>
      <c r="C109" s="148" t="s">
        <v>74</v>
      </c>
      <c r="D109" s="148" t="s">
        <v>173</v>
      </c>
      <c r="E109" s="149" t="s">
        <v>2052</v>
      </c>
      <c r="F109" s="150" t="s">
        <v>2059</v>
      </c>
      <c r="G109" s="151" t="s">
        <v>187</v>
      </c>
      <c r="H109" s="152">
        <v>25.5</v>
      </c>
      <c r="I109" s="153"/>
      <c r="J109" s="154">
        <f>ROUND(I109*H109,2)</f>
        <v>0</v>
      </c>
      <c r="K109" s="150" t="s">
        <v>3</v>
      </c>
      <c r="L109" s="32"/>
      <c r="M109" s="155" t="s">
        <v>3</v>
      </c>
      <c r="N109" s="156" t="s">
        <v>45</v>
      </c>
      <c r="O109" s="51"/>
      <c r="P109" s="157">
        <f>O109*H109</f>
        <v>0</v>
      </c>
      <c r="Q109" s="157">
        <v>0</v>
      </c>
      <c r="R109" s="157">
        <f>Q109*H109</f>
        <v>0</v>
      </c>
      <c r="S109" s="157">
        <v>0</v>
      </c>
      <c r="T109" s="158">
        <f>S109*H109</f>
        <v>0</v>
      </c>
      <c r="AR109" s="18" t="s">
        <v>178</v>
      </c>
      <c r="AT109" s="18" t="s">
        <v>173</v>
      </c>
      <c r="AU109" s="18" t="s">
        <v>82</v>
      </c>
      <c r="AY109" s="18" t="s">
        <v>171</v>
      </c>
      <c r="BE109" s="159">
        <f>IF(N109="základní",J109,0)</f>
        <v>0</v>
      </c>
      <c r="BF109" s="159">
        <f>IF(N109="snížená",J109,0)</f>
        <v>0</v>
      </c>
      <c r="BG109" s="159">
        <f>IF(N109="zákl. přenesená",J109,0)</f>
        <v>0</v>
      </c>
      <c r="BH109" s="159">
        <f>IF(N109="sníž. přenesená",J109,0)</f>
        <v>0</v>
      </c>
      <c r="BI109" s="159">
        <f>IF(N109="nulová",J109,0)</f>
        <v>0</v>
      </c>
      <c r="BJ109" s="18" t="s">
        <v>82</v>
      </c>
      <c r="BK109" s="159">
        <f>ROUND(I109*H109,2)</f>
        <v>0</v>
      </c>
      <c r="BL109" s="18" t="s">
        <v>178</v>
      </c>
      <c r="BM109" s="18" t="s">
        <v>376</v>
      </c>
    </row>
    <row r="110" spans="2:47" s="1" customFormat="1" ht="12">
      <c r="B110" s="32"/>
      <c r="D110" s="160" t="s">
        <v>180</v>
      </c>
      <c r="F110" s="161" t="s">
        <v>2059</v>
      </c>
      <c r="I110" s="93"/>
      <c r="L110" s="32"/>
      <c r="M110" s="162"/>
      <c r="N110" s="51"/>
      <c r="O110" s="51"/>
      <c r="P110" s="51"/>
      <c r="Q110" s="51"/>
      <c r="R110" s="51"/>
      <c r="S110" s="51"/>
      <c r="T110" s="52"/>
      <c r="AT110" s="18" t="s">
        <v>180</v>
      </c>
      <c r="AU110" s="18" t="s">
        <v>82</v>
      </c>
    </row>
    <row r="111" spans="2:47" s="1" customFormat="1" ht="29.25">
      <c r="B111" s="32"/>
      <c r="D111" s="160" t="s">
        <v>649</v>
      </c>
      <c r="F111" s="207" t="s">
        <v>2060</v>
      </c>
      <c r="I111" s="93"/>
      <c r="L111" s="32"/>
      <c r="M111" s="162"/>
      <c r="N111" s="51"/>
      <c r="O111" s="51"/>
      <c r="P111" s="51"/>
      <c r="Q111" s="51"/>
      <c r="R111" s="51"/>
      <c r="S111" s="51"/>
      <c r="T111" s="52"/>
      <c r="AT111" s="18" t="s">
        <v>649</v>
      </c>
      <c r="AU111" s="18" t="s">
        <v>82</v>
      </c>
    </row>
    <row r="112" spans="2:65" s="1" customFormat="1" ht="16.5" customHeight="1">
      <c r="B112" s="147"/>
      <c r="C112" s="148" t="s">
        <v>74</v>
      </c>
      <c r="D112" s="148" t="s">
        <v>173</v>
      </c>
      <c r="E112" s="149" t="s">
        <v>2054</v>
      </c>
      <c r="F112" s="150" t="s">
        <v>2062</v>
      </c>
      <c r="G112" s="151" t="s">
        <v>187</v>
      </c>
      <c r="H112" s="152">
        <v>1.6</v>
      </c>
      <c r="I112" s="153"/>
      <c r="J112" s="154">
        <f>ROUND(I112*H112,2)</f>
        <v>0</v>
      </c>
      <c r="K112" s="150" t="s">
        <v>3</v>
      </c>
      <c r="L112" s="32"/>
      <c r="M112" s="155" t="s">
        <v>3</v>
      </c>
      <c r="N112" s="156" t="s">
        <v>45</v>
      </c>
      <c r="O112" s="51"/>
      <c r="P112" s="157">
        <f>O112*H112</f>
        <v>0</v>
      </c>
      <c r="Q112" s="157">
        <v>0</v>
      </c>
      <c r="R112" s="157">
        <f>Q112*H112</f>
        <v>0</v>
      </c>
      <c r="S112" s="157">
        <v>0</v>
      </c>
      <c r="T112" s="158">
        <f>S112*H112</f>
        <v>0</v>
      </c>
      <c r="AR112" s="18" t="s">
        <v>178</v>
      </c>
      <c r="AT112" s="18" t="s">
        <v>173</v>
      </c>
      <c r="AU112" s="18" t="s">
        <v>82</v>
      </c>
      <c r="AY112" s="18" t="s">
        <v>171</v>
      </c>
      <c r="BE112" s="159">
        <f>IF(N112="základní",J112,0)</f>
        <v>0</v>
      </c>
      <c r="BF112" s="159">
        <f>IF(N112="snížená",J112,0)</f>
        <v>0</v>
      </c>
      <c r="BG112" s="159">
        <f>IF(N112="zákl. přenesená",J112,0)</f>
        <v>0</v>
      </c>
      <c r="BH112" s="159">
        <f>IF(N112="sníž. přenesená",J112,0)</f>
        <v>0</v>
      </c>
      <c r="BI112" s="159">
        <f>IF(N112="nulová",J112,0)</f>
        <v>0</v>
      </c>
      <c r="BJ112" s="18" t="s">
        <v>82</v>
      </c>
      <c r="BK112" s="159">
        <f>ROUND(I112*H112,2)</f>
        <v>0</v>
      </c>
      <c r="BL112" s="18" t="s">
        <v>178</v>
      </c>
      <c r="BM112" s="18" t="s">
        <v>386</v>
      </c>
    </row>
    <row r="113" spans="2:47" s="1" customFormat="1" ht="12">
      <c r="B113" s="32"/>
      <c r="D113" s="160" t="s">
        <v>180</v>
      </c>
      <c r="F113" s="161" t="s">
        <v>2062</v>
      </c>
      <c r="I113" s="93"/>
      <c r="L113" s="32"/>
      <c r="M113" s="162"/>
      <c r="N113" s="51"/>
      <c r="O113" s="51"/>
      <c r="P113" s="51"/>
      <c r="Q113" s="51"/>
      <c r="R113" s="51"/>
      <c r="S113" s="51"/>
      <c r="T113" s="52"/>
      <c r="AT113" s="18" t="s">
        <v>180</v>
      </c>
      <c r="AU113" s="18" t="s">
        <v>82</v>
      </c>
    </row>
    <row r="114" spans="2:47" s="1" customFormat="1" ht="29.25">
      <c r="B114" s="32"/>
      <c r="D114" s="160" t="s">
        <v>649</v>
      </c>
      <c r="F114" s="207" t="s">
        <v>2060</v>
      </c>
      <c r="I114" s="93"/>
      <c r="L114" s="32"/>
      <c r="M114" s="162"/>
      <c r="N114" s="51"/>
      <c r="O114" s="51"/>
      <c r="P114" s="51"/>
      <c r="Q114" s="51"/>
      <c r="R114" s="51"/>
      <c r="S114" s="51"/>
      <c r="T114" s="52"/>
      <c r="AT114" s="18" t="s">
        <v>649</v>
      </c>
      <c r="AU114" s="18" t="s">
        <v>82</v>
      </c>
    </row>
    <row r="115" spans="2:65" s="1" customFormat="1" ht="16.5" customHeight="1">
      <c r="B115" s="147"/>
      <c r="C115" s="148" t="s">
        <v>74</v>
      </c>
      <c r="D115" s="148" t="s">
        <v>173</v>
      </c>
      <c r="E115" s="149" t="s">
        <v>2058</v>
      </c>
      <c r="F115" s="150" t="s">
        <v>2064</v>
      </c>
      <c r="G115" s="151" t="s">
        <v>187</v>
      </c>
      <c r="H115" s="152">
        <v>31.5</v>
      </c>
      <c r="I115" s="153"/>
      <c r="J115" s="154">
        <f>ROUND(I115*H115,2)</f>
        <v>0</v>
      </c>
      <c r="K115" s="150" t="s">
        <v>3</v>
      </c>
      <c r="L115" s="32"/>
      <c r="M115" s="155" t="s">
        <v>3</v>
      </c>
      <c r="N115" s="156" t="s">
        <v>45</v>
      </c>
      <c r="O115" s="51"/>
      <c r="P115" s="157">
        <f>O115*H115</f>
        <v>0</v>
      </c>
      <c r="Q115" s="157">
        <v>0</v>
      </c>
      <c r="R115" s="157">
        <f>Q115*H115</f>
        <v>0</v>
      </c>
      <c r="S115" s="157">
        <v>0</v>
      </c>
      <c r="T115" s="158">
        <f>S115*H115</f>
        <v>0</v>
      </c>
      <c r="AR115" s="18" t="s">
        <v>178</v>
      </c>
      <c r="AT115" s="18" t="s">
        <v>173</v>
      </c>
      <c r="AU115" s="18" t="s">
        <v>82</v>
      </c>
      <c r="AY115" s="18" t="s">
        <v>171</v>
      </c>
      <c r="BE115" s="159">
        <f>IF(N115="základní",J115,0)</f>
        <v>0</v>
      </c>
      <c r="BF115" s="159">
        <f>IF(N115="snížená",J115,0)</f>
        <v>0</v>
      </c>
      <c r="BG115" s="159">
        <f>IF(N115="zákl. přenesená",J115,0)</f>
        <v>0</v>
      </c>
      <c r="BH115" s="159">
        <f>IF(N115="sníž. přenesená",J115,0)</f>
        <v>0</v>
      </c>
      <c r="BI115" s="159">
        <f>IF(N115="nulová",J115,0)</f>
        <v>0</v>
      </c>
      <c r="BJ115" s="18" t="s">
        <v>82</v>
      </c>
      <c r="BK115" s="159">
        <f>ROUND(I115*H115,2)</f>
        <v>0</v>
      </c>
      <c r="BL115" s="18" t="s">
        <v>178</v>
      </c>
      <c r="BM115" s="18" t="s">
        <v>407</v>
      </c>
    </row>
    <row r="116" spans="2:47" s="1" customFormat="1" ht="12">
      <c r="B116" s="32"/>
      <c r="D116" s="160" t="s">
        <v>180</v>
      </c>
      <c r="F116" s="161" t="s">
        <v>2064</v>
      </c>
      <c r="I116" s="93"/>
      <c r="L116" s="32"/>
      <c r="M116" s="162"/>
      <c r="N116" s="51"/>
      <c r="O116" s="51"/>
      <c r="P116" s="51"/>
      <c r="Q116" s="51"/>
      <c r="R116" s="51"/>
      <c r="S116" s="51"/>
      <c r="T116" s="52"/>
      <c r="AT116" s="18" t="s">
        <v>180</v>
      </c>
      <c r="AU116" s="18" t="s">
        <v>82</v>
      </c>
    </row>
    <row r="117" spans="2:47" s="1" customFormat="1" ht="29.25">
      <c r="B117" s="32"/>
      <c r="D117" s="160" t="s">
        <v>649</v>
      </c>
      <c r="F117" s="207" t="s">
        <v>2060</v>
      </c>
      <c r="I117" s="93"/>
      <c r="L117" s="32"/>
      <c r="M117" s="162"/>
      <c r="N117" s="51"/>
      <c r="O117" s="51"/>
      <c r="P117" s="51"/>
      <c r="Q117" s="51"/>
      <c r="R117" s="51"/>
      <c r="S117" s="51"/>
      <c r="T117" s="52"/>
      <c r="AT117" s="18" t="s">
        <v>649</v>
      </c>
      <c r="AU117" s="18" t="s">
        <v>82</v>
      </c>
    </row>
    <row r="118" spans="2:65" s="1" customFormat="1" ht="16.5" customHeight="1">
      <c r="B118" s="147"/>
      <c r="C118" s="148" t="s">
        <v>74</v>
      </c>
      <c r="D118" s="148" t="s">
        <v>173</v>
      </c>
      <c r="E118" s="149" t="s">
        <v>2061</v>
      </c>
      <c r="F118" s="150" t="s">
        <v>3259</v>
      </c>
      <c r="G118" s="151" t="s">
        <v>1259</v>
      </c>
      <c r="H118" s="152">
        <v>1</v>
      </c>
      <c r="I118" s="153"/>
      <c r="J118" s="154">
        <f>ROUND(I118*H118,2)</f>
        <v>0</v>
      </c>
      <c r="K118" s="150" t="s">
        <v>3</v>
      </c>
      <c r="L118" s="32"/>
      <c r="M118" s="155" t="s">
        <v>3</v>
      </c>
      <c r="N118" s="156" t="s">
        <v>45</v>
      </c>
      <c r="O118" s="51"/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AR118" s="18" t="s">
        <v>178</v>
      </c>
      <c r="AT118" s="18" t="s">
        <v>173</v>
      </c>
      <c r="AU118" s="18" t="s">
        <v>82</v>
      </c>
      <c r="AY118" s="18" t="s">
        <v>171</v>
      </c>
      <c r="BE118" s="159">
        <f>IF(N118="základní",J118,0)</f>
        <v>0</v>
      </c>
      <c r="BF118" s="159">
        <f>IF(N118="snížená",J118,0)</f>
        <v>0</v>
      </c>
      <c r="BG118" s="159">
        <f>IF(N118="zákl. přenesená",J118,0)</f>
        <v>0</v>
      </c>
      <c r="BH118" s="159">
        <f>IF(N118="sníž. přenesená",J118,0)</f>
        <v>0</v>
      </c>
      <c r="BI118" s="159">
        <f>IF(N118="nulová",J118,0)</f>
        <v>0</v>
      </c>
      <c r="BJ118" s="18" t="s">
        <v>82</v>
      </c>
      <c r="BK118" s="159">
        <f>ROUND(I118*H118,2)</f>
        <v>0</v>
      </c>
      <c r="BL118" s="18" t="s">
        <v>178</v>
      </c>
      <c r="BM118" s="18" t="s">
        <v>418</v>
      </c>
    </row>
    <row r="119" spans="2:47" s="1" customFormat="1" ht="12">
      <c r="B119" s="32"/>
      <c r="D119" s="160" t="s">
        <v>180</v>
      </c>
      <c r="F119" s="161" t="s">
        <v>3259</v>
      </c>
      <c r="I119" s="93"/>
      <c r="L119" s="32"/>
      <c r="M119" s="162"/>
      <c r="N119" s="51"/>
      <c r="O119" s="51"/>
      <c r="P119" s="51"/>
      <c r="Q119" s="51"/>
      <c r="R119" s="51"/>
      <c r="S119" s="51"/>
      <c r="T119" s="52"/>
      <c r="AT119" s="18" t="s">
        <v>180</v>
      </c>
      <c r="AU119" s="18" t="s">
        <v>82</v>
      </c>
    </row>
    <row r="120" spans="2:47" s="1" customFormat="1" ht="29.25">
      <c r="B120" s="32"/>
      <c r="D120" s="160" t="s">
        <v>649</v>
      </c>
      <c r="F120" s="207" t="s">
        <v>3260</v>
      </c>
      <c r="I120" s="93"/>
      <c r="L120" s="32"/>
      <c r="M120" s="162"/>
      <c r="N120" s="51"/>
      <c r="O120" s="51"/>
      <c r="P120" s="51"/>
      <c r="Q120" s="51"/>
      <c r="R120" s="51"/>
      <c r="S120" s="51"/>
      <c r="T120" s="52"/>
      <c r="AT120" s="18" t="s">
        <v>649</v>
      </c>
      <c r="AU120" s="18" t="s">
        <v>82</v>
      </c>
    </row>
    <row r="121" spans="2:65" s="1" customFormat="1" ht="16.5" customHeight="1">
      <c r="B121" s="147"/>
      <c r="C121" s="148" t="s">
        <v>74</v>
      </c>
      <c r="D121" s="148" t="s">
        <v>173</v>
      </c>
      <c r="E121" s="149" t="s">
        <v>2063</v>
      </c>
      <c r="F121" s="150" t="s">
        <v>3261</v>
      </c>
      <c r="G121" s="151" t="s">
        <v>1259</v>
      </c>
      <c r="H121" s="152">
        <v>3</v>
      </c>
      <c r="I121" s="153"/>
      <c r="J121" s="154">
        <f>ROUND(I121*H121,2)</f>
        <v>0</v>
      </c>
      <c r="K121" s="150" t="s">
        <v>3</v>
      </c>
      <c r="L121" s="32"/>
      <c r="M121" s="155" t="s">
        <v>3</v>
      </c>
      <c r="N121" s="156" t="s">
        <v>45</v>
      </c>
      <c r="O121" s="51"/>
      <c r="P121" s="157">
        <f>O121*H121</f>
        <v>0</v>
      </c>
      <c r="Q121" s="157">
        <v>0</v>
      </c>
      <c r="R121" s="157">
        <f>Q121*H121</f>
        <v>0</v>
      </c>
      <c r="S121" s="157">
        <v>0</v>
      </c>
      <c r="T121" s="158">
        <f>S121*H121</f>
        <v>0</v>
      </c>
      <c r="AR121" s="18" t="s">
        <v>178</v>
      </c>
      <c r="AT121" s="18" t="s">
        <v>173</v>
      </c>
      <c r="AU121" s="18" t="s">
        <v>82</v>
      </c>
      <c r="AY121" s="18" t="s">
        <v>171</v>
      </c>
      <c r="BE121" s="159">
        <f>IF(N121="základní",J121,0)</f>
        <v>0</v>
      </c>
      <c r="BF121" s="159">
        <f>IF(N121="snížená",J121,0)</f>
        <v>0</v>
      </c>
      <c r="BG121" s="159">
        <f>IF(N121="zákl. přenesená",J121,0)</f>
        <v>0</v>
      </c>
      <c r="BH121" s="159">
        <f>IF(N121="sníž. přenesená",J121,0)</f>
        <v>0</v>
      </c>
      <c r="BI121" s="159">
        <f>IF(N121="nulová",J121,0)</f>
        <v>0</v>
      </c>
      <c r="BJ121" s="18" t="s">
        <v>82</v>
      </c>
      <c r="BK121" s="159">
        <f>ROUND(I121*H121,2)</f>
        <v>0</v>
      </c>
      <c r="BL121" s="18" t="s">
        <v>178</v>
      </c>
      <c r="BM121" s="18" t="s">
        <v>429</v>
      </c>
    </row>
    <row r="122" spans="2:47" s="1" customFormat="1" ht="12">
      <c r="B122" s="32"/>
      <c r="D122" s="160" t="s">
        <v>180</v>
      </c>
      <c r="F122" s="161" t="s">
        <v>3261</v>
      </c>
      <c r="I122" s="93"/>
      <c r="L122" s="32"/>
      <c r="M122" s="162"/>
      <c r="N122" s="51"/>
      <c r="O122" s="51"/>
      <c r="P122" s="51"/>
      <c r="Q122" s="51"/>
      <c r="R122" s="51"/>
      <c r="S122" s="51"/>
      <c r="T122" s="52"/>
      <c r="AT122" s="18" t="s">
        <v>180</v>
      </c>
      <c r="AU122" s="18" t="s">
        <v>82</v>
      </c>
    </row>
    <row r="123" spans="2:47" s="1" customFormat="1" ht="19.5">
      <c r="B123" s="32"/>
      <c r="D123" s="160" t="s">
        <v>649</v>
      </c>
      <c r="F123" s="207" t="s">
        <v>3262</v>
      </c>
      <c r="I123" s="93"/>
      <c r="L123" s="32"/>
      <c r="M123" s="162"/>
      <c r="N123" s="51"/>
      <c r="O123" s="51"/>
      <c r="P123" s="51"/>
      <c r="Q123" s="51"/>
      <c r="R123" s="51"/>
      <c r="S123" s="51"/>
      <c r="T123" s="52"/>
      <c r="AT123" s="18" t="s">
        <v>649</v>
      </c>
      <c r="AU123" s="18" t="s">
        <v>82</v>
      </c>
    </row>
    <row r="124" spans="2:65" s="1" customFormat="1" ht="16.5" customHeight="1">
      <c r="B124" s="147"/>
      <c r="C124" s="148" t="s">
        <v>74</v>
      </c>
      <c r="D124" s="148" t="s">
        <v>173</v>
      </c>
      <c r="E124" s="149" t="s">
        <v>2065</v>
      </c>
      <c r="F124" s="150" t="s">
        <v>3263</v>
      </c>
      <c r="G124" s="151" t="s">
        <v>2075</v>
      </c>
      <c r="H124" s="152">
        <v>1</v>
      </c>
      <c r="I124" s="153"/>
      <c r="J124" s="154">
        <f>ROUND(I124*H124,2)</f>
        <v>0</v>
      </c>
      <c r="K124" s="150" t="s">
        <v>3</v>
      </c>
      <c r="L124" s="32"/>
      <c r="M124" s="155" t="s">
        <v>3</v>
      </c>
      <c r="N124" s="156" t="s">
        <v>45</v>
      </c>
      <c r="O124" s="51"/>
      <c r="P124" s="157">
        <f>O124*H124</f>
        <v>0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AR124" s="18" t="s">
        <v>178</v>
      </c>
      <c r="AT124" s="18" t="s">
        <v>173</v>
      </c>
      <c r="AU124" s="18" t="s">
        <v>82</v>
      </c>
      <c r="AY124" s="18" t="s">
        <v>171</v>
      </c>
      <c r="BE124" s="159">
        <f>IF(N124="základní",J124,0)</f>
        <v>0</v>
      </c>
      <c r="BF124" s="159">
        <f>IF(N124="snížená",J124,0)</f>
        <v>0</v>
      </c>
      <c r="BG124" s="159">
        <f>IF(N124="zákl. přenesená",J124,0)</f>
        <v>0</v>
      </c>
      <c r="BH124" s="159">
        <f>IF(N124="sníž. přenesená",J124,0)</f>
        <v>0</v>
      </c>
      <c r="BI124" s="159">
        <f>IF(N124="nulová",J124,0)</f>
        <v>0</v>
      </c>
      <c r="BJ124" s="18" t="s">
        <v>82</v>
      </c>
      <c r="BK124" s="159">
        <f>ROUND(I124*H124,2)</f>
        <v>0</v>
      </c>
      <c r="BL124" s="18" t="s">
        <v>178</v>
      </c>
      <c r="BM124" s="18" t="s">
        <v>440</v>
      </c>
    </row>
    <row r="125" spans="2:47" s="1" customFormat="1" ht="12">
      <c r="B125" s="32"/>
      <c r="D125" s="160" t="s">
        <v>180</v>
      </c>
      <c r="F125" s="161" t="s">
        <v>3263</v>
      </c>
      <c r="I125" s="93"/>
      <c r="L125" s="32"/>
      <c r="M125" s="162"/>
      <c r="N125" s="51"/>
      <c r="O125" s="51"/>
      <c r="P125" s="51"/>
      <c r="Q125" s="51"/>
      <c r="R125" s="51"/>
      <c r="S125" s="51"/>
      <c r="T125" s="52"/>
      <c r="AT125" s="18" t="s">
        <v>180</v>
      </c>
      <c r="AU125" s="18" t="s">
        <v>82</v>
      </c>
    </row>
    <row r="126" spans="2:47" s="1" customFormat="1" ht="19.5">
      <c r="B126" s="32"/>
      <c r="D126" s="160" t="s">
        <v>649</v>
      </c>
      <c r="F126" s="207" t="s">
        <v>3264</v>
      </c>
      <c r="I126" s="93"/>
      <c r="L126" s="32"/>
      <c r="M126" s="162"/>
      <c r="N126" s="51"/>
      <c r="O126" s="51"/>
      <c r="P126" s="51"/>
      <c r="Q126" s="51"/>
      <c r="R126" s="51"/>
      <c r="S126" s="51"/>
      <c r="T126" s="52"/>
      <c r="AT126" s="18" t="s">
        <v>649</v>
      </c>
      <c r="AU126" s="18" t="s">
        <v>82</v>
      </c>
    </row>
    <row r="127" spans="2:65" s="1" customFormat="1" ht="16.5" customHeight="1">
      <c r="B127" s="147"/>
      <c r="C127" s="148" t="s">
        <v>74</v>
      </c>
      <c r="D127" s="148" t="s">
        <v>173</v>
      </c>
      <c r="E127" s="149" t="s">
        <v>2067</v>
      </c>
      <c r="F127" s="150" t="s">
        <v>2079</v>
      </c>
      <c r="G127" s="151" t="s">
        <v>2075</v>
      </c>
      <c r="H127" s="152">
        <v>1</v>
      </c>
      <c r="I127" s="153"/>
      <c r="J127" s="154">
        <f>ROUND(I127*H127,2)</f>
        <v>0</v>
      </c>
      <c r="K127" s="150" t="s">
        <v>3</v>
      </c>
      <c r="L127" s="32"/>
      <c r="M127" s="155" t="s">
        <v>3</v>
      </c>
      <c r="N127" s="156" t="s">
        <v>45</v>
      </c>
      <c r="O127" s="51"/>
      <c r="P127" s="157">
        <f>O127*H127</f>
        <v>0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AR127" s="18" t="s">
        <v>178</v>
      </c>
      <c r="AT127" s="18" t="s">
        <v>173</v>
      </c>
      <c r="AU127" s="18" t="s">
        <v>82</v>
      </c>
      <c r="AY127" s="18" t="s">
        <v>171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18" t="s">
        <v>82</v>
      </c>
      <c r="BK127" s="159">
        <f>ROUND(I127*H127,2)</f>
        <v>0</v>
      </c>
      <c r="BL127" s="18" t="s">
        <v>178</v>
      </c>
      <c r="BM127" s="18" t="s">
        <v>469</v>
      </c>
    </row>
    <row r="128" spans="2:47" s="1" customFormat="1" ht="12">
      <c r="B128" s="32"/>
      <c r="D128" s="160" t="s">
        <v>180</v>
      </c>
      <c r="F128" s="161" t="s">
        <v>2079</v>
      </c>
      <c r="I128" s="93"/>
      <c r="L128" s="32"/>
      <c r="M128" s="162"/>
      <c r="N128" s="51"/>
      <c r="O128" s="51"/>
      <c r="P128" s="51"/>
      <c r="Q128" s="51"/>
      <c r="R128" s="51"/>
      <c r="S128" s="51"/>
      <c r="T128" s="52"/>
      <c r="AT128" s="18" t="s">
        <v>180</v>
      </c>
      <c r="AU128" s="18" t="s">
        <v>82</v>
      </c>
    </row>
    <row r="129" spans="2:65" s="1" customFormat="1" ht="16.5" customHeight="1">
      <c r="B129" s="147"/>
      <c r="C129" s="148" t="s">
        <v>74</v>
      </c>
      <c r="D129" s="148" t="s">
        <v>173</v>
      </c>
      <c r="E129" s="149" t="s">
        <v>2070</v>
      </c>
      <c r="F129" s="150" t="s">
        <v>2081</v>
      </c>
      <c r="G129" s="151" t="s">
        <v>1757</v>
      </c>
      <c r="H129" s="152">
        <v>3</v>
      </c>
      <c r="I129" s="153"/>
      <c r="J129" s="154">
        <f>ROUND(I129*H129,2)</f>
        <v>0</v>
      </c>
      <c r="K129" s="150" t="s">
        <v>3</v>
      </c>
      <c r="L129" s="32"/>
      <c r="M129" s="155" t="s">
        <v>3</v>
      </c>
      <c r="N129" s="156" t="s">
        <v>45</v>
      </c>
      <c r="O129" s="51"/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AR129" s="18" t="s">
        <v>178</v>
      </c>
      <c r="AT129" s="18" t="s">
        <v>173</v>
      </c>
      <c r="AU129" s="18" t="s">
        <v>82</v>
      </c>
      <c r="AY129" s="18" t="s">
        <v>171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18" t="s">
        <v>82</v>
      </c>
      <c r="BK129" s="159">
        <f>ROUND(I129*H129,2)</f>
        <v>0</v>
      </c>
      <c r="BL129" s="18" t="s">
        <v>178</v>
      </c>
      <c r="BM129" s="18" t="s">
        <v>481</v>
      </c>
    </row>
    <row r="130" spans="2:47" s="1" customFormat="1" ht="12">
      <c r="B130" s="32"/>
      <c r="D130" s="160" t="s">
        <v>180</v>
      </c>
      <c r="F130" s="161" t="s">
        <v>2081</v>
      </c>
      <c r="I130" s="93"/>
      <c r="L130" s="32"/>
      <c r="M130" s="162"/>
      <c r="N130" s="51"/>
      <c r="O130" s="51"/>
      <c r="P130" s="51"/>
      <c r="Q130" s="51"/>
      <c r="R130" s="51"/>
      <c r="S130" s="51"/>
      <c r="T130" s="52"/>
      <c r="AT130" s="18" t="s">
        <v>180</v>
      </c>
      <c r="AU130" s="18" t="s">
        <v>82</v>
      </c>
    </row>
    <row r="131" spans="2:65" s="1" customFormat="1" ht="16.5" customHeight="1">
      <c r="B131" s="147"/>
      <c r="C131" s="148" t="s">
        <v>74</v>
      </c>
      <c r="D131" s="148" t="s">
        <v>173</v>
      </c>
      <c r="E131" s="149" t="s">
        <v>2073</v>
      </c>
      <c r="F131" s="150" t="s">
        <v>3265</v>
      </c>
      <c r="G131" s="151" t="s">
        <v>2075</v>
      </c>
      <c r="H131" s="152">
        <v>2</v>
      </c>
      <c r="I131" s="153"/>
      <c r="J131" s="154">
        <f>ROUND(I131*H131,2)</f>
        <v>0</v>
      </c>
      <c r="K131" s="150" t="s">
        <v>3</v>
      </c>
      <c r="L131" s="32"/>
      <c r="M131" s="155" t="s">
        <v>3</v>
      </c>
      <c r="N131" s="156" t="s">
        <v>45</v>
      </c>
      <c r="O131" s="51"/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AR131" s="18" t="s">
        <v>178</v>
      </c>
      <c r="AT131" s="18" t="s">
        <v>173</v>
      </c>
      <c r="AU131" s="18" t="s">
        <v>82</v>
      </c>
      <c r="AY131" s="18" t="s">
        <v>171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82</v>
      </c>
      <c r="BK131" s="159">
        <f>ROUND(I131*H131,2)</f>
        <v>0</v>
      </c>
      <c r="BL131" s="18" t="s">
        <v>178</v>
      </c>
      <c r="BM131" s="18" t="s">
        <v>495</v>
      </c>
    </row>
    <row r="132" spans="2:47" s="1" customFormat="1" ht="12">
      <c r="B132" s="32"/>
      <c r="D132" s="160" t="s">
        <v>180</v>
      </c>
      <c r="F132" s="161" t="s">
        <v>3266</v>
      </c>
      <c r="I132" s="93"/>
      <c r="L132" s="32"/>
      <c r="M132" s="162"/>
      <c r="N132" s="51"/>
      <c r="O132" s="51"/>
      <c r="P132" s="51"/>
      <c r="Q132" s="51"/>
      <c r="R132" s="51"/>
      <c r="S132" s="51"/>
      <c r="T132" s="52"/>
      <c r="AT132" s="18" t="s">
        <v>180</v>
      </c>
      <c r="AU132" s="18" t="s">
        <v>82</v>
      </c>
    </row>
    <row r="133" spans="2:65" s="1" customFormat="1" ht="16.5" customHeight="1">
      <c r="B133" s="147"/>
      <c r="C133" s="148" t="s">
        <v>74</v>
      </c>
      <c r="D133" s="148" t="s">
        <v>173</v>
      </c>
      <c r="E133" s="149" t="s">
        <v>2076</v>
      </c>
      <c r="F133" s="150" t="s">
        <v>2091</v>
      </c>
      <c r="G133" s="151" t="s">
        <v>2075</v>
      </c>
      <c r="H133" s="152">
        <v>1</v>
      </c>
      <c r="I133" s="153"/>
      <c r="J133" s="154">
        <f>ROUND(I133*H133,2)</f>
        <v>0</v>
      </c>
      <c r="K133" s="150" t="s">
        <v>3</v>
      </c>
      <c r="L133" s="32"/>
      <c r="M133" s="155" t="s">
        <v>3</v>
      </c>
      <c r="N133" s="156" t="s">
        <v>45</v>
      </c>
      <c r="O133" s="51"/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AR133" s="18" t="s">
        <v>178</v>
      </c>
      <c r="AT133" s="18" t="s">
        <v>173</v>
      </c>
      <c r="AU133" s="18" t="s">
        <v>82</v>
      </c>
      <c r="AY133" s="18" t="s">
        <v>171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82</v>
      </c>
      <c r="BK133" s="159">
        <f>ROUND(I133*H133,2)</f>
        <v>0</v>
      </c>
      <c r="BL133" s="18" t="s">
        <v>178</v>
      </c>
      <c r="BM133" s="18" t="s">
        <v>506</v>
      </c>
    </row>
    <row r="134" spans="2:47" s="1" customFormat="1" ht="12">
      <c r="B134" s="32"/>
      <c r="D134" s="160" t="s">
        <v>180</v>
      </c>
      <c r="F134" s="161" t="s">
        <v>2091</v>
      </c>
      <c r="I134" s="93"/>
      <c r="L134" s="32"/>
      <c r="M134" s="162"/>
      <c r="N134" s="51"/>
      <c r="O134" s="51"/>
      <c r="P134" s="51"/>
      <c r="Q134" s="51"/>
      <c r="R134" s="51"/>
      <c r="S134" s="51"/>
      <c r="T134" s="52"/>
      <c r="AT134" s="18" t="s">
        <v>180</v>
      </c>
      <c r="AU134" s="18" t="s">
        <v>82</v>
      </c>
    </row>
    <row r="135" spans="2:63" s="11" customFormat="1" ht="25.9" customHeight="1">
      <c r="B135" s="134"/>
      <c r="D135" s="135" t="s">
        <v>73</v>
      </c>
      <c r="E135" s="136" t="s">
        <v>2092</v>
      </c>
      <c r="F135" s="136" t="s">
        <v>3267</v>
      </c>
      <c r="I135" s="137"/>
      <c r="J135" s="138">
        <f>BK135</f>
        <v>0</v>
      </c>
      <c r="L135" s="134"/>
      <c r="M135" s="139"/>
      <c r="N135" s="140"/>
      <c r="O135" s="140"/>
      <c r="P135" s="141">
        <f>SUM(P136:P152)</f>
        <v>0</v>
      </c>
      <c r="Q135" s="140"/>
      <c r="R135" s="141">
        <f>SUM(R136:R152)</f>
        <v>0</v>
      </c>
      <c r="S135" s="140"/>
      <c r="T135" s="142">
        <f>SUM(T136:T152)</f>
        <v>0</v>
      </c>
      <c r="AR135" s="135" t="s">
        <v>82</v>
      </c>
      <c r="AT135" s="143" t="s">
        <v>73</v>
      </c>
      <c r="AU135" s="143" t="s">
        <v>74</v>
      </c>
      <c r="AY135" s="135" t="s">
        <v>171</v>
      </c>
      <c r="BK135" s="144">
        <f>SUM(BK136:BK152)</f>
        <v>0</v>
      </c>
    </row>
    <row r="136" spans="2:65" s="1" customFormat="1" ht="16.5" customHeight="1">
      <c r="B136" s="147"/>
      <c r="C136" s="148" t="s">
        <v>74</v>
      </c>
      <c r="D136" s="148" t="s">
        <v>173</v>
      </c>
      <c r="E136" s="149" t="s">
        <v>2094</v>
      </c>
      <c r="F136" s="150" t="s">
        <v>3268</v>
      </c>
      <c r="G136" s="151" t="s">
        <v>187</v>
      </c>
      <c r="H136" s="152">
        <v>8.2</v>
      </c>
      <c r="I136" s="153"/>
      <c r="J136" s="154">
        <f>ROUND(I136*H136,2)</f>
        <v>0</v>
      </c>
      <c r="K136" s="150" t="s">
        <v>3</v>
      </c>
      <c r="L136" s="32"/>
      <c r="M136" s="155" t="s">
        <v>3</v>
      </c>
      <c r="N136" s="156" t="s">
        <v>45</v>
      </c>
      <c r="O136" s="51"/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8" t="s">
        <v>178</v>
      </c>
      <c r="AT136" s="18" t="s">
        <v>173</v>
      </c>
      <c r="AU136" s="18" t="s">
        <v>82</v>
      </c>
      <c r="AY136" s="18" t="s">
        <v>171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82</v>
      </c>
      <c r="BK136" s="159">
        <f>ROUND(I136*H136,2)</f>
        <v>0</v>
      </c>
      <c r="BL136" s="18" t="s">
        <v>178</v>
      </c>
      <c r="BM136" s="18" t="s">
        <v>570</v>
      </c>
    </row>
    <row r="137" spans="2:47" s="1" customFormat="1" ht="12">
      <c r="B137" s="32"/>
      <c r="D137" s="160" t="s">
        <v>180</v>
      </c>
      <c r="F137" s="161" t="s">
        <v>3268</v>
      </c>
      <c r="I137" s="93"/>
      <c r="L137" s="32"/>
      <c r="M137" s="162"/>
      <c r="N137" s="51"/>
      <c r="O137" s="51"/>
      <c r="P137" s="51"/>
      <c r="Q137" s="51"/>
      <c r="R137" s="51"/>
      <c r="S137" s="51"/>
      <c r="T137" s="52"/>
      <c r="AT137" s="18" t="s">
        <v>180</v>
      </c>
      <c r="AU137" s="18" t="s">
        <v>82</v>
      </c>
    </row>
    <row r="138" spans="2:47" s="1" customFormat="1" ht="29.25">
      <c r="B138" s="32"/>
      <c r="D138" s="160" t="s">
        <v>649</v>
      </c>
      <c r="F138" s="207" t="s">
        <v>3269</v>
      </c>
      <c r="I138" s="93"/>
      <c r="L138" s="32"/>
      <c r="M138" s="162"/>
      <c r="N138" s="51"/>
      <c r="O138" s="51"/>
      <c r="P138" s="51"/>
      <c r="Q138" s="51"/>
      <c r="R138" s="51"/>
      <c r="S138" s="51"/>
      <c r="T138" s="52"/>
      <c r="AT138" s="18" t="s">
        <v>649</v>
      </c>
      <c r="AU138" s="18" t="s">
        <v>82</v>
      </c>
    </row>
    <row r="139" spans="2:65" s="1" customFormat="1" ht="16.5" customHeight="1">
      <c r="B139" s="147"/>
      <c r="C139" s="148" t="s">
        <v>74</v>
      </c>
      <c r="D139" s="148" t="s">
        <v>173</v>
      </c>
      <c r="E139" s="149" t="s">
        <v>2095</v>
      </c>
      <c r="F139" s="150" t="s">
        <v>3270</v>
      </c>
      <c r="G139" s="151" t="s">
        <v>187</v>
      </c>
      <c r="H139" s="152">
        <v>11.5</v>
      </c>
      <c r="I139" s="153"/>
      <c r="J139" s="154">
        <f>ROUND(I139*H139,2)</f>
        <v>0</v>
      </c>
      <c r="K139" s="150" t="s">
        <v>3</v>
      </c>
      <c r="L139" s="32"/>
      <c r="M139" s="155" t="s">
        <v>3</v>
      </c>
      <c r="N139" s="156" t="s">
        <v>45</v>
      </c>
      <c r="O139" s="51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8" t="s">
        <v>178</v>
      </c>
      <c r="AT139" s="18" t="s">
        <v>173</v>
      </c>
      <c r="AU139" s="18" t="s">
        <v>82</v>
      </c>
      <c r="AY139" s="18" t="s">
        <v>171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18" t="s">
        <v>82</v>
      </c>
      <c r="BK139" s="159">
        <f>ROUND(I139*H139,2)</f>
        <v>0</v>
      </c>
      <c r="BL139" s="18" t="s">
        <v>178</v>
      </c>
      <c r="BM139" s="18" t="s">
        <v>585</v>
      </c>
    </row>
    <row r="140" spans="2:47" s="1" customFormat="1" ht="12">
      <c r="B140" s="32"/>
      <c r="D140" s="160" t="s">
        <v>180</v>
      </c>
      <c r="F140" s="161" t="s">
        <v>3270</v>
      </c>
      <c r="I140" s="93"/>
      <c r="L140" s="32"/>
      <c r="M140" s="162"/>
      <c r="N140" s="51"/>
      <c r="O140" s="51"/>
      <c r="P140" s="51"/>
      <c r="Q140" s="51"/>
      <c r="R140" s="51"/>
      <c r="S140" s="51"/>
      <c r="T140" s="52"/>
      <c r="AT140" s="18" t="s">
        <v>180</v>
      </c>
      <c r="AU140" s="18" t="s">
        <v>82</v>
      </c>
    </row>
    <row r="141" spans="2:47" s="1" customFormat="1" ht="29.25">
      <c r="B141" s="32"/>
      <c r="D141" s="160" t="s">
        <v>649</v>
      </c>
      <c r="F141" s="207" t="s">
        <v>2060</v>
      </c>
      <c r="I141" s="93"/>
      <c r="L141" s="32"/>
      <c r="M141" s="162"/>
      <c r="N141" s="51"/>
      <c r="O141" s="51"/>
      <c r="P141" s="51"/>
      <c r="Q141" s="51"/>
      <c r="R141" s="51"/>
      <c r="S141" s="51"/>
      <c r="T141" s="52"/>
      <c r="AT141" s="18" t="s">
        <v>649</v>
      </c>
      <c r="AU141" s="18" t="s">
        <v>82</v>
      </c>
    </row>
    <row r="142" spans="2:65" s="1" customFormat="1" ht="16.5" customHeight="1">
      <c r="B142" s="147"/>
      <c r="C142" s="148" t="s">
        <v>74</v>
      </c>
      <c r="D142" s="148" t="s">
        <v>173</v>
      </c>
      <c r="E142" s="149" t="s">
        <v>2096</v>
      </c>
      <c r="F142" s="150" t="s">
        <v>3271</v>
      </c>
      <c r="G142" s="151" t="s">
        <v>187</v>
      </c>
      <c r="H142" s="152">
        <v>3</v>
      </c>
      <c r="I142" s="153"/>
      <c r="J142" s="154">
        <f>ROUND(I142*H142,2)</f>
        <v>0</v>
      </c>
      <c r="K142" s="150" t="s">
        <v>3</v>
      </c>
      <c r="L142" s="32"/>
      <c r="M142" s="155" t="s">
        <v>3</v>
      </c>
      <c r="N142" s="156" t="s">
        <v>45</v>
      </c>
      <c r="O142" s="51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18" t="s">
        <v>178</v>
      </c>
      <c r="AT142" s="18" t="s">
        <v>173</v>
      </c>
      <c r="AU142" s="18" t="s">
        <v>82</v>
      </c>
      <c r="AY142" s="18" t="s">
        <v>171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8" t="s">
        <v>82</v>
      </c>
      <c r="BK142" s="159">
        <f>ROUND(I142*H142,2)</f>
        <v>0</v>
      </c>
      <c r="BL142" s="18" t="s">
        <v>178</v>
      </c>
      <c r="BM142" s="18" t="s">
        <v>607</v>
      </c>
    </row>
    <row r="143" spans="2:47" s="1" customFormat="1" ht="12">
      <c r="B143" s="32"/>
      <c r="D143" s="160" t="s">
        <v>180</v>
      </c>
      <c r="F143" s="161" t="s">
        <v>3271</v>
      </c>
      <c r="I143" s="93"/>
      <c r="L143" s="32"/>
      <c r="M143" s="162"/>
      <c r="N143" s="51"/>
      <c r="O143" s="51"/>
      <c r="P143" s="51"/>
      <c r="Q143" s="51"/>
      <c r="R143" s="51"/>
      <c r="S143" s="51"/>
      <c r="T143" s="52"/>
      <c r="AT143" s="18" t="s">
        <v>180</v>
      </c>
      <c r="AU143" s="18" t="s">
        <v>82</v>
      </c>
    </row>
    <row r="144" spans="2:47" s="1" customFormat="1" ht="29.25">
      <c r="B144" s="32"/>
      <c r="D144" s="160" t="s">
        <v>649</v>
      </c>
      <c r="F144" s="207" t="s">
        <v>2060</v>
      </c>
      <c r="I144" s="93"/>
      <c r="L144" s="32"/>
      <c r="M144" s="162"/>
      <c r="N144" s="51"/>
      <c r="O144" s="51"/>
      <c r="P144" s="51"/>
      <c r="Q144" s="51"/>
      <c r="R144" s="51"/>
      <c r="S144" s="51"/>
      <c r="T144" s="52"/>
      <c r="AT144" s="18" t="s">
        <v>649</v>
      </c>
      <c r="AU144" s="18" t="s">
        <v>82</v>
      </c>
    </row>
    <row r="145" spans="2:65" s="1" customFormat="1" ht="16.5" customHeight="1">
      <c r="B145" s="147"/>
      <c r="C145" s="148" t="s">
        <v>74</v>
      </c>
      <c r="D145" s="148" t="s">
        <v>173</v>
      </c>
      <c r="E145" s="149" t="s">
        <v>2099</v>
      </c>
      <c r="F145" s="150" t="s">
        <v>3272</v>
      </c>
      <c r="G145" s="151" t="s">
        <v>1757</v>
      </c>
      <c r="H145" s="152">
        <v>2</v>
      </c>
      <c r="I145" s="153"/>
      <c r="J145" s="154">
        <f>ROUND(I145*H145,2)</f>
        <v>0</v>
      </c>
      <c r="K145" s="150" t="s">
        <v>3</v>
      </c>
      <c r="L145" s="32"/>
      <c r="M145" s="155" t="s">
        <v>3</v>
      </c>
      <c r="N145" s="156" t="s">
        <v>45</v>
      </c>
      <c r="O145" s="51"/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8" t="s">
        <v>178</v>
      </c>
      <c r="AT145" s="18" t="s">
        <v>173</v>
      </c>
      <c r="AU145" s="18" t="s">
        <v>82</v>
      </c>
      <c r="AY145" s="18" t="s">
        <v>171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8" t="s">
        <v>82</v>
      </c>
      <c r="BK145" s="159">
        <f>ROUND(I145*H145,2)</f>
        <v>0</v>
      </c>
      <c r="BL145" s="18" t="s">
        <v>178</v>
      </c>
      <c r="BM145" s="18" t="s">
        <v>651</v>
      </c>
    </row>
    <row r="146" spans="2:47" s="1" customFormat="1" ht="12">
      <c r="B146" s="32"/>
      <c r="D146" s="160" t="s">
        <v>180</v>
      </c>
      <c r="F146" s="161" t="s">
        <v>3272</v>
      </c>
      <c r="I146" s="93"/>
      <c r="L146" s="32"/>
      <c r="M146" s="162"/>
      <c r="N146" s="51"/>
      <c r="O146" s="51"/>
      <c r="P146" s="51"/>
      <c r="Q146" s="51"/>
      <c r="R146" s="51"/>
      <c r="S146" s="51"/>
      <c r="T146" s="52"/>
      <c r="AT146" s="18" t="s">
        <v>180</v>
      </c>
      <c r="AU146" s="18" t="s">
        <v>82</v>
      </c>
    </row>
    <row r="147" spans="2:65" s="1" customFormat="1" ht="16.5" customHeight="1">
      <c r="B147" s="147"/>
      <c r="C147" s="148" t="s">
        <v>74</v>
      </c>
      <c r="D147" s="148" t="s">
        <v>173</v>
      </c>
      <c r="E147" s="149" t="s">
        <v>2101</v>
      </c>
      <c r="F147" s="150" t="s">
        <v>2079</v>
      </c>
      <c r="G147" s="151" t="s">
        <v>2075</v>
      </c>
      <c r="H147" s="152">
        <v>1</v>
      </c>
      <c r="I147" s="153"/>
      <c r="J147" s="154">
        <f>ROUND(I147*H147,2)</f>
        <v>0</v>
      </c>
      <c r="K147" s="150" t="s">
        <v>3</v>
      </c>
      <c r="L147" s="32"/>
      <c r="M147" s="155" t="s">
        <v>3</v>
      </c>
      <c r="N147" s="156" t="s">
        <v>45</v>
      </c>
      <c r="O147" s="51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AR147" s="18" t="s">
        <v>178</v>
      </c>
      <c r="AT147" s="18" t="s">
        <v>173</v>
      </c>
      <c r="AU147" s="18" t="s">
        <v>82</v>
      </c>
      <c r="AY147" s="18" t="s">
        <v>171</v>
      </c>
      <c r="BE147" s="159">
        <f>IF(N147="základní",J147,0)</f>
        <v>0</v>
      </c>
      <c r="BF147" s="159">
        <f>IF(N147="snížená",J147,0)</f>
        <v>0</v>
      </c>
      <c r="BG147" s="159">
        <f>IF(N147="zákl. přenesená",J147,0)</f>
        <v>0</v>
      </c>
      <c r="BH147" s="159">
        <f>IF(N147="sníž. přenesená",J147,0)</f>
        <v>0</v>
      </c>
      <c r="BI147" s="159">
        <f>IF(N147="nulová",J147,0)</f>
        <v>0</v>
      </c>
      <c r="BJ147" s="18" t="s">
        <v>82</v>
      </c>
      <c r="BK147" s="159">
        <f>ROUND(I147*H147,2)</f>
        <v>0</v>
      </c>
      <c r="BL147" s="18" t="s">
        <v>178</v>
      </c>
      <c r="BM147" s="18" t="s">
        <v>659</v>
      </c>
    </row>
    <row r="148" spans="2:47" s="1" customFormat="1" ht="12">
      <c r="B148" s="32"/>
      <c r="D148" s="160" t="s">
        <v>180</v>
      </c>
      <c r="F148" s="161" t="s">
        <v>2079</v>
      </c>
      <c r="I148" s="93"/>
      <c r="L148" s="32"/>
      <c r="M148" s="162"/>
      <c r="N148" s="51"/>
      <c r="O148" s="51"/>
      <c r="P148" s="51"/>
      <c r="Q148" s="51"/>
      <c r="R148" s="51"/>
      <c r="S148" s="51"/>
      <c r="T148" s="52"/>
      <c r="AT148" s="18" t="s">
        <v>180</v>
      </c>
      <c r="AU148" s="18" t="s">
        <v>82</v>
      </c>
    </row>
    <row r="149" spans="2:65" s="1" customFormat="1" ht="16.5" customHeight="1">
      <c r="B149" s="147"/>
      <c r="C149" s="148" t="s">
        <v>74</v>
      </c>
      <c r="D149" s="148" t="s">
        <v>173</v>
      </c>
      <c r="E149" s="149" t="s">
        <v>2103</v>
      </c>
      <c r="F149" s="150" t="s">
        <v>2091</v>
      </c>
      <c r="G149" s="151" t="s">
        <v>2075</v>
      </c>
      <c r="H149" s="152">
        <v>1</v>
      </c>
      <c r="I149" s="153"/>
      <c r="J149" s="154">
        <f>ROUND(I149*H149,2)</f>
        <v>0</v>
      </c>
      <c r="K149" s="150" t="s">
        <v>3</v>
      </c>
      <c r="L149" s="32"/>
      <c r="M149" s="155" t="s">
        <v>3</v>
      </c>
      <c r="N149" s="156" t="s">
        <v>45</v>
      </c>
      <c r="O149" s="51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8" t="s">
        <v>178</v>
      </c>
      <c r="AT149" s="18" t="s">
        <v>173</v>
      </c>
      <c r="AU149" s="18" t="s">
        <v>82</v>
      </c>
      <c r="AY149" s="18" t="s">
        <v>171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8" t="s">
        <v>82</v>
      </c>
      <c r="BK149" s="159">
        <f>ROUND(I149*H149,2)</f>
        <v>0</v>
      </c>
      <c r="BL149" s="18" t="s">
        <v>178</v>
      </c>
      <c r="BM149" s="18" t="s">
        <v>674</v>
      </c>
    </row>
    <row r="150" spans="2:47" s="1" customFormat="1" ht="12">
      <c r="B150" s="32"/>
      <c r="D150" s="160" t="s">
        <v>180</v>
      </c>
      <c r="F150" s="161" t="s">
        <v>2091</v>
      </c>
      <c r="I150" s="93"/>
      <c r="L150" s="32"/>
      <c r="M150" s="162"/>
      <c r="N150" s="51"/>
      <c r="O150" s="51"/>
      <c r="P150" s="51"/>
      <c r="Q150" s="51"/>
      <c r="R150" s="51"/>
      <c r="S150" s="51"/>
      <c r="T150" s="52"/>
      <c r="AT150" s="18" t="s">
        <v>180</v>
      </c>
      <c r="AU150" s="18" t="s">
        <v>82</v>
      </c>
    </row>
    <row r="151" spans="2:65" s="1" customFormat="1" ht="16.5" customHeight="1">
      <c r="B151" s="147"/>
      <c r="C151" s="148" t="s">
        <v>74</v>
      </c>
      <c r="D151" s="148" t="s">
        <v>173</v>
      </c>
      <c r="E151" s="149" t="s">
        <v>2105</v>
      </c>
      <c r="F151" s="150" t="s">
        <v>3273</v>
      </c>
      <c r="G151" s="151" t="s">
        <v>2075</v>
      </c>
      <c r="H151" s="152">
        <v>1</v>
      </c>
      <c r="I151" s="153"/>
      <c r="J151" s="154">
        <f>ROUND(I151*H151,2)</f>
        <v>0</v>
      </c>
      <c r="K151" s="150" t="s">
        <v>3</v>
      </c>
      <c r="L151" s="32"/>
      <c r="M151" s="155" t="s">
        <v>3</v>
      </c>
      <c r="N151" s="156" t="s">
        <v>45</v>
      </c>
      <c r="O151" s="51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8" t="s">
        <v>178</v>
      </c>
      <c r="AT151" s="18" t="s">
        <v>173</v>
      </c>
      <c r="AU151" s="18" t="s">
        <v>82</v>
      </c>
      <c r="AY151" s="18" t="s">
        <v>171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82</v>
      </c>
      <c r="BK151" s="159">
        <f>ROUND(I151*H151,2)</f>
        <v>0</v>
      </c>
      <c r="BL151" s="18" t="s">
        <v>178</v>
      </c>
      <c r="BM151" s="18" t="s">
        <v>703</v>
      </c>
    </row>
    <row r="152" spans="2:47" s="1" customFormat="1" ht="12">
      <c r="B152" s="32"/>
      <c r="D152" s="160" t="s">
        <v>180</v>
      </c>
      <c r="F152" s="161" t="s">
        <v>3273</v>
      </c>
      <c r="I152" s="93"/>
      <c r="L152" s="32"/>
      <c r="M152" s="162"/>
      <c r="N152" s="51"/>
      <c r="O152" s="51"/>
      <c r="P152" s="51"/>
      <c r="Q152" s="51"/>
      <c r="R152" s="51"/>
      <c r="S152" s="51"/>
      <c r="T152" s="52"/>
      <c r="AT152" s="18" t="s">
        <v>180</v>
      </c>
      <c r="AU152" s="18" t="s">
        <v>82</v>
      </c>
    </row>
    <row r="153" spans="2:63" s="11" customFormat="1" ht="25.9" customHeight="1">
      <c r="B153" s="134"/>
      <c r="D153" s="135" t="s">
        <v>73</v>
      </c>
      <c r="E153" s="136" t="s">
        <v>2122</v>
      </c>
      <c r="F153" s="136" t="s">
        <v>2123</v>
      </c>
      <c r="I153" s="137"/>
      <c r="J153" s="138">
        <f>BK153</f>
        <v>0</v>
      </c>
      <c r="L153" s="134"/>
      <c r="M153" s="139"/>
      <c r="N153" s="140"/>
      <c r="O153" s="140"/>
      <c r="P153" s="141">
        <f>SUM(P154:P195)</f>
        <v>0</v>
      </c>
      <c r="Q153" s="140"/>
      <c r="R153" s="141">
        <f>SUM(R154:R195)</f>
        <v>0</v>
      </c>
      <c r="S153" s="140"/>
      <c r="T153" s="142">
        <f>SUM(T154:T195)</f>
        <v>0</v>
      </c>
      <c r="AR153" s="135" t="s">
        <v>82</v>
      </c>
      <c r="AT153" s="143" t="s">
        <v>73</v>
      </c>
      <c r="AU153" s="143" t="s">
        <v>74</v>
      </c>
      <c r="AY153" s="135" t="s">
        <v>171</v>
      </c>
      <c r="BK153" s="144">
        <f>SUM(BK154:BK195)</f>
        <v>0</v>
      </c>
    </row>
    <row r="154" spans="2:65" s="1" customFormat="1" ht="16.5" customHeight="1">
      <c r="B154" s="147"/>
      <c r="C154" s="148" t="s">
        <v>74</v>
      </c>
      <c r="D154" s="148" t="s">
        <v>173</v>
      </c>
      <c r="E154" s="149" t="s">
        <v>2124</v>
      </c>
      <c r="F154" s="150" t="s">
        <v>2125</v>
      </c>
      <c r="G154" s="151" t="s">
        <v>187</v>
      </c>
      <c r="H154" s="152">
        <v>15.3</v>
      </c>
      <c r="I154" s="153"/>
      <c r="J154" s="154">
        <f>ROUND(I154*H154,2)</f>
        <v>0</v>
      </c>
      <c r="K154" s="150" t="s">
        <v>3</v>
      </c>
      <c r="L154" s="32"/>
      <c r="M154" s="155" t="s">
        <v>3</v>
      </c>
      <c r="N154" s="156" t="s">
        <v>45</v>
      </c>
      <c r="O154" s="51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AR154" s="18" t="s">
        <v>178</v>
      </c>
      <c r="AT154" s="18" t="s">
        <v>173</v>
      </c>
      <c r="AU154" s="18" t="s">
        <v>82</v>
      </c>
      <c r="AY154" s="18" t="s">
        <v>171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82</v>
      </c>
      <c r="BK154" s="159">
        <f>ROUND(I154*H154,2)</f>
        <v>0</v>
      </c>
      <c r="BL154" s="18" t="s">
        <v>178</v>
      </c>
      <c r="BM154" s="18" t="s">
        <v>714</v>
      </c>
    </row>
    <row r="155" spans="2:47" s="1" customFormat="1" ht="12">
      <c r="B155" s="32"/>
      <c r="D155" s="160" t="s">
        <v>180</v>
      </c>
      <c r="F155" s="161" t="s">
        <v>2125</v>
      </c>
      <c r="I155" s="93"/>
      <c r="L155" s="32"/>
      <c r="M155" s="162"/>
      <c r="N155" s="51"/>
      <c r="O155" s="51"/>
      <c r="P155" s="51"/>
      <c r="Q155" s="51"/>
      <c r="R155" s="51"/>
      <c r="S155" s="51"/>
      <c r="T155" s="52"/>
      <c r="AT155" s="18" t="s">
        <v>180</v>
      </c>
      <c r="AU155" s="18" t="s">
        <v>82</v>
      </c>
    </row>
    <row r="156" spans="2:47" s="1" customFormat="1" ht="29.25">
      <c r="B156" s="32"/>
      <c r="D156" s="160" t="s">
        <v>649</v>
      </c>
      <c r="F156" s="207" t="s">
        <v>3274</v>
      </c>
      <c r="I156" s="93"/>
      <c r="L156" s="32"/>
      <c r="M156" s="162"/>
      <c r="N156" s="51"/>
      <c r="O156" s="51"/>
      <c r="P156" s="51"/>
      <c r="Q156" s="51"/>
      <c r="R156" s="51"/>
      <c r="S156" s="51"/>
      <c r="T156" s="52"/>
      <c r="AT156" s="18" t="s">
        <v>649</v>
      </c>
      <c r="AU156" s="18" t="s">
        <v>82</v>
      </c>
    </row>
    <row r="157" spans="2:65" s="1" customFormat="1" ht="16.5" customHeight="1">
      <c r="B157" s="147"/>
      <c r="C157" s="148" t="s">
        <v>74</v>
      </c>
      <c r="D157" s="148" t="s">
        <v>173</v>
      </c>
      <c r="E157" s="149" t="s">
        <v>2127</v>
      </c>
      <c r="F157" s="150" t="s">
        <v>2128</v>
      </c>
      <c r="G157" s="151" t="s">
        <v>187</v>
      </c>
      <c r="H157" s="152">
        <v>12.5</v>
      </c>
      <c r="I157" s="153"/>
      <c r="J157" s="154">
        <f>ROUND(I157*H157,2)</f>
        <v>0</v>
      </c>
      <c r="K157" s="150" t="s">
        <v>3</v>
      </c>
      <c r="L157" s="32"/>
      <c r="M157" s="155" t="s">
        <v>3</v>
      </c>
      <c r="N157" s="156" t="s">
        <v>45</v>
      </c>
      <c r="O157" s="51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8" t="s">
        <v>178</v>
      </c>
      <c r="AT157" s="18" t="s">
        <v>173</v>
      </c>
      <c r="AU157" s="18" t="s">
        <v>82</v>
      </c>
      <c r="AY157" s="18" t="s">
        <v>171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8" t="s">
        <v>82</v>
      </c>
      <c r="BK157" s="159">
        <f>ROUND(I157*H157,2)</f>
        <v>0</v>
      </c>
      <c r="BL157" s="18" t="s">
        <v>178</v>
      </c>
      <c r="BM157" s="18" t="s">
        <v>732</v>
      </c>
    </row>
    <row r="158" spans="2:47" s="1" customFormat="1" ht="12">
      <c r="B158" s="32"/>
      <c r="D158" s="160" t="s">
        <v>180</v>
      </c>
      <c r="F158" s="161" t="s">
        <v>2128</v>
      </c>
      <c r="I158" s="93"/>
      <c r="L158" s="32"/>
      <c r="M158" s="162"/>
      <c r="N158" s="51"/>
      <c r="O158" s="51"/>
      <c r="P158" s="51"/>
      <c r="Q158" s="51"/>
      <c r="R158" s="51"/>
      <c r="S158" s="51"/>
      <c r="T158" s="52"/>
      <c r="AT158" s="18" t="s">
        <v>180</v>
      </c>
      <c r="AU158" s="18" t="s">
        <v>82</v>
      </c>
    </row>
    <row r="159" spans="2:47" s="1" customFormat="1" ht="29.25">
      <c r="B159" s="32"/>
      <c r="D159" s="160" t="s">
        <v>649</v>
      </c>
      <c r="F159" s="207" t="s">
        <v>3275</v>
      </c>
      <c r="I159" s="93"/>
      <c r="L159" s="32"/>
      <c r="M159" s="162"/>
      <c r="N159" s="51"/>
      <c r="O159" s="51"/>
      <c r="P159" s="51"/>
      <c r="Q159" s="51"/>
      <c r="R159" s="51"/>
      <c r="S159" s="51"/>
      <c r="T159" s="52"/>
      <c r="AT159" s="18" t="s">
        <v>649</v>
      </c>
      <c r="AU159" s="18" t="s">
        <v>82</v>
      </c>
    </row>
    <row r="160" spans="2:65" s="1" customFormat="1" ht="16.5" customHeight="1">
      <c r="B160" s="147"/>
      <c r="C160" s="148" t="s">
        <v>74</v>
      </c>
      <c r="D160" s="148" t="s">
        <v>173</v>
      </c>
      <c r="E160" s="149" t="s">
        <v>2129</v>
      </c>
      <c r="F160" s="150" t="s">
        <v>2130</v>
      </c>
      <c r="G160" s="151" t="s">
        <v>187</v>
      </c>
      <c r="H160" s="152">
        <v>1.8</v>
      </c>
      <c r="I160" s="153"/>
      <c r="J160" s="154">
        <f>ROUND(I160*H160,2)</f>
        <v>0</v>
      </c>
      <c r="K160" s="150" t="s">
        <v>3</v>
      </c>
      <c r="L160" s="32"/>
      <c r="M160" s="155" t="s">
        <v>3</v>
      </c>
      <c r="N160" s="156" t="s">
        <v>45</v>
      </c>
      <c r="O160" s="51"/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AR160" s="18" t="s">
        <v>178</v>
      </c>
      <c r="AT160" s="18" t="s">
        <v>173</v>
      </c>
      <c r="AU160" s="18" t="s">
        <v>82</v>
      </c>
      <c r="AY160" s="18" t="s">
        <v>171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8" t="s">
        <v>82</v>
      </c>
      <c r="BK160" s="159">
        <f>ROUND(I160*H160,2)</f>
        <v>0</v>
      </c>
      <c r="BL160" s="18" t="s">
        <v>178</v>
      </c>
      <c r="BM160" s="18" t="s">
        <v>743</v>
      </c>
    </row>
    <row r="161" spans="2:47" s="1" customFormat="1" ht="12">
      <c r="B161" s="32"/>
      <c r="D161" s="160" t="s">
        <v>180</v>
      </c>
      <c r="F161" s="161" t="s">
        <v>2131</v>
      </c>
      <c r="I161" s="93"/>
      <c r="L161" s="32"/>
      <c r="M161" s="162"/>
      <c r="N161" s="51"/>
      <c r="O161" s="51"/>
      <c r="P161" s="51"/>
      <c r="Q161" s="51"/>
      <c r="R161" s="51"/>
      <c r="S161" s="51"/>
      <c r="T161" s="52"/>
      <c r="AT161" s="18" t="s">
        <v>180</v>
      </c>
      <c r="AU161" s="18" t="s">
        <v>82</v>
      </c>
    </row>
    <row r="162" spans="2:47" s="1" customFormat="1" ht="29.25">
      <c r="B162" s="32"/>
      <c r="D162" s="160" t="s">
        <v>649</v>
      </c>
      <c r="F162" s="207" t="s">
        <v>3274</v>
      </c>
      <c r="I162" s="93"/>
      <c r="L162" s="32"/>
      <c r="M162" s="162"/>
      <c r="N162" s="51"/>
      <c r="O162" s="51"/>
      <c r="P162" s="51"/>
      <c r="Q162" s="51"/>
      <c r="R162" s="51"/>
      <c r="S162" s="51"/>
      <c r="T162" s="52"/>
      <c r="AT162" s="18" t="s">
        <v>649</v>
      </c>
      <c r="AU162" s="18" t="s">
        <v>82</v>
      </c>
    </row>
    <row r="163" spans="2:65" s="1" customFormat="1" ht="16.5" customHeight="1">
      <c r="B163" s="147"/>
      <c r="C163" s="148" t="s">
        <v>74</v>
      </c>
      <c r="D163" s="148" t="s">
        <v>173</v>
      </c>
      <c r="E163" s="149" t="s">
        <v>2132</v>
      </c>
      <c r="F163" s="150" t="s">
        <v>2133</v>
      </c>
      <c r="G163" s="151" t="s">
        <v>187</v>
      </c>
      <c r="H163" s="152">
        <v>1.8</v>
      </c>
      <c r="I163" s="153"/>
      <c r="J163" s="154">
        <f>ROUND(I163*H163,2)</f>
        <v>0</v>
      </c>
      <c r="K163" s="150" t="s">
        <v>3</v>
      </c>
      <c r="L163" s="32"/>
      <c r="M163" s="155" t="s">
        <v>3</v>
      </c>
      <c r="N163" s="156" t="s">
        <v>45</v>
      </c>
      <c r="O163" s="51"/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AR163" s="18" t="s">
        <v>178</v>
      </c>
      <c r="AT163" s="18" t="s">
        <v>173</v>
      </c>
      <c r="AU163" s="18" t="s">
        <v>82</v>
      </c>
      <c r="AY163" s="18" t="s">
        <v>171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82</v>
      </c>
      <c r="BK163" s="159">
        <f>ROUND(I163*H163,2)</f>
        <v>0</v>
      </c>
      <c r="BL163" s="18" t="s">
        <v>178</v>
      </c>
      <c r="BM163" s="18" t="s">
        <v>755</v>
      </c>
    </row>
    <row r="164" spans="2:47" s="1" customFormat="1" ht="12">
      <c r="B164" s="32"/>
      <c r="D164" s="160" t="s">
        <v>180</v>
      </c>
      <c r="F164" s="161" t="s">
        <v>2133</v>
      </c>
      <c r="I164" s="93"/>
      <c r="L164" s="32"/>
      <c r="M164" s="162"/>
      <c r="N164" s="51"/>
      <c r="O164" s="51"/>
      <c r="P164" s="51"/>
      <c r="Q164" s="51"/>
      <c r="R164" s="51"/>
      <c r="S164" s="51"/>
      <c r="T164" s="52"/>
      <c r="AT164" s="18" t="s">
        <v>180</v>
      </c>
      <c r="AU164" s="18" t="s">
        <v>82</v>
      </c>
    </row>
    <row r="165" spans="2:47" s="1" customFormat="1" ht="29.25">
      <c r="B165" s="32"/>
      <c r="D165" s="160" t="s">
        <v>649</v>
      </c>
      <c r="F165" s="207" t="s">
        <v>3274</v>
      </c>
      <c r="I165" s="93"/>
      <c r="L165" s="32"/>
      <c r="M165" s="162"/>
      <c r="N165" s="51"/>
      <c r="O165" s="51"/>
      <c r="P165" s="51"/>
      <c r="Q165" s="51"/>
      <c r="R165" s="51"/>
      <c r="S165" s="51"/>
      <c r="T165" s="52"/>
      <c r="AT165" s="18" t="s">
        <v>649</v>
      </c>
      <c r="AU165" s="18" t="s">
        <v>82</v>
      </c>
    </row>
    <row r="166" spans="2:65" s="1" customFormat="1" ht="16.5" customHeight="1">
      <c r="B166" s="147"/>
      <c r="C166" s="148" t="s">
        <v>74</v>
      </c>
      <c r="D166" s="148" t="s">
        <v>173</v>
      </c>
      <c r="E166" s="149" t="s">
        <v>2134</v>
      </c>
      <c r="F166" s="150" t="s">
        <v>2135</v>
      </c>
      <c r="G166" s="151" t="s">
        <v>187</v>
      </c>
      <c r="H166" s="152">
        <v>2</v>
      </c>
      <c r="I166" s="153"/>
      <c r="J166" s="154">
        <f>ROUND(I166*H166,2)</f>
        <v>0</v>
      </c>
      <c r="K166" s="150" t="s">
        <v>3</v>
      </c>
      <c r="L166" s="32"/>
      <c r="M166" s="155" t="s">
        <v>3</v>
      </c>
      <c r="N166" s="156" t="s">
        <v>45</v>
      </c>
      <c r="O166" s="51"/>
      <c r="P166" s="157">
        <f>O166*H166</f>
        <v>0</v>
      </c>
      <c r="Q166" s="157">
        <v>0</v>
      </c>
      <c r="R166" s="157">
        <f>Q166*H166</f>
        <v>0</v>
      </c>
      <c r="S166" s="157">
        <v>0</v>
      </c>
      <c r="T166" s="158">
        <f>S166*H166</f>
        <v>0</v>
      </c>
      <c r="AR166" s="18" t="s">
        <v>178</v>
      </c>
      <c r="AT166" s="18" t="s">
        <v>173</v>
      </c>
      <c r="AU166" s="18" t="s">
        <v>82</v>
      </c>
      <c r="AY166" s="18" t="s">
        <v>171</v>
      </c>
      <c r="BE166" s="159">
        <f>IF(N166="základní",J166,0)</f>
        <v>0</v>
      </c>
      <c r="BF166" s="159">
        <f>IF(N166="snížená",J166,0)</f>
        <v>0</v>
      </c>
      <c r="BG166" s="159">
        <f>IF(N166="zákl. přenesená",J166,0)</f>
        <v>0</v>
      </c>
      <c r="BH166" s="159">
        <f>IF(N166="sníž. přenesená",J166,0)</f>
        <v>0</v>
      </c>
      <c r="BI166" s="159">
        <f>IF(N166="nulová",J166,0)</f>
        <v>0</v>
      </c>
      <c r="BJ166" s="18" t="s">
        <v>82</v>
      </c>
      <c r="BK166" s="159">
        <f>ROUND(I166*H166,2)</f>
        <v>0</v>
      </c>
      <c r="BL166" s="18" t="s">
        <v>178</v>
      </c>
      <c r="BM166" s="18" t="s">
        <v>775</v>
      </c>
    </row>
    <row r="167" spans="2:47" s="1" customFormat="1" ht="12">
      <c r="B167" s="32"/>
      <c r="D167" s="160" t="s">
        <v>180</v>
      </c>
      <c r="F167" s="161" t="s">
        <v>2135</v>
      </c>
      <c r="I167" s="93"/>
      <c r="L167" s="32"/>
      <c r="M167" s="162"/>
      <c r="N167" s="51"/>
      <c r="O167" s="51"/>
      <c r="P167" s="51"/>
      <c r="Q167" s="51"/>
      <c r="R167" s="51"/>
      <c r="S167" s="51"/>
      <c r="T167" s="52"/>
      <c r="AT167" s="18" t="s">
        <v>180</v>
      </c>
      <c r="AU167" s="18" t="s">
        <v>82</v>
      </c>
    </row>
    <row r="168" spans="2:47" s="1" customFormat="1" ht="29.25">
      <c r="B168" s="32"/>
      <c r="D168" s="160" t="s">
        <v>649</v>
      </c>
      <c r="F168" s="207" t="s">
        <v>3274</v>
      </c>
      <c r="I168" s="93"/>
      <c r="L168" s="32"/>
      <c r="M168" s="162"/>
      <c r="N168" s="51"/>
      <c r="O168" s="51"/>
      <c r="P168" s="51"/>
      <c r="Q168" s="51"/>
      <c r="R168" s="51"/>
      <c r="S168" s="51"/>
      <c r="T168" s="52"/>
      <c r="AT168" s="18" t="s">
        <v>649</v>
      </c>
      <c r="AU168" s="18" t="s">
        <v>82</v>
      </c>
    </row>
    <row r="169" spans="2:65" s="1" customFormat="1" ht="16.5" customHeight="1">
      <c r="B169" s="147"/>
      <c r="C169" s="148" t="s">
        <v>74</v>
      </c>
      <c r="D169" s="148" t="s">
        <v>173</v>
      </c>
      <c r="E169" s="149" t="s">
        <v>2136</v>
      </c>
      <c r="F169" s="150" t="s">
        <v>2138</v>
      </c>
      <c r="G169" s="151" t="s">
        <v>187</v>
      </c>
      <c r="H169" s="152">
        <v>2</v>
      </c>
      <c r="I169" s="153"/>
      <c r="J169" s="154">
        <f>ROUND(I169*H169,2)</f>
        <v>0</v>
      </c>
      <c r="K169" s="150" t="s">
        <v>3</v>
      </c>
      <c r="L169" s="32"/>
      <c r="M169" s="155" t="s">
        <v>3</v>
      </c>
      <c r="N169" s="156" t="s">
        <v>45</v>
      </c>
      <c r="O169" s="51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18" t="s">
        <v>178</v>
      </c>
      <c r="AT169" s="18" t="s">
        <v>173</v>
      </c>
      <c r="AU169" s="18" t="s">
        <v>82</v>
      </c>
      <c r="AY169" s="18" t="s">
        <v>171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18" t="s">
        <v>82</v>
      </c>
      <c r="BK169" s="159">
        <f>ROUND(I169*H169,2)</f>
        <v>0</v>
      </c>
      <c r="BL169" s="18" t="s">
        <v>178</v>
      </c>
      <c r="BM169" s="18" t="s">
        <v>792</v>
      </c>
    </row>
    <row r="170" spans="2:47" s="1" customFormat="1" ht="12">
      <c r="B170" s="32"/>
      <c r="D170" s="160" t="s">
        <v>180</v>
      </c>
      <c r="F170" s="161" t="s">
        <v>2138</v>
      </c>
      <c r="I170" s="93"/>
      <c r="L170" s="32"/>
      <c r="M170" s="162"/>
      <c r="N170" s="51"/>
      <c r="O170" s="51"/>
      <c r="P170" s="51"/>
      <c r="Q170" s="51"/>
      <c r="R170" s="51"/>
      <c r="S170" s="51"/>
      <c r="T170" s="52"/>
      <c r="AT170" s="18" t="s">
        <v>180</v>
      </c>
      <c r="AU170" s="18" t="s">
        <v>82</v>
      </c>
    </row>
    <row r="171" spans="2:47" s="1" customFormat="1" ht="29.25">
      <c r="B171" s="32"/>
      <c r="D171" s="160" t="s">
        <v>649</v>
      </c>
      <c r="F171" s="207" t="s">
        <v>3274</v>
      </c>
      <c r="I171" s="93"/>
      <c r="L171" s="32"/>
      <c r="M171" s="162"/>
      <c r="N171" s="51"/>
      <c r="O171" s="51"/>
      <c r="P171" s="51"/>
      <c r="Q171" s="51"/>
      <c r="R171" s="51"/>
      <c r="S171" s="51"/>
      <c r="T171" s="52"/>
      <c r="AT171" s="18" t="s">
        <v>649</v>
      </c>
      <c r="AU171" s="18" t="s">
        <v>82</v>
      </c>
    </row>
    <row r="172" spans="2:65" s="1" customFormat="1" ht="16.5" customHeight="1">
      <c r="B172" s="147"/>
      <c r="C172" s="148" t="s">
        <v>74</v>
      </c>
      <c r="D172" s="148" t="s">
        <v>173</v>
      </c>
      <c r="E172" s="149" t="s">
        <v>2137</v>
      </c>
      <c r="F172" s="150" t="s">
        <v>3276</v>
      </c>
      <c r="G172" s="151" t="s">
        <v>187</v>
      </c>
      <c r="H172" s="152">
        <v>62</v>
      </c>
      <c r="I172" s="153"/>
      <c r="J172" s="154">
        <f>ROUND(I172*H172,2)</f>
        <v>0</v>
      </c>
      <c r="K172" s="150" t="s">
        <v>3</v>
      </c>
      <c r="L172" s="32"/>
      <c r="M172" s="155" t="s">
        <v>3</v>
      </c>
      <c r="N172" s="156" t="s">
        <v>45</v>
      </c>
      <c r="O172" s="51"/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18" t="s">
        <v>178</v>
      </c>
      <c r="AT172" s="18" t="s">
        <v>173</v>
      </c>
      <c r="AU172" s="18" t="s">
        <v>82</v>
      </c>
      <c r="AY172" s="18" t="s">
        <v>171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18" t="s">
        <v>82</v>
      </c>
      <c r="BK172" s="159">
        <f>ROUND(I172*H172,2)</f>
        <v>0</v>
      </c>
      <c r="BL172" s="18" t="s">
        <v>178</v>
      </c>
      <c r="BM172" s="18" t="s">
        <v>802</v>
      </c>
    </row>
    <row r="173" spans="2:47" s="1" customFormat="1" ht="12">
      <c r="B173" s="32"/>
      <c r="D173" s="160" t="s">
        <v>180</v>
      </c>
      <c r="F173" s="161" t="s">
        <v>3277</v>
      </c>
      <c r="I173" s="93"/>
      <c r="L173" s="32"/>
      <c r="M173" s="162"/>
      <c r="N173" s="51"/>
      <c r="O173" s="51"/>
      <c r="P173" s="51"/>
      <c r="Q173" s="51"/>
      <c r="R173" s="51"/>
      <c r="S173" s="51"/>
      <c r="T173" s="52"/>
      <c r="AT173" s="18" t="s">
        <v>180</v>
      </c>
      <c r="AU173" s="18" t="s">
        <v>82</v>
      </c>
    </row>
    <row r="174" spans="2:47" s="1" customFormat="1" ht="29.25">
      <c r="B174" s="32"/>
      <c r="D174" s="160" t="s">
        <v>649</v>
      </c>
      <c r="F174" s="207" t="s">
        <v>3278</v>
      </c>
      <c r="I174" s="93"/>
      <c r="L174" s="32"/>
      <c r="M174" s="162"/>
      <c r="N174" s="51"/>
      <c r="O174" s="51"/>
      <c r="P174" s="51"/>
      <c r="Q174" s="51"/>
      <c r="R174" s="51"/>
      <c r="S174" s="51"/>
      <c r="T174" s="52"/>
      <c r="AT174" s="18" t="s">
        <v>649</v>
      </c>
      <c r="AU174" s="18" t="s">
        <v>82</v>
      </c>
    </row>
    <row r="175" spans="2:65" s="1" customFormat="1" ht="16.5" customHeight="1">
      <c r="B175" s="147"/>
      <c r="C175" s="148" t="s">
        <v>74</v>
      </c>
      <c r="D175" s="148" t="s">
        <v>173</v>
      </c>
      <c r="E175" s="149" t="s">
        <v>2139</v>
      </c>
      <c r="F175" s="150" t="s">
        <v>2163</v>
      </c>
      <c r="G175" s="151" t="s">
        <v>2075</v>
      </c>
      <c r="H175" s="152">
        <v>1</v>
      </c>
      <c r="I175" s="153"/>
      <c r="J175" s="154">
        <f>ROUND(I175*H175,2)</f>
        <v>0</v>
      </c>
      <c r="K175" s="150" t="s">
        <v>3</v>
      </c>
      <c r="L175" s="32"/>
      <c r="M175" s="155" t="s">
        <v>3</v>
      </c>
      <c r="N175" s="156" t="s">
        <v>45</v>
      </c>
      <c r="O175" s="51"/>
      <c r="P175" s="157">
        <f>O175*H175</f>
        <v>0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AR175" s="18" t="s">
        <v>178</v>
      </c>
      <c r="AT175" s="18" t="s">
        <v>173</v>
      </c>
      <c r="AU175" s="18" t="s">
        <v>82</v>
      </c>
      <c r="AY175" s="18" t="s">
        <v>171</v>
      </c>
      <c r="BE175" s="159">
        <f>IF(N175="základní",J175,0)</f>
        <v>0</v>
      </c>
      <c r="BF175" s="159">
        <f>IF(N175="snížená",J175,0)</f>
        <v>0</v>
      </c>
      <c r="BG175" s="159">
        <f>IF(N175="zákl. přenesená",J175,0)</f>
        <v>0</v>
      </c>
      <c r="BH175" s="159">
        <f>IF(N175="sníž. přenesená",J175,0)</f>
        <v>0</v>
      </c>
      <c r="BI175" s="159">
        <f>IF(N175="nulová",J175,0)</f>
        <v>0</v>
      </c>
      <c r="BJ175" s="18" t="s">
        <v>82</v>
      </c>
      <c r="BK175" s="159">
        <f>ROUND(I175*H175,2)</f>
        <v>0</v>
      </c>
      <c r="BL175" s="18" t="s">
        <v>178</v>
      </c>
      <c r="BM175" s="18" t="s">
        <v>812</v>
      </c>
    </row>
    <row r="176" spans="2:47" s="1" customFormat="1" ht="12">
      <c r="B176" s="32"/>
      <c r="D176" s="160" t="s">
        <v>180</v>
      </c>
      <c r="F176" s="161" t="s">
        <v>2163</v>
      </c>
      <c r="I176" s="93"/>
      <c r="L176" s="32"/>
      <c r="M176" s="162"/>
      <c r="N176" s="51"/>
      <c r="O176" s="51"/>
      <c r="P176" s="51"/>
      <c r="Q176" s="51"/>
      <c r="R176" s="51"/>
      <c r="S176" s="51"/>
      <c r="T176" s="52"/>
      <c r="AT176" s="18" t="s">
        <v>180</v>
      </c>
      <c r="AU176" s="18" t="s">
        <v>82</v>
      </c>
    </row>
    <row r="177" spans="2:65" s="1" customFormat="1" ht="16.5" customHeight="1">
      <c r="B177" s="147"/>
      <c r="C177" s="148" t="s">
        <v>74</v>
      </c>
      <c r="D177" s="148" t="s">
        <v>173</v>
      </c>
      <c r="E177" s="149" t="s">
        <v>2140</v>
      </c>
      <c r="F177" s="150" t="s">
        <v>2165</v>
      </c>
      <c r="G177" s="151" t="s">
        <v>1259</v>
      </c>
      <c r="H177" s="152">
        <v>1</v>
      </c>
      <c r="I177" s="153"/>
      <c r="J177" s="154">
        <f>ROUND(I177*H177,2)</f>
        <v>0</v>
      </c>
      <c r="K177" s="150" t="s">
        <v>3</v>
      </c>
      <c r="L177" s="32"/>
      <c r="M177" s="155" t="s">
        <v>3</v>
      </c>
      <c r="N177" s="156" t="s">
        <v>45</v>
      </c>
      <c r="O177" s="51"/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AR177" s="18" t="s">
        <v>178</v>
      </c>
      <c r="AT177" s="18" t="s">
        <v>173</v>
      </c>
      <c r="AU177" s="18" t="s">
        <v>82</v>
      </c>
      <c r="AY177" s="18" t="s">
        <v>171</v>
      </c>
      <c r="BE177" s="159">
        <f>IF(N177="základní",J177,0)</f>
        <v>0</v>
      </c>
      <c r="BF177" s="159">
        <f>IF(N177="snížená",J177,0)</f>
        <v>0</v>
      </c>
      <c r="BG177" s="159">
        <f>IF(N177="zákl. přenesená",J177,0)</f>
        <v>0</v>
      </c>
      <c r="BH177" s="159">
        <f>IF(N177="sníž. přenesená",J177,0)</f>
        <v>0</v>
      </c>
      <c r="BI177" s="159">
        <f>IF(N177="nulová",J177,0)</f>
        <v>0</v>
      </c>
      <c r="BJ177" s="18" t="s">
        <v>82</v>
      </c>
      <c r="BK177" s="159">
        <f>ROUND(I177*H177,2)</f>
        <v>0</v>
      </c>
      <c r="BL177" s="18" t="s">
        <v>178</v>
      </c>
      <c r="BM177" s="18" t="s">
        <v>822</v>
      </c>
    </row>
    <row r="178" spans="2:47" s="1" customFormat="1" ht="12">
      <c r="B178" s="32"/>
      <c r="D178" s="160" t="s">
        <v>180</v>
      </c>
      <c r="F178" s="161" t="s">
        <v>2165</v>
      </c>
      <c r="I178" s="93"/>
      <c r="L178" s="32"/>
      <c r="M178" s="162"/>
      <c r="N178" s="51"/>
      <c r="O178" s="51"/>
      <c r="P178" s="51"/>
      <c r="Q178" s="51"/>
      <c r="R178" s="51"/>
      <c r="S178" s="51"/>
      <c r="T178" s="52"/>
      <c r="AT178" s="18" t="s">
        <v>180</v>
      </c>
      <c r="AU178" s="18" t="s">
        <v>82</v>
      </c>
    </row>
    <row r="179" spans="2:65" s="1" customFormat="1" ht="16.5" customHeight="1">
      <c r="B179" s="147"/>
      <c r="C179" s="148" t="s">
        <v>74</v>
      </c>
      <c r="D179" s="148" t="s">
        <v>173</v>
      </c>
      <c r="E179" s="149" t="s">
        <v>2142</v>
      </c>
      <c r="F179" s="150" t="s">
        <v>3279</v>
      </c>
      <c r="G179" s="151" t="s">
        <v>1259</v>
      </c>
      <c r="H179" s="152">
        <v>1</v>
      </c>
      <c r="I179" s="153"/>
      <c r="J179" s="154">
        <f>ROUND(I179*H179,2)</f>
        <v>0</v>
      </c>
      <c r="K179" s="150" t="s">
        <v>3</v>
      </c>
      <c r="L179" s="32"/>
      <c r="M179" s="155" t="s">
        <v>3</v>
      </c>
      <c r="N179" s="156" t="s">
        <v>45</v>
      </c>
      <c r="O179" s="51"/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AR179" s="18" t="s">
        <v>178</v>
      </c>
      <c r="AT179" s="18" t="s">
        <v>173</v>
      </c>
      <c r="AU179" s="18" t="s">
        <v>82</v>
      </c>
      <c r="AY179" s="18" t="s">
        <v>171</v>
      </c>
      <c r="BE179" s="159">
        <f>IF(N179="základní",J179,0)</f>
        <v>0</v>
      </c>
      <c r="BF179" s="159">
        <f>IF(N179="snížená",J179,0)</f>
        <v>0</v>
      </c>
      <c r="BG179" s="159">
        <f>IF(N179="zákl. přenesená",J179,0)</f>
        <v>0</v>
      </c>
      <c r="BH179" s="159">
        <f>IF(N179="sníž. přenesená",J179,0)</f>
        <v>0</v>
      </c>
      <c r="BI179" s="159">
        <f>IF(N179="nulová",J179,0)</f>
        <v>0</v>
      </c>
      <c r="BJ179" s="18" t="s">
        <v>82</v>
      </c>
      <c r="BK179" s="159">
        <f>ROUND(I179*H179,2)</f>
        <v>0</v>
      </c>
      <c r="BL179" s="18" t="s">
        <v>178</v>
      </c>
      <c r="BM179" s="18" t="s">
        <v>838</v>
      </c>
    </row>
    <row r="180" spans="2:47" s="1" customFormat="1" ht="12">
      <c r="B180" s="32"/>
      <c r="D180" s="160" t="s">
        <v>180</v>
      </c>
      <c r="F180" s="161" t="s">
        <v>3279</v>
      </c>
      <c r="I180" s="93"/>
      <c r="L180" s="32"/>
      <c r="M180" s="162"/>
      <c r="N180" s="51"/>
      <c r="O180" s="51"/>
      <c r="P180" s="51"/>
      <c r="Q180" s="51"/>
      <c r="R180" s="51"/>
      <c r="S180" s="51"/>
      <c r="T180" s="52"/>
      <c r="AT180" s="18" t="s">
        <v>180</v>
      </c>
      <c r="AU180" s="18" t="s">
        <v>82</v>
      </c>
    </row>
    <row r="181" spans="2:65" s="1" customFormat="1" ht="16.5" customHeight="1">
      <c r="B181" s="147"/>
      <c r="C181" s="148" t="s">
        <v>74</v>
      </c>
      <c r="D181" s="148" t="s">
        <v>173</v>
      </c>
      <c r="E181" s="149" t="s">
        <v>2144</v>
      </c>
      <c r="F181" s="150" t="s">
        <v>3280</v>
      </c>
      <c r="G181" s="151" t="s">
        <v>1259</v>
      </c>
      <c r="H181" s="152">
        <v>1</v>
      </c>
      <c r="I181" s="153"/>
      <c r="J181" s="154">
        <f>ROUND(I181*H181,2)</f>
        <v>0</v>
      </c>
      <c r="K181" s="150" t="s">
        <v>3</v>
      </c>
      <c r="L181" s="32"/>
      <c r="M181" s="155" t="s">
        <v>3</v>
      </c>
      <c r="N181" s="156" t="s">
        <v>45</v>
      </c>
      <c r="O181" s="51"/>
      <c r="P181" s="157">
        <f>O181*H181</f>
        <v>0</v>
      </c>
      <c r="Q181" s="157">
        <v>0</v>
      </c>
      <c r="R181" s="157">
        <f>Q181*H181</f>
        <v>0</v>
      </c>
      <c r="S181" s="157">
        <v>0</v>
      </c>
      <c r="T181" s="158">
        <f>S181*H181</f>
        <v>0</v>
      </c>
      <c r="AR181" s="18" t="s">
        <v>178</v>
      </c>
      <c r="AT181" s="18" t="s">
        <v>173</v>
      </c>
      <c r="AU181" s="18" t="s">
        <v>82</v>
      </c>
      <c r="AY181" s="18" t="s">
        <v>171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8" t="s">
        <v>82</v>
      </c>
      <c r="BK181" s="159">
        <f>ROUND(I181*H181,2)</f>
        <v>0</v>
      </c>
      <c r="BL181" s="18" t="s">
        <v>178</v>
      </c>
      <c r="BM181" s="18" t="s">
        <v>853</v>
      </c>
    </row>
    <row r="182" spans="2:47" s="1" customFormat="1" ht="12">
      <c r="B182" s="32"/>
      <c r="D182" s="160" t="s">
        <v>180</v>
      </c>
      <c r="F182" s="161" t="s">
        <v>3280</v>
      </c>
      <c r="I182" s="93"/>
      <c r="L182" s="32"/>
      <c r="M182" s="162"/>
      <c r="N182" s="51"/>
      <c r="O182" s="51"/>
      <c r="P182" s="51"/>
      <c r="Q182" s="51"/>
      <c r="R182" s="51"/>
      <c r="S182" s="51"/>
      <c r="T182" s="52"/>
      <c r="AT182" s="18" t="s">
        <v>180</v>
      </c>
      <c r="AU182" s="18" t="s">
        <v>82</v>
      </c>
    </row>
    <row r="183" spans="2:65" s="1" customFormat="1" ht="16.5" customHeight="1">
      <c r="B183" s="147"/>
      <c r="C183" s="148" t="s">
        <v>74</v>
      </c>
      <c r="D183" s="148" t="s">
        <v>173</v>
      </c>
      <c r="E183" s="149" t="s">
        <v>2146</v>
      </c>
      <c r="F183" s="150" t="s">
        <v>3281</v>
      </c>
      <c r="G183" s="151" t="s">
        <v>1259</v>
      </c>
      <c r="H183" s="152">
        <v>1</v>
      </c>
      <c r="I183" s="153"/>
      <c r="J183" s="154">
        <f>ROUND(I183*H183,2)</f>
        <v>0</v>
      </c>
      <c r="K183" s="150" t="s">
        <v>3</v>
      </c>
      <c r="L183" s="32"/>
      <c r="M183" s="155" t="s">
        <v>3</v>
      </c>
      <c r="N183" s="156" t="s">
        <v>45</v>
      </c>
      <c r="O183" s="51"/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AR183" s="18" t="s">
        <v>178</v>
      </c>
      <c r="AT183" s="18" t="s">
        <v>173</v>
      </c>
      <c r="AU183" s="18" t="s">
        <v>82</v>
      </c>
      <c r="AY183" s="18" t="s">
        <v>171</v>
      </c>
      <c r="BE183" s="159">
        <f>IF(N183="základní",J183,0)</f>
        <v>0</v>
      </c>
      <c r="BF183" s="159">
        <f>IF(N183="snížená",J183,0)</f>
        <v>0</v>
      </c>
      <c r="BG183" s="159">
        <f>IF(N183="zákl. přenesená",J183,0)</f>
        <v>0</v>
      </c>
      <c r="BH183" s="159">
        <f>IF(N183="sníž. přenesená",J183,0)</f>
        <v>0</v>
      </c>
      <c r="BI183" s="159">
        <f>IF(N183="nulová",J183,0)</f>
        <v>0</v>
      </c>
      <c r="BJ183" s="18" t="s">
        <v>82</v>
      </c>
      <c r="BK183" s="159">
        <f>ROUND(I183*H183,2)</f>
        <v>0</v>
      </c>
      <c r="BL183" s="18" t="s">
        <v>178</v>
      </c>
      <c r="BM183" s="18" t="s">
        <v>867</v>
      </c>
    </row>
    <row r="184" spans="2:47" s="1" customFormat="1" ht="12">
      <c r="B184" s="32"/>
      <c r="D184" s="160" t="s">
        <v>180</v>
      </c>
      <c r="F184" s="161" t="s">
        <v>3281</v>
      </c>
      <c r="I184" s="93"/>
      <c r="L184" s="32"/>
      <c r="M184" s="162"/>
      <c r="N184" s="51"/>
      <c r="O184" s="51"/>
      <c r="P184" s="51"/>
      <c r="Q184" s="51"/>
      <c r="R184" s="51"/>
      <c r="S184" s="51"/>
      <c r="T184" s="52"/>
      <c r="AT184" s="18" t="s">
        <v>180</v>
      </c>
      <c r="AU184" s="18" t="s">
        <v>82</v>
      </c>
    </row>
    <row r="185" spans="2:65" s="1" customFormat="1" ht="16.5" customHeight="1">
      <c r="B185" s="147"/>
      <c r="C185" s="148" t="s">
        <v>74</v>
      </c>
      <c r="D185" s="148" t="s">
        <v>173</v>
      </c>
      <c r="E185" s="149" t="s">
        <v>2147</v>
      </c>
      <c r="F185" s="150" t="s">
        <v>2179</v>
      </c>
      <c r="G185" s="151" t="s">
        <v>1259</v>
      </c>
      <c r="H185" s="152">
        <v>8</v>
      </c>
      <c r="I185" s="153"/>
      <c r="J185" s="154">
        <f>ROUND(I185*H185,2)</f>
        <v>0</v>
      </c>
      <c r="K185" s="150" t="s">
        <v>3</v>
      </c>
      <c r="L185" s="32"/>
      <c r="M185" s="155" t="s">
        <v>3</v>
      </c>
      <c r="N185" s="156" t="s">
        <v>45</v>
      </c>
      <c r="O185" s="51"/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AR185" s="18" t="s">
        <v>178</v>
      </c>
      <c r="AT185" s="18" t="s">
        <v>173</v>
      </c>
      <c r="AU185" s="18" t="s">
        <v>82</v>
      </c>
      <c r="AY185" s="18" t="s">
        <v>171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18" t="s">
        <v>82</v>
      </c>
      <c r="BK185" s="159">
        <f>ROUND(I185*H185,2)</f>
        <v>0</v>
      </c>
      <c r="BL185" s="18" t="s">
        <v>178</v>
      </c>
      <c r="BM185" s="18" t="s">
        <v>877</v>
      </c>
    </row>
    <row r="186" spans="2:47" s="1" customFormat="1" ht="12">
      <c r="B186" s="32"/>
      <c r="D186" s="160" t="s">
        <v>180</v>
      </c>
      <c r="F186" s="161" t="s">
        <v>2180</v>
      </c>
      <c r="I186" s="93"/>
      <c r="L186" s="32"/>
      <c r="M186" s="162"/>
      <c r="N186" s="51"/>
      <c r="O186" s="51"/>
      <c r="P186" s="51"/>
      <c r="Q186" s="51"/>
      <c r="R186" s="51"/>
      <c r="S186" s="51"/>
      <c r="T186" s="52"/>
      <c r="AT186" s="18" t="s">
        <v>180</v>
      </c>
      <c r="AU186" s="18" t="s">
        <v>82</v>
      </c>
    </row>
    <row r="187" spans="2:65" s="1" customFormat="1" ht="16.5" customHeight="1">
      <c r="B187" s="147"/>
      <c r="C187" s="148" t="s">
        <v>74</v>
      </c>
      <c r="D187" s="148" t="s">
        <v>173</v>
      </c>
      <c r="E187" s="149" t="s">
        <v>2149</v>
      </c>
      <c r="F187" s="150" t="s">
        <v>3282</v>
      </c>
      <c r="G187" s="151" t="s">
        <v>1757</v>
      </c>
      <c r="H187" s="152">
        <v>1</v>
      </c>
      <c r="I187" s="153"/>
      <c r="J187" s="154">
        <f>ROUND(I187*H187,2)</f>
        <v>0</v>
      </c>
      <c r="K187" s="150" t="s">
        <v>3</v>
      </c>
      <c r="L187" s="32"/>
      <c r="M187" s="155" t="s">
        <v>3</v>
      </c>
      <c r="N187" s="156" t="s">
        <v>45</v>
      </c>
      <c r="O187" s="51"/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AR187" s="18" t="s">
        <v>178</v>
      </c>
      <c r="AT187" s="18" t="s">
        <v>173</v>
      </c>
      <c r="AU187" s="18" t="s">
        <v>82</v>
      </c>
      <c r="AY187" s="18" t="s">
        <v>171</v>
      </c>
      <c r="BE187" s="159">
        <f>IF(N187="základní",J187,0)</f>
        <v>0</v>
      </c>
      <c r="BF187" s="159">
        <f>IF(N187="snížená",J187,0)</f>
        <v>0</v>
      </c>
      <c r="BG187" s="159">
        <f>IF(N187="zákl. přenesená",J187,0)</f>
        <v>0</v>
      </c>
      <c r="BH187" s="159">
        <f>IF(N187="sníž. přenesená",J187,0)</f>
        <v>0</v>
      </c>
      <c r="BI187" s="159">
        <f>IF(N187="nulová",J187,0)</f>
        <v>0</v>
      </c>
      <c r="BJ187" s="18" t="s">
        <v>82</v>
      </c>
      <c r="BK187" s="159">
        <f>ROUND(I187*H187,2)</f>
        <v>0</v>
      </c>
      <c r="BL187" s="18" t="s">
        <v>178</v>
      </c>
      <c r="BM187" s="18" t="s">
        <v>895</v>
      </c>
    </row>
    <row r="188" spans="2:47" s="1" customFormat="1" ht="12">
      <c r="B188" s="32"/>
      <c r="D188" s="160" t="s">
        <v>180</v>
      </c>
      <c r="F188" s="161" t="s">
        <v>3282</v>
      </c>
      <c r="I188" s="93"/>
      <c r="L188" s="32"/>
      <c r="M188" s="162"/>
      <c r="N188" s="51"/>
      <c r="O188" s="51"/>
      <c r="P188" s="51"/>
      <c r="Q188" s="51"/>
      <c r="R188" s="51"/>
      <c r="S188" s="51"/>
      <c r="T188" s="52"/>
      <c r="AT188" s="18" t="s">
        <v>180</v>
      </c>
      <c r="AU188" s="18" t="s">
        <v>82</v>
      </c>
    </row>
    <row r="189" spans="2:65" s="1" customFormat="1" ht="16.5" customHeight="1">
      <c r="B189" s="147"/>
      <c r="C189" s="148" t="s">
        <v>74</v>
      </c>
      <c r="D189" s="148" t="s">
        <v>173</v>
      </c>
      <c r="E189" s="149" t="s">
        <v>2150</v>
      </c>
      <c r="F189" s="150" t="s">
        <v>3283</v>
      </c>
      <c r="G189" s="151" t="s">
        <v>1757</v>
      </c>
      <c r="H189" s="152">
        <v>1</v>
      </c>
      <c r="I189" s="153"/>
      <c r="J189" s="154">
        <f>ROUND(I189*H189,2)</f>
        <v>0</v>
      </c>
      <c r="K189" s="150" t="s">
        <v>3</v>
      </c>
      <c r="L189" s="32"/>
      <c r="M189" s="155" t="s">
        <v>3</v>
      </c>
      <c r="N189" s="156" t="s">
        <v>45</v>
      </c>
      <c r="O189" s="51"/>
      <c r="P189" s="157">
        <f>O189*H189</f>
        <v>0</v>
      </c>
      <c r="Q189" s="157">
        <v>0</v>
      </c>
      <c r="R189" s="157">
        <f>Q189*H189</f>
        <v>0</v>
      </c>
      <c r="S189" s="157">
        <v>0</v>
      </c>
      <c r="T189" s="158">
        <f>S189*H189</f>
        <v>0</v>
      </c>
      <c r="AR189" s="18" t="s">
        <v>178</v>
      </c>
      <c r="AT189" s="18" t="s">
        <v>173</v>
      </c>
      <c r="AU189" s="18" t="s">
        <v>82</v>
      </c>
      <c r="AY189" s="18" t="s">
        <v>171</v>
      </c>
      <c r="BE189" s="159">
        <f>IF(N189="základní",J189,0)</f>
        <v>0</v>
      </c>
      <c r="BF189" s="159">
        <f>IF(N189="snížená",J189,0)</f>
        <v>0</v>
      </c>
      <c r="BG189" s="159">
        <f>IF(N189="zákl. přenesená",J189,0)</f>
        <v>0</v>
      </c>
      <c r="BH189" s="159">
        <f>IF(N189="sníž. přenesená",J189,0)</f>
        <v>0</v>
      </c>
      <c r="BI189" s="159">
        <f>IF(N189="nulová",J189,0)</f>
        <v>0</v>
      </c>
      <c r="BJ189" s="18" t="s">
        <v>82</v>
      </c>
      <c r="BK189" s="159">
        <f>ROUND(I189*H189,2)</f>
        <v>0</v>
      </c>
      <c r="BL189" s="18" t="s">
        <v>178</v>
      </c>
      <c r="BM189" s="18" t="s">
        <v>406</v>
      </c>
    </row>
    <row r="190" spans="2:47" s="1" customFormat="1" ht="12">
      <c r="B190" s="32"/>
      <c r="D190" s="160" t="s">
        <v>180</v>
      </c>
      <c r="F190" s="161" t="s">
        <v>3283</v>
      </c>
      <c r="I190" s="93"/>
      <c r="L190" s="32"/>
      <c r="M190" s="162"/>
      <c r="N190" s="51"/>
      <c r="O190" s="51"/>
      <c r="P190" s="51"/>
      <c r="Q190" s="51"/>
      <c r="R190" s="51"/>
      <c r="S190" s="51"/>
      <c r="T190" s="52"/>
      <c r="AT190" s="18" t="s">
        <v>180</v>
      </c>
      <c r="AU190" s="18" t="s">
        <v>82</v>
      </c>
    </row>
    <row r="191" spans="2:65" s="1" customFormat="1" ht="16.5" customHeight="1">
      <c r="B191" s="147"/>
      <c r="C191" s="148" t="s">
        <v>74</v>
      </c>
      <c r="D191" s="148" t="s">
        <v>173</v>
      </c>
      <c r="E191" s="149" t="s">
        <v>2152</v>
      </c>
      <c r="F191" s="150" t="s">
        <v>2202</v>
      </c>
      <c r="G191" s="151" t="s">
        <v>2075</v>
      </c>
      <c r="H191" s="152">
        <v>1</v>
      </c>
      <c r="I191" s="153"/>
      <c r="J191" s="154">
        <f>ROUND(I191*H191,2)</f>
        <v>0</v>
      </c>
      <c r="K191" s="150" t="s">
        <v>3</v>
      </c>
      <c r="L191" s="32"/>
      <c r="M191" s="155" t="s">
        <v>3</v>
      </c>
      <c r="N191" s="156" t="s">
        <v>45</v>
      </c>
      <c r="O191" s="51"/>
      <c r="P191" s="157">
        <f>O191*H191</f>
        <v>0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AR191" s="18" t="s">
        <v>178</v>
      </c>
      <c r="AT191" s="18" t="s">
        <v>173</v>
      </c>
      <c r="AU191" s="18" t="s">
        <v>82</v>
      </c>
      <c r="AY191" s="18" t="s">
        <v>171</v>
      </c>
      <c r="BE191" s="159">
        <f>IF(N191="základní",J191,0)</f>
        <v>0</v>
      </c>
      <c r="BF191" s="159">
        <f>IF(N191="snížená",J191,0)</f>
        <v>0</v>
      </c>
      <c r="BG191" s="159">
        <f>IF(N191="zákl. přenesená",J191,0)</f>
        <v>0</v>
      </c>
      <c r="BH191" s="159">
        <f>IF(N191="sníž. přenesená",J191,0)</f>
        <v>0</v>
      </c>
      <c r="BI191" s="159">
        <f>IF(N191="nulová",J191,0)</f>
        <v>0</v>
      </c>
      <c r="BJ191" s="18" t="s">
        <v>82</v>
      </c>
      <c r="BK191" s="159">
        <f>ROUND(I191*H191,2)</f>
        <v>0</v>
      </c>
      <c r="BL191" s="18" t="s">
        <v>178</v>
      </c>
      <c r="BM191" s="18" t="s">
        <v>920</v>
      </c>
    </row>
    <row r="192" spans="2:47" s="1" customFormat="1" ht="12">
      <c r="B192" s="32"/>
      <c r="D192" s="160" t="s">
        <v>180</v>
      </c>
      <c r="F192" s="161" t="s">
        <v>2202</v>
      </c>
      <c r="I192" s="93"/>
      <c r="L192" s="32"/>
      <c r="M192" s="162"/>
      <c r="N192" s="51"/>
      <c r="O192" s="51"/>
      <c r="P192" s="51"/>
      <c r="Q192" s="51"/>
      <c r="R192" s="51"/>
      <c r="S192" s="51"/>
      <c r="T192" s="52"/>
      <c r="AT192" s="18" t="s">
        <v>180</v>
      </c>
      <c r="AU192" s="18" t="s">
        <v>82</v>
      </c>
    </row>
    <row r="193" spans="2:47" s="1" customFormat="1" ht="29.25">
      <c r="B193" s="32"/>
      <c r="D193" s="160" t="s">
        <v>649</v>
      </c>
      <c r="F193" s="207" t="s">
        <v>2203</v>
      </c>
      <c r="I193" s="93"/>
      <c r="L193" s="32"/>
      <c r="M193" s="162"/>
      <c r="N193" s="51"/>
      <c r="O193" s="51"/>
      <c r="P193" s="51"/>
      <c r="Q193" s="51"/>
      <c r="R193" s="51"/>
      <c r="S193" s="51"/>
      <c r="T193" s="52"/>
      <c r="AT193" s="18" t="s">
        <v>649</v>
      </c>
      <c r="AU193" s="18" t="s">
        <v>82</v>
      </c>
    </row>
    <row r="194" spans="2:65" s="1" customFormat="1" ht="16.5" customHeight="1">
      <c r="B194" s="147"/>
      <c r="C194" s="148" t="s">
        <v>74</v>
      </c>
      <c r="D194" s="148" t="s">
        <v>173</v>
      </c>
      <c r="E194" s="149" t="s">
        <v>2155</v>
      </c>
      <c r="F194" s="150" t="s">
        <v>2211</v>
      </c>
      <c r="G194" s="151" t="s">
        <v>2056</v>
      </c>
      <c r="H194" s="152">
        <v>1</v>
      </c>
      <c r="I194" s="153"/>
      <c r="J194" s="154">
        <f>ROUND(I194*H194,2)</f>
        <v>0</v>
      </c>
      <c r="K194" s="150" t="s">
        <v>3</v>
      </c>
      <c r="L194" s="32"/>
      <c r="M194" s="155" t="s">
        <v>3</v>
      </c>
      <c r="N194" s="156" t="s">
        <v>45</v>
      </c>
      <c r="O194" s="51"/>
      <c r="P194" s="157">
        <f>O194*H194</f>
        <v>0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AR194" s="18" t="s">
        <v>178</v>
      </c>
      <c r="AT194" s="18" t="s">
        <v>173</v>
      </c>
      <c r="AU194" s="18" t="s">
        <v>82</v>
      </c>
      <c r="AY194" s="18" t="s">
        <v>171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18" t="s">
        <v>82</v>
      </c>
      <c r="BK194" s="159">
        <f>ROUND(I194*H194,2)</f>
        <v>0</v>
      </c>
      <c r="BL194" s="18" t="s">
        <v>178</v>
      </c>
      <c r="BM194" s="18" t="s">
        <v>937</v>
      </c>
    </row>
    <row r="195" spans="2:47" s="1" customFormat="1" ht="12">
      <c r="B195" s="32"/>
      <c r="D195" s="160" t="s">
        <v>180</v>
      </c>
      <c r="F195" s="161" t="s">
        <v>2211</v>
      </c>
      <c r="I195" s="93"/>
      <c r="L195" s="32"/>
      <c r="M195" s="162"/>
      <c r="N195" s="51"/>
      <c r="O195" s="51"/>
      <c r="P195" s="51"/>
      <c r="Q195" s="51"/>
      <c r="R195" s="51"/>
      <c r="S195" s="51"/>
      <c r="T195" s="52"/>
      <c r="AT195" s="18" t="s">
        <v>180</v>
      </c>
      <c r="AU195" s="18" t="s">
        <v>82</v>
      </c>
    </row>
    <row r="196" spans="2:63" s="11" customFormat="1" ht="25.9" customHeight="1">
      <c r="B196" s="134"/>
      <c r="D196" s="135" t="s">
        <v>73</v>
      </c>
      <c r="E196" s="136" t="s">
        <v>2212</v>
      </c>
      <c r="F196" s="136" t="s">
        <v>2213</v>
      </c>
      <c r="I196" s="137"/>
      <c r="J196" s="138">
        <f>BK196</f>
        <v>0</v>
      </c>
      <c r="L196" s="134"/>
      <c r="M196" s="139"/>
      <c r="N196" s="140"/>
      <c r="O196" s="140"/>
      <c r="P196" s="141">
        <f>SUM(P197:P210)</f>
        <v>0</v>
      </c>
      <c r="Q196" s="140"/>
      <c r="R196" s="141">
        <f>SUM(R197:R210)</f>
        <v>0</v>
      </c>
      <c r="S196" s="140"/>
      <c r="T196" s="142">
        <f>SUM(T197:T210)</f>
        <v>0</v>
      </c>
      <c r="AR196" s="135" t="s">
        <v>82</v>
      </c>
      <c r="AT196" s="143" t="s">
        <v>73</v>
      </c>
      <c r="AU196" s="143" t="s">
        <v>74</v>
      </c>
      <c r="AY196" s="135" t="s">
        <v>171</v>
      </c>
      <c r="BK196" s="144">
        <f>SUM(BK197:BK210)</f>
        <v>0</v>
      </c>
    </row>
    <row r="197" spans="2:65" s="1" customFormat="1" ht="16.5" customHeight="1">
      <c r="B197" s="147"/>
      <c r="C197" s="148" t="s">
        <v>74</v>
      </c>
      <c r="D197" s="148" t="s">
        <v>173</v>
      </c>
      <c r="E197" s="149" t="s">
        <v>2214</v>
      </c>
      <c r="F197" s="150" t="s">
        <v>2215</v>
      </c>
      <c r="G197" s="151" t="s">
        <v>1757</v>
      </c>
      <c r="H197" s="152">
        <v>2</v>
      </c>
      <c r="I197" s="153"/>
      <c r="J197" s="154">
        <f>ROUND(I197*H197,2)</f>
        <v>0</v>
      </c>
      <c r="K197" s="150" t="s">
        <v>3</v>
      </c>
      <c r="L197" s="32"/>
      <c r="M197" s="155" t="s">
        <v>3</v>
      </c>
      <c r="N197" s="156" t="s">
        <v>45</v>
      </c>
      <c r="O197" s="51"/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AR197" s="18" t="s">
        <v>178</v>
      </c>
      <c r="AT197" s="18" t="s">
        <v>173</v>
      </c>
      <c r="AU197" s="18" t="s">
        <v>82</v>
      </c>
      <c r="AY197" s="18" t="s">
        <v>171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18" t="s">
        <v>82</v>
      </c>
      <c r="BK197" s="159">
        <f>ROUND(I197*H197,2)</f>
        <v>0</v>
      </c>
      <c r="BL197" s="18" t="s">
        <v>178</v>
      </c>
      <c r="BM197" s="18" t="s">
        <v>951</v>
      </c>
    </row>
    <row r="198" spans="2:47" s="1" customFormat="1" ht="12">
      <c r="B198" s="32"/>
      <c r="D198" s="160" t="s">
        <v>180</v>
      </c>
      <c r="F198" s="161" t="s">
        <v>2215</v>
      </c>
      <c r="I198" s="93"/>
      <c r="L198" s="32"/>
      <c r="M198" s="162"/>
      <c r="N198" s="51"/>
      <c r="O198" s="51"/>
      <c r="P198" s="51"/>
      <c r="Q198" s="51"/>
      <c r="R198" s="51"/>
      <c r="S198" s="51"/>
      <c r="T198" s="52"/>
      <c r="AT198" s="18" t="s">
        <v>180</v>
      </c>
      <c r="AU198" s="18" t="s">
        <v>82</v>
      </c>
    </row>
    <row r="199" spans="2:47" s="1" customFormat="1" ht="29.25">
      <c r="B199" s="32"/>
      <c r="D199" s="160" t="s">
        <v>649</v>
      </c>
      <c r="F199" s="207" t="s">
        <v>2216</v>
      </c>
      <c r="I199" s="93"/>
      <c r="L199" s="32"/>
      <c r="M199" s="162"/>
      <c r="N199" s="51"/>
      <c r="O199" s="51"/>
      <c r="P199" s="51"/>
      <c r="Q199" s="51"/>
      <c r="R199" s="51"/>
      <c r="S199" s="51"/>
      <c r="T199" s="52"/>
      <c r="AT199" s="18" t="s">
        <v>649</v>
      </c>
      <c r="AU199" s="18" t="s">
        <v>82</v>
      </c>
    </row>
    <row r="200" spans="2:65" s="1" customFormat="1" ht="16.5" customHeight="1">
      <c r="B200" s="147"/>
      <c r="C200" s="148" t="s">
        <v>74</v>
      </c>
      <c r="D200" s="148" t="s">
        <v>173</v>
      </c>
      <c r="E200" s="149" t="s">
        <v>2217</v>
      </c>
      <c r="F200" s="150" t="s">
        <v>2218</v>
      </c>
      <c r="G200" s="151" t="s">
        <v>1757</v>
      </c>
      <c r="H200" s="152">
        <v>1</v>
      </c>
      <c r="I200" s="153"/>
      <c r="J200" s="154">
        <f>ROUND(I200*H200,2)</f>
        <v>0</v>
      </c>
      <c r="K200" s="150" t="s">
        <v>3</v>
      </c>
      <c r="L200" s="32"/>
      <c r="M200" s="155" t="s">
        <v>3</v>
      </c>
      <c r="N200" s="156" t="s">
        <v>45</v>
      </c>
      <c r="O200" s="51"/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18" t="s">
        <v>178</v>
      </c>
      <c r="AT200" s="18" t="s">
        <v>173</v>
      </c>
      <c r="AU200" s="18" t="s">
        <v>82</v>
      </c>
      <c r="AY200" s="18" t="s">
        <v>171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18" t="s">
        <v>82</v>
      </c>
      <c r="BK200" s="159">
        <f>ROUND(I200*H200,2)</f>
        <v>0</v>
      </c>
      <c r="BL200" s="18" t="s">
        <v>178</v>
      </c>
      <c r="BM200" s="18" t="s">
        <v>963</v>
      </c>
    </row>
    <row r="201" spans="2:47" s="1" customFormat="1" ht="12">
      <c r="B201" s="32"/>
      <c r="D201" s="160" t="s">
        <v>180</v>
      </c>
      <c r="F201" s="161" t="s">
        <v>2219</v>
      </c>
      <c r="I201" s="93"/>
      <c r="L201" s="32"/>
      <c r="M201" s="162"/>
      <c r="N201" s="51"/>
      <c r="O201" s="51"/>
      <c r="P201" s="51"/>
      <c r="Q201" s="51"/>
      <c r="R201" s="51"/>
      <c r="S201" s="51"/>
      <c r="T201" s="52"/>
      <c r="AT201" s="18" t="s">
        <v>180</v>
      </c>
      <c r="AU201" s="18" t="s">
        <v>82</v>
      </c>
    </row>
    <row r="202" spans="2:47" s="1" customFormat="1" ht="29.25">
      <c r="B202" s="32"/>
      <c r="D202" s="160" t="s">
        <v>649</v>
      </c>
      <c r="F202" s="207" t="s">
        <v>2220</v>
      </c>
      <c r="I202" s="93"/>
      <c r="L202" s="32"/>
      <c r="M202" s="162"/>
      <c r="N202" s="51"/>
      <c r="O202" s="51"/>
      <c r="P202" s="51"/>
      <c r="Q202" s="51"/>
      <c r="R202" s="51"/>
      <c r="S202" s="51"/>
      <c r="T202" s="52"/>
      <c r="AT202" s="18" t="s">
        <v>649</v>
      </c>
      <c r="AU202" s="18" t="s">
        <v>82</v>
      </c>
    </row>
    <row r="203" spans="2:65" s="1" customFormat="1" ht="16.5" customHeight="1">
      <c r="B203" s="147"/>
      <c r="C203" s="148" t="s">
        <v>74</v>
      </c>
      <c r="D203" s="148" t="s">
        <v>173</v>
      </c>
      <c r="E203" s="149" t="s">
        <v>2221</v>
      </c>
      <c r="F203" s="150" t="s">
        <v>2222</v>
      </c>
      <c r="G203" s="151" t="s">
        <v>1757</v>
      </c>
      <c r="H203" s="152">
        <v>1</v>
      </c>
      <c r="I203" s="153"/>
      <c r="J203" s="154">
        <f>ROUND(I203*H203,2)</f>
        <v>0</v>
      </c>
      <c r="K203" s="150" t="s">
        <v>3</v>
      </c>
      <c r="L203" s="32"/>
      <c r="M203" s="155" t="s">
        <v>3</v>
      </c>
      <c r="N203" s="156" t="s">
        <v>45</v>
      </c>
      <c r="O203" s="51"/>
      <c r="P203" s="157">
        <f>O203*H203</f>
        <v>0</v>
      </c>
      <c r="Q203" s="157">
        <v>0</v>
      </c>
      <c r="R203" s="157">
        <f>Q203*H203</f>
        <v>0</v>
      </c>
      <c r="S203" s="157">
        <v>0</v>
      </c>
      <c r="T203" s="158">
        <f>S203*H203</f>
        <v>0</v>
      </c>
      <c r="AR203" s="18" t="s">
        <v>178</v>
      </c>
      <c r="AT203" s="18" t="s">
        <v>173</v>
      </c>
      <c r="AU203" s="18" t="s">
        <v>82</v>
      </c>
      <c r="AY203" s="18" t="s">
        <v>171</v>
      </c>
      <c r="BE203" s="159">
        <f>IF(N203="základní",J203,0)</f>
        <v>0</v>
      </c>
      <c r="BF203" s="159">
        <f>IF(N203="snížená",J203,0)</f>
        <v>0</v>
      </c>
      <c r="BG203" s="159">
        <f>IF(N203="zákl. přenesená",J203,0)</f>
        <v>0</v>
      </c>
      <c r="BH203" s="159">
        <f>IF(N203="sníž. přenesená",J203,0)</f>
        <v>0</v>
      </c>
      <c r="BI203" s="159">
        <f>IF(N203="nulová",J203,0)</f>
        <v>0</v>
      </c>
      <c r="BJ203" s="18" t="s">
        <v>82</v>
      </c>
      <c r="BK203" s="159">
        <f>ROUND(I203*H203,2)</f>
        <v>0</v>
      </c>
      <c r="BL203" s="18" t="s">
        <v>178</v>
      </c>
      <c r="BM203" s="18" t="s">
        <v>975</v>
      </c>
    </row>
    <row r="204" spans="2:47" s="1" customFormat="1" ht="12">
      <c r="B204" s="32"/>
      <c r="D204" s="160" t="s">
        <v>180</v>
      </c>
      <c r="F204" s="161" t="s">
        <v>2222</v>
      </c>
      <c r="I204" s="93"/>
      <c r="L204" s="32"/>
      <c r="M204" s="162"/>
      <c r="N204" s="51"/>
      <c r="O204" s="51"/>
      <c r="P204" s="51"/>
      <c r="Q204" s="51"/>
      <c r="R204" s="51"/>
      <c r="S204" s="51"/>
      <c r="T204" s="52"/>
      <c r="AT204" s="18" t="s">
        <v>180</v>
      </c>
      <c r="AU204" s="18" t="s">
        <v>82</v>
      </c>
    </row>
    <row r="205" spans="2:47" s="1" customFormat="1" ht="29.25">
      <c r="B205" s="32"/>
      <c r="D205" s="160" t="s">
        <v>649</v>
      </c>
      <c r="F205" s="207" t="s">
        <v>2223</v>
      </c>
      <c r="I205" s="93"/>
      <c r="L205" s="32"/>
      <c r="M205" s="162"/>
      <c r="N205" s="51"/>
      <c r="O205" s="51"/>
      <c r="P205" s="51"/>
      <c r="Q205" s="51"/>
      <c r="R205" s="51"/>
      <c r="S205" s="51"/>
      <c r="T205" s="52"/>
      <c r="AT205" s="18" t="s">
        <v>649</v>
      </c>
      <c r="AU205" s="18" t="s">
        <v>82</v>
      </c>
    </row>
    <row r="206" spans="2:65" s="1" customFormat="1" ht="16.5" customHeight="1">
      <c r="B206" s="147"/>
      <c r="C206" s="148" t="s">
        <v>74</v>
      </c>
      <c r="D206" s="148" t="s">
        <v>173</v>
      </c>
      <c r="E206" s="149" t="s">
        <v>2224</v>
      </c>
      <c r="F206" s="150" t="s">
        <v>2231</v>
      </c>
      <c r="G206" s="151" t="s">
        <v>1757</v>
      </c>
      <c r="H206" s="152">
        <v>1</v>
      </c>
      <c r="I206" s="153"/>
      <c r="J206" s="154">
        <f>ROUND(I206*H206,2)</f>
        <v>0</v>
      </c>
      <c r="K206" s="150" t="s">
        <v>3</v>
      </c>
      <c r="L206" s="32"/>
      <c r="M206" s="155" t="s">
        <v>3</v>
      </c>
      <c r="N206" s="156" t="s">
        <v>45</v>
      </c>
      <c r="O206" s="51"/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AR206" s="18" t="s">
        <v>178</v>
      </c>
      <c r="AT206" s="18" t="s">
        <v>173</v>
      </c>
      <c r="AU206" s="18" t="s">
        <v>82</v>
      </c>
      <c r="AY206" s="18" t="s">
        <v>171</v>
      </c>
      <c r="BE206" s="159">
        <f>IF(N206="základní",J206,0)</f>
        <v>0</v>
      </c>
      <c r="BF206" s="159">
        <f>IF(N206="snížená",J206,0)</f>
        <v>0</v>
      </c>
      <c r="BG206" s="159">
        <f>IF(N206="zákl. přenesená",J206,0)</f>
        <v>0</v>
      </c>
      <c r="BH206" s="159">
        <f>IF(N206="sníž. přenesená",J206,0)</f>
        <v>0</v>
      </c>
      <c r="BI206" s="159">
        <f>IF(N206="nulová",J206,0)</f>
        <v>0</v>
      </c>
      <c r="BJ206" s="18" t="s">
        <v>82</v>
      </c>
      <c r="BK206" s="159">
        <f>ROUND(I206*H206,2)</f>
        <v>0</v>
      </c>
      <c r="BL206" s="18" t="s">
        <v>178</v>
      </c>
      <c r="BM206" s="18" t="s">
        <v>988</v>
      </c>
    </row>
    <row r="207" spans="2:47" s="1" customFormat="1" ht="12">
      <c r="B207" s="32"/>
      <c r="D207" s="160" t="s">
        <v>180</v>
      </c>
      <c r="F207" s="161" t="s">
        <v>2231</v>
      </c>
      <c r="I207" s="93"/>
      <c r="L207" s="32"/>
      <c r="M207" s="162"/>
      <c r="N207" s="51"/>
      <c r="O207" s="51"/>
      <c r="P207" s="51"/>
      <c r="Q207" s="51"/>
      <c r="R207" s="51"/>
      <c r="S207" s="51"/>
      <c r="T207" s="52"/>
      <c r="AT207" s="18" t="s">
        <v>180</v>
      </c>
      <c r="AU207" s="18" t="s">
        <v>82</v>
      </c>
    </row>
    <row r="208" spans="2:47" s="1" customFormat="1" ht="19.5">
      <c r="B208" s="32"/>
      <c r="D208" s="160" t="s">
        <v>649</v>
      </c>
      <c r="F208" s="207" t="s">
        <v>3284</v>
      </c>
      <c r="I208" s="93"/>
      <c r="L208" s="32"/>
      <c r="M208" s="162"/>
      <c r="N208" s="51"/>
      <c r="O208" s="51"/>
      <c r="P208" s="51"/>
      <c r="Q208" s="51"/>
      <c r="R208" s="51"/>
      <c r="S208" s="51"/>
      <c r="T208" s="52"/>
      <c r="AT208" s="18" t="s">
        <v>649</v>
      </c>
      <c r="AU208" s="18" t="s">
        <v>82</v>
      </c>
    </row>
    <row r="209" spans="2:65" s="1" customFormat="1" ht="16.5" customHeight="1">
      <c r="B209" s="147"/>
      <c r="C209" s="148" t="s">
        <v>74</v>
      </c>
      <c r="D209" s="148" t="s">
        <v>173</v>
      </c>
      <c r="E209" s="149" t="s">
        <v>2227</v>
      </c>
      <c r="F209" s="150" t="s">
        <v>2234</v>
      </c>
      <c r="G209" s="151" t="s">
        <v>2075</v>
      </c>
      <c r="H209" s="152">
        <v>1</v>
      </c>
      <c r="I209" s="153"/>
      <c r="J209" s="154">
        <f>ROUND(I209*H209,2)</f>
        <v>0</v>
      </c>
      <c r="K209" s="150" t="s">
        <v>3</v>
      </c>
      <c r="L209" s="32"/>
      <c r="M209" s="155" t="s">
        <v>3</v>
      </c>
      <c r="N209" s="156" t="s">
        <v>45</v>
      </c>
      <c r="O209" s="51"/>
      <c r="P209" s="157">
        <f>O209*H209</f>
        <v>0</v>
      </c>
      <c r="Q209" s="157">
        <v>0</v>
      </c>
      <c r="R209" s="157">
        <f>Q209*H209</f>
        <v>0</v>
      </c>
      <c r="S209" s="157">
        <v>0</v>
      </c>
      <c r="T209" s="158">
        <f>S209*H209</f>
        <v>0</v>
      </c>
      <c r="AR209" s="18" t="s">
        <v>178</v>
      </c>
      <c r="AT209" s="18" t="s">
        <v>173</v>
      </c>
      <c r="AU209" s="18" t="s">
        <v>82</v>
      </c>
      <c r="AY209" s="18" t="s">
        <v>171</v>
      </c>
      <c r="BE209" s="159">
        <f>IF(N209="základní",J209,0)</f>
        <v>0</v>
      </c>
      <c r="BF209" s="159">
        <f>IF(N209="snížená",J209,0)</f>
        <v>0</v>
      </c>
      <c r="BG209" s="159">
        <f>IF(N209="zákl. přenesená",J209,0)</f>
        <v>0</v>
      </c>
      <c r="BH209" s="159">
        <f>IF(N209="sníž. přenesená",J209,0)</f>
        <v>0</v>
      </c>
      <c r="BI209" s="159">
        <f>IF(N209="nulová",J209,0)</f>
        <v>0</v>
      </c>
      <c r="BJ209" s="18" t="s">
        <v>82</v>
      </c>
      <c r="BK209" s="159">
        <f>ROUND(I209*H209,2)</f>
        <v>0</v>
      </c>
      <c r="BL209" s="18" t="s">
        <v>178</v>
      </c>
      <c r="BM209" s="18" t="s">
        <v>996</v>
      </c>
    </row>
    <row r="210" spans="2:47" s="1" customFormat="1" ht="12">
      <c r="B210" s="32"/>
      <c r="D210" s="160" t="s">
        <v>180</v>
      </c>
      <c r="F210" s="161" t="s">
        <v>2234</v>
      </c>
      <c r="I210" s="93"/>
      <c r="L210" s="32"/>
      <c r="M210" s="162"/>
      <c r="N210" s="51"/>
      <c r="O210" s="51"/>
      <c r="P210" s="51"/>
      <c r="Q210" s="51"/>
      <c r="R210" s="51"/>
      <c r="S210" s="51"/>
      <c r="T210" s="52"/>
      <c r="AT210" s="18" t="s">
        <v>180</v>
      </c>
      <c r="AU210" s="18" t="s">
        <v>82</v>
      </c>
    </row>
    <row r="211" spans="2:63" s="11" customFormat="1" ht="25.9" customHeight="1">
      <c r="B211" s="134"/>
      <c r="D211" s="135" t="s">
        <v>73</v>
      </c>
      <c r="E211" s="136" t="s">
        <v>2235</v>
      </c>
      <c r="F211" s="136" t="s">
        <v>2236</v>
      </c>
      <c r="I211" s="137"/>
      <c r="J211" s="138">
        <f>BK211</f>
        <v>0</v>
      </c>
      <c r="L211" s="134"/>
      <c r="M211" s="139"/>
      <c r="N211" s="140"/>
      <c r="O211" s="140"/>
      <c r="P211" s="141">
        <f>SUM(P212:P235)</f>
        <v>0</v>
      </c>
      <c r="Q211" s="140"/>
      <c r="R211" s="141">
        <f>SUM(R212:R235)</f>
        <v>0</v>
      </c>
      <c r="S211" s="140"/>
      <c r="T211" s="142">
        <f>SUM(T212:T235)</f>
        <v>0</v>
      </c>
      <c r="AR211" s="135" t="s">
        <v>82</v>
      </c>
      <c r="AT211" s="143" t="s">
        <v>73</v>
      </c>
      <c r="AU211" s="143" t="s">
        <v>74</v>
      </c>
      <c r="AY211" s="135" t="s">
        <v>171</v>
      </c>
      <c r="BK211" s="144">
        <f>SUM(BK212:BK235)</f>
        <v>0</v>
      </c>
    </row>
    <row r="212" spans="2:65" s="1" customFormat="1" ht="16.5" customHeight="1">
      <c r="B212" s="147"/>
      <c r="C212" s="148" t="s">
        <v>74</v>
      </c>
      <c r="D212" s="148" t="s">
        <v>173</v>
      </c>
      <c r="E212" s="149" t="s">
        <v>2237</v>
      </c>
      <c r="F212" s="150" t="s">
        <v>3285</v>
      </c>
      <c r="G212" s="151" t="s">
        <v>187</v>
      </c>
      <c r="H212" s="152">
        <v>3.5</v>
      </c>
      <c r="I212" s="153"/>
      <c r="J212" s="154">
        <f>ROUND(I212*H212,2)</f>
        <v>0</v>
      </c>
      <c r="K212" s="150" t="s">
        <v>3</v>
      </c>
      <c r="L212" s="32"/>
      <c r="M212" s="155" t="s">
        <v>3</v>
      </c>
      <c r="N212" s="156" t="s">
        <v>45</v>
      </c>
      <c r="O212" s="51"/>
      <c r="P212" s="157">
        <f>O212*H212</f>
        <v>0</v>
      </c>
      <c r="Q212" s="157">
        <v>0</v>
      </c>
      <c r="R212" s="157">
        <f>Q212*H212</f>
        <v>0</v>
      </c>
      <c r="S212" s="157">
        <v>0</v>
      </c>
      <c r="T212" s="158">
        <f>S212*H212</f>
        <v>0</v>
      </c>
      <c r="AR212" s="18" t="s">
        <v>178</v>
      </c>
      <c r="AT212" s="18" t="s">
        <v>173</v>
      </c>
      <c r="AU212" s="18" t="s">
        <v>82</v>
      </c>
      <c r="AY212" s="18" t="s">
        <v>171</v>
      </c>
      <c r="BE212" s="159">
        <f>IF(N212="základní",J212,0)</f>
        <v>0</v>
      </c>
      <c r="BF212" s="159">
        <f>IF(N212="snížená",J212,0)</f>
        <v>0</v>
      </c>
      <c r="BG212" s="159">
        <f>IF(N212="zákl. přenesená",J212,0)</f>
        <v>0</v>
      </c>
      <c r="BH212" s="159">
        <f>IF(N212="sníž. přenesená",J212,0)</f>
        <v>0</v>
      </c>
      <c r="BI212" s="159">
        <f>IF(N212="nulová",J212,0)</f>
        <v>0</v>
      </c>
      <c r="BJ212" s="18" t="s">
        <v>82</v>
      </c>
      <c r="BK212" s="159">
        <f>ROUND(I212*H212,2)</f>
        <v>0</v>
      </c>
      <c r="BL212" s="18" t="s">
        <v>178</v>
      </c>
      <c r="BM212" s="18" t="s">
        <v>1006</v>
      </c>
    </row>
    <row r="213" spans="2:47" s="1" customFormat="1" ht="12">
      <c r="B213" s="32"/>
      <c r="D213" s="160" t="s">
        <v>180</v>
      </c>
      <c r="F213" s="161" t="s">
        <v>3285</v>
      </c>
      <c r="I213" s="93"/>
      <c r="L213" s="32"/>
      <c r="M213" s="162"/>
      <c r="N213" s="51"/>
      <c r="O213" s="51"/>
      <c r="P213" s="51"/>
      <c r="Q213" s="51"/>
      <c r="R213" s="51"/>
      <c r="S213" s="51"/>
      <c r="T213" s="52"/>
      <c r="AT213" s="18" t="s">
        <v>180</v>
      </c>
      <c r="AU213" s="18" t="s">
        <v>82</v>
      </c>
    </row>
    <row r="214" spans="2:47" s="1" customFormat="1" ht="19.5">
      <c r="B214" s="32"/>
      <c r="D214" s="160" t="s">
        <v>649</v>
      </c>
      <c r="F214" s="207" t="s">
        <v>2239</v>
      </c>
      <c r="I214" s="93"/>
      <c r="L214" s="32"/>
      <c r="M214" s="162"/>
      <c r="N214" s="51"/>
      <c r="O214" s="51"/>
      <c r="P214" s="51"/>
      <c r="Q214" s="51"/>
      <c r="R214" s="51"/>
      <c r="S214" s="51"/>
      <c r="T214" s="52"/>
      <c r="AT214" s="18" t="s">
        <v>649</v>
      </c>
      <c r="AU214" s="18" t="s">
        <v>82</v>
      </c>
    </row>
    <row r="215" spans="2:65" s="1" customFormat="1" ht="16.5" customHeight="1">
      <c r="B215" s="147"/>
      <c r="C215" s="148" t="s">
        <v>74</v>
      </c>
      <c r="D215" s="148" t="s">
        <v>173</v>
      </c>
      <c r="E215" s="149" t="s">
        <v>2240</v>
      </c>
      <c r="F215" s="150" t="s">
        <v>3286</v>
      </c>
      <c r="G215" s="151" t="s">
        <v>187</v>
      </c>
      <c r="H215" s="152">
        <v>65</v>
      </c>
      <c r="I215" s="153"/>
      <c r="J215" s="154">
        <f>ROUND(I215*H215,2)</f>
        <v>0</v>
      </c>
      <c r="K215" s="150" t="s">
        <v>3</v>
      </c>
      <c r="L215" s="32"/>
      <c r="M215" s="155" t="s">
        <v>3</v>
      </c>
      <c r="N215" s="156" t="s">
        <v>45</v>
      </c>
      <c r="O215" s="51"/>
      <c r="P215" s="157">
        <f>O215*H215</f>
        <v>0</v>
      </c>
      <c r="Q215" s="157">
        <v>0</v>
      </c>
      <c r="R215" s="157">
        <f>Q215*H215</f>
        <v>0</v>
      </c>
      <c r="S215" s="157">
        <v>0</v>
      </c>
      <c r="T215" s="158">
        <f>S215*H215</f>
        <v>0</v>
      </c>
      <c r="AR215" s="18" t="s">
        <v>178</v>
      </c>
      <c r="AT215" s="18" t="s">
        <v>173</v>
      </c>
      <c r="AU215" s="18" t="s">
        <v>82</v>
      </c>
      <c r="AY215" s="18" t="s">
        <v>171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18" t="s">
        <v>82</v>
      </c>
      <c r="BK215" s="159">
        <f>ROUND(I215*H215,2)</f>
        <v>0</v>
      </c>
      <c r="BL215" s="18" t="s">
        <v>178</v>
      </c>
      <c r="BM215" s="18" t="s">
        <v>1018</v>
      </c>
    </row>
    <row r="216" spans="2:47" s="1" customFormat="1" ht="12">
      <c r="B216" s="32"/>
      <c r="D216" s="160" t="s">
        <v>180</v>
      </c>
      <c r="F216" s="161" t="s">
        <v>3286</v>
      </c>
      <c r="I216" s="93"/>
      <c r="L216" s="32"/>
      <c r="M216" s="162"/>
      <c r="N216" s="51"/>
      <c r="O216" s="51"/>
      <c r="P216" s="51"/>
      <c r="Q216" s="51"/>
      <c r="R216" s="51"/>
      <c r="S216" s="51"/>
      <c r="T216" s="52"/>
      <c r="AT216" s="18" t="s">
        <v>180</v>
      </c>
      <c r="AU216" s="18" t="s">
        <v>82</v>
      </c>
    </row>
    <row r="217" spans="2:47" s="1" customFormat="1" ht="19.5">
      <c r="B217" s="32"/>
      <c r="D217" s="160" t="s">
        <v>649</v>
      </c>
      <c r="F217" s="207" t="s">
        <v>3287</v>
      </c>
      <c r="I217" s="93"/>
      <c r="L217" s="32"/>
      <c r="M217" s="162"/>
      <c r="N217" s="51"/>
      <c r="O217" s="51"/>
      <c r="P217" s="51"/>
      <c r="Q217" s="51"/>
      <c r="R217" s="51"/>
      <c r="S217" s="51"/>
      <c r="T217" s="52"/>
      <c r="AT217" s="18" t="s">
        <v>649</v>
      </c>
      <c r="AU217" s="18" t="s">
        <v>82</v>
      </c>
    </row>
    <row r="218" spans="2:65" s="1" customFormat="1" ht="16.5" customHeight="1">
      <c r="B218" s="147"/>
      <c r="C218" s="148" t="s">
        <v>74</v>
      </c>
      <c r="D218" s="148" t="s">
        <v>173</v>
      </c>
      <c r="E218" s="149" t="s">
        <v>2243</v>
      </c>
      <c r="F218" s="150" t="s">
        <v>3288</v>
      </c>
      <c r="G218" s="151" t="s">
        <v>2242</v>
      </c>
      <c r="H218" s="152">
        <v>3.5</v>
      </c>
      <c r="I218" s="153"/>
      <c r="J218" s="154">
        <f>ROUND(I218*H218,2)</f>
        <v>0</v>
      </c>
      <c r="K218" s="150" t="s">
        <v>3</v>
      </c>
      <c r="L218" s="32"/>
      <c r="M218" s="155" t="s">
        <v>3</v>
      </c>
      <c r="N218" s="156" t="s">
        <v>45</v>
      </c>
      <c r="O218" s="51"/>
      <c r="P218" s="157">
        <f>O218*H218</f>
        <v>0</v>
      </c>
      <c r="Q218" s="157">
        <v>0</v>
      </c>
      <c r="R218" s="157">
        <f>Q218*H218</f>
        <v>0</v>
      </c>
      <c r="S218" s="157">
        <v>0</v>
      </c>
      <c r="T218" s="158">
        <f>S218*H218</f>
        <v>0</v>
      </c>
      <c r="AR218" s="18" t="s">
        <v>178</v>
      </c>
      <c r="AT218" s="18" t="s">
        <v>173</v>
      </c>
      <c r="AU218" s="18" t="s">
        <v>82</v>
      </c>
      <c r="AY218" s="18" t="s">
        <v>171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18" t="s">
        <v>82</v>
      </c>
      <c r="BK218" s="159">
        <f>ROUND(I218*H218,2)</f>
        <v>0</v>
      </c>
      <c r="BL218" s="18" t="s">
        <v>178</v>
      </c>
      <c r="BM218" s="18" t="s">
        <v>1028</v>
      </c>
    </row>
    <row r="219" spans="2:47" s="1" customFormat="1" ht="12">
      <c r="B219" s="32"/>
      <c r="D219" s="160" t="s">
        <v>180</v>
      </c>
      <c r="F219" s="161" t="s">
        <v>3288</v>
      </c>
      <c r="I219" s="93"/>
      <c r="L219" s="32"/>
      <c r="M219" s="162"/>
      <c r="N219" s="51"/>
      <c r="O219" s="51"/>
      <c r="P219" s="51"/>
      <c r="Q219" s="51"/>
      <c r="R219" s="51"/>
      <c r="S219" s="51"/>
      <c r="T219" s="52"/>
      <c r="AT219" s="18" t="s">
        <v>180</v>
      </c>
      <c r="AU219" s="18" t="s">
        <v>82</v>
      </c>
    </row>
    <row r="220" spans="2:65" s="1" customFormat="1" ht="16.5" customHeight="1">
      <c r="B220" s="147"/>
      <c r="C220" s="148" t="s">
        <v>74</v>
      </c>
      <c r="D220" s="148" t="s">
        <v>173</v>
      </c>
      <c r="E220" s="149" t="s">
        <v>2245</v>
      </c>
      <c r="F220" s="150" t="s">
        <v>3289</v>
      </c>
      <c r="G220" s="151" t="s">
        <v>1757</v>
      </c>
      <c r="H220" s="152">
        <v>2</v>
      </c>
      <c r="I220" s="153"/>
      <c r="J220" s="154">
        <f>ROUND(I220*H220,2)</f>
        <v>0</v>
      </c>
      <c r="K220" s="150" t="s">
        <v>3</v>
      </c>
      <c r="L220" s="32"/>
      <c r="M220" s="155" t="s">
        <v>3</v>
      </c>
      <c r="N220" s="156" t="s">
        <v>45</v>
      </c>
      <c r="O220" s="51"/>
      <c r="P220" s="157">
        <f>O220*H220</f>
        <v>0</v>
      </c>
      <c r="Q220" s="157">
        <v>0</v>
      </c>
      <c r="R220" s="157">
        <f>Q220*H220</f>
        <v>0</v>
      </c>
      <c r="S220" s="157">
        <v>0</v>
      </c>
      <c r="T220" s="158">
        <f>S220*H220</f>
        <v>0</v>
      </c>
      <c r="AR220" s="18" t="s">
        <v>178</v>
      </c>
      <c r="AT220" s="18" t="s">
        <v>173</v>
      </c>
      <c r="AU220" s="18" t="s">
        <v>82</v>
      </c>
      <c r="AY220" s="18" t="s">
        <v>171</v>
      </c>
      <c r="BE220" s="159">
        <f>IF(N220="základní",J220,0)</f>
        <v>0</v>
      </c>
      <c r="BF220" s="159">
        <f>IF(N220="snížená",J220,0)</f>
        <v>0</v>
      </c>
      <c r="BG220" s="159">
        <f>IF(N220="zákl. přenesená",J220,0)</f>
        <v>0</v>
      </c>
      <c r="BH220" s="159">
        <f>IF(N220="sníž. přenesená",J220,0)</f>
        <v>0</v>
      </c>
      <c r="BI220" s="159">
        <f>IF(N220="nulová",J220,0)</f>
        <v>0</v>
      </c>
      <c r="BJ220" s="18" t="s">
        <v>82</v>
      </c>
      <c r="BK220" s="159">
        <f>ROUND(I220*H220,2)</f>
        <v>0</v>
      </c>
      <c r="BL220" s="18" t="s">
        <v>178</v>
      </c>
      <c r="BM220" s="18" t="s">
        <v>1040</v>
      </c>
    </row>
    <row r="221" spans="2:47" s="1" customFormat="1" ht="12">
      <c r="B221" s="32"/>
      <c r="D221" s="160" t="s">
        <v>180</v>
      </c>
      <c r="F221" s="161" t="s">
        <v>3289</v>
      </c>
      <c r="I221" s="93"/>
      <c r="L221" s="32"/>
      <c r="M221" s="162"/>
      <c r="N221" s="51"/>
      <c r="O221" s="51"/>
      <c r="P221" s="51"/>
      <c r="Q221" s="51"/>
      <c r="R221" s="51"/>
      <c r="S221" s="51"/>
      <c r="T221" s="52"/>
      <c r="AT221" s="18" t="s">
        <v>180</v>
      </c>
      <c r="AU221" s="18" t="s">
        <v>82</v>
      </c>
    </row>
    <row r="222" spans="2:65" s="1" customFormat="1" ht="16.5" customHeight="1">
      <c r="B222" s="147"/>
      <c r="C222" s="148" t="s">
        <v>74</v>
      </c>
      <c r="D222" s="148" t="s">
        <v>173</v>
      </c>
      <c r="E222" s="149" t="s">
        <v>2247</v>
      </c>
      <c r="F222" s="150" t="s">
        <v>3290</v>
      </c>
      <c r="G222" s="151" t="s">
        <v>1757</v>
      </c>
      <c r="H222" s="152">
        <v>1</v>
      </c>
      <c r="I222" s="153"/>
      <c r="J222" s="154">
        <f>ROUND(I222*H222,2)</f>
        <v>0</v>
      </c>
      <c r="K222" s="150" t="s">
        <v>3</v>
      </c>
      <c r="L222" s="32"/>
      <c r="M222" s="155" t="s">
        <v>3</v>
      </c>
      <c r="N222" s="156" t="s">
        <v>45</v>
      </c>
      <c r="O222" s="51"/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AR222" s="18" t="s">
        <v>178</v>
      </c>
      <c r="AT222" s="18" t="s">
        <v>173</v>
      </c>
      <c r="AU222" s="18" t="s">
        <v>82</v>
      </c>
      <c r="AY222" s="18" t="s">
        <v>171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18" t="s">
        <v>82</v>
      </c>
      <c r="BK222" s="159">
        <f>ROUND(I222*H222,2)</f>
        <v>0</v>
      </c>
      <c r="BL222" s="18" t="s">
        <v>178</v>
      </c>
      <c r="BM222" s="18" t="s">
        <v>1055</v>
      </c>
    </row>
    <row r="223" spans="2:47" s="1" customFormat="1" ht="12">
      <c r="B223" s="32"/>
      <c r="D223" s="160" t="s">
        <v>180</v>
      </c>
      <c r="F223" s="161" t="s">
        <v>3290</v>
      </c>
      <c r="I223" s="93"/>
      <c r="L223" s="32"/>
      <c r="M223" s="162"/>
      <c r="N223" s="51"/>
      <c r="O223" s="51"/>
      <c r="P223" s="51"/>
      <c r="Q223" s="51"/>
      <c r="R223" s="51"/>
      <c r="S223" s="51"/>
      <c r="T223" s="52"/>
      <c r="AT223" s="18" t="s">
        <v>180</v>
      </c>
      <c r="AU223" s="18" t="s">
        <v>82</v>
      </c>
    </row>
    <row r="224" spans="2:65" s="1" customFormat="1" ht="16.5" customHeight="1">
      <c r="B224" s="147"/>
      <c r="C224" s="148" t="s">
        <v>74</v>
      </c>
      <c r="D224" s="148" t="s">
        <v>173</v>
      </c>
      <c r="E224" s="149" t="s">
        <v>2249</v>
      </c>
      <c r="F224" s="150" t="s">
        <v>3291</v>
      </c>
      <c r="G224" s="151" t="s">
        <v>1757</v>
      </c>
      <c r="H224" s="152">
        <v>2</v>
      </c>
      <c r="I224" s="153"/>
      <c r="J224" s="154">
        <f>ROUND(I224*H224,2)</f>
        <v>0</v>
      </c>
      <c r="K224" s="150" t="s">
        <v>3</v>
      </c>
      <c r="L224" s="32"/>
      <c r="M224" s="155" t="s">
        <v>3</v>
      </c>
      <c r="N224" s="156" t="s">
        <v>45</v>
      </c>
      <c r="O224" s="51"/>
      <c r="P224" s="157">
        <f>O224*H224</f>
        <v>0</v>
      </c>
      <c r="Q224" s="157">
        <v>0</v>
      </c>
      <c r="R224" s="157">
        <f>Q224*H224</f>
        <v>0</v>
      </c>
      <c r="S224" s="157">
        <v>0</v>
      </c>
      <c r="T224" s="158">
        <f>S224*H224</f>
        <v>0</v>
      </c>
      <c r="AR224" s="18" t="s">
        <v>178</v>
      </c>
      <c r="AT224" s="18" t="s">
        <v>173</v>
      </c>
      <c r="AU224" s="18" t="s">
        <v>82</v>
      </c>
      <c r="AY224" s="18" t="s">
        <v>171</v>
      </c>
      <c r="BE224" s="159">
        <f>IF(N224="základní",J224,0)</f>
        <v>0</v>
      </c>
      <c r="BF224" s="159">
        <f>IF(N224="snížená",J224,0)</f>
        <v>0</v>
      </c>
      <c r="BG224" s="159">
        <f>IF(N224="zákl. přenesená",J224,0)</f>
        <v>0</v>
      </c>
      <c r="BH224" s="159">
        <f>IF(N224="sníž. přenesená",J224,0)</f>
        <v>0</v>
      </c>
      <c r="BI224" s="159">
        <f>IF(N224="nulová",J224,0)</f>
        <v>0</v>
      </c>
      <c r="BJ224" s="18" t="s">
        <v>82</v>
      </c>
      <c r="BK224" s="159">
        <f>ROUND(I224*H224,2)</f>
        <v>0</v>
      </c>
      <c r="BL224" s="18" t="s">
        <v>178</v>
      </c>
      <c r="BM224" s="18" t="s">
        <v>1065</v>
      </c>
    </row>
    <row r="225" spans="2:47" s="1" customFormat="1" ht="12">
      <c r="B225" s="32"/>
      <c r="D225" s="160" t="s">
        <v>180</v>
      </c>
      <c r="F225" s="161" t="s">
        <v>3291</v>
      </c>
      <c r="I225" s="93"/>
      <c r="L225" s="32"/>
      <c r="M225" s="162"/>
      <c r="N225" s="51"/>
      <c r="O225" s="51"/>
      <c r="P225" s="51"/>
      <c r="Q225" s="51"/>
      <c r="R225" s="51"/>
      <c r="S225" s="51"/>
      <c r="T225" s="52"/>
      <c r="AT225" s="18" t="s">
        <v>180</v>
      </c>
      <c r="AU225" s="18" t="s">
        <v>82</v>
      </c>
    </row>
    <row r="226" spans="2:65" s="1" customFormat="1" ht="16.5" customHeight="1">
      <c r="B226" s="147"/>
      <c r="C226" s="148" t="s">
        <v>74</v>
      </c>
      <c r="D226" s="148" t="s">
        <v>173</v>
      </c>
      <c r="E226" s="149" t="s">
        <v>2251</v>
      </c>
      <c r="F226" s="150" t="s">
        <v>2250</v>
      </c>
      <c r="G226" s="151" t="s">
        <v>2075</v>
      </c>
      <c r="H226" s="152">
        <v>1</v>
      </c>
      <c r="I226" s="153"/>
      <c r="J226" s="154">
        <f>ROUND(I226*H226,2)</f>
        <v>0</v>
      </c>
      <c r="K226" s="150" t="s">
        <v>3</v>
      </c>
      <c r="L226" s="32"/>
      <c r="M226" s="155" t="s">
        <v>3</v>
      </c>
      <c r="N226" s="156" t="s">
        <v>45</v>
      </c>
      <c r="O226" s="51"/>
      <c r="P226" s="157">
        <f>O226*H226</f>
        <v>0</v>
      </c>
      <c r="Q226" s="157">
        <v>0</v>
      </c>
      <c r="R226" s="157">
        <f>Q226*H226</f>
        <v>0</v>
      </c>
      <c r="S226" s="157">
        <v>0</v>
      </c>
      <c r="T226" s="158">
        <f>S226*H226</f>
        <v>0</v>
      </c>
      <c r="AR226" s="18" t="s">
        <v>178</v>
      </c>
      <c r="AT226" s="18" t="s">
        <v>173</v>
      </c>
      <c r="AU226" s="18" t="s">
        <v>82</v>
      </c>
      <c r="AY226" s="18" t="s">
        <v>171</v>
      </c>
      <c r="BE226" s="159">
        <f>IF(N226="základní",J226,0)</f>
        <v>0</v>
      </c>
      <c r="BF226" s="159">
        <f>IF(N226="snížená",J226,0)</f>
        <v>0</v>
      </c>
      <c r="BG226" s="159">
        <f>IF(N226="zákl. přenesená",J226,0)</f>
        <v>0</v>
      </c>
      <c r="BH226" s="159">
        <f>IF(N226="sníž. přenesená",J226,0)</f>
        <v>0</v>
      </c>
      <c r="BI226" s="159">
        <f>IF(N226="nulová",J226,0)</f>
        <v>0</v>
      </c>
      <c r="BJ226" s="18" t="s">
        <v>82</v>
      </c>
      <c r="BK226" s="159">
        <f>ROUND(I226*H226,2)</f>
        <v>0</v>
      </c>
      <c r="BL226" s="18" t="s">
        <v>178</v>
      </c>
      <c r="BM226" s="18" t="s">
        <v>1077</v>
      </c>
    </row>
    <row r="227" spans="2:47" s="1" customFormat="1" ht="12">
      <c r="B227" s="32"/>
      <c r="D227" s="160" t="s">
        <v>180</v>
      </c>
      <c r="F227" s="161" t="s">
        <v>2250</v>
      </c>
      <c r="I227" s="93"/>
      <c r="L227" s="32"/>
      <c r="M227" s="162"/>
      <c r="N227" s="51"/>
      <c r="O227" s="51"/>
      <c r="P227" s="51"/>
      <c r="Q227" s="51"/>
      <c r="R227" s="51"/>
      <c r="S227" s="51"/>
      <c r="T227" s="52"/>
      <c r="AT227" s="18" t="s">
        <v>180</v>
      </c>
      <c r="AU227" s="18" t="s">
        <v>82</v>
      </c>
    </row>
    <row r="228" spans="2:65" s="1" customFormat="1" ht="16.5" customHeight="1">
      <c r="B228" s="147"/>
      <c r="C228" s="148" t="s">
        <v>74</v>
      </c>
      <c r="D228" s="148" t="s">
        <v>173</v>
      </c>
      <c r="E228" s="149" t="s">
        <v>2252</v>
      </c>
      <c r="F228" s="150" t="s">
        <v>3292</v>
      </c>
      <c r="G228" s="151" t="s">
        <v>2242</v>
      </c>
      <c r="H228" s="152">
        <v>60</v>
      </c>
      <c r="I228" s="153"/>
      <c r="J228" s="154">
        <f>ROUND(I228*H228,2)</f>
        <v>0</v>
      </c>
      <c r="K228" s="150" t="s">
        <v>3</v>
      </c>
      <c r="L228" s="32"/>
      <c r="M228" s="155" t="s">
        <v>3</v>
      </c>
      <c r="N228" s="156" t="s">
        <v>45</v>
      </c>
      <c r="O228" s="51"/>
      <c r="P228" s="157">
        <f>O228*H228</f>
        <v>0</v>
      </c>
      <c r="Q228" s="157">
        <v>0</v>
      </c>
      <c r="R228" s="157">
        <f>Q228*H228</f>
        <v>0</v>
      </c>
      <c r="S228" s="157">
        <v>0</v>
      </c>
      <c r="T228" s="158">
        <f>S228*H228</f>
        <v>0</v>
      </c>
      <c r="AR228" s="18" t="s">
        <v>178</v>
      </c>
      <c r="AT228" s="18" t="s">
        <v>173</v>
      </c>
      <c r="AU228" s="18" t="s">
        <v>82</v>
      </c>
      <c r="AY228" s="18" t="s">
        <v>171</v>
      </c>
      <c r="BE228" s="159">
        <f>IF(N228="základní",J228,0)</f>
        <v>0</v>
      </c>
      <c r="BF228" s="159">
        <f>IF(N228="snížená",J228,0)</f>
        <v>0</v>
      </c>
      <c r="BG228" s="159">
        <f>IF(N228="zákl. přenesená",J228,0)</f>
        <v>0</v>
      </c>
      <c r="BH228" s="159">
        <f>IF(N228="sníž. přenesená",J228,0)</f>
        <v>0</v>
      </c>
      <c r="BI228" s="159">
        <f>IF(N228="nulová",J228,0)</f>
        <v>0</v>
      </c>
      <c r="BJ228" s="18" t="s">
        <v>82</v>
      </c>
      <c r="BK228" s="159">
        <f>ROUND(I228*H228,2)</f>
        <v>0</v>
      </c>
      <c r="BL228" s="18" t="s">
        <v>178</v>
      </c>
      <c r="BM228" s="18" t="s">
        <v>1086</v>
      </c>
    </row>
    <row r="229" spans="2:47" s="1" customFormat="1" ht="12">
      <c r="B229" s="32"/>
      <c r="D229" s="160" t="s">
        <v>180</v>
      </c>
      <c r="F229" s="161" t="s">
        <v>3292</v>
      </c>
      <c r="I229" s="93"/>
      <c r="L229" s="32"/>
      <c r="M229" s="162"/>
      <c r="N229" s="51"/>
      <c r="O229" s="51"/>
      <c r="P229" s="51"/>
      <c r="Q229" s="51"/>
      <c r="R229" s="51"/>
      <c r="S229" s="51"/>
      <c r="T229" s="52"/>
      <c r="AT229" s="18" t="s">
        <v>180</v>
      </c>
      <c r="AU229" s="18" t="s">
        <v>82</v>
      </c>
    </row>
    <row r="230" spans="2:65" s="1" customFormat="1" ht="16.5" customHeight="1">
      <c r="B230" s="147"/>
      <c r="C230" s="148" t="s">
        <v>74</v>
      </c>
      <c r="D230" s="148" t="s">
        <v>173</v>
      </c>
      <c r="E230" s="149" t="s">
        <v>3293</v>
      </c>
      <c r="F230" s="150" t="s">
        <v>3294</v>
      </c>
      <c r="G230" s="151" t="s">
        <v>2242</v>
      </c>
      <c r="H230" s="152">
        <v>60</v>
      </c>
      <c r="I230" s="153"/>
      <c r="J230" s="154">
        <f>ROUND(I230*H230,2)</f>
        <v>0</v>
      </c>
      <c r="K230" s="150" t="s">
        <v>3</v>
      </c>
      <c r="L230" s="32"/>
      <c r="M230" s="155" t="s">
        <v>3</v>
      </c>
      <c r="N230" s="156" t="s">
        <v>45</v>
      </c>
      <c r="O230" s="51"/>
      <c r="P230" s="157">
        <f>O230*H230</f>
        <v>0</v>
      </c>
      <c r="Q230" s="157">
        <v>0</v>
      </c>
      <c r="R230" s="157">
        <f>Q230*H230</f>
        <v>0</v>
      </c>
      <c r="S230" s="157">
        <v>0</v>
      </c>
      <c r="T230" s="158">
        <f>S230*H230</f>
        <v>0</v>
      </c>
      <c r="AR230" s="18" t="s">
        <v>178</v>
      </c>
      <c r="AT230" s="18" t="s">
        <v>173</v>
      </c>
      <c r="AU230" s="18" t="s">
        <v>82</v>
      </c>
      <c r="AY230" s="18" t="s">
        <v>171</v>
      </c>
      <c r="BE230" s="159">
        <f>IF(N230="základní",J230,0)</f>
        <v>0</v>
      </c>
      <c r="BF230" s="159">
        <f>IF(N230="snížená",J230,0)</f>
        <v>0</v>
      </c>
      <c r="BG230" s="159">
        <f>IF(N230="zákl. přenesená",J230,0)</f>
        <v>0</v>
      </c>
      <c r="BH230" s="159">
        <f>IF(N230="sníž. přenesená",J230,0)</f>
        <v>0</v>
      </c>
      <c r="BI230" s="159">
        <f>IF(N230="nulová",J230,0)</f>
        <v>0</v>
      </c>
      <c r="BJ230" s="18" t="s">
        <v>82</v>
      </c>
      <c r="BK230" s="159">
        <f>ROUND(I230*H230,2)</f>
        <v>0</v>
      </c>
      <c r="BL230" s="18" t="s">
        <v>178</v>
      </c>
      <c r="BM230" s="18" t="s">
        <v>1100</v>
      </c>
    </row>
    <row r="231" spans="2:47" s="1" customFormat="1" ht="12">
      <c r="B231" s="32"/>
      <c r="D231" s="160" t="s">
        <v>180</v>
      </c>
      <c r="F231" s="161" t="s">
        <v>3294</v>
      </c>
      <c r="I231" s="93"/>
      <c r="L231" s="32"/>
      <c r="M231" s="162"/>
      <c r="N231" s="51"/>
      <c r="O231" s="51"/>
      <c r="P231" s="51"/>
      <c r="Q231" s="51"/>
      <c r="R231" s="51"/>
      <c r="S231" s="51"/>
      <c r="T231" s="52"/>
      <c r="AT231" s="18" t="s">
        <v>180</v>
      </c>
      <c r="AU231" s="18" t="s">
        <v>82</v>
      </c>
    </row>
    <row r="232" spans="2:65" s="1" customFormat="1" ht="16.5" customHeight="1">
      <c r="B232" s="147"/>
      <c r="C232" s="148" t="s">
        <v>74</v>
      </c>
      <c r="D232" s="148" t="s">
        <v>173</v>
      </c>
      <c r="E232" s="149" t="s">
        <v>3295</v>
      </c>
      <c r="F232" s="150" t="s">
        <v>936</v>
      </c>
      <c r="G232" s="151" t="s">
        <v>2075</v>
      </c>
      <c r="H232" s="152">
        <v>1</v>
      </c>
      <c r="I232" s="153"/>
      <c r="J232" s="154">
        <f>ROUND(I232*H232,2)</f>
        <v>0</v>
      </c>
      <c r="K232" s="150" t="s">
        <v>3</v>
      </c>
      <c r="L232" s="32"/>
      <c r="M232" s="155" t="s">
        <v>3</v>
      </c>
      <c r="N232" s="156" t="s">
        <v>45</v>
      </c>
      <c r="O232" s="51"/>
      <c r="P232" s="157">
        <f>O232*H232</f>
        <v>0</v>
      </c>
      <c r="Q232" s="157">
        <v>0</v>
      </c>
      <c r="R232" s="157">
        <f>Q232*H232</f>
        <v>0</v>
      </c>
      <c r="S232" s="157">
        <v>0</v>
      </c>
      <c r="T232" s="158">
        <f>S232*H232</f>
        <v>0</v>
      </c>
      <c r="AR232" s="18" t="s">
        <v>178</v>
      </c>
      <c r="AT232" s="18" t="s">
        <v>173</v>
      </c>
      <c r="AU232" s="18" t="s">
        <v>82</v>
      </c>
      <c r="AY232" s="18" t="s">
        <v>171</v>
      </c>
      <c r="BE232" s="159">
        <f>IF(N232="základní",J232,0)</f>
        <v>0</v>
      </c>
      <c r="BF232" s="159">
        <f>IF(N232="snížená",J232,0)</f>
        <v>0</v>
      </c>
      <c r="BG232" s="159">
        <f>IF(N232="zákl. přenesená",J232,0)</f>
        <v>0</v>
      </c>
      <c r="BH232" s="159">
        <f>IF(N232="sníž. přenesená",J232,0)</f>
        <v>0</v>
      </c>
      <c r="BI232" s="159">
        <f>IF(N232="nulová",J232,0)</f>
        <v>0</v>
      </c>
      <c r="BJ232" s="18" t="s">
        <v>82</v>
      </c>
      <c r="BK232" s="159">
        <f>ROUND(I232*H232,2)</f>
        <v>0</v>
      </c>
      <c r="BL232" s="18" t="s">
        <v>178</v>
      </c>
      <c r="BM232" s="18" t="s">
        <v>1114</v>
      </c>
    </row>
    <row r="233" spans="2:47" s="1" customFormat="1" ht="12">
      <c r="B233" s="32"/>
      <c r="D233" s="160" t="s">
        <v>180</v>
      </c>
      <c r="F233" s="161" t="s">
        <v>936</v>
      </c>
      <c r="I233" s="93"/>
      <c r="L233" s="32"/>
      <c r="M233" s="162"/>
      <c r="N233" s="51"/>
      <c r="O233" s="51"/>
      <c r="P233" s="51"/>
      <c r="Q233" s="51"/>
      <c r="R233" s="51"/>
      <c r="S233" s="51"/>
      <c r="T233" s="52"/>
      <c r="AT233" s="18" t="s">
        <v>180</v>
      </c>
      <c r="AU233" s="18" t="s">
        <v>82</v>
      </c>
    </row>
    <row r="234" spans="2:65" s="1" customFormat="1" ht="16.5" customHeight="1">
      <c r="B234" s="147"/>
      <c r="C234" s="148" t="s">
        <v>74</v>
      </c>
      <c r="D234" s="148" t="s">
        <v>173</v>
      </c>
      <c r="E234" s="149" t="s">
        <v>3296</v>
      </c>
      <c r="F234" s="150" t="s">
        <v>2253</v>
      </c>
      <c r="G234" s="151" t="s">
        <v>2075</v>
      </c>
      <c r="H234" s="152">
        <v>1</v>
      </c>
      <c r="I234" s="153"/>
      <c r="J234" s="154">
        <f>ROUND(I234*H234,2)</f>
        <v>0</v>
      </c>
      <c r="K234" s="150" t="s">
        <v>3</v>
      </c>
      <c r="L234" s="32"/>
      <c r="M234" s="155" t="s">
        <v>3</v>
      </c>
      <c r="N234" s="156" t="s">
        <v>45</v>
      </c>
      <c r="O234" s="51"/>
      <c r="P234" s="157">
        <f>O234*H234</f>
        <v>0</v>
      </c>
      <c r="Q234" s="157">
        <v>0</v>
      </c>
      <c r="R234" s="157">
        <f>Q234*H234</f>
        <v>0</v>
      </c>
      <c r="S234" s="157">
        <v>0</v>
      </c>
      <c r="T234" s="158">
        <f>S234*H234</f>
        <v>0</v>
      </c>
      <c r="AR234" s="18" t="s">
        <v>178</v>
      </c>
      <c r="AT234" s="18" t="s">
        <v>173</v>
      </c>
      <c r="AU234" s="18" t="s">
        <v>82</v>
      </c>
      <c r="AY234" s="18" t="s">
        <v>171</v>
      </c>
      <c r="BE234" s="159">
        <f>IF(N234="základní",J234,0)</f>
        <v>0</v>
      </c>
      <c r="BF234" s="159">
        <f>IF(N234="snížená",J234,0)</f>
        <v>0</v>
      </c>
      <c r="BG234" s="159">
        <f>IF(N234="zákl. přenesená",J234,0)</f>
        <v>0</v>
      </c>
      <c r="BH234" s="159">
        <f>IF(N234="sníž. přenesená",J234,0)</f>
        <v>0</v>
      </c>
      <c r="BI234" s="159">
        <f>IF(N234="nulová",J234,0)</f>
        <v>0</v>
      </c>
      <c r="BJ234" s="18" t="s">
        <v>82</v>
      </c>
      <c r="BK234" s="159">
        <f>ROUND(I234*H234,2)</f>
        <v>0</v>
      </c>
      <c r="BL234" s="18" t="s">
        <v>178</v>
      </c>
      <c r="BM234" s="18" t="s">
        <v>1134</v>
      </c>
    </row>
    <row r="235" spans="2:47" s="1" customFormat="1" ht="12">
      <c r="B235" s="32"/>
      <c r="D235" s="160" t="s">
        <v>180</v>
      </c>
      <c r="F235" s="161" t="s">
        <v>2253</v>
      </c>
      <c r="I235" s="93"/>
      <c r="L235" s="32"/>
      <c r="M235" s="186"/>
      <c r="N235" s="187"/>
      <c r="O235" s="187"/>
      <c r="P235" s="187"/>
      <c r="Q235" s="187"/>
      <c r="R235" s="187"/>
      <c r="S235" s="187"/>
      <c r="T235" s="188"/>
      <c r="AT235" s="18" t="s">
        <v>180</v>
      </c>
      <c r="AU235" s="18" t="s">
        <v>82</v>
      </c>
    </row>
    <row r="236" spans="2:12" s="1" customFormat="1" ht="6.95" customHeight="1">
      <c r="B236" s="41"/>
      <c r="C236" s="42"/>
      <c r="D236" s="42"/>
      <c r="E236" s="42"/>
      <c r="F236" s="42"/>
      <c r="G236" s="42"/>
      <c r="H236" s="42"/>
      <c r="I236" s="109"/>
      <c r="J236" s="42"/>
      <c r="K236" s="42"/>
      <c r="L236" s="32"/>
    </row>
  </sheetData>
  <autoFilter ref="C89:K23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SCEVIKV\vojta</dc:creator>
  <cp:keywords/>
  <dc:description/>
  <cp:lastModifiedBy>Josef Kudrna</cp:lastModifiedBy>
  <dcterms:created xsi:type="dcterms:W3CDTF">2019-01-23T22:32:13Z</dcterms:created>
  <dcterms:modified xsi:type="dcterms:W3CDTF">2019-01-25T07:33:56Z</dcterms:modified>
  <cp:category/>
  <cp:version/>
  <cp:contentType/>
  <cp:contentStatus/>
</cp:coreProperties>
</file>