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8455" windowHeight="14505" activeTab="0"/>
  </bookViews>
  <sheets>
    <sheet name="Rekapitulace stavby" sheetId="1" r:id="rId1"/>
    <sheet name="03220003b - Polyfunkční c..." sheetId="2" r:id="rId2"/>
  </sheets>
  <definedNames>
    <definedName name="_xlnm.Print_Area" localSheetId="1">'03220003b - Polyfunkční c...'!$C$4:$Q$70,'03220003b - Polyfunkční c...'!$C$76:$Q$145,'03220003b - Polyfunkční c...'!$C$151:$Q$2044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'03220003b - Polyfunkční c...'!$161:$161</definedName>
  </definedNames>
  <calcPr calcId="125725"/>
</workbook>
</file>

<file path=xl/sharedStrings.xml><?xml version="1.0" encoding="utf-8"?>
<sst xmlns="http://schemas.openxmlformats.org/spreadsheetml/2006/main" count="19916" uniqueCount="3739">
  <si>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</si>
  <si>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</si>
  <si>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</si>
  <si>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</si>
  <si>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</si>
  <si>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</si>
  <si>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</si>
  <si>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</si>
  <si>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</si>
  <si>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</si>
  <si>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</si>
  <si>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</si>
  <si>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</si>
  <si>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</si>
  <si>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</si>
  <si>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</si>
  <si>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</si>
  <si>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</si>
  <si>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Polyfunkční centrum</t>
  </si>
  <si>
    <t>JKSO:</t>
  </si>
  <si>
    <t>CC-CZ:</t>
  </si>
  <si>
    <t>Místo:</t>
  </si>
  <si>
    <t>Přibice</t>
  </si>
  <si>
    <t>Datum:</t>
  </si>
  <si>
    <t>21. 6. 2018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</si>
  <si>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</si>
  <si>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</si>
  <si>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</si>
  <si>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</si>
  <si>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</si>
  <si>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</si>
  <si>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</si>
  <si>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</si>
  <si>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</si>
  <si>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</si>
  <si>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</si>
  <si>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</si>
  <si>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</si>
  <si>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</si>
  <si>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</si>
  <si>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</si>
  <si>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</si>
  <si>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</si>
  <si>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</si>
  <si>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</si>
  <si>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</si>
  <si>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</si>
  <si>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</si>
  <si>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</si>
  <si>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</si>
  <si>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</si>
  <si>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</si>
  <si>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</si>
  <si>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</si>
  <si>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</si>
  <si>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</si>
  <si>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</si>
  <si>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</si>
  <si>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</si>
  <si>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</si>
  <si>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</si>
  <si>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</si>
  <si>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</si>
  <si>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</si>
  <si>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</si>
  <si>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</si>
  <si>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</si>
  <si>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</si>
  <si>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</si>
  <si>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</si>
  <si>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</si>
  <si>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</si>
  <si>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</si>
  <si>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</si>
  <si>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</si>
  <si>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</si>
  <si>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</si>
  <si>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{040ca055-235b-4f9c-a650-0625cae44557}</t>
  </si>
  <si>
    <t>{00000000-0000-0000-0000-000000000000}</t>
  </si>
  <si>
    <t>03220003b</t>
  </si>
  <si>
    <t>Polyfunkční centrum - stavební objekt</t>
  </si>
  <si>
    <t>1</t>
  </si>
  <si>
    <t>{01c7bf33-2ce4-4ff9-8ab0-ee9934084d17}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</si>
  <si>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</si>
  <si>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</si>
  <si>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</si>
  <si>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</si>
  <si>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</si>
  <si>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</si>
  <si>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</si>
  <si>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</si>
  <si>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</si>
  <si>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</si>
  <si>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</si>
  <si>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</si>
  <si>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</si>
  <si>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03220003b - Polyfunkční centrum - stavební objekt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</si>
  <si>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</si>
  <si>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</si>
  <si>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</si>
  <si>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</si>
  <si>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</si>
  <si>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</si>
  <si>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</si>
  <si>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</si>
  <si>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</si>
  <si>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</si>
  <si>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</si>
  <si>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</si>
  <si>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</si>
  <si>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</si>
  <si>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</si>
  <si>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</si>
  <si>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</si>
  <si>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</si>
  <si>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</si>
  <si>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</si>
  <si>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</si>
  <si>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</si>
  <si>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</si>
  <si>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</si>
  <si>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</si>
  <si>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</si>
  <si>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</si>
  <si>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</si>
  <si>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</si>
  <si>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</si>
  <si>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</si>
  <si>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</si>
  <si>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</si>
  <si>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</si>
  <si>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</si>
  <si>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</si>
  <si>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</si>
  <si>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</si>
  <si>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</si>
  <si>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</si>
  <si>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</si>
  <si>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</si>
  <si>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</si>
  <si>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10-M - Dešťová kanalizace</t>
  </si>
  <si>
    <t xml:space="preserve">    12-M - Vodovodní přípojka</t>
  </si>
  <si>
    <t xml:space="preserve">    13-M - Plynovodní přípojka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</si>
  <si>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</si>
  <si>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</si>
  <si>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</si>
  <si>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</si>
  <si>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</si>
  <si>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</si>
  <si>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</si>
  <si>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</si>
  <si>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</si>
  <si>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</si>
  <si>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</si>
  <si>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</si>
  <si>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</si>
  <si>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</si>
  <si>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</si>
  <si>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</si>
  <si>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</si>
  <si>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</si>
  <si>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</si>
  <si>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</si>
  <si>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</si>
  <si>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</si>
  <si>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</si>
  <si>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</si>
  <si>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</si>
  <si>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</si>
  <si>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</si>
  <si>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</si>
  <si>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</si>
  <si>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</si>
  <si>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</si>
  <si>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</si>
  <si>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R</t>
  </si>
  <si>
    <t>Geodetické práce - osazení stavebních objektů do terénu</t>
  </si>
  <si>
    <t>kpl.</t>
  </si>
  <si>
    <t>4</t>
  </si>
  <si>
    <t>-1267850920</t>
  </si>
  <si>
    <t>212755216</t>
  </si>
  <si>
    <t>Trativody z drenážních trubek plastových flexibilních D 160 mm bez lože vč.podsypu a obsypu netříděným ŠTP, drenážní trubky a obalení drenážního žebra geotextílií</t>
  </si>
  <si>
    <t>m</t>
  </si>
  <si>
    <t>-930029884</t>
  </si>
  <si>
    <t>(52,98*2+21,5)</t>
  </si>
  <si>
    <t>VV</t>
  </si>
  <si>
    <t>(25,975*2+9,5+1,66+3,665)</t>
  </si>
  <si>
    <t>Součet</t>
  </si>
  <si>
    <t>3</t>
  </si>
  <si>
    <t>273321411</t>
  </si>
  <si>
    <t>Základové desky ze ŽB bez zvýšených nároků na prostředí tř. C 20/25 vč.podsypu ŠTP, bedněni Z+O, výztuže R 100/kg/m3</t>
  </si>
  <si>
    <t>m3</t>
  </si>
  <si>
    <t>-2146006549</t>
  </si>
  <si>
    <t>(52,48*21,5-3,5*1,5+3,3*1,6)*0,4</t>
  </si>
  <si>
    <t>25,475*9,5*0,15</t>
  </si>
  <si>
    <t>"vně.pódium"</t>
  </si>
  <si>
    <t>8,365*4,05*0,15</t>
  </si>
  <si>
    <t>274321511</t>
  </si>
  <si>
    <t>Základové pasy ze ŽB bez zvýšených nároků na prostředí tř. C 25/30 vč.podsypu ŠTP tl.100mm, bednění Z+O, výztuže 70kg/m3</t>
  </si>
  <si>
    <t>-1338269568</t>
  </si>
  <si>
    <t>(52,48*2+21,5*4+1,5*2+14,5*2+2,5)*0,8*0,4</t>
  </si>
  <si>
    <t>0,8*0,8*0,4*23</t>
  </si>
  <si>
    <t>(25,475+9,5)*0,8*0,9</t>
  </si>
  <si>
    <t>(25,475+9,5*4)*0,8*0,6</t>
  </si>
  <si>
    <t>(8,365*2+3,05*2)*0,5*1,0</t>
  </si>
  <si>
    <t>(3,55+1,45*2)*0,3*1,0</t>
  </si>
  <si>
    <t>5</t>
  </si>
  <si>
    <t>279113134</t>
  </si>
  <si>
    <t>Základová zeď tl do 300 mm z tvárnic ztraceného bednění včetně výplně z betonu tř. C 16/20 vč.výztuže svi 2xR16 a otvor tvárnice+vod.2xR10 a šár</t>
  </si>
  <si>
    <t>m2</t>
  </si>
  <si>
    <t>-221561428</t>
  </si>
  <si>
    <t>25,475*3,5</t>
  </si>
  <si>
    <t>9,05*1,75</t>
  </si>
  <si>
    <t>6</t>
  </si>
  <si>
    <t>279113135</t>
  </si>
  <si>
    <t>Základová zeď tl do 400 mm z tvárnic ztraceného bednění včetně výplně z betonu tř. C 16/20 vč.výztuže svi 2xR16 a otvor tvárnice+vod.2xR10 a šár</t>
  </si>
  <si>
    <t>-152768002</t>
  </si>
  <si>
    <t>(36,425-0,4*7+21,5+36,425+8,435)*3,25</t>
  </si>
  <si>
    <t>7</t>
  </si>
  <si>
    <t>279321346</t>
  </si>
  <si>
    <t>Základová zeď ze ŽB tř. C 20/25 bez výztuže vč.bedněni Z+O, výztuže R 100/kg/m3 vč. povrchové úpravy penetrace+cem.stěrka s perlinkou+penetrace+mozaiková omítka</t>
  </si>
  <si>
    <t>-1728634223</t>
  </si>
  <si>
    <t>(8,365*2+3,05*2)*0,5*0,65</t>
  </si>
  <si>
    <t>(3,55+1,45*2)*0,3*0,65</t>
  </si>
  <si>
    <t>8</t>
  </si>
  <si>
    <t>310239211</t>
  </si>
  <si>
    <t>Zazdívka otvorů  ve zdivu nadzákladovém cihlami pálenými na MVC vč.zavázaní do zdí</t>
  </si>
  <si>
    <t>-2070862872</t>
  </si>
  <si>
    <t>0,87*2,15*0,45</t>
  </si>
  <si>
    <t>1,06*2,1*0,45</t>
  </si>
  <si>
    <t>9</t>
  </si>
  <si>
    <t>311238114</t>
  </si>
  <si>
    <t>Zdivo nosné tl 240 mm pevnosti P 15 na MVC vč.systémových překladů nad otvory</t>
  </si>
  <si>
    <t>-399191314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</si>
  <si>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</si>
  <si>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</si>
  <si>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</si>
  <si>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</si>
  <si>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</si>
  <si>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</si>
  <si>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10</t>
  </si>
  <si>
    <t>311238115</t>
  </si>
  <si>
    <t>Zdivo nosné tl 300 mm pevnosti P 15 na MVC vč.systémových překladů nad otvory</t>
  </si>
  <si>
    <t>-677496337</t>
  </si>
  <si>
    <t>16,0*7,5</t>
  </si>
  <si>
    <t>(3,2*2,5)*3,5</t>
  </si>
  <si>
    <t>(16,0*2+21,5*2+1,5*2)*0,5</t>
  </si>
  <si>
    <t>11</t>
  </si>
  <si>
    <t>311238216</t>
  </si>
  <si>
    <t>Zdivo nosné tl 400 mm pevnosti P 15 na MC vč.systémových překladů nad otvory</t>
  </si>
  <si>
    <t>1627563159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</si>
  <si>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</si>
  <si>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</si>
  <si>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</si>
  <si>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</si>
  <si>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</si>
  <si>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</si>
  <si>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</si>
  <si>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12</t>
  </si>
  <si>
    <t>311238219</t>
  </si>
  <si>
    <t>Zdivo nosné tl 440 mm pevnosti P 15 na MC vč.systémových překladů nad otvory</t>
  </si>
  <si>
    <t>-861312583</t>
  </si>
  <si>
    <t>9,05*(3,5-1,75)</t>
  </si>
  <si>
    <t>13</t>
  </si>
  <si>
    <t>311321411</t>
  </si>
  <si>
    <t>Nosná zeď ze ŽB tř. C 25/30vč.bedněni Z+O, výztuže R 100kg/m3</t>
  </si>
  <si>
    <t>2110958414</t>
  </si>
  <si>
    <t>4,8*0,3*3,5</t>
  </si>
  <si>
    <t>14</t>
  </si>
  <si>
    <t>311321411a</t>
  </si>
  <si>
    <t>Opěrná zeď ze ŽB tř. C 25/30 vč.bedněni Z+O, výztuže R 100kg/m3povrchové úpravy penetrace+cem.stěrka s perlinkou+penetrace+mozaiková omítka</t>
  </si>
  <si>
    <t>-794653994</t>
  </si>
  <si>
    <t>19,5*0,5*2,0</t>
  </si>
  <si>
    <t>317944323</t>
  </si>
  <si>
    <t>Válcované nosníky č.14 až 22 dodatečně osazované do připravených otvorů vč.vysekání rýh, D+MTŽ válcov.profilů, vyzdívky mezi nosník, plentování CP+rabico</t>
  </si>
  <si>
    <t>t</t>
  </si>
  <si>
    <t>1050093014</t>
  </si>
  <si>
    <t>"1,35x2,1, 3xIč.16-2,0m - 2x" 1,35*3*0,0179*1,1*2</t>
  </si>
  <si>
    <t>"HEB200, l=4,7m" 4,7*0,061*3*1,1</t>
  </si>
  <si>
    <t>16</t>
  </si>
  <si>
    <t>330321410</t>
  </si>
  <si>
    <t>Sloupy nebo pilíře ze ŽB tř. C 25/30 vč.bednění Z+O, výztuže 120kg/m3</t>
  </si>
  <si>
    <t>-1184447062</t>
  </si>
  <si>
    <t>1,23*0,4*3,5*2</t>
  </si>
  <si>
    <t>0,4*0,4*(3,5+3,3)*9</t>
  </si>
  <si>
    <t>(0,75*0,4+0,4*0,1)*8,5*2</t>
  </si>
  <si>
    <t>(0,5*0,4+0,3*0,35)*8,5*10</t>
  </si>
  <si>
    <t>17</t>
  </si>
  <si>
    <t>342248141</t>
  </si>
  <si>
    <t>Příčky z cihel broušených tl 115 mm pevnosti P10 vč.systémových překladů nad otvory, ukotvení do cihelného zdiva</t>
  </si>
  <si>
    <t>-1186732371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</si>
  <si>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</si>
  <si>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</si>
  <si>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</si>
  <si>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</si>
  <si>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</si>
  <si>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18</t>
  </si>
  <si>
    <t>342248142</t>
  </si>
  <si>
    <t>Příčky z cihel broušených tl 140 mm pevnosti P10 vč.systémových překladů nad otvory, ukotvení do cihelného zdiva</t>
  </si>
  <si>
    <t>1257497860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</si>
  <si>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</si>
  <si>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</si>
  <si>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</si>
  <si>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</si>
  <si>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</si>
  <si>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</si>
  <si>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19</t>
  </si>
  <si>
    <t>348921125</t>
  </si>
  <si>
    <t>oplocení z prefabrikovaných plošných plotových dílců zasunovaných do ŽB stojek osazených do betonových patek vč.betonu patek a zemních prací, naložen+odvozu a uložení na skládku a poplatku za skládku přebytečné zeminy</t>
  </si>
  <si>
    <t>-617518277</t>
  </si>
  <si>
    <t>27,9*2,0</t>
  </si>
  <si>
    <t>65,8*2,0</t>
  </si>
  <si>
    <t>20</t>
  </si>
  <si>
    <t>349231821</t>
  </si>
  <si>
    <t>Přizdívka ostění s ozubem z cihel tl do 300 mm vč.štukové omítky</t>
  </si>
  <si>
    <t>1767257027</t>
  </si>
  <si>
    <t>1,47*0,3</t>
  </si>
  <si>
    <t>411133902</t>
  </si>
  <si>
    <t>Montáž stropních panelů z betonu předpjatého bez závěsných háků hmotnosti do 3 t budova v do 18 m vč.dodávky panelů Spiroll tl.250mm, srovnávací potěr, srovnávací omítka stropu</t>
  </si>
  <si>
    <t>1646731274</t>
  </si>
  <si>
    <t>"jižní přístavek"</t>
  </si>
  <si>
    <t>21*9,5</t>
  </si>
  <si>
    <t>"krček 1.NP"</t>
  </si>
  <si>
    <t>(16,0*21,5-3,5*1,5+3,3*1,6-6,5*1,8)*0,25</t>
  </si>
  <si>
    <t>(16,0*21,5-3,5*1,5+3,3*1,6-6,5*1,8)*0,2</t>
  </si>
  <si>
    <t>(16,0*2+21,5*2+1,5*2+1,6*2)*0,3*0,65</t>
  </si>
  <si>
    <t>(16,0*2+21,5*2+1,5*2+1,6*2)*0,3*0,3</t>
  </si>
  <si>
    <t>(16,0-1,5)*0,4*0,65*2</t>
  </si>
  <si>
    <t>"2.NP"</t>
  </si>
  <si>
    <t>"203-213" (12,03+14,61+22,0+10,41+4,14+2,44+30,9+67,67+5,65+3,52+1,81)</t>
  </si>
  <si>
    <t>22</t>
  </si>
  <si>
    <t>411321414</t>
  </si>
  <si>
    <t>Stropy deskové ze ŽB tř. C 25/30 vč.bedněni a podepření Z+O, výztuže R 100/kg/m3</t>
  </si>
  <si>
    <t>-25789778</t>
  </si>
  <si>
    <t>23</t>
  </si>
  <si>
    <t>411321414a</t>
  </si>
  <si>
    <t>Stropy deskové ze ŽB tř. C 25/30 vč. trapézového plechu, svař.sítě Kari o4-150/150,bedněni a podepření Z+O</t>
  </si>
  <si>
    <t>-525418358</t>
  </si>
  <si>
    <t>24</t>
  </si>
  <si>
    <t>413941123a</t>
  </si>
  <si>
    <t>Osazování ocelových válcovaných nosníků stropů I, IE, U, UE nebo L do č. 24  vč.sloupů a stropních nosnků IPE 240</t>
  </si>
  <si>
    <t>-1971513287</t>
  </si>
  <si>
    <t>25</t>
  </si>
  <si>
    <t>413941123</t>
  </si>
  <si>
    <t>Osazování ocelových válcovaných nosníků stropů I, IE, U, UE nebo L do č. 22 vč.dodávky materiálu, vybourání kapes pro hlavy nosníků+jejich podbetonování+zazdění</t>
  </si>
  <si>
    <t>1874237613</t>
  </si>
  <si>
    <t>26</t>
  </si>
  <si>
    <t>417321515</t>
  </si>
  <si>
    <t>Ztužující pásy a věnce ze ŽB tř. C 25/30 vč.bednění Z+O, výztuž 70kg/m3</t>
  </si>
  <si>
    <t>-1072479855</t>
  </si>
  <si>
    <t>(36,425*2+21,5*2)*0,4*0,5*2</t>
  </si>
  <si>
    <t>(36,425*2+25,32)*0,4*0,25*2</t>
  </si>
  <si>
    <t>(16,0*2+21,5*2+1,5*2)*0,3*0,25</t>
  </si>
  <si>
    <t>(25,475*2+9,5*4+3,3+1,66)*0,3*0,25*2</t>
  </si>
  <si>
    <t>27</t>
  </si>
  <si>
    <t>430321414</t>
  </si>
  <si>
    <t>Schodišťová konstrukce a rampa ze ŽB tř. C 25/30 vč.bedněni podest, schodnic a podepření Z+O, výztuže R 120/kg/m3</t>
  </si>
  <si>
    <t>709897621</t>
  </si>
  <si>
    <t>10,5*2,0*0,15</t>
  </si>
  <si>
    <t>1,8*0,318*0,156*0,5*32</t>
  </si>
  <si>
    <t>5,5*1,3*0,15</t>
  </si>
  <si>
    <t>1,2*0,3*0,16*0,5*18</t>
  </si>
  <si>
    <t>5,8*1,35*0,15*2</t>
  </si>
  <si>
    <t>1,25*0,318*0,159*0,5*24</t>
  </si>
  <si>
    <t>3,95*1,45*0,15</t>
  </si>
  <si>
    <t>0,6*0,15*1,45*6</t>
  </si>
  <si>
    <t>28</t>
  </si>
  <si>
    <t>430321414a</t>
  </si>
  <si>
    <t>Schodišťová konstrukce vnější na terénu ze ŽB tř. C 25/30 vč.bedněni schodnic a podstupnic, výztuže R 120/kg/m3, podkladní ŽB deska tl.200mm s váztužé 2xKari o8-100/100 vč.bednění Z-O, podsyp ŠTP tl.150mm</t>
  </si>
  <si>
    <t>1182104688</t>
  </si>
  <si>
    <t>2,5*7</t>
  </si>
  <si>
    <t>3,0*4</t>
  </si>
  <si>
    <t>(25,475+5,5)*7</t>
  </si>
  <si>
    <t>29</t>
  </si>
  <si>
    <t>612321141</t>
  </si>
  <si>
    <t>Vápenocementová omítka štuková dvouvrstvá vnitřních stěn nanášená ručně tl.20 mm vč.zakrývání výplní vnitřních otvorů</t>
  </si>
  <si>
    <t>-1047433843</t>
  </si>
  <si>
    <t>"stávající objekt"</t>
  </si>
  <si>
    <t>"1.NP"</t>
  </si>
  <si>
    <t>10,245*8*3,5</t>
  </si>
  <si>
    <t>19,335*4*3,5</t>
  </si>
  <si>
    <t>10,245*19,335</t>
  </si>
  <si>
    <t>10,25*6*2,5</t>
  </si>
  <si>
    <t>19,335*4*2,5</t>
  </si>
  <si>
    <t>"přístavba"</t>
  </si>
  <si>
    <t>20,025*5*3,3</t>
  </si>
  <si>
    <t>8,75*12*3,3</t>
  </si>
  <si>
    <t>20,025*8,75</t>
  </si>
  <si>
    <t>"krček"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</si>
  <si>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</si>
  <si>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</si>
  <si>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</si>
  <si>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</si>
  <si>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</si>
  <si>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</si>
  <si>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</si>
  <si>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</si>
  <si>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</si>
  <si>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30</t>
  </si>
  <si>
    <t>612331121</t>
  </si>
  <si>
    <t>Cementová omítka hladká jednovrstvá vnitřních stěn nanášená ručně</t>
  </si>
  <si>
    <t>894371993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</si>
  <si>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</si>
  <si>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</si>
  <si>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</si>
  <si>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</si>
  <si>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</si>
  <si>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</si>
  <si>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</si>
  <si>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</si>
  <si>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</si>
  <si>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</si>
  <si>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</si>
  <si>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</si>
  <si>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</si>
  <si>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</si>
  <si>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</si>
  <si>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</si>
  <si>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</si>
  <si>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</si>
  <si>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</si>
  <si>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</si>
  <si>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</si>
  <si>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</si>
  <si>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</si>
  <si>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</si>
  <si>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</si>
  <si>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</si>
  <si>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</si>
  <si>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</si>
  <si>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</si>
  <si>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</si>
  <si>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</si>
  <si>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</si>
  <si>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</si>
  <si>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</si>
  <si>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31</t>
  </si>
  <si>
    <t>621131121</t>
  </si>
  <si>
    <t>Penetrace akrylát-silikon vnějších podhledů nanášená ručně</t>
  </si>
  <si>
    <t>1181335556</t>
  </si>
  <si>
    <t>32</t>
  </si>
  <si>
    <t>621142001</t>
  </si>
  <si>
    <t>Potažení vnějších podhledů sklovláknitým pletivem vtlačeným do tenkovrstvé hmoty</t>
  </si>
  <si>
    <t>-817345884</t>
  </si>
  <si>
    <t>4,7*0,4+4,7*1,8*0,5</t>
  </si>
  <si>
    <t>(0,4+4,95+2,2)*0,4</t>
  </si>
  <si>
    <t>(2,75+11,095*2+20,235)*(0,3+0,35)</t>
  </si>
  <si>
    <t>33</t>
  </si>
  <si>
    <t>621321121</t>
  </si>
  <si>
    <t>Vápenocementová omítka hladká jednovrstvá vnějších podhledů nanášená ručně</t>
  </si>
  <si>
    <t>1636840186</t>
  </si>
  <si>
    <t>34</t>
  </si>
  <si>
    <t>621321141</t>
  </si>
  <si>
    <t>Vápenocementová omítka štuková dvouvrstvá vnějších podhledů nanášená ručně</t>
  </si>
  <si>
    <t>424242213</t>
  </si>
  <si>
    <t>38,494*3</t>
  </si>
  <si>
    <t>35</t>
  </si>
  <si>
    <t>621531021</t>
  </si>
  <si>
    <t>Tenkovrstvá silikonová zrnitá omítka tl. 2,0 mm včetně penetrace vnějších podhledů</t>
  </si>
  <si>
    <t>-1484391411</t>
  </si>
  <si>
    <t>36</t>
  </si>
  <si>
    <t>622131121</t>
  </si>
  <si>
    <t>Penetrace akrylát-silikon vnějších stěn nanášená ručně</t>
  </si>
  <si>
    <t>-961111943</t>
  </si>
  <si>
    <t>"stáv.objekt"</t>
  </si>
  <si>
    <t>(2,75+11,95*2+20,235+5,635)*(4,97+1,16)</t>
  </si>
  <si>
    <t>20,235*(8,05-4,97)</t>
  </si>
  <si>
    <t>3,5*2,0*0,5*2</t>
  </si>
  <si>
    <t>(2,0*2+0,4)*3,65</t>
  </si>
  <si>
    <t>37</t>
  </si>
  <si>
    <t>622321121</t>
  </si>
  <si>
    <t>Vápenocementová omítka hladká jednovrstvá vnějších stěn nanášená ručně</t>
  </si>
  <si>
    <t>-829564821</t>
  </si>
  <si>
    <t>38</t>
  </si>
  <si>
    <t>622321191</t>
  </si>
  <si>
    <t>Příplatek k vápenocementové omítce vnějších stěn za každých dalších 5 mm tloušťky ručně</t>
  </si>
  <si>
    <t>2001357296</t>
  </si>
  <si>
    <t>407,332*2</t>
  </si>
  <si>
    <t>39</t>
  </si>
  <si>
    <t>622711115</t>
  </si>
  <si>
    <t>KZS stěn budov pod omítku deskami z polystyrénu EPS tl 50 mm s hmoždinkami s plastovým trnem, probarvená silikonová omítka zrno 2,0mm, MTŽ+zapůjčení+DMTŽ fasádního lešení</t>
  </si>
  <si>
    <t>-123708725</t>
  </si>
  <si>
    <t>40</t>
  </si>
  <si>
    <t>622711522</t>
  </si>
  <si>
    <t>KZS stěn budov pod omítku deskami z polystyrénu EPS NEO tl 120 mm s hmoždinkami s plastovým trnem vč.systémových lišt+probarvená silikonová omítka zrno 2,0mm, MTŽ+zapůjčení+DMTŽ fasádního lešení, zákrývání výplní vnějších otvorů</t>
  </si>
  <si>
    <t>1251463039</t>
  </si>
  <si>
    <t>(2,75+11,95*2+20,235+5,635)*(4,97+1,16-0,5)</t>
  </si>
  <si>
    <t>41</t>
  </si>
  <si>
    <t>622712124</t>
  </si>
  <si>
    <t>KZS stěn budov pod omítku deskami z polystyrénu XPS tl 100 mm s hmoždinkami s plastovým trnem vč.systémových lišt+mozaiková omítka jemnězrnná, MTŽ+zapůjčení+DMTŽ fasádního lešení, zákrývání výplní vnějších otvorů</t>
  </si>
  <si>
    <t>-1180831179</t>
  </si>
  <si>
    <t>"sokl v=0,5m"</t>
  </si>
  <si>
    <t>16,0*0,5*2</t>
  </si>
  <si>
    <t>(36,425*2+0,35*2*7*2+21,5)*0,5</t>
  </si>
  <si>
    <t>(25,475+3,6+1,66)*0,5</t>
  </si>
  <si>
    <t>"stáv.objket"</t>
  </si>
  <si>
    <t>(2,75+11,95*2+20,235)*0,5</t>
  </si>
  <si>
    <t>42</t>
  </si>
  <si>
    <t>622716220</t>
  </si>
  <si>
    <t>KZS stěn budov pod omítku deskami z minerálních vláken s podélnou orientací tl 100 mm s hmoždinami s kovovým trnem vč.systémových lišt+probarvená silikonová omítka zrno 2,0mm, MTŽ+zapůjčení+DMTŽ fasádního lešení, zákrývání výplní vnějších otvorů</t>
  </si>
  <si>
    <t>-217903829</t>
  </si>
  <si>
    <t>16,0*7,3</t>
  </si>
  <si>
    <t>36,425+6,5</t>
  </si>
  <si>
    <t>21,5*3,5+21,5*0,5*2,0</t>
  </si>
  <si>
    <t>36,425*5,25</t>
  </si>
  <si>
    <t>215*0,5+21,5*0,5*2,0</t>
  </si>
  <si>
    <t>24,575*4,5</t>
  </si>
  <si>
    <t>43</t>
  </si>
  <si>
    <t>631311114</t>
  </si>
  <si>
    <t>Mazanina tl do 80 mm z betonu prostého bez zvýšených nároků na prostředí tř. C 16/20 vč. kročejové izolace MV tl.20mm+PE fólie+obvodový dilatační pásek</t>
  </si>
  <si>
    <t>91589762</t>
  </si>
  <si>
    <t>"203-213" (12,03+14,61+22,0+10,41+4,14+2,44+30,9+67,67+5,65+3,52+1,81)*0,059</t>
  </si>
  <si>
    <t>"201,214-226" (66,7+4,2+4,2+5,27+1,92+3,87+11,33+11,75+9,55+24,09+1,62+17,33+3,38+1,62+6,93)*0,07</t>
  </si>
  <si>
    <t>44</t>
  </si>
  <si>
    <t>631311114a</t>
  </si>
  <si>
    <t>Mazanina tl do 80 mm z betonu prostého bez zvýšených nároků na prostředí tř. C 16/20 vč. kročejové izolace EPS 100Z tl.120mm+PE fólie+obvodový dilatační pásek</t>
  </si>
  <si>
    <t>-1725348141</t>
  </si>
  <si>
    <t>"100-120" (7,93+147,16+14,22+23,5+3,88+1,79+34,25+10,41+41,0+9,85+6,76+81,45+3,59+4,2+13,75+5,27+1,93+3,87+11,33+10,38+5,5+10,26+5,5)*0,07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</si>
  <si>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</si>
  <si>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45</t>
  </si>
  <si>
    <t>631311114b</t>
  </si>
  <si>
    <t>Mazanina tl do 80 mm z betonu prostého bez zvýšených nároků na prostředí tř. C 16/20 vč. kročejové izolace XPS tl.80mm+PE fólie+obvodový dilatační pásek</t>
  </si>
  <si>
    <t>-1015904598</t>
  </si>
  <si>
    <t>"121,122" (620,0+62,15)*0,06</t>
  </si>
  <si>
    <t>"123-127" (9,83+2,57+1,17+4,55+8,97)*0,1</t>
  </si>
  <si>
    <t>46</t>
  </si>
  <si>
    <t>632441114</t>
  </si>
  <si>
    <t>Potěr anhydritový samonivelační tl do 49 mm ze suchých směsí vč.systémové podlahové desky pro ÚT, tepelné izolace tl.15mm a dilatačního pásku po obvodu</t>
  </si>
  <si>
    <t>1881853752</t>
  </si>
  <si>
    <t>"201" 66,7</t>
  </si>
  <si>
    <t>"223" 59,73</t>
  </si>
  <si>
    <t>47</t>
  </si>
  <si>
    <t>636311112</t>
  </si>
  <si>
    <t>Kladení dlažby z betonových dlaždic 40x40cm na sucho na terče z umělé hmoty o výšce do 70 mm nebo do písku vč.dodávky betonové vymývané dlažby</t>
  </si>
  <si>
    <t>459995423</t>
  </si>
  <si>
    <t>73,81</t>
  </si>
  <si>
    <t>48</t>
  </si>
  <si>
    <t>636624399</t>
  </si>
  <si>
    <t>Podlaha z PVC čtverců  pro fitness tl 20 mm barevná lepená ve spojích vč.soklu</t>
  </si>
  <si>
    <t>361944651</t>
  </si>
  <si>
    <t>67,67</t>
  </si>
  <si>
    <t>49</t>
  </si>
  <si>
    <t>871171141</t>
  </si>
  <si>
    <t>Montáž potrubí z PE100 SDR 11 otevřený výkop svařovaných na tupo D 40 x 3,7 mm vč.zemních prací, podsypu a obsypu pískem, odvoz přebytečné zemíny na skládku vč.poplatku za skládku, dopojení na rozvod PPR pomocí elektrotvarovek přechod.,revize těsnosti</t>
  </si>
  <si>
    <t>649106243</t>
  </si>
  <si>
    <t>50</t>
  </si>
  <si>
    <t>871275221</t>
  </si>
  <si>
    <t>Kanalizační potrubí z tvrdého PVC-systém KG tuhost třídy SN8 DN125 vč.zemních prací, podsypu a obsypu pískem, odvoz přebytečné zemíny na skládku vč.poplatku za skládku, dopojení na RŠ, revize těsnosti</t>
  </si>
  <si>
    <t>-1154741341</t>
  </si>
  <si>
    <t>11,1+8,9+2,8+6,6*2+8,9+1,5</t>
  </si>
  <si>
    <t>51</t>
  </si>
  <si>
    <t>871315221</t>
  </si>
  <si>
    <t>Kanalizační potrubí z tvrdého PVC-systém KG tuhost třídy SN8 DN150 vč.zemních prací, podsypu a obsypu pískem, odvoz přebytečné zemíny na skládku vč.poplatku za skládku, dopojení na RŠ, revize těsnosti</t>
  </si>
  <si>
    <t>-1671185648</t>
  </si>
  <si>
    <t>25,0+11,0+2,5+5,2+3,0+2,5+16,2+10,3*2</t>
  </si>
  <si>
    <t>52</t>
  </si>
  <si>
    <t>871355221</t>
  </si>
  <si>
    <t>Kanalizační potrubí z tvrdého PVC-systém KG tuhost třídy SN8 DN200 vč.zemních prací, podsypu a obsypu pískem, odvoz přebytečné zemíny na skládku vč.poplatku za skládku, dopojení na RŠ, revize těsnosti</t>
  </si>
  <si>
    <t>-1350924110</t>
  </si>
  <si>
    <t>22,8+12,5+7,0+8,1</t>
  </si>
  <si>
    <t>53</t>
  </si>
  <si>
    <t>871365221</t>
  </si>
  <si>
    <t>Kanalizační potrubí z tvrdého PVC-systém KG tuhost třídy SN8 DN250 vč.zemních prací, podsypu a obsypu pískem, odvoz přebytečné zemíny na skládku vč.poplatku za skládku, dopojení na RŠ, revize těsnosti</t>
  </si>
  <si>
    <t>-1583195138</t>
  </si>
  <si>
    <t>16,2+15,0</t>
  </si>
  <si>
    <t>54</t>
  </si>
  <si>
    <t>871375221</t>
  </si>
  <si>
    <t xml:space="preserve">Kanalizační potrubí z tvrdého PVC-systém KG tuhost třídy SN8 DN300 vč.zemních prací, podsypu a obsypu pískem, odvoz přebytečné zemíny na skládku vč.poplatku za skládku, dopoj.na RŠ či stávaj.řad spojkou DN300, revize těsnosti, zapravení komunik </t>
  </si>
  <si>
    <t>308354528</t>
  </si>
  <si>
    <t>3,0+19,5+9,0</t>
  </si>
  <si>
    <t>55</t>
  </si>
  <si>
    <t>894215112</t>
  </si>
  <si>
    <t>Šachtice domovní kanalizační obestavěný prostor do 5 m3 se stěnami z betonu s poklopem vzduchotěsným pro zabetonování a položení keramické dlažby</t>
  </si>
  <si>
    <t>2036302746</t>
  </si>
  <si>
    <t>1,5*1,2*1,2</t>
  </si>
  <si>
    <t>56</t>
  </si>
  <si>
    <t>894811263</t>
  </si>
  <si>
    <t>Revizní šachta z PVC systém RV typ pravý/přímý/levý, DN 425/125,150,200 tlak 40 t vč. prodloužení, teleskopického nástavce a poklopu 40t</t>
  </si>
  <si>
    <t>kus</t>
  </si>
  <si>
    <t>-540345699</t>
  </si>
  <si>
    <t>57</t>
  </si>
  <si>
    <t>894812314</t>
  </si>
  <si>
    <t>Revizní a čistící šachta z PP typ DN 600/150 šachtové dno vč. prodloužení, teleskopického nástavce a poklopu 40t</t>
  </si>
  <si>
    <t>924024549</t>
  </si>
  <si>
    <t>"SŠ1-SŠ5" 5</t>
  </si>
  <si>
    <t>58</t>
  </si>
  <si>
    <t>894812328</t>
  </si>
  <si>
    <t>Revizní a čistící šachta z PP typ DN 600/315 šachtové dno vč. prodloužení, teleskopického nástavce a poklopu 40t</t>
  </si>
  <si>
    <t>2143196678</t>
  </si>
  <si>
    <t>59</t>
  </si>
  <si>
    <t>894812422</t>
  </si>
  <si>
    <t>Revizní a čistící šachta z PP typ DN 1000/315 šachtové dno sběrné vč. prodloužení, teleskopického nástavce a poklopu 40t</t>
  </si>
  <si>
    <t>-1709791113</t>
  </si>
  <si>
    <t>60</t>
  </si>
  <si>
    <t>895170201</t>
  </si>
  <si>
    <t>Drenážní šachta z PP šachtové dno  DN 400 usazovací prostor 35 l vč.šachtového prodloužení, teleskopického nástavce+pochůzí poklop</t>
  </si>
  <si>
    <t>-1827901720</t>
  </si>
  <si>
    <t>61</t>
  </si>
  <si>
    <t>895941111</t>
  </si>
  <si>
    <t>Zřízení vpusti kanalizační uliční z betonových dílců typ UV-50 normální vč.dodávky prefabrikovaných dílců UV+litinová mříž s rámem 500x500 mm, D400</t>
  </si>
  <si>
    <t>-1229724078</t>
  </si>
  <si>
    <t>62</t>
  </si>
  <si>
    <t>895971113</t>
  </si>
  <si>
    <t>Zasakovací box z polypropylenu PP bez revize pro vsakování jednořadová galerie objemu do 20 m3 vč. zemních prací, podsypu a obsypu pískem, obalení geotextílií, odvětrávací dren, dopojení na kanalizacií, podsypu a obsypu pískem, odvoz přebytečné zemniny na</t>
  </si>
  <si>
    <t>soubor</t>
  </si>
  <si>
    <t>-1867503767</t>
  </si>
  <si>
    <t>"vsak 10,7m3" 1</t>
  </si>
  <si>
    <t>63</t>
  </si>
  <si>
    <t>895971114</t>
  </si>
  <si>
    <t>Zasakovací box z polypropylenu PP bez revize pro vsakování jednořadová galerie objemu do 55 m3 vč. zemních prací, podsypu a obsypu pískem, obalení geotextílií, odvětrávací dren, dopojení na kanalizacií, podsypu a obsypu pískem, odvoz přebytečné zemniny na</t>
  </si>
  <si>
    <t>340026008</t>
  </si>
  <si>
    <t>"vsak 53,6m3" 1</t>
  </si>
  <si>
    <t>64</t>
  </si>
  <si>
    <t>895979001</t>
  </si>
  <si>
    <t>D+MTŽ odlučovače ropných látek vč. zemních prací, podsypu a obsypu pískem, odvoz přebytečné zemniny na skládku+poplatek za skládku</t>
  </si>
  <si>
    <t>-477031131</t>
  </si>
  <si>
    <t>65</t>
  </si>
  <si>
    <t>9-001</t>
  </si>
  <si>
    <t>D+MTŽ hasicích přístrojů s hasicí schopností 21A na stěnu vč.orámování linkou š=50mm okolo červenou barvou</t>
  </si>
  <si>
    <t>-1896375619</t>
  </si>
  <si>
    <t>66</t>
  </si>
  <si>
    <t>952901111</t>
  </si>
  <si>
    <t>Vyčištění budov bytové a občanské výstavby při výšce podlaží do 4 m</t>
  </si>
  <si>
    <t>423051875</t>
  </si>
  <si>
    <t>"1.NP" 1371,45</t>
  </si>
  <si>
    <t>"2.NP" 416,92</t>
  </si>
  <si>
    <t>67</t>
  </si>
  <si>
    <t>953312115</t>
  </si>
  <si>
    <t>Vložky do svislých dilatačních spár z fasádních polystyrénových desek tl 50 mm</t>
  </si>
  <si>
    <t>-770027416</t>
  </si>
  <si>
    <t>"zdivo starý objektxnový" 21,5*(7,25-1,0)</t>
  </si>
  <si>
    <t>68</t>
  </si>
  <si>
    <t>953312125</t>
  </si>
  <si>
    <t>Vložky do svislých dilatačních spár z extrudovaných polystyrénových desek tl 50 mm</t>
  </si>
  <si>
    <t>-1940666946</t>
  </si>
  <si>
    <t>"základ starý objektxnový" 21,5*2,0</t>
  </si>
  <si>
    <t>69</t>
  </si>
  <si>
    <t>962031133</t>
  </si>
  <si>
    <t>Bourání příček z cihel pálených na MVC tl do 150 mm vč. manipulace se sutí, odvoz na skládku a poplatku za skládku</t>
  </si>
  <si>
    <t>863110729</t>
  </si>
  <si>
    <t>"pro rohu" 0,65*3,6</t>
  </si>
  <si>
    <t>70</t>
  </si>
  <si>
    <t>962032230</t>
  </si>
  <si>
    <t>Bourání zdiva z cihel pálených nebo vápenopískových na MV nebo MVC vč. manipulace se sutí, odvoz na skládku a poplatku za skládku</t>
  </si>
  <si>
    <t>-1346154422</t>
  </si>
  <si>
    <t>"pro rohu" 0,65*3,6*0,3</t>
  </si>
  <si>
    <t>"otvor 1,35x2,1 - 2ks" 1,35*2,1*0,45+0,5*2,1*0,45</t>
  </si>
  <si>
    <t>71</t>
  </si>
  <si>
    <t>965042231</t>
  </si>
  <si>
    <t>Bourání podkladů pod dlažby nebo mazanin betonových nebo z litého asfaltu tl přes 100 mm pl do 4 m2 vč. manipulace se sutí, odvoz na skládku a poplatku za skládku</t>
  </si>
  <si>
    <t>-1728961057</t>
  </si>
  <si>
    <t>"203-213" (12,03+14,61+22,0+10,41+4,14+2,44+30,9+67,67+5,65+3,52+1,81)*0,15</t>
  </si>
  <si>
    <t>72</t>
  </si>
  <si>
    <t>968062246</t>
  </si>
  <si>
    <t>Vybourání dřevěných rámů oken jednoduchých včetně křídel  vč.vni patrapetu, manipulace se sutí, odvoz na skládku a poplatku za skládku</t>
  </si>
  <si>
    <t>-1943795347</t>
  </si>
  <si>
    <t>"1,17x2,38" 1,17*2,38*7</t>
  </si>
  <si>
    <t>"2,08x1,47" 2,08*1,47*2</t>
  </si>
  <si>
    <t>"2x2,09*1,44+,097*2,34" (2*2,09*1,47+0,97*2,034)</t>
  </si>
  <si>
    <t>73</t>
  </si>
  <si>
    <t>968062455</t>
  </si>
  <si>
    <t>Vybourání dřevěných dveřních zárubní pl do 2 m2 vč.prahu, manipulace se sutí, odvoz na skládku a poplatku za skládku</t>
  </si>
  <si>
    <t>-470555768</t>
  </si>
  <si>
    <t>"0,8x2,0" 0,8*2,0*3</t>
  </si>
  <si>
    <t>74</t>
  </si>
  <si>
    <t>968062456</t>
  </si>
  <si>
    <t>Vybourání dřevěných dveřních zárubní pl přes 2 m2 vč.prahu, vyvěšení křídel, manipulace se sutí, odvoz na skládku a poplatku za skládku</t>
  </si>
  <si>
    <t>1285817736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</si>
  <si>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</si>
  <si>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</si>
  <si>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</si>
  <si>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</si>
  <si>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</si>
  <si>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</si>
  <si>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75</t>
  </si>
  <si>
    <t>978015391</t>
  </si>
  <si>
    <t>Otlučení vnější vápenné nebo vápenocementové vnější omítky stupně členitosti 1 a 2 rozsahu do 100% vč. manipulace se sutí, odvoz na skládku a poplatku za skládku</t>
  </si>
  <si>
    <t>-709732268</t>
  </si>
  <si>
    <t>76</t>
  </si>
  <si>
    <t>985131111</t>
  </si>
  <si>
    <t>Očištění ploch stěn, rubu kleneb a podlah tlakovou vodou</t>
  </si>
  <si>
    <t>-117767438</t>
  </si>
  <si>
    <t>(2,75+11,95*2+20,235)*(4,97+1,16)</t>
  </si>
  <si>
    <t>(2,75+11,095*2+20,235+5,635)*(0,3+0,35)</t>
  </si>
  <si>
    <t>77</t>
  </si>
  <si>
    <t>998011002</t>
  </si>
  <si>
    <t>Přesun hmot pro budovy zděné v do 12 m</t>
  </si>
  <si>
    <t>-294951436</t>
  </si>
  <si>
    <t>78</t>
  </si>
  <si>
    <t>711471053</t>
  </si>
  <si>
    <t>Provedení vodorovné izolace proti tlakové vodě termoplasty fólií z nízkolehčeného PE vč.dodávky hydroizolační PVC fólie tl.2,0mm, podkladní a ochranné geotextílie 300g/m2</t>
  </si>
  <si>
    <t>-1432346495</t>
  </si>
  <si>
    <t>16,0*21,5</t>
  </si>
  <si>
    <t>36,425*21,5</t>
  </si>
  <si>
    <t>25,475*9,5</t>
  </si>
  <si>
    <t>79</t>
  </si>
  <si>
    <t>711472053</t>
  </si>
  <si>
    <t>Provedení svislé izolace proti tlakové vodě termoplasty fólií z nízkolehčeného PE vč.dodávky hydroizolační PVC fólie tl.2,0mm, podkladní a ochranné geotextílie 300g/m2</t>
  </si>
  <si>
    <t>-577866915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</si>
  <si>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</si>
  <si>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</si>
  <si>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</si>
  <si>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</si>
  <si>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</si>
  <si>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</si>
  <si>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</si>
  <si>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80</t>
  </si>
  <si>
    <t>712999001</t>
  </si>
  <si>
    <t>D+MTŽ krytina střechy - záklop OSB tl.25mmP+D, parotěsný SBS asfalt.pás samolepící, tepelná izolace PIR tl.250mm, kotevná střešní PVC fólie vč. systémového oplechování, protisněhových zábran</t>
  </si>
  <si>
    <t>-58207626</t>
  </si>
  <si>
    <t>12,5*36,7*2</t>
  </si>
  <si>
    <t>81</t>
  </si>
  <si>
    <t>712999002</t>
  </si>
  <si>
    <t>D+MTŽ krytina střechy - spádový pěnobeton, parotěsný asfalt.pás s AL vložkou, tepelná izolace s nakašírovaným asfalt.pásem tl.260mm, modifikovaný asfaltový pás tl.5,0 mm, systémové oplechování</t>
  </si>
  <si>
    <t>-1091040281</t>
  </si>
  <si>
    <t>"krček" 16,0*21,5</t>
  </si>
  <si>
    <t>82</t>
  </si>
  <si>
    <t>712999003</t>
  </si>
  <si>
    <t>D+MTŽ krytina střechy - spádový pěnobeton, parotěsný asfalt.pás s AL vložkou, tepelná izolace s nakašírovaným asfalt.pásem tl.260mm, modifikovaný asfaltový pás tl.5,0 mm, plošná dlažba na výškově stavitelné terče, systémové oplechování</t>
  </si>
  <si>
    <t>2000712325</t>
  </si>
  <si>
    <t>"přístavek" 25,475*9,5</t>
  </si>
  <si>
    <t>83</t>
  </si>
  <si>
    <t>712999004</t>
  </si>
  <si>
    <t>D+MTŽ krytina střechy - palubkky P+D tl.25mm vč.povrchové úpravy, podkladní asfalt. modifikovaný pás samolepící přikotvený, modifikovaný asfaltový pás tl.5,0 mm, systémové oplechování Pz plechem s povrchovou úpravou</t>
  </si>
  <si>
    <t>419152253</t>
  </si>
  <si>
    <t>4,38*4,95*2</t>
  </si>
  <si>
    <t>84</t>
  </si>
  <si>
    <t>713121121</t>
  </si>
  <si>
    <t>Montáž izolace tepelné podlah volně kladenými rohožemi, pásy, dílci, deskami 2 vrstvy vč.dodávky minerální vaty tl.120+140mm, diruzní fólie</t>
  </si>
  <si>
    <t>-1032740527</t>
  </si>
  <si>
    <t>5,15*5,8</t>
  </si>
  <si>
    <t>3,5*5,8</t>
  </si>
  <si>
    <t>85</t>
  </si>
  <si>
    <t>713131141</t>
  </si>
  <si>
    <t>Montáž izolace tepelné stěn a základů lepením celoplošně rohoží, pásů, dílců vč. dodávky desek XPS tl.100mm, nopová fólie N20+odvětrávací lišta PVC</t>
  </si>
  <si>
    <t>-624068526</t>
  </si>
  <si>
    <t>"pod úrovní terénu"</t>
  </si>
  <si>
    <t>16,0*0,5+16,0*(2,1-0,5)*0,5</t>
  </si>
  <si>
    <t>(36,425+0,35*2*7)*2,1+(36,425+0,35*2*7)*(4,7-2,1)*0,5</t>
  </si>
  <si>
    <t>(36,425+0,35*2*7)*4,0</t>
  </si>
  <si>
    <t>(9,5+25,475)*4,2</t>
  </si>
  <si>
    <t>(3,66+1,66+25,475)*1,25</t>
  </si>
  <si>
    <t>86</t>
  </si>
  <si>
    <t>720555512</t>
  </si>
  <si>
    <t>Zednické přípomoce - sekání drážek, bourání prostupů, zapravení prostupů a drážek vč.dodávky materiálu</t>
  </si>
  <si>
    <t>hod</t>
  </si>
  <si>
    <t>1171736150</t>
  </si>
  <si>
    <t>87</t>
  </si>
  <si>
    <t>721173315</t>
  </si>
  <si>
    <t>Potrubí kanalizační plastové dešťové systém KG DN 110 vč.zemních prací, podsypu a obsypu pískem, odvoz přebytečné zemíny na skládku vč.poplatku za skládku</t>
  </si>
  <si>
    <t>-614128933</t>
  </si>
  <si>
    <t>7,5+2,4+8,9</t>
  </si>
  <si>
    <t>8,2*5</t>
  </si>
  <si>
    <t>1,0*3</t>
  </si>
  <si>
    <t>88</t>
  </si>
  <si>
    <t>721173316</t>
  </si>
  <si>
    <t>Potrubí kanalizační plastové dešťové systém KG DN 125 vč.zemních prací, podsypu a obsypu pískem, odvoz přebytečné zemíny na skládku vč.poplatku za skládku</t>
  </si>
  <si>
    <t>1869123378</t>
  </si>
  <si>
    <t>7,5+6,5+1,0*2</t>
  </si>
  <si>
    <t>89</t>
  </si>
  <si>
    <t>721173317</t>
  </si>
  <si>
    <t>Potrubí kanalizační plastové dešťové systém KG DN 160 vč.zemních prací, podsypu a obsypu pískem, odvoz přebytečné zemíny na skládku vč.poplatku za skládku</t>
  </si>
  <si>
    <t>1137713940</t>
  </si>
  <si>
    <t>25,5</t>
  </si>
  <si>
    <t>90</t>
  </si>
  <si>
    <t>721173400</t>
  </si>
  <si>
    <t>Potrubí kanalizační plastové svodné systém KG DN 70 vč.zemních prací, podsypu a obsypu pískem, odvoz přebytečné zemíny na skládku vč.poplatku za skládku</t>
  </si>
  <si>
    <t>-690952718</t>
  </si>
  <si>
    <t>1,0+1,0</t>
  </si>
  <si>
    <t>1,2*1,0</t>
  </si>
  <si>
    <t>91</t>
  </si>
  <si>
    <t>721173401</t>
  </si>
  <si>
    <t>Potrubí kanalizační plastové svodné systém KG DN 100 vč.zemních prací, podsypu a obsypu pískem, odvoz přebytečné zemíny na skládku vč.poplatku za skládku</t>
  </si>
  <si>
    <t>-1116010383</t>
  </si>
  <si>
    <t>11,0+1,0</t>
  </si>
  <si>
    <t>2,0+1,0</t>
  </si>
  <si>
    <t>1,6+1,0</t>
  </si>
  <si>
    <t>2,6+1,0</t>
  </si>
  <si>
    <t>7,2+1,0*2</t>
  </si>
  <si>
    <t>92</t>
  </si>
  <si>
    <t>721173402</t>
  </si>
  <si>
    <t>Potrubí kanalizační plastové svodné systém KG DN 125 vč.zemních prací, podsypu a obsypu pískem, odvoz přebytečné zemíny na skládku vč.poplatku za skládku</t>
  </si>
  <si>
    <t>-1536714679</t>
  </si>
  <si>
    <t>14,9+1,0</t>
  </si>
  <si>
    <t>6,2+1,0</t>
  </si>
  <si>
    <t>1,7+4,5</t>
  </si>
  <si>
    <t>93</t>
  </si>
  <si>
    <t>721173403</t>
  </si>
  <si>
    <t>Potrubí kanalizační plastové svodné systém KG DN 150 vč.zemních prací, podsypu a obsypu pískem, odvoz přebytečné zemíny na skládku vč.poplatku za skládku</t>
  </si>
  <si>
    <t>161878413</t>
  </si>
  <si>
    <t>19,0+14,3+20,6+23,5</t>
  </si>
  <si>
    <t>5,9+1,0</t>
  </si>
  <si>
    <t>0,8+1,0</t>
  </si>
  <si>
    <t>94</t>
  </si>
  <si>
    <t>721174042</t>
  </si>
  <si>
    <t>Potrubí kanalizační z PP připojovací systém HT DN 40</t>
  </si>
  <si>
    <t>-1744406011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</si>
  <si>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</si>
  <si>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</si>
  <si>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</si>
  <si>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</si>
  <si>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</si>
  <si>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</si>
  <si>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</si>
  <si>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</si>
  <si>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95</t>
  </si>
  <si>
    <t>721174043</t>
  </si>
  <si>
    <t>Potrubí kanalizační z PP připojovací systém HT DN 50</t>
  </si>
  <si>
    <t>-1197384818</t>
  </si>
  <si>
    <t>1,4+0,8</t>
  </si>
  <si>
    <t>1,7+0,5+1,8+3,0+0,5*2</t>
  </si>
  <si>
    <t>1,0*2+0,5+0,8+1,6</t>
  </si>
  <si>
    <t>"dřez" 0,3*5</t>
  </si>
  <si>
    <t>"pisoár" 0,1*11</t>
  </si>
  <si>
    <t>"sprcha" 0,25*2</t>
  </si>
  <si>
    <t>96</t>
  </si>
  <si>
    <t>721174044</t>
  </si>
  <si>
    <t>Potrubí kanalizační z PP připojovací systém HT DN 70</t>
  </si>
  <si>
    <t>650679045</t>
  </si>
  <si>
    <t>0,5+1,0+1,0</t>
  </si>
  <si>
    <t>1,0+2,0+1,0+1,5</t>
  </si>
  <si>
    <t>4,0*7</t>
  </si>
  <si>
    <t>2,5</t>
  </si>
  <si>
    <t>97</t>
  </si>
  <si>
    <t>721174045</t>
  </si>
  <si>
    <t>Potrubí kanalizační z PP připojovací systém HT DN 100</t>
  </si>
  <si>
    <t>-1637874849</t>
  </si>
  <si>
    <t>0,5+1,0+1,0+3,0</t>
  </si>
  <si>
    <t>2,0+0,5</t>
  </si>
  <si>
    <t>3,6+0,5+0,5+0,8</t>
  </si>
  <si>
    <t>4,0*5</t>
  </si>
  <si>
    <t>3,0+3,6+0,6</t>
  </si>
  <si>
    <t>98</t>
  </si>
  <si>
    <t>341013382</t>
  </si>
  <si>
    <t>"WC" 0,25*12</t>
  </si>
  <si>
    <t>"WC invalidní" 0,25*1</t>
  </si>
  <si>
    <t>"výlevka" 0,25*2</t>
  </si>
  <si>
    <t>99</t>
  </si>
  <si>
    <t>721174062</t>
  </si>
  <si>
    <t>Potrubí kanalizační z PP větrací systém HT DN 75</t>
  </si>
  <si>
    <t>183032262</t>
  </si>
  <si>
    <t>4,0*2</t>
  </si>
  <si>
    <t>100</t>
  </si>
  <si>
    <t>721174063</t>
  </si>
  <si>
    <t>Potrubí kanalizační z PP větrací systém HT DN 110</t>
  </si>
  <si>
    <t>-968721770</t>
  </si>
  <si>
    <t>4,0*4</t>
  </si>
  <si>
    <t>9,2</t>
  </si>
  <si>
    <t>101</t>
  </si>
  <si>
    <t>721194103</t>
  </si>
  <si>
    <t>Vyvedení a upevnění odpadních výpustek DN 40</t>
  </si>
  <si>
    <t>-29394087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</si>
  <si>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</si>
  <si>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</si>
  <si>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</si>
  <si>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</si>
  <si>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</si>
  <si>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</si>
  <si>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102</t>
  </si>
  <si>
    <t>721194105</t>
  </si>
  <si>
    <t>Vyvedení a upevnění odpadních výpustek DN 50</t>
  </si>
  <si>
    <t>770569482</t>
  </si>
  <si>
    <t>"dřez" 5</t>
  </si>
  <si>
    <t>"pisoár" 11</t>
  </si>
  <si>
    <t>"sprcha" 2</t>
  </si>
  <si>
    <t>103</t>
  </si>
  <si>
    <t>721194109</t>
  </si>
  <si>
    <t>Vyvedení a upevnění odpadních výpustek DN 100</t>
  </si>
  <si>
    <t>-766672409</t>
  </si>
  <si>
    <t>"WC" 22</t>
  </si>
  <si>
    <t>"WC invalidní" 3</t>
  </si>
  <si>
    <t>"výlevka" 3</t>
  </si>
  <si>
    <t>104</t>
  </si>
  <si>
    <t>721226521</t>
  </si>
  <si>
    <t>Zápachová uzávěrka nástěnná pro pračku a myčku DN 40</t>
  </si>
  <si>
    <t>564087558</t>
  </si>
  <si>
    <t>"myčka" 1</t>
  </si>
  <si>
    <t>"kondenzát od plynového kondenzačního kotle" 3</t>
  </si>
  <si>
    <t>105</t>
  </si>
  <si>
    <t>721233192</t>
  </si>
  <si>
    <t>Střešní vtok polypropylen PP pro ploché střechy svislý odtok DN 110 vyhřívaný</t>
  </si>
  <si>
    <t>-125229335</t>
  </si>
  <si>
    <t>106</t>
  </si>
  <si>
    <t>721273152</t>
  </si>
  <si>
    <t>Hlavice ventilační polypropylen PP DN 75</t>
  </si>
  <si>
    <t>838554791</t>
  </si>
  <si>
    <t>107</t>
  </si>
  <si>
    <t>721273153</t>
  </si>
  <si>
    <t>Hlavice ventilační polypropylen PP DN 110</t>
  </si>
  <si>
    <t>-434915023</t>
  </si>
  <si>
    <t>108</t>
  </si>
  <si>
    <t>721281012</t>
  </si>
  <si>
    <t>Čistící kus DN100</t>
  </si>
  <si>
    <t>1236962060</t>
  </si>
  <si>
    <t>109</t>
  </si>
  <si>
    <t>721281013</t>
  </si>
  <si>
    <t>Čistící kus DN150</t>
  </si>
  <si>
    <t>1910369453</t>
  </si>
  <si>
    <t>"splašková" 1</t>
  </si>
  <si>
    <t>"dešťová" 1</t>
  </si>
  <si>
    <t>110</t>
  </si>
  <si>
    <t>721290111</t>
  </si>
  <si>
    <t>Zkouška těsnosti potrubí kanalizace vodou do DN 125</t>
  </si>
  <si>
    <t>114754928</t>
  </si>
  <si>
    <t>3,2+30,4+32,9</t>
  </si>
  <si>
    <t>25,2+18,2+38,5+40,6</t>
  </si>
  <si>
    <t>111</t>
  </si>
  <si>
    <t>721290112</t>
  </si>
  <si>
    <t>Zkouška těsnosti potrubí kanalizace vodou do DN 200</t>
  </si>
  <si>
    <t>1110943786</t>
  </si>
  <si>
    <t>89,7</t>
  </si>
  <si>
    <t>112</t>
  </si>
  <si>
    <t>721300922</t>
  </si>
  <si>
    <t>Pročištění svodů ležatých do DN 300</t>
  </si>
  <si>
    <t>243535308</t>
  </si>
  <si>
    <t>"stávající přípojka kanalizace" 20</t>
  </si>
  <si>
    <t>113</t>
  </si>
  <si>
    <t>720279004</t>
  </si>
  <si>
    <t>Kotvící materiál do zdiva, stropu (příchytky, objímky atd.)</t>
  </si>
  <si>
    <t>ks</t>
  </si>
  <si>
    <t>-1331373818</t>
  </si>
  <si>
    <t>114</t>
  </si>
  <si>
    <t>998721203</t>
  </si>
  <si>
    <t>Přesun hmot procentní pro vnitřní kanalizace v objektech v do 24 m</t>
  </si>
  <si>
    <t>%</t>
  </si>
  <si>
    <t>-423913575</t>
  </si>
  <si>
    <t>115</t>
  </si>
  <si>
    <t>998721292</t>
  </si>
  <si>
    <t>Příplatek k přesunu hmot procentní 721 za zvětšený přesun do 100 m</t>
  </si>
  <si>
    <t>-768866645</t>
  </si>
  <si>
    <t>116</t>
  </si>
  <si>
    <t>722174001</t>
  </si>
  <si>
    <t>Potrubí vodovodní plastové PPR svar polyfuze PN 16 D 16 x 2,2 mm vč.tepelné izolace pěnovou PE tl.13mm</t>
  </si>
  <si>
    <t>-372310144</t>
  </si>
  <si>
    <t>12,5+1,9+3,0+1,5+1,5+1,4</t>
  </si>
  <si>
    <t>2,0*7</t>
  </si>
  <si>
    <t>1,0+0,8+8,4</t>
  </si>
  <si>
    <t>2,1+15</t>
  </si>
  <si>
    <t>0,3*4</t>
  </si>
  <si>
    <t>2,1*1,0</t>
  </si>
  <si>
    <t>117</t>
  </si>
  <si>
    <t>722174002</t>
  </si>
  <si>
    <t>Potrubí vodovodní plastové PPR svar polyfuze PN 16 D 20 x 2,8 mm vč.tepelné izolace pěnovou PE tl.13mm</t>
  </si>
  <si>
    <t>478801346</t>
  </si>
  <si>
    <t>2,0+1,9</t>
  </si>
  <si>
    <t>7,1+2,1</t>
  </si>
  <si>
    <t>1,6+1,2</t>
  </si>
  <si>
    <t>1,2+1,2</t>
  </si>
  <si>
    <t>6,5+1,75+6,1+2,1+1,0+1,7+2,4</t>
  </si>
  <si>
    <t>118</t>
  </si>
  <si>
    <t>722174003</t>
  </si>
  <si>
    <t>Potrubí vodovodní plastové PPR svar polyfuze PN 16 D 25 x 3,5 mm vč.tepelné izolace pěnovou PE tl.20mm</t>
  </si>
  <si>
    <t>351812032</t>
  </si>
  <si>
    <t>15,3+1,5+4,8</t>
  </si>
  <si>
    <t>1,75+5,0+2,1</t>
  </si>
  <si>
    <t>119</t>
  </si>
  <si>
    <t>722174004</t>
  </si>
  <si>
    <t>Potrubí vodovodní plastové PPR svar polyfuze PN 16 D 32 x 4,4 mm vč.tepelné izolace pěnovou PE tl.20mm</t>
  </si>
  <si>
    <t>-183821602</t>
  </si>
  <si>
    <t>2,9+5,0</t>
  </si>
  <si>
    <t>120</t>
  </si>
  <si>
    <t>722174005</t>
  </si>
  <si>
    <t>Potrubí vodovodní plastové PPR svar polyfuze PN 16 D 40 x 5,5 mm vč.tepelné izolace pěnovou PE tl.25mm</t>
  </si>
  <si>
    <t>815422504</t>
  </si>
  <si>
    <t>1,8+5,5</t>
  </si>
  <si>
    <t>5,0</t>
  </si>
  <si>
    <t>121</t>
  </si>
  <si>
    <t>722174006</t>
  </si>
  <si>
    <t>Potrubí vodovodní plastové PPR svar polyfuze PN 16 D 50 x 6,9 mm vč.tepelné izolace pěnovou PE tl.25mm</t>
  </si>
  <si>
    <t>592122956</t>
  </si>
  <si>
    <t>5,2+5,5+13,2+31,0+1,5</t>
  </si>
  <si>
    <t>2,5+3,0+35,0+8,1+1,0</t>
  </si>
  <si>
    <t>7,0</t>
  </si>
  <si>
    <t>122</t>
  </si>
  <si>
    <t>722174021</t>
  </si>
  <si>
    <t>Potrubí vodovodní plastové PPR-AL-PPR (stabi) svar polyfuze PN 20 D 16 x 2,8 mm vč.tepelné izolace pěnovou PE tl.13mm</t>
  </si>
  <si>
    <t>124037435</t>
  </si>
  <si>
    <t>12,5+1,9+0,5+2,0+6,0+0,5</t>
  </si>
  <si>
    <t>2,0*4</t>
  </si>
  <si>
    <t>4,5+1,2+1,4</t>
  </si>
  <si>
    <t>8,4+9,0+1,0+1,2+2,1*12+1,5*2</t>
  </si>
  <si>
    <t>1,2*2,1</t>
  </si>
  <si>
    <t>123</t>
  </si>
  <si>
    <t>722174022</t>
  </si>
  <si>
    <t>Potrubí vodovodní plastové PPR-Al-PPR (stabi) svar polyfuze PN 20 D 20 x 3,4 mm vč.tepelné izolace pěnovou PE tl.13mm</t>
  </si>
  <si>
    <t>520927157</t>
  </si>
  <si>
    <t>7,4+7,1+1,2+1,5+1,2+3,3+1,0*2</t>
  </si>
  <si>
    <t>1,6+1,2+1,9+1,6+2,0</t>
  </si>
  <si>
    <t>3,4+0,25*4</t>
  </si>
  <si>
    <t>2,7+8,1*2+1,0*3+1,2</t>
  </si>
  <si>
    <t>124</t>
  </si>
  <si>
    <t>722174023</t>
  </si>
  <si>
    <t>Potrubí vodovodní plastové PPR-AL-PPR (stabi) svar polyfuze PN 20 D 25 x 4,2 mm vč.tepelné izolace pěnovou PE tl.20mm</t>
  </si>
  <si>
    <t>1125594085</t>
  </si>
  <si>
    <t>2,7+4,9+5,9+2,7</t>
  </si>
  <si>
    <t>2,0+9,3*2+5,0*2</t>
  </si>
  <si>
    <t>125</t>
  </si>
  <si>
    <t>722174024</t>
  </si>
  <si>
    <t>Potrubí vodovodní plastové PPR-AL-PPR svar polyfuze PN 20 D 32 x5,4 mm vč.tepelné izolace pěnovou PE tl.20mm</t>
  </si>
  <si>
    <t>1465038871</t>
  </si>
  <si>
    <t>3,5+5,0</t>
  </si>
  <si>
    <t>9,2*2+1,5</t>
  </si>
  <si>
    <t>126</t>
  </si>
  <si>
    <t>722174025</t>
  </si>
  <si>
    <t>Potrubí vodovodní plastové PPR-Al-PPR (stabi) svar polyfuze PN 20 D 40 x 6,7 mm vč.tepelné izolace pěnovou PE tl.25mm</t>
  </si>
  <si>
    <t>83367322</t>
  </si>
  <si>
    <t>16,9*2+2,1*2</t>
  </si>
  <si>
    <t>2,0</t>
  </si>
  <si>
    <t>127</t>
  </si>
  <si>
    <t>722190401</t>
  </si>
  <si>
    <t>Vyvedení a upevnění vodovodních výpustku</t>
  </si>
  <si>
    <t>-2033675806</t>
  </si>
  <si>
    <t>"umývadlo" 9*2</t>
  </si>
  <si>
    <t>"umývadlo invalidní" 3*2</t>
  </si>
  <si>
    <t>"dvojumývadlo" 2*2*4</t>
  </si>
  <si>
    <t>"dřez" 3*2</t>
  </si>
  <si>
    <t>"výlevka" 2*3</t>
  </si>
  <si>
    <t>128</t>
  </si>
  <si>
    <t>722231086</t>
  </si>
  <si>
    <t>Ventil zpětný G 6/4 PN 16 do 90°C</t>
  </si>
  <si>
    <t>-999605381</t>
  </si>
  <si>
    <t>129</t>
  </si>
  <si>
    <t>722231120</t>
  </si>
  <si>
    <t>Ventil výtokový pod omítku G 3/4 se dvěma závity</t>
  </si>
  <si>
    <t>157023728</t>
  </si>
  <si>
    <t>130</t>
  </si>
  <si>
    <t>722231122</t>
  </si>
  <si>
    <t>Ventil výtokový pod omítku G 6/4 se dvěma závity</t>
  </si>
  <si>
    <t>-1775487246</t>
  </si>
  <si>
    <t>131</t>
  </si>
  <si>
    <t>722231254</t>
  </si>
  <si>
    <t>Ventil pojistný mosazný G 6/4 PN 6 do 100°C k bojleru s vnitřním x vnějším závitem</t>
  </si>
  <si>
    <t>425401040</t>
  </si>
  <si>
    <t>132</t>
  </si>
  <si>
    <t>722232043</t>
  </si>
  <si>
    <t>Kohout kulový přímý G 1/2 PN 42 do 185°C vnitřní závit</t>
  </si>
  <si>
    <t>442919162</t>
  </si>
  <si>
    <t>133</t>
  </si>
  <si>
    <t>722232045</t>
  </si>
  <si>
    <t>Kohout kulový přímý G 1 PN 42 do 185°C vnitřní závit</t>
  </si>
  <si>
    <t>1581748743</t>
  </si>
  <si>
    <t>8+1</t>
  </si>
  <si>
    <t>134</t>
  </si>
  <si>
    <t>722232046</t>
  </si>
  <si>
    <t>Kohout kulový přímý G 5/4 PN 42 do 185°C vnitřní závit</t>
  </si>
  <si>
    <t>1979781786</t>
  </si>
  <si>
    <t>135</t>
  </si>
  <si>
    <t>1980902415</t>
  </si>
  <si>
    <t>136</t>
  </si>
  <si>
    <t>722232047</t>
  </si>
  <si>
    <t>Kohout kulový přímý G 6/4 PN 42 do 185°C vnitřní závit</t>
  </si>
  <si>
    <t>1947259461</t>
  </si>
  <si>
    <t>137</t>
  </si>
  <si>
    <t>722234267</t>
  </si>
  <si>
    <t>Filtr mosazný G 6/4 PN 16 do 120°C s 2x vnitřním závitem</t>
  </si>
  <si>
    <t>-562404493</t>
  </si>
  <si>
    <t>138</t>
  </si>
  <si>
    <t>722250143</t>
  </si>
  <si>
    <t>Hydrantový systém s tvarově stálou hadicí D 25 x 30 m prosklený</t>
  </si>
  <si>
    <t>1063986830</t>
  </si>
  <si>
    <t>139</t>
  </si>
  <si>
    <t>722269004</t>
  </si>
  <si>
    <t>Drobný instalační materiál (příchytky, objímky, konzoly atd.)</t>
  </si>
  <si>
    <t>1718838362</t>
  </si>
  <si>
    <t>140</t>
  </si>
  <si>
    <t>722270104</t>
  </si>
  <si>
    <t>Sestava vodoměrová závitová G 6/4</t>
  </si>
  <si>
    <t>-1251446033</t>
  </si>
  <si>
    <t>141</t>
  </si>
  <si>
    <t>722290226</t>
  </si>
  <si>
    <t>Zkouška těsnosti vodovodního potrubí do DN 50</t>
  </si>
  <si>
    <t>-1016871373</t>
  </si>
  <si>
    <t>66,4+39,85+30,45+7,9+12,3+113,0</t>
  </si>
  <si>
    <t>88,82+59,5+46,8+28,4+40,0</t>
  </si>
  <si>
    <t>142</t>
  </si>
  <si>
    <t>722290234</t>
  </si>
  <si>
    <t>Proplach a dezinfekce vodovodního potrubí do DN 80</t>
  </si>
  <si>
    <t>-960869946</t>
  </si>
  <si>
    <t>143</t>
  </si>
  <si>
    <t>722501009</t>
  </si>
  <si>
    <t>Oběhové čerpadlo na recirkulaci TUV s časovým spínačem DN20</t>
  </si>
  <si>
    <t>-903065490</t>
  </si>
  <si>
    <t>144</t>
  </si>
  <si>
    <t>722501010</t>
  </si>
  <si>
    <t>Tlakoměr</t>
  </si>
  <si>
    <t>876767643</t>
  </si>
  <si>
    <t>145</t>
  </si>
  <si>
    <t>722501011</t>
  </si>
  <si>
    <t>Odběr vzorku pitné vody pro kolaudaci</t>
  </si>
  <si>
    <t>soub.</t>
  </si>
  <si>
    <t>1114873836</t>
  </si>
  <si>
    <t>146</t>
  </si>
  <si>
    <t>998722203</t>
  </si>
  <si>
    <t>Přesun hmot procentní pro vnitřní vodovod v objektech v do 24 m</t>
  </si>
  <si>
    <t>468207427</t>
  </si>
  <si>
    <t>147</t>
  </si>
  <si>
    <t>998722292</t>
  </si>
  <si>
    <t>Příplatek k přesunu hmot procentní 722 za zvětšený přesun do 100 m</t>
  </si>
  <si>
    <t>-914449171</t>
  </si>
  <si>
    <t>148</t>
  </si>
  <si>
    <t>723-001</t>
  </si>
  <si>
    <t>Tmavý infrazářič výkon 22kW, zemní plyn, celková délka 8m, jednotrubicový, tlakový hořák, závěsy</t>
  </si>
  <si>
    <t>1195042143</t>
  </si>
  <si>
    <t>149</t>
  </si>
  <si>
    <t>723-002</t>
  </si>
  <si>
    <t>Tmavý infrazářič - přívod vzduch a odvod spalin</t>
  </si>
  <si>
    <t>-879502594</t>
  </si>
  <si>
    <t>150</t>
  </si>
  <si>
    <t>723-003</t>
  </si>
  <si>
    <t>Havarijní uzávěr plynu 6/4"</t>
  </si>
  <si>
    <t>-1646971411</t>
  </si>
  <si>
    <t>151</t>
  </si>
  <si>
    <t>723-004</t>
  </si>
  <si>
    <t>Protipožární plynová armatura DN50</t>
  </si>
  <si>
    <t>518093559</t>
  </si>
  <si>
    <t>152</t>
  </si>
  <si>
    <t>723-005</t>
  </si>
  <si>
    <t>Kulový kohout závitový plynový, přípoj na hadici, D15</t>
  </si>
  <si>
    <t>1838127945</t>
  </si>
  <si>
    <t>153</t>
  </si>
  <si>
    <t>723-006</t>
  </si>
  <si>
    <t>Plynová připojovací hadice 3/4", 0,5m</t>
  </si>
  <si>
    <t>1392947071</t>
  </si>
  <si>
    <t>154</t>
  </si>
  <si>
    <t>723-007</t>
  </si>
  <si>
    <t>Manometr  0334TP, d100, 0-4lPa vč.kohoutu</t>
  </si>
  <si>
    <t>-695281959</t>
  </si>
  <si>
    <t>155</t>
  </si>
  <si>
    <t>723-008</t>
  </si>
  <si>
    <t>Teploměr technický 0-35 C, jímka</t>
  </si>
  <si>
    <t>-390885779</t>
  </si>
  <si>
    <t>156</t>
  </si>
  <si>
    <t>723-009</t>
  </si>
  <si>
    <t>D+MTŽ plynové potrubí HDPE PE100 63x5,5, SDR18, PN10</t>
  </si>
  <si>
    <t>-329785581</t>
  </si>
  <si>
    <t>157</t>
  </si>
  <si>
    <t>723-010</t>
  </si>
  <si>
    <t>Chránička PE DN75</t>
  </si>
  <si>
    <t>646983891</t>
  </si>
  <si>
    <t>158</t>
  </si>
  <si>
    <t>723-011</t>
  </si>
  <si>
    <t>Chránička PE DN63</t>
  </si>
  <si>
    <t>-1567202700</t>
  </si>
  <si>
    <t>159</t>
  </si>
  <si>
    <t>723-012</t>
  </si>
  <si>
    <t>Nátěry ocelového potrubí do DN50, syntetické, barva žlutá</t>
  </si>
  <si>
    <t>2043917736</t>
  </si>
  <si>
    <t>160</t>
  </si>
  <si>
    <t>723111201</t>
  </si>
  <si>
    <t>Potrubí ocelové závitové černé bezešvé svařované běžné DN 10</t>
  </si>
  <si>
    <t>76361727</t>
  </si>
  <si>
    <t>161</t>
  </si>
  <si>
    <t>723111202</t>
  </si>
  <si>
    <t>Potrubí ocelové závitové černé bezešvé svařované běžné DN 15</t>
  </si>
  <si>
    <t>-303943711</t>
  </si>
  <si>
    <t>162</t>
  </si>
  <si>
    <t>723111203</t>
  </si>
  <si>
    <t>Potrubí ocelové závitové černé bezešvé svařované běžné DN 20</t>
  </si>
  <si>
    <t>-2039898442</t>
  </si>
  <si>
    <t>163</t>
  </si>
  <si>
    <t>723111204</t>
  </si>
  <si>
    <t>Potrubí ocelové závitové černé bezešvé svařované běžné DN 25</t>
  </si>
  <si>
    <t>1482310930</t>
  </si>
  <si>
    <t>164</t>
  </si>
  <si>
    <t>723111205</t>
  </si>
  <si>
    <t>Potrubí ocelové závitové černé bezešvé svařované běžné DN 32</t>
  </si>
  <si>
    <t>-900898805</t>
  </si>
  <si>
    <t>165</t>
  </si>
  <si>
    <t>723111207</t>
  </si>
  <si>
    <t>Potrubí ocelové závitové černé bezešvé svařované běžné DN 5</t>
  </si>
  <si>
    <t>260960951</t>
  </si>
  <si>
    <t>166</t>
  </si>
  <si>
    <t>723231162</t>
  </si>
  <si>
    <t>Kohout kulový přímý DN15 PN 42 do 185°C plnoprůtokový s koulí, vnitřní závit těžká řada</t>
  </si>
  <si>
    <t>-779399871</t>
  </si>
  <si>
    <t>167</t>
  </si>
  <si>
    <t>723231163</t>
  </si>
  <si>
    <t>Kohout kulový přímý DN20 PN 42 do 185°C plnoprůtokový s koulí, vnitřní závit těžká řada</t>
  </si>
  <si>
    <t>-385780125</t>
  </si>
  <si>
    <t>168</t>
  </si>
  <si>
    <t>723231164</t>
  </si>
  <si>
    <t>Kohout kulový přímý DN25 PN 42 do 185°C plnoprůtokový s koulí, vnitřní závit těžká řada</t>
  </si>
  <si>
    <t>-600576901</t>
  </si>
  <si>
    <t>169</t>
  </si>
  <si>
    <t>723231166</t>
  </si>
  <si>
    <t>Kohout kulový přímý DN40 PN 42 do 185°C plnoprůtokový s koulí, vnitřní závit těžká řada</t>
  </si>
  <si>
    <t>-218984661</t>
  </si>
  <si>
    <t>170</t>
  </si>
  <si>
    <t>723231167</t>
  </si>
  <si>
    <t>Kohout kulový přímý DN50 PN 42 do 185°C plnoprůtokový s koulí, vnitřní závit těžká řada</t>
  </si>
  <si>
    <t>218828499</t>
  </si>
  <si>
    <t>171</t>
  </si>
  <si>
    <t>723220100.</t>
  </si>
  <si>
    <t>Ventil závitový regulační přímý G 1/2 PN 20 do 100°C vyvažovací</t>
  </si>
  <si>
    <t>-633828569</t>
  </si>
  <si>
    <t>172</t>
  </si>
  <si>
    <t>723220101.</t>
  </si>
  <si>
    <t>Ventil závitový regulační přímý G 3/4 PN 20 do 100°C vyvažovací</t>
  </si>
  <si>
    <t>1460247871</t>
  </si>
  <si>
    <t>173</t>
  </si>
  <si>
    <t>998723203</t>
  </si>
  <si>
    <t>Přesun hmot procentní pro vnitřní plynovod v objektech v do 24 m</t>
  </si>
  <si>
    <t>1222028318</t>
  </si>
  <si>
    <t>174</t>
  </si>
  <si>
    <t>998723292</t>
  </si>
  <si>
    <t>Příplatek k přesunu hmot procentní 723 za zvětšený přesun do 100 m</t>
  </si>
  <si>
    <t>562355278</t>
  </si>
  <si>
    <t>175</t>
  </si>
  <si>
    <t>725112022</t>
  </si>
  <si>
    <t>Klozet keramický závěsný na nosné stěny s hlubokým splachováním odpad vodorovný vč.sedátka</t>
  </si>
  <si>
    <t>-1988690450</t>
  </si>
  <si>
    <t>176</t>
  </si>
  <si>
    <t>725112022a</t>
  </si>
  <si>
    <t>Klozet keramický závěsný na nosné stěny s hlubokým splachováním odpad vodorovný vč.sedátka - invalidní</t>
  </si>
  <si>
    <t>834046148</t>
  </si>
  <si>
    <t>177</t>
  </si>
  <si>
    <t>725121527</t>
  </si>
  <si>
    <t>Pisoárový záchodek automatický s integrovaným napájecím zdrojem</t>
  </si>
  <si>
    <t>-727123441</t>
  </si>
  <si>
    <t>178</t>
  </si>
  <si>
    <t>725211645</t>
  </si>
  <si>
    <t>Dvojumyvadlo keramické připevněné na stěnu šrouby bílé s odkládacími plochami  l=2000 mm vč.polosloupu</t>
  </si>
  <si>
    <t>2090346097</t>
  </si>
  <si>
    <t>179</t>
  </si>
  <si>
    <t>725219102</t>
  </si>
  <si>
    <t>Montáž umyvadla připevněného na šrouby do zdiva vč.polosloupu</t>
  </si>
  <si>
    <t>2013814388</t>
  </si>
  <si>
    <t>180</t>
  </si>
  <si>
    <t>M</t>
  </si>
  <si>
    <t>642110570</t>
  </si>
  <si>
    <t>umyvadlo keramické závěsné s otvorem 60 cm bílé 600x490x215 mm</t>
  </si>
  <si>
    <t>-590052730</t>
  </si>
  <si>
    <t>181</t>
  </si>
  <si>
    <t>642110570a</t>
  </si>
  <si>
    <t>umyvadlo keramické závěsné s otvorem 60 cm bílé 600x490x215 mm - invalidní</t>
  </si>
  <si>
    <t>1683526007</t>
  </si>
  <si>
    <t>182</t>
  </si>
  <si>
    <t>642110495</t>
  </si>
  <si>
    <t>polosloup bílý</t>
  </si>
  <si>
    <t>-1264280436</t>
  </si>
  <si>
    <t>"dvojumývadlo" 2*4</t>
  </si>
  <si>
    <t>183</t>
  </si>
  <si>
    <t>725331111</t>
  </si>
  <si>
    <t>Výlevka závěsná vč.plastové mřížky</t>
  </si>
  <si>
    <t>1538479529</t>
  </si>
  <si>
    <t>184</t>
  </si>
  <si>
    <t>725532112</t>
  </si>
  <si>
    <t>Elektrický ohřívač zásobníkový akumulační závěsný svislý 50 l / 1,5 kW</t>
  </si>
  <si>
    <t>-45016117</t>
  </si>
  <si>
    <t>185</t>
  </si>
  <si>
    <t>725532114</t>
  </si>
  <si>
    <t>Elektrický ohřívač zásobníkový akumulační závěsný svislý 80 l / 1,5 kW</t>
  </si>
  <si>
    <t>890107391</t>
  </si>
  <si>
    <t>186</t>
  </si>
  <si>
    <t>725813111</t>
  </si>
  <si>
    <t>Ventil rohový G 1/2"+3/4"</t>
  </si>
  <si>
    <t>-175117912</t>
  </si>
  <si>
    <t>187</t>
  </si>
  <si>
    <t>725813113</t>
  </si>
  <si>
    <t>Ventil rohový s připojovací trubičkou nebo flexi hadičkou G 1/2</t>
  </si>
  <si>
    <t>1749971303</t>
  </si>
  <si>
    <t>188</t>
  </si>
  <si>
    <t>725821323</t>
  </si>
  <si>
    <t>Baterie výlevkové nástěnné klasické s otáčivým kulatým ústím a délkou ramínka 300 mm</t>
  </si>
  <si>
    <t>1829761817</t>
  </si>
  <si>
    <t>189</t>
  </si>
  <si>
    <t>725829131</t>
  </si>
  <si>
    <t>Montáž baterie umyvadlové stojánkové G 1/2 ostatní typ</t>
  </si>
  <si>
    <t>-1004557269</t>
  </si>
  <si>
    <t>190</t>
  </si>
  <si>
    <t>551456120</t>
  </si>
  <si>
    <t>baterie umyvadlová stojánková páková</t>
  </si>
  <si>
    <t>-1775193729</t>
  </si>
  <si>
    <t>191</t>
  </si>
  <si>
    <t>551456120a</t>
  </si>
  <si>
    <t>baterie umyvadlová stojánková páková - invalidní</t>
  </si>
  <si>
    <t>915566488</t>
  </si>
  <si>
    <t>192</t>
  </si>
  <si>
    <t>725861102</t>
  </si>
  <si>
    <t>Zápachová uzávěrka pro umyvadla DN 40</t>
  </si>
  <si>
    <t>-537353464</t>
  </si>
  <si>
    <t>193</t>
  </si>
  <si>
    <t>725862103</t>
  </si>
  <si>
    <t>Zápachová uzávěrka pro dřezy DN 40/50</t>
  </si>
  <si>
    <t>2130784685</t>
  </si>
  <si>
    <t>194</t>
  </si>
  <si>
    <t>725865411</t>
  </si>
  <si>
    <t>Zápachová uzávěrka pisoárová DN 32/40</t>
  </si>
  <si>
    <t>779257856</t>
  </si>
  <si>
    <t>195</t>
  </si>
  <si>
    <t>725980122a</t>
  </si>
  <si>
    <t>Dvířka 15/30</t>
  </si>
  <si>
    <t>-476563004</t>
  </si>
  <si>
    <t>196</t>
  </si>
  <si>
    <t>725980123</t>
  </si>
  <si>
    <t>Dvířka 30/30</t>
  </si>
  <si>
    <t>907099008</t>
  </si>
  <si>
    <t>197</t>
  </si>
  <si>
    <t>725999002</t>
  </si>
  <si>
    <t>D+MTŽ nerezové madlo vodorovné sklopné, l=800mm</t>
  </si>
  <si>
    <t>1777844218</t>
  </si>
  <si>
    <t>"Z10" 5</t>
  </si>
  <si>
    <t>198</t>
  </si>
  <si>
    <t>725999003</t>
  </si>
  <si>
    <t>D+MTŽ nerezové madlo pevné, l=600mm</t>
  </si>
  <si>
    <t>242827570</t>
  </si>
  <si>
    <t>"Z11" 12</t>
  </si>
  <si>
    <t>199</t>
  </si>
  <si>
    <t>725999004</t>
  </si>
  <si>
    <t>D+MTŽ nerezové+plastové sklopné sedátko do sprchy 450x450mm</t>
  </si>
  <si>
    <t>-1462529753</t>
  </si>
  <si>
    <t>"Z12" 2</t>
  </si>
  <si>
    <t>200</t>
  </si>
  <si>
    <t>725999005</t>
  </si>
  <si>
    <t>D+MTŽ nerezová trubka pro zavěšení sprchového závěsu l=2,0m+sprchový závěs PVC</t>
  </si>
  <si>
    <t>-1659704484</t>
  </si>
  <si>
    <t>"Z13" 2</t>
  </si>
  <si>
    <t>201</t>
  </si>
  <si>
    <t>720-010</t>
  </si>
  <si>
    <t>D+MTŽ sprchy - jednokřídlých dveří skleněných+baterie sprchová nástěnná s hadicí a sprchovací ručkou+kotevní prvek, linouvý odtokový žlábek nerez se sifonem</t>
  </si>
  <si>
    <t>1142642389</t>
  </si>
  <si>
    <t>202</t>
  </si>
  <si>
    <t>720-011</t>
  </si>
  <si>
    <t>D+MTŽ elektrického zásobníkového ohřívače  TUV 200L</t>
  </si>
  <si>
    <t>1300652112</t>
  </si>
  <si>
    <t>203</t>
  </si>
  <si>
    <t>720-012</t>
  </si>
  <si>
    <t>D+MTŽ kaskádově zapojených elektrického zásobníkového ohřívače  TUV 200L vč.ovládací MaR</t>
  </si>
  <si>
    <t>-785333472</t>
  </si>
  <si>
    <t>204</t>
  </si>
  <si>
    <t>720-013</t>
  </si>
  <si>
    <t>Zednické přípomoce</t>
  </si>
  <si>
    <t>-1501824745</t>
  </si>
  <si>
    <t>205</t>
  </si>
  <si>
    <t>720-014</t>
  </si>
  <si>
    <t>DMTŽ stávajících rozvodů kanalizace vč.zařizovacích předmětů vč. manipulace se sutí, odvoz na skládku a poplatku za skládku</t>
  </si>
  <si>
    <t>202725535</t>
  </si>
  <si>
    <t>206</t>
  </si>
  <si>
    <t>720-015</t>
  </si>
  <si>
    <t>DMTŽ stávajících rozvodů vodoinstalace vč.zařizovacích předmětů vč. manipulace se sutí, odvoz na skládku a poplatku za skládku</t>
  </si>
  <si>
    <t>-623603105</t>
  </si>
  <si>
    <t>207</t>
  </si>
  <si>
    <t>720-016</t>
  </si>
  <si>
    <t>DMTŽ rozvodu vnitřního plynovodu k plynovému kotlu</t>
  </si>
  <si>
    <t>1723153301</t>
  </si>
  <si>
    <t>208</t>
  </si>
  <si>
    <t>998725203</t>
  </si>
  <si>
    <t>Přesun hmot procentní pro zařizovací předměty v objektech v do 24 m</t>
  </si>
  <si>
    <t>-692130933</t>
  </si>
  <si>
    <t>209</t>
  </si>
  <si>
    <t>998725292</t>
  </si>
  <si>
    <t>Příplatek k přesunu hmot procentní 725 za zvětšený přesun do 100 m</t>
  </si>
  <si>
    <t>-1502468218</t>
  </si>
  <si>
    <t>210</t>
  </si>
  <si>
    <t>730555512</t>
  </si>
  <si>
    <t>-216357903</t>
  </si>
  <si>
    <t>211</t>
  </si>
  <si>
    <t>730-001</t>
  </si>
  <si>
    <t>D+MTŽ setavy kádově zapojených  kondenzačních plynových kotlů, výkon 45kW, uvedení do provozu servisním technikem</t>
  </si>
  <si>
    <t>1923642700</t>
  </si>
  <si>
    <t>212</t>
  </si>
  <si>
    <t>730-002</t>
  </si>
  <si>
    <t>D+MTŽ odkouření kondenzačních plynových kotlů s dopojením kouřovodu na kotel, revize komínu</t>
  </si>
  <si>
    <t>2140243062</t>
  </si>
  <si>
    <t>213</t>
  </si>
  <si>
    <t>730-003</t>
  </si>
  <si>
    <t>Připojovací sada topného okruhu kotle - oběhové čerpadlo DN25, pojistný ventil, armatury</t>
  </si>
  <si>
    <t>-751060448</t>
  </si>
  <si>
    <t>214</t>
  </si>
  <si>
    <t>730-004</t>
  </si>
  <si>
    <t>Neutralizační zařízení pro 3 kotle 45kW</t>
  </si>
  <si>
    <t>-397260893</t>
  </si>
  <si>
    <t>215</t>
  </si>
  <si>
    <t>730-005</t>
  </si>
  <si>
    <t>Rozšíření funkce 0-10V</t>
  </si>
  <si>
    <t>-973479491</t>
  </si>
  <si>
    <t>216</t>
  </si>
  <si>
    <t>730-006</t>
  </si>
  <si>
    <t>Komunikační modul</t>
  </si>
  <si>
    <t>1012942599</t>
  </si>
  <si>
    <t>217</t>
  </si>
  <si>
    <t>730-007</t>
  </si>
  <si>
    <t>Dálkový dohled přes mobilní síť</t>
  </si>
  <si>
    <t>400517701</t>
  </si>
  <si>
    <t>218</t>
  </si>
  <si>
    <t>730-008</t>
  </si>
  <si>
    <t xml:space="preserve">Komunikační modul </t>
  </si>
  <si>
    <t>969878693</t>
  </si>
  <si>
    <t>219</t>
  </si>
  <si>
    <t>730-009</t>
  </si>
  <si>
    <t xml:space="preserve">Spojovací kabel </t>
  </si>
  <si>
    <t>105397980</t>
  </si>
  <si>
    <t>220</t>
  </si>
  <si>
    <t>730-010</t>
  </si>
  <si>
    <t>Koncový odpor</t>
  </si>
  <si>
    <t>1567421980</t>
  </si>
  <si>
    <t>221</t>
  </si>
  <si>
    <t>730-011</t>
  </si>
  <si>
    <t>Dálkové ovládání</t>
  </si>
  <si>
    <t>718670665</t>
  </si>
  <si>
    <t>222</t>
  </si>
  <si>
    <t>730-012</t>
  </si>
  <si>
    <t>Ekvitermní regulátorW, 3 směšované topné okruhy a okruh TUV</t>
  </si>
  <si>
    <t>552975984</t>
  </si>
  <si>
    <t>223</t>
  </si>
  <si>
    <t>730-013</t>
  </si>
  <si>
    <t>Rozšiřovací sada pro směšovné topné okruhy bez servopohonu (čidla, kabely)</t>
  </si>
  <si>
    <t>-686243399</t>
  </si>
  <si>
    <t>224</t>
  </si>
  <si>
    <t>730-015</t>
  </si>
  <si>
    <t>Zásobníkový ohřívač, objem 725L, topná vložka 4,5,2</t>
  </si>
  <si>
    <t>198546404</t>
  </si>
  <si>
    <t>225</t>
  </si>
  <si>
    <t>730-016</t>
  </si>
  <si>
    <t>Expanzní tlaková nádoba, objem 80L, 6bar</t>
  </si>
  <si>
    <t>1290559378</t>
  </si>
  <si>
    <t>226</t>
  </si>
  <si>
    <t>730-017</t>
  </si>
  <si>
    <t>Hydraulický stabilizátor, DN150, hrdla d76, pro průtok do 8m3/hod</t>
  </si>
  <si>
    <t>-1921167177</t>
  </si>
  <si>
    <t>227</t>
  </si>
  <si>
    <t>730-018</t>
  </si>
  <si>
    <t>Kombinovaný rozdělovač, modul 80, průtok do 6m3/hod, přípoj DN50, hrdla DN15-25, rozteč hrdel 125mm, délka 1000mm</t>
  </si>
  <si>
    <t>-1246043355</t>
  </si>
  <si>
    <t>228</t>
  </si>
  <si>
    <t>730-019</t>
  </si>
  <si>
    <t>Kombinovaný rozdělovač modul 80, průtok do 6m3/hod, přípoj DN65, hrdla DN20-40, rozteč hrdel 125-250mm, délka 1500mm</t>
  </si>
  <si>
    <t>-1627543920</t>
  </si>
  <si>
    <t>229</t>
  </si>
  <si>
    <t>730-020</t>
  </si>
  <si>
    <t>Čerpadlová směšovací stanice, oběhové čerpalo DN 25-40, trojcestný směšovač, servopohon, armatury</t>
  </si>
  <si>
    <t>-767969087</t>
  </si>
  <si>
    <t>230</t>
  </si>
  <si>
    <t>730-021</t>
  </si>
  <si>
    <t>Čerpadlová směšovací stanic, oběhové čerpalo DN 25-40, servopohon, armatury</t>
  </si>
  <si>
    <t>-737661268</t>
  </si>
  <si>
    <t>231</t>
  </si>
  <si>
    <t>730-022</t>
  </si>
  <si>
    <t>Oběhové čerpalo DN 32-40, elektronické, 230V</t>
  </si>
  <si>
    <t>421968587</t>
  </si>
  <si>
    <t>232</t>
  </si>
  <si>
    <t>730-023</t>
  </si>
  <si>
    <t>Trojcestný směšova, Kv=10m3/hod, servopohon</t>
  </si>
  <si>
    <t>1750438842</t>
  </si>
  <si>
    <t>233</t>
  </si>
  <si>
    <t>730-024</t>
  </si>
  <si>
    <t>Kontaktní manometr, d60, 0-250kPa, min a max kontakt</t>
  </si>
  <si>
    <t>-1612275797</t>
  </si>
  <si>
    <t>234</t>
  </si>
  <si>
    <t>998731202</t>
  </si>
  <si>
    <t>Přesun hmot procentní pro kotelny v objektech v do 12 m</t>
  </si>
  <si>
    <t>2012355280</t>
  </si>
  <si>
    <t>235</t>
  </si>
  <si>
    <t>998731293</t>
  </si>
  <si>
    <t>Příplatek k přesunu hmot procentní 731 za zvětšený přesun do 500 m</t>
  </si>
  <si>
    <t>2049409897</t>
  </si>
  <si>
    <t>236</t>
  </si>
  <si>
    <t>733223202</t>
  </si>
  <si>
    <t>Potrubí měděné tvrdé spojované tvrdým pájením D 15x1 vč.fitinek</t>
  </si>
  <si>
    <t>973028106</t>
  </si>
  <si>
    <t>237</t>
  </si>
  <si>
    <t>733223203</t>
  </si>
  <si>
    <t>Potrubí měděné tvrdé spojované tvrdým pájením D 18x1 vč.fitinek</t>
  </si>
  <si>
    <t>-477711227</t>
  </si>
  <si>
    <t>238</t>
  </si>
  <si>
    <t>733223204</t>
  </si>
  <si>
    <t>Potrubí měděné tvrdé spojované tvrdým pájením D 22x1 vč.fitinek</t>
  </si>
  <si>
    <t>-145600396</t>
  </si>
  <si>
    <t>239</t>
  </si>
  <si>
    <t>733223205</t>
  </si>
  <si>
    <t>Potrubí měděné tvrdé spojované tvrdým pájením D 28x1,5 vč.fitinek</t>
  </si>
  <si>
    <t>-414028883</t>
  </si>
  <si>
    <t>240</t>
  </si>
  <si>
    <t>733223207</t>
  </si>
  <si>
    <t>Potrubí měděné tvrdé spojované tvrdým pájením D 42x1,5 vč.fitinek</t>
  </si>
  <si>
    <t>2008392631</t>
  </si>
  <si>
    <t>241</t>
  </si>
  <si>
    <t>733223208</t>
  </si>
  <si>
    <t>Potrubí měděné tvrdé spojované tvrdým pájením D 54x2</t>
  </si>
  <si>
    <t>-146603183</t>
  </si>
  <si>
    <t>242</t>
  </si>
  <si>
    <t>733223210</t>
  </si>
  <si>
    <t>Potrubí měděné tvrdé spojované tvrdým pájením D 76x2</t>
  </si>
  <si>
    <t>-911774905</t>
  </si>
  <si>
    <t>243</t>
  </si>
  <si>
    <t>733229002</t>
  </si>
  <si>
    <t>Kotvící materiál (příchytky, objímky atd.)</t>
  </si>
  <si>
    <t>460506560</t>
  </si>
  <si>
    <t>244</t>
  </si>
  <si>
    <t>733229012</t>
  </si>
  <si>
    <t>Izolace návleková PE pro potrubí 6/15</t>
  </si>
  <si>
    <t>-1711132080</t>
  </si>
  <si>
    <t>245</t>
  </si>
  <si>
    <t>733229013</t>
  </si>
  <si>
    <t>Izolace návleková PE pro potrubí 10/18</t>
  </si>
  <si>
    <t>1295077818</t>
  </si>
  <si>
    <t>246</t>
  </si>
  <si>
    <t>733229014</t>
  </si>
  <si>
    <t>Izolace návleková PE pro potrubí 10/22</t>
  </si>
  <si>
    <t>945417411</t>
  </si>
  <si>
    <t>247</t>
  </si>
  <si>
    <t>733229015</t>
  </si>
  <si>
    <t>Izolace návleková PE pro potrubí 15/28</t>
  </si>
  <si>
    <t>28331804</t>
  </si>
  <si>
    <t>248</t>
  </si>
  <si>
    <t>733229016</t>
  </si>
  <si>
    <t>Izolace návleková PE pro potrubí 20/42</t>
  </si>
  <si>
    <t>165216623</t>
  </si>
  <si>
    <t>249</t>
  </si>
  <si>
    <t>733229017</t>
  </si>
  <si>
    <t>Izolace návleková PE pro potrubí 25/54</t>
  </si>
  <si>
    <t>1392717108</t>
  </si>
  <si>
    <t>250</t>
  </si>
  <si>
    <t>733229019</t>
  </si>
  <si>
    <t>Izolace návleková PE pro potrubí 25/76</t>
  </si>
  <si>
    <t>1456894179</t>
  </si>
  <si>
    <t>251</t>
  </si>
  <si>
    <t>733291101</t>
  </si>
  <si>
    <t>Zkouška těsnosti potrubí měděné do D 35x1,5</t>
  </si>
  <si>
    <t>376435264</t>
  </si>
  <si>
    <t>521,0</t>
  </si>
  <si>
    <t>71,0</t>
  </si>
  <si>
    <t>148,0</t>
  </si>
  <si>
    <t>89,0</t>
  </si>
  <si>
    <t>252</t>
  </si>
  <si>
    <t>733291102</t>
  </si>
  <si>
    <t>Zkouška těsnosti potrubí měděné do D 64x2</t>
  </si>
  <si>
    <t>2107623043</t>
  </si>
  <si>
    <t>33,0+2,0</t>
  </si>
  <si>
    <t>253</t>
  </si>
  <si>
    <t>733291103</t>
  </si>
  <si>
    <t>Zkouška těsnosti potrubí měděné do D 108x2,5</t>
  </si>
  <si>
    <t>-1660849039</t>
  </si>
  <si>
    <t>254</t>
  </si>
  <si>
    <t>998733203</t>
  </si>
  <si>
    <t>Přesun hmot procentní pro rozvody potrubí v objektech v do 24 m</t>
  </si>
  <si>
    <t>1646653519</t>
  </si>
  <si>
    <t>255</t>
  </si>
  <si>
    <t>998733293</t>
  </si>
  <si>
    <t>Příplatek k přesunu hmot procentní 733 za zvětšený přesun do 500 m</t>
  </si>
  <si>
    <t>950118398</t>
  </si>
  <si>
    <t>256</t>
  </si>
  <si>
    <t>734163421</t>
  </si>
  <si>
    <t>Filtr DN 15 PN 16 do 300°C z uhlíkové oceli s vypouštěcí přírubou</t>
  </si>
  <si>
    <t>-1613131801</t>
  </si>
  <si>
    <t>257</t>
  </si>
  <si>
    <t>734163422</t>
  </si>
  <si>
    <t xml:space="preserve">Filtr DN 20 PN 16 do 300°C z uhlíkové oceli s vypouštěcí přírubou </t>
  </si>
  <si>
    <t>-822631031</t>
  </si>
  <si>
    <t>258</t>
  </si>
  <si>
    <t>734163423</t>
  </si>
  <si>
    <t>Filtr DN 25 PN 16 do 300°C z uhlíkové oceli s vypouštěcí přírubou</t>
  </si>
  <si>
    <t>1148514744</t>
  </si>
  <si>
    <t>259</t>
  </si>
  <si>
    <t>734163425</t>
  </si>
  <si>
    <t xml:space="preserve">Filtr DN 40 PN 16 do 300°C z uhlíkové oceli s vypouštěcí přírubou </t>
  </si>
  <si>
    <t>533529715</t>
  </si>
  <si>
    <t>260</t>
  </si>
  <si>
    <t>734163427</t>
  </si>
  <si>
    <t xml:space="preserve">Filtr DN 65 PN 16 do 300°C z uhlíkové oceli s vypouštěcí přírubou </t>
  </si>
  <si>
    <t>-1607915029</t>
  </si>
  <si>
    <t>261</t>
  </si>
  <si>
    <t>734192313</t>
  </si>
  <si>
    <t xml:space="preserve">Klapka přírubová zpětná DN 40 PN 16 do 100°C </t>
  </si>
  <si>
    <t>-1854233999</t>
  </si>
  <si>
    <t>262</t>
  </si>
  <si>
    <t>734211120</t>
  </si>
  <si>
    <t xml:space="preserve">Ventil závitový odvzdušňovací G 1/2 PN 14 do 120°C automatický </t>
  </si>
  <si>
    <t>1389428946</t>
  </si>
  <si>
    <t>263</t>
  </si>
  <si>
    <t>734221682</t>
  </si>
  <si>
    <t>Termostatická hlavice s kapalinovým čidlem</t>
  </si>
  <si>
    <t>791395442</t>
  </si>
  <si>
    <t>264</t>
  </si>
  <si>
    <t>734291123</t>
  </si>
  <si>
    <t>Kohout plnící a vypouštěcí G 1/2 PN 10 do 110°C závitový  páčka</t>
  </si>
  <si>
    <t>40631426</t>
  </si>
  <si>
    <t>265</t>
  </si>
  <si>
    <t>734291124</t>
  </si>
  <si>
    <t>Kohout plnící a vypouštěcí G 3/4 PN 10 do 110°C závitový  páčka</t>
  </si>
  <si>
    <t>2100200452</t>
  </si>
  <si>
    <t>266</t>
  </si>
  <si>
    <t>734292713</t>
  </si>
  <si>
    <t>Kohout kulový přímý DN15 PN 42 do 185°C vnitřní závit  páčka</t>
  </si>
  <si>
    <t>-1127501249</t>
  </si>
  <si>
    <t>267</t>
  </si>
  <si>
    <t>734292714</t>
  </si>
  <si>
    <t>Kohout kulový přímý DN20 PN 42 do 185°C vnitřní závit  páčka</t>
  </si>
  <si>
    <t>-742761092</t>
  </si>
  <si>
    <t>268</t>
  </si>
  <si>
    <t>734292715</t>
  </si>
  <si>
    <t>Kohout kulový přímý DN25 PN 42 do 185°C vnitřní závit  páčka</t>
  </si>
  <si>
    <t>1819794124</t>
  </si>
  <si>
    <t>269</t>
  </si>
  <si>
    <t>734292717</t>
  </si>
  <si>
    <t>Kohout kulový přímý DN40 PN 42 do 185°C vnitřní závit  páčka</t>
  </si>
  <si>
    <t>-103784696</t>
  </si>
  <si>
    <t>270</t>
  </si>
  <si>
    <t>734292718</t>
  </si>
  <si>
    <t>Kohout kulový přímý DN50 PN 42 do 185°C vnitřní závit  páčka</t>
  </si>
  <si>
    <t>-1521642819</t>
  </si>
  <si>
    <t>271</t>
  </si>
  <si>
    <t>734292719</t>
  </si>
  <si>
    <t>Kohout kulový přímý G 2 1/2 PN 42 do 185°C vnitřní závit  páčka</t>
  </si>
  <si>
    <t>1411314323</t>
  </si>
  <si>
    <t>272</t>
  </si>
  <si>
    <t>734292720</t>
  </si>
  <si>
    <t>Kohout kulový přímý G 3 PN 42 do 185°C vnitřní závit Ivar  páčka</t>
  </si>
  <si>
    <t>1058267277</t>
  </si>
  <si>
    <t>273</t>
  </si>
  <si>
    <t>734479025</t>
  </si>
  <si>
    <t>Spodní napojení topného žebříku ventilem Heinmeier E-Z, ponorná trubka, DN15</t>
  </si>
  <si>
    <t>-682787980</t>
  </si>
  <si>
    <t>274</t>
  </si>
  <si>
    <t>734479026</t>
  </si>
  <si>
    <t>Dvojité připojovací šroubení, přímé 1/2" x 3/4"</t>
  </si>
  <si>
    <t>-1733934155</t>
  </si>
  <si>
    <t>275</t>
  </si>
  <si>
    <t>734479027</t>
  </si>
  <si>
    <t>Svěrné šroubení 1/2"</t>
  </si>
  <si>
    <t>-820359545</t>
  </si>
  <si>
    <t>276</t>
  </si>
  <si>
    <t>734479031</t>
  </si>
  <si>
    <t>Topná zkouška a vyregulování sestavy</t>
  </si>
  <si>
    <t>-1632350493</t>
  </si>
  <si>
    <t>277</t>
  </si>
  <si>
    <t>998734203</t>
  </si>
  <si>
    <t>Přesun hmot procentní pro armatury v objektech v do 24 m</t>
  </si>
  <si>
    <t>2022379258</t>
  </si>
  <si>
    <t>278</t>
  </si>
  <si>
    <t>998734293</t>
  </si>
  <si>
    <t>Příplatek k přesunu hmot procentní 734 za zvětšený přesun do 500 m</t>
  </si>
  <si>
    <t>515155575</t>
  </si>
  <si>
    <t>279</t>
  </si>
  <si>
    <t>735-001</t>
  </si>
  <si>
    <t>D+MTŽ podlahového vytápění - podlahový nerezový rozdělovač - 6 okruhů, nerez, průtokoměry, uchycení</t>
  </si>
  <si>
    <t>1157456247</t>
  </si>
  <si>
    <t>280</t>
  </si>
  <si>
    <t>735-002</t>
  </si>
  <si>
    <t>D+MTŽ podlahového vytápění  - skříňka rozvaděče, rozměr 530x705x160mm, montáž do stěny</t>
  </si>
  <si>
    <t>-457251889</t>
  </si>
  <si>
    <t>281</t>
  </si>
  <si>
    <t>735-003</t>
  </si>
  <si>
    <t>D+MTŽ podlahového vytápění - šroubení pro PEX 16x2</t>
  </si>
  <si>
    <t>-1522551225</t>
  </si>
  <si>
    <t>282</t>
  </si>
  <si>
    <t>735-004</t>
  </si>
  <si>
    <t>D+MTŽ podlahového vytápění  - kompozitní vícevrstvé potrubí  16x2</t>
  </si>
  <si>
    <t>1005970573</t>
  </si>
  <si>
    <t>283</t>
  </si>
  <si>
    <t>735-005</t>
  </si>
  <si>
    <t xml:space="preserve">D+MTŽ podlahového vytápění  - speciální bariérová fólie </t>
  </si>
  <si>
    <t>1916658199</t>
  </si>
  <si>
    <t>284</t>
  </si>
  <si>
    <t>735-006</t>
  </si>
  <si>
    <t>D+MTŽ podlahového vytápění  - dilatační spárový pás 125/8 mm</t>
  </si>
  <si>
    <t>-223614072</t>
  </si>
  <si>
    <t>285</t>
  </si>
  <si>
    <t>735-007</t>
  </si>
  <si>
    <t>D+MTŽ podlahového vytápění  - ochranná trubka DN25, polyethylen</t>
  </si>
  <si>
    <t>-1788017479</t>
  </si>
  <si>
    <t>286</t>
  </si>
  <si>
    <t>735-008</t>
  </si>
  <si>
    <t>D+MTŽ podlahového vytápění  - spojovací AL páska</t>
  </si>
  <si>
    <t>1502173324</t>
  </si>
  <si>
    <t>287</t>
  </si>
  <si>
    <t>735-009</t>
  </si>
  <si>
    <t>D+MTŽ podlahového vytápění  - stabilizační příchytka U80, zpětné háčky</t>
  </si>
  <si>
    <t>-1315886182</t>
  </si>
  <si>
    <t>288</t>
  </si>
  <si>
    <t>735-010</t>
  </si>
  <si>
    <t>D+MTŽ podlahového vytápění  - regulace pol.smyček-termostat</t>
  </si>
  <si>
    <t>417225909</t>
  </si>
  <si>
    <t>289</t>
  </si>
  <si>
    <t>735-011</t>
  </si>
  <si>
    <t>D+MTŽ podlahového vytápění  - regulace pol.smyček-sběrnice</t>
  </si>
  <si>
    <t>610308316</t>
  </si>
  <si>
    <t>290</t>
  </si>
  <si>
    <t>735-012</t>
  </si>
  <si>
    <t>D+MTŽ podlahového vytápění i - regulace pol.smyček-termopohon</t>
  </si>
  <si>
    <t>-485470355</t>
  </si>
  <si>
    <t>291</t>
  </si>
  <si>
    <t>735152171</t>
  </si>
  <si>
    <t>Otopné těleso panelové typ 10 VK výška/délka 600/400 mm</t>
  </si>
  <si>
    <t>731402787</t>
  </si>
  <si>
    <t>292</t>
  </si>
  <si>
    <t>735152172</t>
  </si>
  <si>
    <t>Otopné těleso panelové typ 10 VK výška/délka 600/500 mm</t>
  </si>
  <si>
    <t>376298709</t>
  </si>
  <si>
    <t>293</t>
  </si>
  <si>
    <t>735152173</t>
  </si>
  <si>
    <t>Otopné těleso panelové typ 10 VK výška/délka 600/600 mm</t>
  </si>
  <si>
    <t>1089635631</t>
  </si>
  <si>
    <t>294</t>
  </si>
  <si>
    <t>735152174</t>
  </si>
  <si>
    <t>Otopné těleso panelové typ 10 VK výška/délka 600/700 mm</t>
  </si>
  <si>
    <t>-1792135295</t>
  </si>
  <si>
    <t>295</t>
  </si>
  <si>
    <t>735152272</t>
  </si>
  <si>
    <t>Otopné těleso panelové typ 11 VK výška/délka 600/500 mm</t>
  </si>
  <si>
    <t>-1199164968</t>
  </si>
  <si>
    <t>296</t>
  </si>
  <si>
    <t>735152273</t>
  </si>
  <si>
    <t>Otopné těleso panelové typ 11 VK výška/délka 600/600 mm</t>
  </si>
  <si>
    <t>-503520301</t>
  </si>
  <si>
    <t>297</t>
  </si>
  <si>
    <t>735152274</t>
  </si>
  <si>
    <t>Otopné těleso panelové typ 11 VK výška/délka 600/700 mm</t>
  </si>
  <si>
    <t>-2034769701</t>
  </si>
  <si>
    <t>298</t>
  </si>
  <si>
    <t>735152275</t>
  </si>
  <si>
    <t>Otopné těleso panelové typ 11 VK výška/délka 600/800 mm</t>
  </si>
  <si>
    <t>1327528652</t>
  </si>
  <si>
    <t>299</t>
  </si>
  <si>
    <t>735152276</t>
  </si>
  <si>
    <t>Otopné těleso panelové typ 11 VK výška/délka 600/900 mm</t>
  </si>
  <si>
    <t>1067288553</t>
  </si>
  <si>
    <t>300</t>
  </si>
  <si>
    <t>735152277</t>
  </si>
  <si>
    <t>Otopné těleso panelové typ 11 VK výška/délka 600/1000 mm</t>
  </si>
  <si>
    <t>1412326348</t>
  </si>
  <si>
    <t>301</t>
  </si>
  <si>
    <t>735152279</t>
  </si>
  <si>
    <t>Otopné těleso panelové typ 11 VK výška/délka 600/1200 mm</t>
  </si>
  <si>
    <t>-374949229</t>
  </si>
  <si>
    <t>302</t>
  </si>
  <si>
    <t>735152574</t>
  </si>
  <si>
    <t>Otopné těleso panelové typ 22 VK výška/délka 600/700 mm</t>
  </si>
  <si>
    <t>3059839</t>
  </si>
  <si>
    <t>303</t>
  </si>
  <si>
    <t>735152575</t>
  </si>
  <si>
    <t>Otopné těleso panelové typ 22 VK výška/délka 600/800 mm</t>
  </si>
  <si>
    <t>622236009</t>
  </si>
  <si>
    <t>304</t>
  </si>
  <si>
    <t>735152577</t>
  </si>
  <si>
    <t>Otopné těleso panelové typ 22 VK výška/délka 600/1000 mm</t>
  </si>
  <si>
    <t>-1744721413</t>
  </si>
  <si>
    <t>305</t>
  </si>
  <si>
    <t>735152578</t>
  </si>
  <si>
    <t>Otopné těleso panelové typ 22 VK výška/délka 600/1100 mm</t>
  </si>
  <si>
    <t>-1694387453</t>
  </si>
  <si>
    <t>306</t>
  </si>
  <si>
    <t>735152579</t>
  </si>
  <si>
    <t>Otopné těleso panelové typ 22 VK výška/délka 600/1200 mm</t>
  </si>
  <si>
    <t>1330842736</t>
  </si>
  <si>
    <t>307</t>
  </si>
  <si>
    <t>735152580</t>
  </si>
  <si>
    <t>Otopné těleso panelové typ 22 VK výška/délka 600/1400 mm</t>
  </si>
  <si>
    <t>-935838790</t>
  </si>
  <si>
    <t>308</t>
  </si>
  <si>
    <t>998735203</t>
  </si>
  <si>
    <t>Přesun hmot procentní pro otopná tělesa v objektech v do 24 m</t>
  </si>
  <si>
    <t>-2088393949</t>
  </si>
  <si>
    <t>309</t>
  </si>
  <si>
    <t>998735293</t>
  </si>
  <si>
    <t>Příplatek k přesunu hmot procentní 735 za zvětšený přesun do 500 m</t>
  </si>
  <si>
    <t>-2021497964</t>
  </si>
  <si>
    <t>310</t>
  </si>
  <si>
    <t>762521812</t>
  </si>
  <si>
    <t>Demontáž podlah bez polštářů z prken nebo fošen tloušťky přes 32 mm vč.stropních támů, záklopu a podbití s rákosovou omítkou vč.manipulace se sutí, odvozu na skládku a poplatku za skládku</t>
  </si>
  <si>
    <t>-215687493</t>
  </si>
  <si>
    <t>311</t>
  </si>
  <si>
    <t>762999001</t>
  </si>
  <si>
    <t>D+MTŽ dřevěných prvků kce skladby střechy haly vč.impregnace a dodávky řeziva, dopravy, jeřábu, ukotvení a zavětrování</t>
  </si>
  <si>
    <t>2017053120</t>
  </si>
  <si>
    <t>9,41</t>
  </si>
  <si>
    <t>312</t>
  </si>
  <si>
    <t>762999002</t>
  </si>
  <si>
    <t>D+MTŽ kce 3stran vnějšího pódia s vazníkovou kcí střechy z dřevěných lepených pohledových hranolů s povrchovou úpravo pro vnější prostředí vč.dodávky, dopravy, jeřábu, ukotvení a zavětrování</t>
  </si>
  <si>
    <t>1439946539</t>
  </si>
  <si>
    <t>"stěny"</t>
  </si>
  <si>
    <t>(4,05*2+8,365)*3,675</t>
  </si>
  <si>
    <t>8,365*0,5*0,745</t>
  </si>
  <si>
    <t>"střecha"</t>
  </si>
  <si>
    <t>313</t>
  </si>
  <si>
    <t>762999003</t>
  </si>
  <si>
    <t>D+MTŽ dřevěné konstrukce podlahy vnějšího pódia vč.povrchové úpravy</t>
  </si>
  <si>
    <t>-2050349904</t>
  </si>
  <si>
    <t>4,05*8,365</t>
  </si>
  <si>
    <t>314</t>
  </si>
  <si>
    <t>762999004</t>
  </si>
  <si>
    <t>D+MTŽ ŽB kce vč.oc.kce+trapézového plechu +dřevěné podlahy vnitřího pódia haly vč.povrchové úpravy</t>
  </si>
  <si>
    <t>352484066</t>
  </si>
  <si>
    <t>62,15</t>
  </si>
  <si>
    <t>315</t>
  </si>
  <si>
    <t>762999005</t>
  </si>
  <si>
    <t>D+MTŽ obkladu stěn z profilovaných cementotřískových desek tl.10mm s finální povrchovou úpravou imitující vzhked dřeva vč.nosného roštu</t>
  </si>
  <si>
    <t>-97155658</t>
  </si>
  <si>
    <t>20,0*9,64</t>
  </si>
  <si>
    <t>-11,25*5,0</t>
  </si>
  <si>
    <t>316</t>
  </si>
  <si>
    <t>763111333</t>
  </si>
  <si>
    <t>SDK příčka tl 100 mm profil CW+UW 75 desky 1xH2 12,5 TI 60 mm EI 30 Rw 45 dB</t>
  </si>
  <si>
    <t>185935399</t>
  </si>
  <si>
    <t>1,8*2,5</t>
  </si>
  <si>
    <t>1,9*2,5</t>
  </si>
  <si>
    <t>317</t>
  </si>
  <si>
    <t>763111337</t>
  </si>
  <si>
    <t>SDK příčka tl 150 mm profil CW+UW 100 desky 1xH2 12,5 TI 80 mm EI 30 Rw 48 dB</t>
  </si>
  <si>
    <t>-643396790</t>
  </si>
  <si>
    <t>(2,4+3,4+0,6+3,0)*2,5</t>
  </si>
  <si>
    <t>318</t>
  </si>
  <si>
    <t>763121415</t>
  </si>
  <si>
    <t>SDK stěna předsazená tl 112,5 mm profil CW+UW 100 deska 1xA 12,5 TI EI 15</t>
  </si>
  <si>
    <t>-1115961943</t>
  </si>
  <si>
    <t>(0,8+2,6)*2,5</t>
  </si>
  <si>
    <t>319</t>
  </si>
  <si>
    <t>763121429</t>
  </si>
  <si>
    <t>SDK stěna předsazená tl 112,5 mm profil CW+UW 100 deska 1xH2 12,5 bez TI EI 15</t>
  </si>
  <si>
    <t>1334907854</t>
  </si>
  <si>
    <t>(1,0+0,7+1,1+0,8+0,9)*2,5</t>
  </si>
  <si>
    <t>320</t>
  </si>
  <si>
    <t>763131432</t>
  </si>
  <si>
    <t>SDK podhled deska 1xDF 15 bez TI dvouvrstvá spodní kce profil CD+UD</t>
  </si>
  <si>
    <t>-1212554262</t>
  </si>
  <si>
    <t>"podhled stropu v 1.NP pod m.č.203-213" (12,03+14,61+22,0+10,41+4,14+2,44+30,9+67,67+5,65+3,52+1,81)</t>
  </si>
  <si>
    <t>321</t>
  </si>
  <si>
    <t>763135025</t>
  </si>
  <si>
    <t xml:space="preserve">SDK kazetový podhled 600x600 mm hrana A konstrukce viditelná </t>
  </si>
  <si>
    <t>-828179183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</si>
  <si>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</si>
  <si>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</si>
  <si>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</si>
  <si>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</si>
  <si>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</si>
  <si>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322</t>
  </si>
  <si>
    <t>763161710</t>
  </si>
  <si>
    <t>SDK podkroví deska 1xA nebo H2 12,5 bez TI dvouvrstvá spodní kce profil CD+UD REI 15+minerální vata tl.2x180+80mm+parozábrana</t>
  </si>
  <si>
    <t>-728291104</t>
  </si>
  <si>
    <t>19,4*(4,5*2+3,5)</t>
  </si>
  <si>
    <t>323</t>
  </si>
  <si>
    <t>763164638</t>
  </si>
  <si>
    <t>SDK obklad kovových kcí tvaru U š do 1,2 m desky 2xDF 15</t>
  </si>
  <si>
    <t>-951782459</t>
  </si>
  <si>
    <t>"obklad oce.nosníků"</t>
  </si>
  <si>
    <t>95,15</t>
  </si>
  <si>
    <t>324</t>
  </si>
  <si>
    <t>763182411</t>
  </si>
  <si>
    <t>SDK opláštění obvodu střešního okna z desek a UA profilů hloubky do 0,5 m</t>
  </si>
  <si>
    <t>1240041107</t>
  </si>
  <si>
    <t>(0,8*2+1,5*2)*5</t>
  </si>
  <si>
    <t>325</t>
  </si>
  <si>
    <t>76399-9001</t>
  </si>
  <si>
    <t>Akustický podlhed tl.40mm na rošt z oc.profilů</t>
  </si>
  <si>
    <t>-1425764169</t>
  </si>
  <si>
    <t>619,06</t>
  </si>
  <si>
    <t>326</t>
  </si>
  <si>
    <t>76399-9002</t>
  </si>
  <si>
    <t>Akustický panely nalepené na obvodovou stěnu tl.40mm na rošt z oc.profilů</t>
  </si>
  <si>
    <t>1624709307</t>
  </si>
  <si>
    <t>(31,25*5+2,0)*1,295</t>
  </si>
  <si>
    <t>327</t>
  </si>
  <si>
    <t>76399-9003</t>
  </si>
  <si>
    <t>Vinalový obklad stěn nalepený na obvodovou stěnu tl.1,0mm</t>
  </si>
  <si>
    <t>1310134991</t>
  </si>
  <si>
    <t>(31,25*5+2,0)*3,05</t>
  </si>
  <si>
    <t>328</t>
  </si>
  <si>
    <t>998763402</t>
  </si>
  <si>
    <t>Přesun hmot procentní pro sádrokartonové konstrukce v objektech v do 12 m</t>
  </si>
  <si>
    <t>379047827</t>
  </si>
  <si>
    <t>329</t>
  </si>
  <si>
    <t>998763491</t>
  </si>
  <si>
    <t>Příplatek k přesunu hmot procentní pro sádrokartonové konstrukce za zvětšený přesun do 100 m</t>
  </si>
  <si>
    <t>-1586263485</t>
  </si>
  <si>
    <t>330</t>
  </si>
  <si>
    <t>765113016</t>
  </si>
  <si>
    <t>Krytina keramická drážková maloformátová engobovaná sklonu do 30° na sucho vč.hřebenáčů, nároží, prostupových tašek, protisněhových tašek, difuzní fólie, laťování a kontraťovéní vč.dodávky materiálu</t>
  </si>
  <si>
    <t>-1709980443</t>
  </si>
  <si>
    <t>331</t>
  </si>
  <si>
    <t>766231113</t>
  </si>
  <si>
    <t>Montáž sklápěcích půdních schodů vč. dodávky schody stahovací LUSSO PP-plech s vnitřní protipožární,protihlukovou a zateplovací vložkozu - 70(1100)x70(100) cm</t>
  </si>
  <si>
    <t>2060364674</t>
  </si>
  <si>
    <t>332</t>
  </si>
  <si>
    <t>766999004</t>
  </si>
  <si>
    <t>D+MTŽ vnitřních dveří vč,zárubní, kování, prahů  - přesná specifikace viz výpis výplní otvorů dveře - D24-D51</t>
  </si>
  <si>
    <t>579680492</t>
  </si>
  <si>
    <t>"S8-D51" 74</t>
  </si>
  <si>
    <t>333</t>
  </si>
  <si>
    <t>766999005</t>
  </si>
  <si>
    <t>D+MTŽ vnitřních dveří protipožárních - přesná specifikace viz výpis výplní otvorů dveře - D10</t>
  </si>
  <si>
    <t>-1311622197</t>
  </si>
  <si>
    <t>"D10" 1</t>
  </si>
  <si>
    <t>334</t>
  </si>
  <si>
    <t>766999006</t>
  </si>
  <si>
    <t>D+MTŽ střešní okno Velux 800x1400mm vč.lemování a zateplovací sady BDX - přesná specifikace viz výpis výplní otvorů dveře - O9</t>
  </si>
  <si>
    <t>-1350339226</t>
  </si>
  <si>
    <t>"O9" 5</t>
  </si>
  <si>
    <t>335</t>
  </si>
  <si>
    <t>766999006a</t>
  </si>
  <si>
    <t>D+MTŽ střešní okno Velux 1200x2200mm vč.lemování a zateplovací sady BDX - přesná specifikace viz výpis výplní otvorů dveře - O13</t>
  </si>
  <si>
    <t>686425376</t>
  </si>
  <si>
    <t>"O13" 5</t>
  </si>
  <si>
    <t>336</t>
  </si>
  <si>
    <t>766999008</t>
  </si>
  <si>
    <t>D+MTŽ plastových oken, barva bílá, 5-ti komorový profil, iz.3sklo, Uw=1,0, vnitřní plast.parapet barva bílá,vně parapet Pz plech s povrch. úpravou, potěr pod parapet tl.50mm - přesná specifikace viz výpis výplní otvorů okna O1 - O9, O10 - O12, O14 - O18</t>
  </si>
  <si>
    <t>-443415398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</si>
  <si>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</si>
  <si>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</si>
  <si>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</si>
  <si>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</si>
  <si>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</si>
  <si>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</si>
  <si>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</si>
  <si>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</si>
  <si>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</si>
  <si>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</si>
  <si>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</si>
  <si>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</si>
  <si>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</si>
  <si>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</si>
  <si>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</si>
  <si>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337</t>
  </si>
  <si>
    <t>766999009</t>
  </si>
  <si>
    <t>D+MTŽ hliníkových vstupních dveří a stěn - přesná specifikace viz výpis výplní otvorů dveře D1,D2,D3,D7,D19,D20</t>
  </si>
  <si>
    <t>-1765674985</t>
  </si>
  <si>
    <t>"D1" 2,895*3,2</t>
  </si>
  <si>
    <t>"D2" 1,3*3,2</t>
  </si>
  <si>
    <t>"D3" 1,8*3,05</t>
  </si>
  <si>
    <t>"D7" 2,895*3,43</t>
  </si>
  <si>
    <t>"D19" 4,725*3,05</t>
  </si>
  <si>
    <t>"D20" 4,725*3,05</t>
  </si>
  <si>
    <t>338</t>
  </si>
  <si>
    <t>766999009a</t>
  </si>
  <si>
    <t>D+MTŽ plastových vstupních dveří a stěn - přesná specifikace viz výpis výplní otvorů dveře D4,D5,D6,D18</t>
  </si>
  <si>
    <t>-1980086298</t>
  </si>
  <si>
    <t>"D4" 1,5*2,3</t>
  </si>
  <si>
    <t>"D5" 1,3*2,25</t>
  </si>
  <si>
    <t>"D6" 3,205*3,05</t>
  </si>
  <si>
    <t>"D18" 2,895*3,05</t>
  </si>
  <si>
    <t>339</t>
  </si>
  <si>
    <t>766999010</t>
  </si>
  <si>
    <t>D+MTŽ zástěn WC z vysokotlakéhu dýhovaného lamina s dveřmi na nerez možkách vč. kovámí klika/klika+zámek WC - Z1,Z2,D46,D47</t>
  </si>
  <si>
    <t>286451264</t>
  </si>
  <si>
    <t>(2,85+1,8*2)*2,0*2</t>
  </si>
  <si>
    <t>(3,75+1,8*3)*2,0*2</t>
  </si>
  <si>
    <t>340</t>
  </si>
  <si>
    <t>766999011</t>
  </si>
  <si>
    <t>D+MTŽ skládacích dveří dřevěných, povrch CPL 1,46x2,5 - D21</t>
  </si>
  <si>
    <t>1080142485</t>
  </si>
  <si>
    <t>341</t>
  </si>
  <si>
    <t>766999012</t>
  </si>
  <si>
    <t>D+MTŽ skládacích dveří dřevěných, povrch CPL 2,125x2,25 - D23</t>
  </si>
  <si>
    <t>-1386816709</t>
  </si>
  <si>
    <t>342</t>
  </si>
  <si>
    <t>766999013</t>
  </si>
  <si>
    <t>D+MTŽ skládacích dveří dřevěných, povrch CPL 4,755x3,2- D23</t>
  </si>
  <si>
    <t>436256654</t>
  </si>
  <si>
    <t>343</t>
  </si>
  <si>
    <t>766999014</t>
  </si>
  <si>
    <t>D+MTŽ stěn s dveřmi z hliníkových profilů, barva bílá, protipožární EI 30 DP1 - D11,D14,D17</t>
  </si>
  <si>
    <t>2101982491</t>
  </si>
  <si>
    <t>"D11 1,6x2,2 - 1ks" 1,6*2,2</t>
  </si>
  <si>
    <t>"D14 1,5x2,2 - 1ks" 1,5*2,2</t>
  </si>
  <si>
    <t>"D17 1,6x2,3 - 1ks" 1,6*2,3</t>
  </si>
  <si>
    <t>344</t>
  </si>
  <si>
    <t>767-001</t>
  </si>
  <si>
    <t>D+MTŽ ocelové konstrukce zastřešení haly vč.nátěrů</t>
  </si>
  <si>
    <t>kg</t>
  </si>
  <si>
    <t>-1072761255</t>
  </si>
  <si>
    <t>30490,0</t>
  </si>
  <si>
    <t>345</t>
  </si>
  <si>
    <t>767-002</t>
  </si>
  <si>
    <t>D+MTŽ čistící zóny  - přesná specifikace viz výpis zámečnických výrobků Z8,Z9</t>
  </si>
  <si>
    <t>-1845545791</t>
  </si>
  <si>
    <t>"Z8" 2,5*1,0</t>
  </si>
  <si>
    <t>"Z9" 1,6*0,8</t>
  </si>
  <si>
    <t>346</t>
  </si>
  <si>
    <t>767-003</t>
  </si>
  <si>
    <t>D+MTŽ mříž pro vyplnění světlíku u schodiště - přesná specifikace viz výpis zámečnických výrobků Z14</t>
  </si>
  <si>
    <t>1951375608</t>
  </si>
  <si>
    <t>"Z14" 5</t>
  </si>
  <si>
    <t>347</t>
  </si>
  <si>
    <t>767-004</t>
  </si>
  <si>
    <t>D+MTŽ pouzdro pro osazen´tyčí pro ukotvení volejbal. nebo tenis. sítě - přesná specifikace viz výpis zámečnických výrobků Z16</t>
  </si>
  <si>
    <t>1166784474</t>
  </si>
  <si>
    <t>"Z16" 2</t>
  </si>
  <si>
    <t>348</t>
  </si>
  <si>
    <t>767-005</t>
  </si>
  <si>
    <t>D+MTŽ požární žebřík s ochranným košem - přesná specifikace viz výpis zámečnických výrobků Z17</t>
  </si>
  <si>
    <t>-2035256102</t>
  </si>
  <si>
    <t>"Z17" 1</t>
  </si>
  <si>
    <t>349</t>
  </si>
  <si>
    <t>767-006</t>
  </si>
  <si>
    <t>D+MTŽ předokenní žaluzie vč.boxu a vodicích lišt na ostění - přesná specifikace viz výpis zámečnických výrobků Z18</t>
  </si>
  <si>
    <t>-1281891280</t>
  </si>
  <si>
    <t>"Z18" 4</t>
  </si>
  <si>
    <t>350</t>
  </si>
  <si>
    <t>767-007</t>
  </si>
  <si>
    <t>D+MTŽ ocelové 2kř.brány a 1kř.branky - přesná specifikace viz výpis zámečnických výrobků Z38</t>
  </si>
  <si>
    <t>1707517059</t>
  </si>
  <si>
    <t>"Z38" 1</t>
  </si>
  <si>
    <t>351</t>
  </si>
  <si>
    <t>767-008</t>
  </si>
  <si>
    <t>D+MTŽ ocelové tyčové zábradlí na opěrné zídce - přesná specifikace viz výpis zámečnických výrobků Z39</t>
  </si>
  <si>
    <t>-300091861</t>
  </si>
  <si>
    <t>"Z39" 26,6</t>
  </si>
  <si>
    <t>352</t>
  </si>
  <si>
    <t>767-009</t>
  </si>
  <si>
    <t>D+MTŽ ocelové tyčové zábradlí balkónu - přesná specifikace viz výpis zámečnických výrobků Z40</t>
  </si>
  <si>
    <t>-101687962</t>
  </si>
  <si>
    <t>"Z40" 0,45*2+4,225</t>
  </si>
  <si>
    <t>353</t>
  </si>
  <si>
    <t>767-010</t>
  </si>
  <si>
    <t>D+MTŽ skleněné zábradlí francouzských oken - přesná specifikace viz výpis zámečnických výrobků Z41</t>
  </si>
  <si>
    <t>-850413084</t>
  </si>
  <si>
    <t>"Z41" 2</t>
  </si>
  <si>
    <t>354</t>
  </si>
  <si>
    <t>767-011</t>
  </si>
  <si>
    <t>D+MTŽ interiérové zábradlí se skleněnou výplní - přesná specifikace viz výpis zámečnických výrobků Z42</t>
  </si>
  <si>
    <t>345376781</t>
  </si>
  <si>
    <t>"Z42" 1</t>
  </si>
  <si>
    <t>355</t>
  </si>
  <si>
    <t>767-012</t>
  </si>
  <si>
    <t>D+MTŽ interiérové zábradlí se skleněnou výplní - přesná specifikace viz výpis zámečnických výrobků Z43</t>
  </si>
  <si>
    <t>1778200847</t>
  </si>
  <si>
    <t>"Z43" 1</t>
  </si>
  <si>
    <t>356</t>
  </si>
  <si>
    <t>767-013</t>
  </si>
  <si>
    <t>D+MTŽ ocelové zábradlí před vnitřní prosklenou stěnou - přesná specifikace viz výpis zámečnických výrobků Z44</t>
  </si>
  <si>
    <t>951324393</t>
  </si>
  <si>
    <t>"Z44" 2</t>
  </si>
  <si>
    <t>357</t>
  </si>
  <si>
    <t>767-014</t>
  </si>
  <si>
    <t>D+MTŽ ocelové zábradlí před vnitřní prosklenou stěnou - přesná specifikace viz výpis zámečnických výrobků Z45</t>
  </si>
  <si>
    <t>-199163187</t>
  </si>
  <si>
    <t>"Z45" 1</t>
  </si>
  <si>
    <t>358</t>
  </si>
  <si>
    <t>767-015</t>
  </si>
  <si>
    <t>D+MTŽ ocelové konstrukce pro VZT jednotky na střeše - přesná specifikace viz výpis zámečnických výrobků Z46</t>
  </si>
  <si>
    <t>2029087708</t>
  </si>
  <si>
    <t>"Z46" 2</t>
  </si>
  <si>
    <t>359</t>
  </si>
  <si>
    <t>767-016</t>
  </si>
  <si>
    <t>D+MTŽ ocelové únikové schodiště - přesná specifikace viz výpis zámečnických výrobků Z47</t>
  </si>
  <si>
    <t>-1554469785</t>
  </si>
  <si>
    <t>"Z47" 2</t>
  </si>
  <si>
    <t>360</t>
  </si>
  <si>
    <t>767220130</t>
  </si>
  <si>
    <t>Montáž zábradlí schodišťového - přesná specifikace viz výpis zámečnických výrobků Z21 - Z37</t>
  </si>
  <si>
    <t>348748442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</si>
  <si>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</si>
  <si>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</si>
  <si>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</si>
  <si>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</si>
  <si>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</si>
  <si>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</si>
  <si>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</si>
  <si>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</si>
  <si>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</si>
  <si>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</si>
  <si>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</si>
  <si>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</si>
  <si>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</si>
  <si>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</si>
  <si>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</si>
  <si>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</si>
  <si>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</si>
  <si>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361</t>
  </si>
  <si>
    <t>767220130b</t>
  </si>
  <si>
    <t>Montáž vodicí tyče zábradlí šikmé rampy vč.držáku - přesná specifikace viz výpis zámečnických výrobků Z19</t>
  </si>
  <si>
    <t>917272765</t>
  </si>
  <si>
    <t>"Z19" 13,6</t>
  </si>
  <si>
    <t>362</t>
  </si>
  <si>
    <t>767220199</t>
  </si>
  <si>
    <t>Montáž madla schodišťového vč.držáku - materiál nerez vč.dodávky - přesná specifikace viz výpis zámečnických výrobků Z20</t>
  </si>
  <si>
    <t>1842862031</t>
  </si>
  <si>
    <t>"Z20" 138,6</t>
  </si>
  <si>
    <t>363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</si>
  <si>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</si>
  <si>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</si>
  <si>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925786852</t>
  </si>
  <si>
    <t>364</t>
  </si>
  <si>
    <t>771573113</t>
  </si>
  <si>
    <t>Montáž podlah keramických režných hladkých lepených do 12 ks/m2 vč.skladby podlahy, stěrkové hydroizolace v koupelnách a úklidové místnosti, soklíku a dodávky keramické dlažby</t>
  </si>
  <si>
    <t>-2107010497</t>
  </si>
  <si>
    <t>1380,69-620,0-62,15-10,45-27,43-19,8-18,0-26,1</t>
  </si>
  <si>
    <t>417,36-67,67</t>
  </si>
  <si>
    <t>365</t>
  </si>
  <si>
    <t>775530041</t>
  </si>
  <si>
    <t>Montáž podlahy masivní z palubek šroubovaných šířky do 120 mm na podkladní rošt vč.dodávky palubek a řeziva roštu, rošt uložený na gumové podložky, lakování+mezibroušení  a tmelení</t>
  </si>
  <si>
    <t>-890416268</t>
  </si>
  <si>
    <t>620,0+62,15</t>
  </si>
  <si>
    <t>366</t>
  </si>
  <si>
    <t>776221111</t>
  </si>
  <si>
    <t>Lepení pásů z PVC standardním lepidlem vč.dodávky podlahového PVC tl.2,0mm, D+MTŽ soklíku, samonivelační vyrovnávacé stěrka</t>
  </si>
  <si>
    <t>1063281545</t>
  </si>
  <si>
    <t>10,45+27,43+19,8+18,0+26,1</t>
  </si>
  <si>
    <t>367</t>
  </si>
  <si>
    <t>781473113</t>
  </si>
  <si>
    <t>Montáž obkladů vnitřních keramických hladkých do 19 ks/m2 lepených standardním lepidlem vč. dodávky keramického obkladu a stěrkové hydroizolace ve sprchách</t>
  </si>
  <si>
    <t>656560241</t>
  </si>
  <si>
    <t>368</t>
  </si>
  <si>
    <t>784221101</t>
  </si>
  <si>
    <t>Dvojnásobné bílé malby  ze směsí za sucha dobře otěruvzdorných v místnostech do 3,80 m vč.penetrace podkladu</t>
  </si>
  <si>
    <t>-651904099</t>
  </si>
  <si>
    <t>20,025*4*3,3</t>
  </si>
  <si>
    <t>15,5*8*3,7</t>
  </si>
  <si>
    <t>20,0*4*3,7</t>
  </si>
  <si>
    <t>"odpočet ker.obkladů" -499,935</t>
  </si>
  <si>
    <t>369</t>
  </si>
  <si>
    <t>01M-001</t>
  </si>
  <si>
    <t>D+MTŽ ústředna EZS, 8-128 zón, komunikátor GSm/GPRS, 2 antény ANT-OBJ-S a kryt OPU-3, místo pro aku 18Ah, sběrnice 1x8 LCD, 1x32modulů. 32bloků, v plast.krytu bez trafa</t>
  </si>
  <si>
    <t>507418705</t>
  </si>
  <si>
    <t>370</t>
  </si>
  <si>
    <t>01M-002</t>
  </si>
  <si>
    <t>D+MTŽ krytý transformítor 230V/20V AC, 60VA</t>
  </si>
  <si>
    <t>-756076479</t>
  </si>
  <si>
    <t>371</t>
  </si>
  <si>
    <t>01M-003</t>
  </si>
  <si>
    <t>D+MTŽ expanzní modul 8 PGM výstupů, volitelný typ OC nebo relé, tamper vstup, možnost připojení inteligentního napájecího zdroje</t>
  </si>
  <si>
    <t>49823024</t>
  </si>
  <si>
    <t>372</t>
  </si>
  <si>
    <t>01M-004</t>
  </si>
  <si>
    <t>D+MTŽ plechový kryt pro umístění 2 expandérů, povrchová montáž, zajištění šrouby, tamper otevření, 215x150x50mm</t>
  </si>
  <si>
    <t>721250201</t>
  </si>
  <si>
    <t>373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</si>
  <si>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</si>
  <si>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</si>
  <si>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-1482439471</t>
  </si>
  <si>
    <t>374</t>
  </si>
  <si>
    <t>01M-006</t>
  </si>
  <si>
    <t>D+MTŽ PIR detektor s vestavěným EOL rezistory a dosahem 15m, dosah vějíř - délka 15m, šířka 15m, úhel 90st. montážní výška 1,5-3m, napájecí napětí 9-16V</t>
  </si>
  <si>
    <t>-13649861</t>
  </si>
  <si>
    <t>375</t>
  </si>
  <si>
    <t>01M-007</t>
  </si>
  <si>
    <t>D+MTŽ zálohovaná plastová siréna venkovní 110dB,1m s majákem a akumulátorem</t>
  </si>
  <si>
    <t>-484106800</t>
  </si>
  <si>
    <t>376</t>
  </si>
  <si>
    <t>01M-008</t>
  </si>
  <si>
    <t>D+MTŽ lineární zdroj v kovovém krytu 13,8 Vss/3A se signalizačními výstupy, napájecí zdroj pro technologii PZTS</t>
  </si>
  <si>
    <t>1560215601</t>
  </si>
  <si>
    <t>377</t>
  </si>
  <si>
    <t>01M-009</t>
  </si>
  <si>
    <t>D+MTŽ akumulátor 12V/17Ah</t>
  </si>
  <si>
    <t>1910089002</t>
  </si>
  <si>
    <t>378</t>
  </si>
  <si>
    <t>01M-010</t>
  </si>
  <si>
    <t>D+MTŽ kabel sdělovací 3x2x0,5</t>
  </si>
  <si>
    <t>690789662</t>
  </si>
  <si>
    <t>379</t>
  </si>
  <si>
    <t>01M-011</t>
  </si>
  <si>
    <t>D+MTŽ kabelová příchytka vč.kovového hřebu do betonu a stahovacího pásku</t>
  </si>
  <si>
    <t>796816431</t>
  </si>
  <si>
    <t>380</t>
  </si>
  <si>
    <t>01M-012</t>
  </si>
  <si>
    <t>D+MTŽ trubka ohebná o32mm</t>
  </si>
  <si>
    <t>386272520</t>
  </si>
  <si>
    <t>381</t>
  </si>
  <si>
    <t>01M-013</t>
  </si>
  <si>
    <t>Vysekání drážky do hl.30mm, š.30mm vč. zapravení drážky</t>
  </si>
  <si>
    <t>-1283662317</t>
  </si>
  <si>
    <t>382</t>
  </si>
  <si>
    <t>01M-014</t>
  </si>
  <si>
    <t>Průrazy stěnou do 50cm vč.zapravení</t>
  </si>
  <si>
    <t>-553119853</t>
  </si>
  <si>
    <t>383</t>
  </si>
  <si>
    <t>01M-015</t>
  </si>
  <si>
    <t>D+MTŽ protipožární ucpávka EI60</t>
  </si>
  <si>
    <t>-732849269</t>
  </si>
  <si>
    <t>384</t>
  </si>
  <si>
    <t>01M-016</t>
  </si>
  <si>
    <t>Dodávka - pomocný elektroinstalační materiál</t>
  </si>
  <si>
    <t>-1201582326</t>
  </si>
  <si>
    <t>385</t>
  </si>
  <si>
    <t>01M-017</t>
  </si>
  <si>
    <t>Měření, výchozí revize, spolupráce s revizním technikem</t>
  </si>
  <si>
    <t>-77876175</t>
  </si>
  <si>
    <t>386</t>
  </si>
  <si>
    <t>01M-018</t>
  </si>
  <si>
    <t>Oživení a zprovoznění systému PZTS</t>
  </si>
  <si>
    <t>1157276784</t>
  </si>
  <si>
    <t>387</t>
  </si>
  <si>
    <t>01M-019</t>
  </si>
  <si>
    <t>Zaškolení obsluhy</t>
  </si>
  <si>
    <t>-718599832</t>
  </si>
  <si>
    <t>388</t>
  </si>
  <si>
    <t>01M-020</t>
  </si>
  <si>
    <t>Dokumentace skutečného provedení</t>
  </si>
  <si>
    <t>-700096744</t>
  </si>
  <si>
    <t>389</t>
  </si>
  <si>
    <t>02M-001</t>
  </si>
  <si>
    <t>D+MTŽ 19" rozvaděč stojanový 42U/800x100 dv síto 80%-6mm</t>
  </si>
  <si>
    <t>956854295</t>
  </si>
  <si>
    <t>390</t>
  </si>
  <si>
    <t>02M-002</t>
  </si>
  <si>
    <t>D+MTŽ 19" rozvaděč nástěnný jednodílný 15U/600mm dv síto 80%-6mm</t>
  </si>
  <si>
    <t>995867846</t>
  </si>
  <si>
    <t>391</t>
  </si>
  <si>
    <t>02M-003</t>
  </si>
  <si>
    <t>D+MTŽ 19" ventilační jednotka (4 ventilátory)</t>
  </si>
  <si>
    <t>1814720723</t>
  </si>
  <si>
    <t>392</t>
  </si>
  <si>
    <t>02M-004</t>
  </si>
  <si>
    <t>D+MTŽ 19" patch panel 24 port RJ45 Cat6, 1U</t>
  </si>
  <si>
    <t>825210207</t>
  </si>
  <si>
    <t>393</t>
  </si>
  <si>
    <t>02M-005</t>
  </si>
  <si>
    <t>D+MTŽ 19" propojovací panel telefonní, 25 port</t>
  </si>
  <si>
    <t>-172965479</t>
  </si>
  <si>
    <t>394</t>
  </si>
  <si>
    <t>02M-006</t>
  </si>
  <si>
    <t>D+MTŽ 19" vyvazovací panel jednostranná lišta, 1U</t>
  </si>
  <si>
    <t>-1611316164</t>
  </si>
  <si>
    <t>395</t>
  </si>
  <si>
    <t>02M-007</t>
  </si>
  <si>
    <t>D+MTŽ 19" zemnící lišta</t>
  </si>
  <si>
    <t>1383220636</t>
  </si>
  <si>
    <t>396</t>
  </si>
  <si>
    <t>02M-008</t>
  </si>
  <si>
    <t>D+MTŽ 19" polička s perforací 1U/660mm</t>
  </si>
  <si>
    <t>433794830</t>
  </si>
  <si>
    <t>397</t>
  </si>
  <si>
    <t>02M-009</t>
  </si>
  <si>
    <t>D+MTŽ 19" rozvodný panel 5x230V - přep.ochrana</t>
  </si>
  <si>
    <t>-1826608128</t>
  </si>
  <si>
    <t>398</t>
  </si>
  <si>
    <t>02M-010</t>
  </si>
  <si>
    <t>D+MTŽ montážní sada</t>
  </si>
  <si>
    <t>-226155227</t>
  </si>
  <si>
    <t>399</t>
  </si>
  <si>
    <t>02M-011</t>
  </si>
  <si>
    <t>D+MTŽ optický rozvaděč - kompletní pro 12SC</t>
  </si>
  <si>
    <t>-1505161285</t>
  </si>
  <si>
    <t>400</t>
  </si>
  <si>
    <t>02M-012</t>
  </si>
  <si>
    <t>D+MTŽ propojovací kabel UTP, cat.6, 1m</t>
  </si>
  <si>
    <t>2030833587</t>
  </si>
  <si>
    <t>401</t>
  </si>
  <si>
    <t>02M-013</t>
  </si>
  <si>
    <t>D+MTŽ propojovací optický kabel SM, SC/LC 2m</t>
  </si>
  <si>
    <t>-1914638091</t>
  </si>
  <si>
    <t>402</t>
  </si>
  <si>
    <t>02M-014</t>
  </si>
  <si>
    <t>D+MTŽ zálohovaný zdroj UPS 600VA/360W, 1U, hloubka 23,5cm</t>
  </si>
  <si>
    <t>-672806906</t>
  </si>
  <si>
    <t>403</t>
  </si>
  <si>
    <t>02M-015</t>
  </si>
  <si>
    <t>D+MTŽ switch 24x 1000Base-T, 4xSFP, L2</t>
  </si>
  <si>
    <t>-1178752573</t>
  </si>
  <si>
    <t>404</t>
  </si>
  <si>
    <t>02M-016</t>
  </si>
  <si>
    <t>D+MTŽ switch 24x 1000Base-T, PoE+4xSFP, L2</t>
  </si>
  <si>
    <t>1748014313</t>
  </si>
  <si>
    <t>405</t>
  </si>
  <si>
    <t>02M-017</t>
  </si>
  <si>
    <t>D+MTŽ SFP transceiver, 1000BASE, SM, SC</t>
  </si>
  <si>
    <t>2138172773</t>
  </si>
  <si>
    <t>406</t>
  </si>
  <si>
    <t>02M-018</t>
  </si>
  <si>
    <t>D+MTŽ access point 802.11/g/n/ac, 2,4GHz a 5Ghz, 1xLAN</t>
  </si>
  <si>
    <t>1264207863</t>
  </si>
  <si>
    <t>407</t>
  </si>
  <si>
    <t>02M-019</t>
  </si>
  <si>
    <t>Práce s aktivními prvky</t>
  </si>
  <si>
    <t>-439616243</t>
  </si>
  <si>
    <t>408</t>
  </si>
  <si>
    <t>02M-020</t>
  </si>
  <si>
    <t>D+MTŽ datová zásuvka 2xRJ, Cat.6, UTP - kompletní pod omítku</t>
  </si>
  <si>
    <t>-2087946588</t>
  </si>
  <si>
    <t>409</t>
  </si>
  <si>
    <t>02M-021</t>
  </si>
  <si>
    <t>D+MTŽ konektor RJ45 Cat. UTP 8p8c nestíněný na drát</t>
  </si>
  <si>
    <t>-1486005061</t>
  </si>
  <si>
    <t>410</t>
  </si>
  <si>
    <t>02M-022</t>
  </si>
  <si>
    <t>D+MTŽ kabel datový UTP Cat.6, Eca, bezhalogenový</t>
  </si>
  <si>
    <t>-1157958544</t>
  </si>
  <si>
    <t>411</t>
  </si>
  <si>
    <t>02M-023</t>
  </si>
  <si>
    <t>D+MTŽ kabel optický 12 vl., 9/125um, SM, bezhalogenový</t>
  </si>
  <si>
    <t>183062814</t>
  </si>
  <si>
    <t>412</t>
  </si>
  <si>
    <t>02M-024</t>
  </si>
  <si>
    <t>D+MTŽ uzemňovací vodič žl.zel. 8mm2, bezhalogenový</t>
  </si>
  <si>
    <t>-1310228459</t>
  </si>
  <si>
    <t>413</t>
  </si>
  <si>
    <t>02M-025</t>
  </si>
  <si>
    <t>D+MTŽ kabel sdělovací stíněný 25x2x0,5</t>
  </si>
  <si>
    <t>1874195545</t>
  </si>
  <si>
    <t>414</t>
  </si>
  <si>
    <t>02M-026</t>
  </si>
  <si>
    <t>D+MTŽ skupinový držák kabelů</t>
  </si>
  <si>
    <t>72820198</t>
  </si>
  <si>
    <t>415</t>
  </si>
  <si>
    <t>02M-027</t>
  </si>
  <si>
    <t>D+MTŽ krabice univerzální pod omítku a víčkem, vč.vysekání a zapravení</t>
  </si>
  <si>
    <t>-1237901464</t>
  </si>
  <si>
    <t>416</t>
  </si>
  <si>
    <t>02M-028</t>
  </si>
  <si>
    <t>D+MTŽ krabice přístrojová hluboká, vč.vysekání a zapravení</t>
  </si>
  <si>
    <t>1092374298</t>
  </si>
  <si>
    <t>417</t>
  </si>
  <si>
    <t>02M-029</t>
  </si>
  <si>
    <t>D+MTŽ elektroinstalační kanál PVC 110x70mm, bezhalogenový vč.příslušenství a úchytného materiálu</t>
  </si>
  <si>
    <t>1072734693</t>
  </si>
  <si>
    <t>418</t>
  </si>
  <si>
    <t>02M-030</t>
  </si>
  <si>
    <t>D+MTŽ trubka ohebná o25mm do připravené drážky</t>
  </si>
  <si>
    <t>-1705579016</t>
  </si>
  <si>
    <t>419</t>
  </si>
  <si>
    <t>02M-031</t>
  </si>
  <si>
    <t xml:space="preserve">D+MTŽ kabelová příchytka vč.kovového hřebu do betonu a stahovacího pásku </t>
  </si>
  <si>
    <t>867037792</t>
  </si>
  <si>
    <t>420</t>
  </si>
  <si>
    <t>02M-032</t>
  </si>
  <si>
    <t>-1113098797</t>
  </si>
  <si>
    <t>421</t>
  </si>
  <si>
    <t>02M-033</t>
  </si>
  <si>
    <t>-1287071672</t>
  </si>
  <si>
    <t>422</t>
  </si>
  <si>
    <t>02M-034</t>
  </si>
  <si>
    <t>-1664234568</t>
  </si>
  <si>
    <t>423</t>
  </si>
  <si>
    <t>02M-035</t>
  </si>
  <si>
    <t>-21970112</t>
  </si>
  <si>
    <t>424</t>
  </si>
  <si>
    <t>02M-036</t>
  </si>
  <si>
    <t>Měření metalického kabelu vč. vypracování měřícího protokolu</t>
  </si>
  <si>
    <t>-2071798903</t>
  </si>
  <si>
    <t>425</t>
  </si>
  <si>
    <t>02M-037</t>
  </si>
  <si>
    <t>Montáž - optický svar</t>
  </si>
  <si>
    <t>302327090</t>
  </si>
  <si>
    <t>426</t>
  </si>
  <si>
    <t>02M-038</t>
  </si>
  <si>
    <t>Měření optického vlákna vč. vypracování měřícího protokolu</t>
  </si>
  <si>
    <t>-257363807</t>
  </si>
  <si>
    <t>427</t>
  </si>
  <si>
    <t>02M-039</t>
  </si>
  <si>
    <t>Měření, výchozí revoze, spolupráce s revizním technikem</t>
  </si>
  <si>
    <t>-1509151144</t>
  </si>
  <si>
    <t>428</t>
  </si>
  <si>
    <t>02M-040</t>
  </si>
  <si>
    <t>-664169322</t>
  </si>
  <si>
    <t>429</t>
  </si>
  <si>
    <t>03M-001</t>
  </si>
  <si>
    <t>D+MTŽ vnitřní IP dome kamera, TD/N, HD 1080p., 4MP, f=8-12mm, WDR 120dB, IR30m</t>
  </si>
  <si>
    <t>2077803940</t>
  </si>
  <si>
    <t>430</t>
  </si>
  <si>
    <t>03M-002</t>
  </si>
  <si>
    <t>D+MTŽ instalační krabice pro montáž dome kamer</t>
  </si>
  <si>
    <t>2052503435</t>
  </si>
  <si>
    <t>431</t>
  </si>
  <si>
    <t>03M-003</t>
  </si>
  <si>
    <t>D+MTŽ venkovní bullet IP kamera, TD/N, HD 1080p., 4MP, F=8-12mm, WDR 120dB, IR30m</t>
  </si>
  <si>
    <t>-2020751740</t>
  </si>
  <si>
    <t>432</t>
  </si>
  <si>
    <t>03M-004</t>
  </si>
  <si>
    <t>D+MTŽ instalační krabice pro montáž bullet kamer</t>
  </si>
  <si>
    <t>-779666263</t>
  </si>
  <si>
    <t>433</t>
  </si>
  <si>
    <t>03M-005</t>
  </si>
  <si>
    <t>D+MTŽ záznamové NVR pro 32 IP kamer, až 5MP, HDMI, 16xPoE, I/O, Aodio, bez HDD</t>
  </si>
  <si>
    <t>179035568</t>
  </si>
  <si>
    <t>434</t>
  </si>
  <si>
    <t>03M-006</t>
  </si>
  <si>
    <t>D+MTŽ přídavný HDD s kapacitou 3TB k DVR/NVR</t>
  </si>
  <si>
    <t>1394626557</t>
  </si>
  <si>
    <t>435</t>
  </si>
  <si>
    <t>03M-007</t>
  </si>
  <si>
    <t>Programování a oživení systému CCTV</t>
  </si>
  <si>
    <t>1081510731</t>
  </si>
  <si>
    <t>436</t>
  </si>
  <si>
    <t>03M-008</t>
  </si>
  <si>
    <t>Komplexní zkoušky zařízení CCTV</t>
  </si>
  <si>
    <t>-1298808685</t>
  </si>
  <si>
    <t>437</t>
  </si>
  <si>
    <t>03M-009</t>
  </si>
  <si>
    <t>Zaškolení obsluhy CCTV</t>
  </si>
  <si>
    <t>61963841</t>
  </si>
  <si>
    <t>438</t>
  </si>
  <si>
    <t>03M-010</t>
  </si>
  <si>
    <t>1376366742</t>
  </si>
  <si>
    <t>439</t>
  </si>
  <si>
    <t>10M-001</t>
  </si>
  <si>
    <t>Potrubí KG DN300 SN8 vč.zemních prací, podsypu a obsypu pískem, zásyp výkopkem a naložení, odvoz vytlačené zeminy na skládku vč.poplatku za skládku</t>
  </si>
  <si>
    <t>257251001</t>
  </si>
  <si>
    <t>440</t>
  </si>
  <si>
    <t>10M-002</t>
  </si>
  <si>
    <t>Revizní šachta DŠ1 DN1000mm, dno sběrné, v=3,02m, poklop litinový vč.rámu D400 vč.zemních prací, zásyp výkopkem a naložení, odvoz vytlačené zeminy na skládku vč.poplatku za skládku</t>
  </si>
  <si>
    <t>953739322</t>
  </si>
  <si>
    <t>441</t>
  </si>
  <si>
    <t>120-001</t>
  </si>
  <si>
    <t>DMTŽ stávající vodovodní přípojky vč.zemních prací</t>
  </si>
  <si>
    <t>-399100245</t>
  </si>
  <si>
    <t>442</t>
  </si>
  <si>
    <t>120-002</t>
  </si>
  <si>
    <t>D+MTŽ nové vodovodní přípojky DN40 vč.zemních prací, podsypu a obsypu pískem, reflexní fólie, odvoz přebytečné zemíny na skládku vč.poplatku za skládku, položení vodovodního potrubí vč.napojení na vodovodní řad+uzavírací armatury</t>
  </si>
  <si>
    <t>1806643270</t>
  </si>
  <si>
    <t>443</t>
  </si>
  <si>
    <t>120-003</t>
  </si>
  <si>
    <t>D+MTŽ vodoměrné šachty vč.pojízdného poklop vč.zemních parcí manipulací s vytlač.výkopkem, odvoz na skládlu a poplatku za skládku, vodoměrná sestava</t>
  </si>
  <si>
    <t>-1127646190</t>
  </si>
  <si>
    <t>444</t>
  </si>
  <si>
    <t>130-001</t>
  </si>
  <si>
    <t>D+MTŽ plynovodní STL přípojky DN32 vč.zemních prací, podsypu a obsypu pískem, reflexní fólie, odvoz přebytečné zemíny na skládku vč.poplatku za skládku, položení plynovodního potrubí vč.napojení na plynovodní řad+uzavírací armatury</t>
  </si>
  <si>
    <t>63415233</t>
  </si>
  <si>
    <t>445</t>
  </si>
  <si>
    <t>130-002</t>
  </si>
  <si>
    <t>D+MTŽ skříně HUP a regulátoru STL/NTL</t>
  </si>
  <si>
    <t>2012825490</t>
  </si>
  <si>
    <t>446</t>
  </si>
  <si>
    <t>130-003</t>
  </si>
  <si>
    <t>D+MTŽ výzbroje HUP - hlavního KK HUP, plynovodního potrubí a uzavíracích armatur</t>
  </si>
  <si>
    <t>1731050068</t>
  </si>
  <si>
    <t>447</t>
  </si>
  <si>
    <t>130-004</t>
  </si>
  <si>
    <t>D+MTŽ regulátoru STL/NTL</t>
  </si>
  <si>
    <t>881679279</t>
  </si>
  <si>
    <t>448</t>
  </si>
  <si>
    <t>130-005</t>
  </si>
  <si>
    <t>D+MTŽ plynoměru</t>
  </si>
  <si>
    <t>-1351434026</t>
  </si>
  <si>
    <t>449</t>
  </si>
  <si>
    <t>170-001</t>
  </si>
  <si>
    <t>Hardware EPS</t>
  </si>
  <si>
    <t>-421582887</t>
  </si>
  <si>
    <t>450</t>
  </si>
  <si>
    <t>170-002</t>
  </si>
  <si>
    <t>Ústředna EPS, 7 pozic pro mikromoduly, max. 3kruh.linek po 127 hlásičích na lince, zdroj 24V/5A, prostor pro 2xAku 12V/25Ah</t>
  </si>
  <si>
    <t>-3192179</t>
  </si>
  <si>
    <t>451</t>
  </si>
  <si>
    <t>170-003</t>
  </si>
  <si>
    <t>Rozvaděčová skříň s požární odolností (pro ústřednu EPS) EI 60 DP1</t>
  </si>
  <si>
    <t>493852476</t>
  </si>
  <si>
    <t>452</t>
  </si>
  <si>
    <t>170-004</t>
  </si>
  <si>
    <t>Akumulátor 12V/25Ah</t>
  </si>
  <si>
    <t>1771310385</t>
  </si>
  <si>
    <t>453</t>
  </si>
  <si>
    <t>170-005</t>
  </si>
  <si>
    <t>Čelní ovládací panel a alfanumerickým displejem 2x20 znaků</t>
  </si>
  <si>
    <t>-552535300</t>
  </si>
  <si>
    <t>454</t>
  </si>
  <si>
    <t>170-006</t>
  </si>
  <si>
    <t>Modul se třemi pozicemi pro mikromoduly</t>
  </si>
  <si>
    <t>1301877193</t>
  </si>
  <si>
    <t>455</t>
  </si>
  <si>
    <t>170-007</t>
  </si>
  <si>
    <t>Mikromodul jednoho kruhového vedení rpo max. 127 hlásičů</t>
  </si>
  <si>
    <t>123816147</t>
  </si>
  <si>
    <t>456</t>
  </si>
  <si>
    <t>170-008</t>
  </si>
  <si>
    <t>Provozní kniha EPS</t>
  </si>
  <si>
    <t>1761320079</t>
  </si>
  <si>
    <t>457</t>
  </si>
  <si>
    <t>170-009</t>
  </si>
  <si>
    <t>Opticko-kouřový hlásič</t>
  </si>
  <si>
    <t>413786648</t>
  </si>
  <si>
    <t>458</t>
  </si>
  <si>
    <t>170-010</t>
  </si>
  <si>
    <t>Sokl hlásiče v základní verzi pro hlásiče</t>
  </si>
  <si>
    <t>1802508884</t>
  </si>
  <si>
    <t>459</t>
  </si>
  <si>
    <t>170-011</t>
  </si>
  <si>
    <t>Elektronika tlačítka s oddělovačem EN54-11</t>
  </si>
  <si>
    <t>2036631227</t>
  </si>
  <si>
    <t>460</t>
  </si>
  <si>
    <t>170-012</t>
  </si>
  <si>
    <t>Skříň tlačítkového hlásiče červená</t>
  </si>
  <si>
    <t>96029275</t>
  </si>
  <si>
    <t>461</t>
  </si>
  <si>
    <t>170-013</t>
  </si>
  <si>
    <t>Vstupně/výstupní modul na sběrnici poplachový 4 vstupy/2výstupy</t>
  </si>
  <si>
    <t>-1693852678</t>
  </si>
  <si>
    <t>462</t>
  </si>
  <si>
    <t>170-014</t>
  </si>
  <si>
    <t>Skříň pro V/V moduly plastová</t>
  </si>
  <si>
    <t>-1570122716</t>
  </si>
  <si>
    <t>463</t>
  </si>
  <si>
    <t>170-015</t>
  </si>
  <si>
    <t>Siréna vnitřní, červená, 106dB, 9-60V, EN 54-3, vč,patice</t>
  </si>
  <si>
    <t>-799891509</t>
  </si>
  <si>
    <t>464</t>
  </si>
  <si>
    <t>170-016</t>
  </si>
  <si>
    <t>Telefonní GSM komunikátor, hlasová a textová zpráva na 4 tel.čísla vč.Sim karty</t>
  </si>
  <si>
    <t>-263887026</t>
  </si>
  <si>
    <t>465</t>
  </si>
  <si>
    <t>170-017</t>
  </si>
  <si>
    <t>Drobný propojovací a instalační materiál</t>
  </si>
  <si>
    <t>set.</t>
  </si>
  <si>
    <t>948543552</t>
  </si>
  <si>
    <t>466</t>
  </si>
  <si>
    <t>170-018</t>
  </si>
  <si>
    <t>Ostatní materiál EPS</t>
  </si>
  <si>
    <t>-1805333036</t>
  </si>
  <si>
    <t>467</t>
  </si>
  <si>
    <t>170-019</t>
  </si>
  <si>
    <t>Kabelová krabicová rozvodka PI65 se zachováním funkčnosti</t>
  </si>
  <si>
    <t>-189054861</t>
  </si>
  <si>
    <t>468</t>
  </si>
  <si>
    <t>170-020</t>
  </si>
  <si>
    <t>Zkušební plyn s výsuvným aplikátorem</t>
  </si>
  <si>
    <t>-1035412015</t>
  </si>
  <si>
    <t>469</t>
  </si>
  <si>
    <t>170-021</t>
  </si>
  <si>
    <t>Popisové pole pro nalepení popisky hlásiče</t>
  </si>
  <si>
    <t>-2018403807</t>
  </si>
  <si>
    <t>470</t>
  </si>
  <si>
    <t>170-022</t>
  </si>
  <si>
    <t>Popiska hlásiče</t>
  </si>
  <si>
    <t>1243043201</t>
  </si>
  <si>
    <t>471</t>
  </si>
  <si>
    <t>170-023</t>
  </si>
  <si>
    <t>Kabely pro rozvod EPS bez funkční schopnosti při požáru-červený</t>
  </si>
  <si>
    <t>986119348</t>
  </si>
  <si>
    <t>472</t>
  </si>
  <si>
    <t>170-024</t>
  </si>
  <si>
    <t>J-Y(st) Y 2x2x0,8 (s možností instalace pod omítku)</t>
  </si>
  <si>
    <t>2002112369</t>
  </si>
  <si>
    <t>473</t>
  </si>
  <si>
    <t>170-025</t>
  </si>
  <si>
    <t>Vyřezání drážky 30x30mm strop/stěna vč.záhozu a začištění</t>
  </si>
  <si>
    <t>-72115886</t>
  </si>
  <si>
    <t>474</t>
  </si>
  <si>
    <t>170-026</t>
  </si>
  <si>
    <t>Průraz stěnou/stropem vč.začištění</t>
  </si>
  <si>
    <t>1013015750</t>
  </si>
  <si>
    <t>475</t>
  </si>
  <si>
    <t>170-027</t>
  </si>
  <si>
    <t>Kabelové trasy a kabelyx EPS s funkční schopností při požáru s třídou reakce na oheň B2ca s1 d0</t>
  </si>
  <si>
    <t>1576917374</t>
  </si>
  <si>
    <t>476</t>
  </si>
  <si>
    <t>170-028</t>
  </si>
  <si>
    <t>Kabel PRAFlaGUARD 1x2x0,8 - hnědý stíněný kabel 2x2x0,8 PH120-R dle ZP-27/2008, B2caS1D0 dle PrEN50399 07, ohnivzdorný, bezhalogenový</t>
  </si>
  <si>
    <t>-1881887608</t>
  </si>
  <si>
    <t>477</t>
  </si>
  <si>
    <t>170-029</t>
  </si>
  <si>
    <t>Kabel PRAFlaGUARD 3x2,5 - hnědý stíněný kabel PH120-R dle ZP-27/2008, B2caS1D0 dle PrEN50399 07, ohnivzdorný, bezhalogenový</t>
  </si>
  <si>
    <t>1695008833</t>
  </si>
  <si>
    <t>478</t>
  </si>
  <si>
    <t>170-030</t>
  </si>
  <si>
    <t>Kabelová příchytka pro 2kabely, certifikovaná vč. vrutu a hmoždinky</t>
  </si>
  <si>
    <t>-1435854874</t>
  </si>
  <si>
    <t>479</t>
  </si>
  <si>
    <t>170-031</t>
  </si>
  <si>
    <t>Jistič 230V/6A</t>
  </si>
  <si>
    <t>-231785358</t>
  </si>
  <si>
    <t>480</t>
  </si>
  <si>
    <t>170-032</t>
  </si>
  <si>
    <t>Ostatní</t>
  </si>
  <si>
    <t>294141623</t>
  </si>
  <si>
    <t>481</t>
  </si>
  <si>
    <t>170-033</t>
  </si>
  <si>
    <t>HZS</t>
  </si>
  <si>
    <t>430945828</t>
  </si>
  <si>
    <t>482</t>
  </si>
  <si>
    <t>170-034</t>
  </si>
  <si>
    <t>Úklid</t>
  </si>
  <si>
    <t>484268254</t>
  </si>
  <si>
    <t>483</t>
  </si>
  <si>
    <t>170-035</t>
  </si>
  <si>
    <t>Práce na rozvaděči NN</t>
  </si>
  <si>
    <t>-837485280</t>
  </si>
  <si>
    <t>484</t>
  </si>
  <si>
    <t>170-036</t>
  </si>
  <si>
    <t>Spolupráce s ostatními profesemi. účast na KD</t>
  </si>
  <si>
    <t>-593251963</t>
  </si>
  <si>
    <t>485</t>
  </si>
  <si>
    <t>170-037</t>
  </si>
  <si>
    <t>Oživení systému, naprogramování</t>
  </si>
  <si>
    <t>-1530707916</t>
  </si>
  <si>
    <t>486</t>
  </si>
  <si>
    <t>170-038</t>
  </si>
  <si>
    <t>Revize EPS vč.vypracování revizní zprávy - 3x paré</t>
  </si>
  <si>
    <t>-1438497636</t>
  </si>
  <si>
    <t>487</t>
  </si>
  <si>
    <t>170-039</t>
  </si>
  <si>
    <t>Funkční zkouška vč.protokolu</t>
  </si>
  <si>
    <t>-338796799</t>
  </si>
  <si>
    <t>488</t>
  </si>
  <si>
    <t>170-040</t>
  </si>
  <si>
    <t>Vedení prací, autirský dozor, skutečný stav</t>
  </si>
  <si>
    <t>1838414640</t>
  </si>
  <si>
    <t>489</t>
  </si>
  <si>
    <t>180-001</t>
  </si>
  <si>
    <t>DMTŽ stávající vzdušné přípojky NN</t>
  </si>
  <si>
    <t>1705969726</t>
  </si>
  <si>
    <t>490</t>
  </si>
  <si>
    <t>180-002</t>
  </si>
  <si>
    <t>D+MTŽ nové vzdušné přípojky NN vč.přezbrojení rozvaděče HDS</t>
  </si>
  <si>
    <t>-1423337851</t>
  </si>
  <si>
    <t>491</t>
  </si>
  <si>
    <t>21099-001.</t>
  </si>
  <si>
    <t>CYKY 3Jx2,5</t>
  </si>
  <si>
    <t>1563631015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</si>
  <si>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</si>
  <si>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</si>
  <si>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</si>
  <si>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</si>
  <si>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</si>
  <si>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</si>
  <si>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</si>
  <si>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</si>
  <si>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492</t>
  </si>
  <si>
    <t>21099-002.</t>
  </si>
  <si>
    <t>CYKY 3Jx1,5</t>
  </si>
  <si>
    <t>1097832347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</si>
  <si>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</si>
  <si>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</si>
  <si>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</si>
  <si>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</si>
  <si>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</si>
  <si>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</si>
  <si>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</si>
  <si>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</si>
  <si>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493</t>
  </si>
  <si>
    <t>21099-003.</t>
  </si>
  <si>
    <t>CYKY 5Jx6</t>
  </si>
  <si>
    <t>1138041505</t>
  </si>
  <si>
    <t>"1-1" 10</t>
  </si>
  <si>
    <t>"1-2" 10</t>
  </si>
  <si>
    <t>"1-3" 10</t>
  </si>
  <si>
    <t>"1-4" 20</t>
  </si>
  <si>
    <t>"1-5" 20</t>
  </si>
  <si>
    <t>"1-6" 20</t>
  </si>
  <si>
    <t>"1-7" 50</t>
  </si>
  <si>
    <t>494</t>
  </si>
  <si>
    <t>21099-003a.</t>
  </si>
  <si>
    <t>CYKY 5Jx2,5</t>
  </si>
  <si>
    <t>1928541835</t>
  </si>
  <si>
    <t>"1-7" 20</t>
  </si>
  <si>
    <t>495</t>
  </si>
  <si>
    <t>21099-003b.</t>
  </si>
  <si>
    <t>CYKY 5Jx16</t>
  </si>
  <si>
    <t>1740505482</t>
  </si>
  <si>
    <t>"1-7" 80</t>
  </si>
  <si>
    <t>496</t>
  </si>
  <si>
    <t>21099-004a.</t>
  </si>
  <si>
    <t>CY6</t>
  </si>
  <si>
    <t>-735865760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</si>
  <si>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</si>
  <si>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</si>
  <si>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</si>
  <si>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</si>
  <si>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</si>
  <si>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</si>
  <si>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</si>
  <si>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</si>
  <si>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497</t>
  </si>
  <si>
    <t>21099-009</t>
  </si>
  <si>
    <t>rozvodnice VU60NE</t>
  </si>
  <si>
    <t>-1135525177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</si>
  <si>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</si>
  <si>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</si>
  <si>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</si>
  <si>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</si>
  <si>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</si>
  <si>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</si>
  <si>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</si>
  <si>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</si>
  <si>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498</t>
  </si>
  <si>
    <t>21099-009a</t>
  </si>
  <si>
    <t>svodiče přepětí</t>
  </si>
  <si>
    <t>-1426693938</t>
  </si>
  <si>
    <t>499</t>
  </si>
  <si>
    <t>21099-010</t>
  </si>
  <si>
    <t>nouzová světla</t>
  </si>
  <si>
    <t>-918271305</t>
  </si>
  <si>
    <t>"1-1" 5</t>
  </si>
  <si>
    <t>"1-2" 9</t>
  </si>
  <si>
    <t>"1-3" 6</t>
  </si>
  <si>
    <t>"1-4" 6</t>
  </si>
  <si>
    <t>"1-5" 5</t>
  </si>
  <si>
    <t>"1-6" 3</t>
  </si>
  <si>
    <t>"1-7" 8</t>
  </si>
  <si>
    <t>500</t>
  </si>
  <si>
    <t>21099-010a</t>
  </si>
  <si>
    <t>svítidlo LED</t>
  </si>
  <si>
    <t>-1241221125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</si>
  <si>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</si>
  <si>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</si>
  <si>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</si>
  <si>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</si>
  <si>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</si>
  <si>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</si>
  <si>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</si>
  <si>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</si>
  <si>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501</t>
  </si>
  <si>
    <t>21099-010b</t>
  </si>
  <si>
    <t>LED panel + zdroj</t>
  </si>
  <si>
    <t>-62597044</t>
  </si>
  <si>
    <t>"1-2" 4</t>
  </si>
  <si>
    <t>"1-3" 32</t>
  </si>
  <si>
    <t>"1-5" 18</t>
  </si>
  <si>
    <t>"1-6" 4</t>
  </si>
  <si>
    <t>502</t>
  </si>
  <si>
    <t>21099-012</t>
  </si>
  <si>
    <t>zásuvka</t>
  </si>
  <si>
    <t>673749848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</si>
  <si>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</si>
  <si>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</si>
  <si>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</si>
  <si>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</si>
  <si>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</si>
  <si>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</si>
  <si>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</si>
  <si>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</si>
  <si>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503</t>
  </si>
  <si>
    <t>21099-014</t>
  </si>
  <si>
    <t>vypínač č.1</t>
  </si>
  <si>
    <t>-934562445</t>
  </si>
  <si>
    <t>"1-1" 8</t>
  </si>
  <si>
    <t>"1-2" 20</t>
  </si>
  <si>
    <t>"1-3" 7</t>
  </si>
  <si>
    <t>"1-5" 9</t>
  </si>
  <si>
    <t>"1-8" 4</t>
  </si>
  <si>
    <t>504</t>
  </si>
  <si>
    <t>21099-015</t>
  </si>
  <si>
    <t>vypínač č.6</t>
  </si>
  <si>
    <t>1138666844</t>
  </si>
  <si>
    <t>"1-7" 2</t>
  </si>
  <si>
    <t>505</t>
  </si>
  <si>
    <t>21099-016</t>
  </si>
  <si>
    <t>vypínač č.5</t>
  </si>
  <si>
    <t>-930159371</t>
  </si>
  <si>
    <t>"1-3" 2</t>
  </si>
  <si>
    <t>"1-4" 2</t>
  </si>
  <si>
    <t>"1-5" 2</t>
  </si>
  <si>
    <t>506</t>
  </si>
  <si>
    <t>21099-017</t>
  </si>
  <si>
    <t>vypínač č.7</t>
  </si>
  <si>
    <t>357663647</t>
  </si>
  <si>
    <t>"1-7" 3</t>
  </si>
  <si>
    <t>507</t>
  </si>
  <si>
    <t>21099-020</t>
  </si>
  <si>
    <t>krabice standard</t>
  </si>
  <si>
    <t>563792655</t>
  </si>
  <si>
    <t>"1-1" 100</t>
  </si>
  <si>
    <t>"1-2" 100</t>
  </si>
  <si>
    <t>"1-3" 100</t>
  </si>
  <si>
    <t>"1-4" 100</t>
  </si>
  <si>
    <t>"1-5" 100</t>
  </si>
  <si>
    <t>"1-6" 100</t>
  </si>
  <si>
    <t>508</t>
  </si>
  <si>
    <t>21099-020a</t>
  </si>
  <si>
    <t>krabice  IP44</t>
  </si>
  <si>
    <t>424981418</t>
  </si>
  <si>
    <t>"1-8" 20</t>
  </si>
  <si>
    <t>509</t>
  </si>
  <si>
    <t>21099-021</t>
  </si>
  <si>
    <t>spojovací materiál elektroinstalační</t>
  </si>
  <si>
    <t>225401697</t>
  </si>
  <si>
    <t>"1-1" 500</t>
  </si>
  <si>
    <t>"1-2" 500</t>
  </si>
  <si>
    <t>"1-3" 500</t>
  </si>
  <si>
    <t>"1-5" 500</t>
  </si>
  <si>
    <t>"1-6" 500</t>
  </si>
  <si>
    <t>"1-7" 500</t>
  </si>
  <si>
    <t>510</t>
  </si>
  <si>
    <t>21099-022</t>
  </si>
  <si>
    <t>spojovací materiál mechanický</t>
  </si>
  <si>
    <t>1651141040</t>
  </si>
  <si>
    <t>511</t>
  </si>
  <si>
    <t>21099-023</t>
  </si>
  <si>
    <t>sádra</t>
  </si>
  <si>
    <t>458401426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</si>
  <si>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</si>
  <si>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</si>
  <si>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</si>
  <si>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</si>
  <si>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</si>
  <si>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</si>
  <si>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</si>
  <si>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</si>
  <si>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512</t>
  </si>
  <si>
    <t>21099-025</t>
  </si>
  <si>
    <t>chráničojistič</t>
  </si>
  <si>
    <t>328845818</t>
  </si>
  <si>
    <t>"1-2" 2</t>
  </si>
  <si>
    <t>"1-6" 2</t>
  </si>
  <si>
    <t>513</t>
  </si>
  <si>
    <t>21099-027</t>
  </si>
  <si>
    <t>jistič 1F do 20A</t>
  </si>
  <si>
    <t>-2120578297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</si>
  <si>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</si>
  <si>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</si>
  <si>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</si>
  <si>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</si>
  <si>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</si>
  <si>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</si>
  <si>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</si>
  <si>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</si>
  <si>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514</t>
  </si>
  <si>
    <t>21099-027a</t>
  </si>
  <si>
    <t>jistič 3F</t>
  </si>
  <si>
    <t>-832364760</t>
  </si>
  <si>
    <t>515</t>
  </si>
  <si>
    <t>21099-028</t>
  </si>
  <si>
    <t>jistič 25/3/B</t>
  </si>
  <si>
    <t>-1853020441</t>
  </si>
  <si>
    <t>516</t>
  </si>
  <si>
    <t>21099-028a</t>
  </si>
  <si>
    <t>jistič 40/3/B</t>
  </si>
  <si>
    <t>916243718</t>
  </si>
  <si>
    <t>517</t>
  </si>
  <si>
    <t>21099-030</t>
  </si>
  <si>
    <t>chránič/4</t>
  </si>
  <si>
    <t>1859965850</t>
  </si>
  <si>
    <t>"1-1" 2</t>
  </si>
  <si>
    <t>518</t>
  </si>
  <si>
    <t>21099-031</t>
  </si>
  <si>
    <t>pir</t>
  </si>
  <si>
    <t>2112130690</t>
  </si>
  <si>
    <t>"1-2" 8</t>
  </si>
  <si>
    <t>"1-3" 4</t>
  </si>
  <si>
    <t>"1-6" 7</t>
  </si>
  <si>
    <t>519</t>
  </si>
  <si>
    <t>21099-031a</t>
  </si>
  <si>
    <t>pir-světlo</t>
  </si>
  <si>
    <t>-1228970425</t>
  </si>
  <si>
    <t>520</t>
  </si>
  <si>
    <t>21099-032</t>
  </si>
  <si>
    <t>ventilátor trubicový</t>
  </si>
  <si>
    <t>1857870058</t>
  </si>
  <si>
    <t>521</t>
  </si>
  <si>
    <t>21099-032a</t>
  </si>
  <si>
    <t xml:space="preserve">ventilátor </t>
  </si>
  <si>
    <t>917519617</t>
  </si>
  <si>
    <t>522</t>
  </si>
  <si>
    <t>21099-033</t>
  </si>
  <si>
    <t>UMC 02-8</t>
  </si>
  <si>
    <t>-1624791913</t>
  </si>
  <si>
    <t>523</t>
  </si>
  <si>
    <t>21099-034</t>
  </si>
  <si>
    <t>trafo 230V/12A</t>
  </si>
  <si>
    <t>-1830102619</t>
  </si>
  <si>
    <t>524</t>
  </si>
  <si>
    <t>21099-035</t>
  </si>
  <si>
    <t>rotozel STG-S</t>
  </si>
  <si>
    <t>362596079</t>
  </si>
  <si>
    <t>"1-6" 5</t>
  </si>
  <si>
    <t>"1-7" 4</t>
  </si>
  <si>
    <t>525</t>
  </si>
  <si>
    <t>21099-036</t>
  </si>
  <si>
    <t>okenní píst</t>
  </si>
  <si>
    <t>-540604821</t>
  </si>
  <si>
    <t>"1-7" 18</t>
  </si>
  <si>
    <t>526</t>
  </si>
  <si>
    <t>21099-037</t>
  </si>
  <si>
    <t>ohřev vpustí</t>
  </si>
  <si>
    <t>1018937784</t>
  </si>
  <si>
    <t>527</t>
  </si>
  <si>
    <t>21099-038</t>
  </si>
  <si>
    <t>zásuvka 3F</t>
  </si>
  <si>
    <t>-696133914</t>
  </si>
  <si>
    <t>528</t>
  </si>
  <si>
    <t>21099-039</t>
  </si>
  <si>
    <t>rozvod žlaby Mars trubky</t>
  </si>
  <si>
    <t>-1800059536</t>
  </si>
  <si>
    <t>529</t>
  </si>
  <si>
    <t>21099-040</t>
  </si>
  <si>
    <t>zařízení sport</t>
  </si>
  <si>
    <t>-153503384</t>
  </si>
  <si>
    <t>"1-7" 30</t>
  </si>
  <si>
    <t>530</t>
  </si>
  <si>
    <t>21099-041</t>
  </si>
  <si>
    <t>mir16+stykač 3+3</t>
  </si>
  <si>
    <t>1542747522</t>
  </si>
  <si>
    <t>531</t>
  </si>
  <si>
    <t>21099-042</t>
  </si>
  <si>
    <t>stožár+světlo</t>
  </si>
  <si>
    <t>1327380568</t>
  </si>
  <si>
    <t>532</t>
  </si>
  <si>
    <t>21099-501</t>
  </si>
  <si>
    <t>elektromontážní práce</t>
  </si>
  <si>
    <t>1156098307</t>
  </si>
  <si>
    <t>533</t>
  </si>
  <si>
    <t>21099-502</t>
  </si>
  <si>
    <t>elektrorevize DR</t>
  </si>
  <si>
    <t>1943850146</t>
  </si>
  <si>
    <t>534</t>
  </si>
  <si>
    <t>21099-504</t>
  </si>
  <si>
    <t>elektrorevize svod</t>
  </si>
  <si>
    <t>1020259719</t>
  </si>
  <si>
    <t>535</t>
  </si>
  <si>
    <t>21099-505</t>
  </si>
  <si>
    <t>Zednické přípomoce - sekání drážek, bourání prostupů a jejich zapravení vč.materiálu</t>
  </si>
  <si>
    <t>-385407515</t>
  </si>
  <si>
    <t>536</t>
  </si>
  <si>
    <t>21099-901</t>
  </si>
  <si>
    <t>D+MTŽ rozvodu a svodů hromosvodu PZ</t>
  </si>
  <si>
    <t>-1453863789</t>
  </si>
  <si>
    <t>537</t>
  </si>
  <si>
    <t>21099-902</t>
  </si>
  <si>
    <t>D+MTŽ uzemnění hromosvodu</t>
  </si>
  <si>
    <t>1015474978</t>
  </si>
  <si>
    <t>538</t>
  </si>
  <si>
    <t>21099-903</t>
  </si>
  <si>
    <t>Revize hromosvodu</t>
  </si>
  <si>
    <t>-1379150861</t>
  </si>
  <si>
    <t>539</t>
  </si>
  <si>
    <t>240-000</t>
  </si>
  <si>
    <t>VZT část - multifunkční sál</t>
  </si>
  <si>
    <t>1780806716</t>
  </si>
  <si>
    <t>540</t>
  </si>
  <si>
    <t>240-001</t>
  </si>
  <si>
    <t>VZT jednotka</t>
  </si>
  <si>
    <t>-6630583</t>
  </si>
  <si>
    <t>541</t>
  </si>
  <si>
    <t>240-002</t>
  </si>
  <si>
    <t>By-pass 3000mm</t>
  </si>
  <si>
    <t>-115930147</t>
  </si>
  <si>
    <t>542</t>
  </si>
  <si>
    <t>240-003</t>
  </si>
  <si>
    <t>Cirkulace 3000mm</t>
  </si>
  <si>
    <t>996699813</t>
  </si>
  <si>
    <t>543</t>
  </si>
  <si>
    <t>240-004</t>
  </si>
  <si>
    <t>Zákryt vstupu e1 krátký 3000mm</t>
  </si>
  <si>
    <t>-1356170594</t>
  </si>
  <si>
    <t>544</t>
  </si>
  <si>
    <t>240-005</t>
  </si>
  <si>
    <t xml:space="preserve">Klapka uzavírací obd.přívod </t>
  </si>
  <si>
    <t>-69302831</t>
  </si>
  <si>
    <t>545</t>
  </si>
  <si>
    <t>240-006</t>
  </si>
  <si>
    <t>Klapka uzavírací obd.odtah</t>
  </si>
  <si>
    <t>1769250122</t>
  </si>
  <si>
    <t>546</t>
  </si>
  <si>
    <t>240-007</t>
  </si>
  <si>
    <t>Pružná manžeta</t>
  </si>
  <si>
    <t>114380285</t>
  </si>
  <si>
    <t>547</t>
  </si>
  <si>
    <t>240-008</t>
  </si>
  <si>
    <t>Eliminátor klapek vstup e1</t>
  </si>
  <si>
    <t>2004008456</t>
  </si>
  <si>
    <t>548</t>
  </si>
  <si>
    <t>240-008a</t>
  </si>
  <si>
    <t>Výústka velkoplošná pr. 315, přípoj 315, regulace obrazu výfuku vzduchu, ruční nastavení</t>
  </si>
  <si>
    <t>-2042815520</t>
  </si>
  <si>
    <t>549</t>
  </si>
  <si>
    <t>240-008b</t>
  </si>
  <si>
    <t>Výústka velkoplošná pr. 315, přípoj 250, regulace obrazu výfuku vzduchu, ruční nastavení</t>
  </si>
  <si>
    <t>-579340193</t>
  </si>
  <si>
    <t>550</t>
  </si>
  <si>
    <t>240-008c</t>
  </si>
  <si>
    <t>Výústka odvodní komfortní na potrubí  KVK1-H-2.0 400x200, regulace R1, JVX R2 400x200</t>
  </si>
  <si>
    <t>-2033124906</t>
  </si>
  <si>
    <t>551</t>
  </si>
  <si>
    <t>240-008d</t>
  </si>
  <si>
    <t>Buňkové tlumiče 200x500x1000, náběhy na koncích, 10ks buněk je osazeno v oc.pozink.potrubí 1000x1000-1000</t>
  </si>
  <si>
    <t>-34719487</t>
  </si>
  <si>
    <t>552</t>
  </si>
  <si>
    <t>240-008e</t>
  </si>
  <si>
    <t>Žaluzie protidešťová na oc.potrubí PZAS 1000x1000, pevné listy</t>
  </si>
  <si>
    <t>1839864573</t>
  </si>
  <si>
    <t>553</t>
  </si>
  <si>
    <t>240-008f</t>
  </si>
  <si>
    <t>Oc.čtyřhranné pozink.potrubí - oblouk OL 900x710/90</t>
  </si>
  <si>
    <t>-96275199</t>
  </si>
  <si>
    <t>554</t>
  </si>
  <si>
    <t>240-008g</t>
  </si>
  <si>
    <t>Oc.čtyřhranné pozink.potrubí - oblouk OL 710x900/90</t>
  </si>
  <si>
    <t>1852774736</t>
  </si>
  <si>
    <t>555</t>
  </si>
  <si>
    <t>240-008h</t>
  </si>
  <si>
    <t>Oc.čtyřhranné pozink.potrubí - přechod PR 900x710-1000x1000-500</t>
  </si>
  <si>
    <t>-446005881</t>
  </si>
  <si>
    <t>556</t>
  </si>
  <si>
    <t>240-008i</t>
  </si>
  <si>
    <t>Oc.čtyřhranné pozink.potrubí - přechod PR 900x710-1000x1000-300</t>
  </si>
  <si>
    <t>-1612197058</t>
  </si>
  <si>
    <t>557</t>
  </si>
  <si>
    <t>240-008j</t>
  </si>
  <si>
    <t>Oc.čtyřhranné pozink.potrubí - přechod PR 900x710-630x630-500</t>
  </si>
  <si>
    <t>-7589434</t>
  </si>
  <si>
    <t>558</t>
  </si>
  <si>
    <t>240-008k</t>
  </si>
  <si>
    <t>-792213920</t>
  </si>
  <si>
    <t>559</t>
  </si>
  <si>
    <t>240-008l</t>
  </si>
  <si>
    <t>Oc.čtyřhranné pozink.potrubí - odskok OD 630x630-1000-330</t>
  </si>
  <si>
    <t>1610796831</t>
  </si>
  <si>
    <t>560</t>
  </si>
  <si>
    <t>240-008m</t>
  </si>
  <si>
    <t>Oc.čtyřhranné pozink.potrubí - odskok OD 630x630-1000-90</t>
  </si>
  <si>
    <t>-1043764614</t>
  </si>
  <si>
    <t>561</t>
  </si>
  <si>
    <t>240-008n</t>
  </si>
  <si>
    <t>Oc. pozink.potrubí např.Spiro - odbočka jednoduchá OBJ 630-630-630</t>
  </si>
  <si>
    <t>1824453332</t>
  </si>
  <si>
    <t>562</t>
  </si>
  <si>
    <t>240-008o</t>
  </si>
  <si>
    <t>Oc. pozink.potrubí např.Spiro - odbočka jednoduchá OBJ 630-630-500</t>
  </si>
  <si>
    <t>332615756</t>
  </si>
  <si>
    <t>563</t>
  </si>
  <si>
    <t>240-008p</t>
  </si>
  <si>
    <t>Oc. pozink.potrubí např.Spiro - odbočka jednoduchá OBJ 500-500-315</t>
  </si>
  <si>
    <t>-1556362154</t>
  </si>
  <si>
    <t>564</t>
  </si>
  <si>
    <t>240-008q</t>
  </si>
  <si>
    <t>Oc. pozink.potrubí např.Spiro - odbočka jednoduchá OBJ400-400-315</t>
  </si>
  <si>
    <t>-734884197</t>
  </si>
  <si>
    <t>565</t>
  </si>
  <si>
    <t>240-008r</t>
  </si>
  <si>
    <t>Oc. pozink.potrubí např.Spiro - odbočka jednoduchá OBJ 315-315-315</t>
  </si>
  <si>
    <t>-1835166172</t>
  </si>
  <si>
    <t>566</t>
  </si>
  <si>
    <t>240-008s</t>
  </si>
  <si>
    <t>Oc. pozink.potrubí např.Spiro - odbočka jednoduchá OBJ 250-250-250</t>
  </si>
  <si>
    <t>-1953432236</t>
  </si>
  <si>
    <t>567</t>
  </si>
  <si>
    <t>240-008t</t>
  </si>
  <si>
    <t>Oc. pozink.potrubí např.Spiro - přechod osový PRO 500-400</t>
  </si>
  <si>
    <t>1394392343</t>
  </si>
  <si>
    <t>568</t>
  </si>
  <si>
    <t>240-008u</t>
  </si>
  <si>
    <t>Oc. pozink.potrubí např.Spiro - přechod osový PRO 400-315</t>
  </si>
  <si>
    <t>-1696672775</t>
  </si>
  <si>
    <t>569</t>
  </si>
  <si>
    <t>240-008v</t>
  </si>
  <si>
    <t>Oc. pozink.potrubí např.Spiro - přechod osový PRO 315-250</t>
  </si>
  <si>
    <t>-1371616984</t>
  </si>
  <si>
    <t>570</t>
  </si>
  <si>
    <t>240-008w</t>
  </si>
  <si>
    <t>Oc. pozink.potrubí např.Spiro - přechod osový PRO 630-500</t>
  </si>
  <si>
    <t>2062036542</t>
  </si>
  <si>
    <t>571</t>
  </si>
  <si>
    <t>240-008x</t>
  </si>
  <si>
    <t>Oc. pozink.potrubí např.Spiro - oblouk OL 500/90 (r=1,5D)</t>
  </si>
  <si>
    <t>1364171763</t>
  </si>
  <si>
    <t>572</t>
  </si>
  <si>
    <t>240-008y</t>
  </si>
  <si>
    <t>Oc. pozink.potrubí např.Spiro - oblouk OL 630/90 (r=1,5D)</t>
  </si>
  <si>
    <t>1025939244</t>
  </si>
  <si>
    <t>573</t>
  </si>
  <si>
    <t>240-008z</t>
  </si>
  <si>
    <t>Oc. pozink.potrubí např.Spiro - trouba d500</t>
  </si>
  <si>
    <t>-1968016102</t>
  </si>
  <si>
    <t>574</t>
  </si>
  <si>
    <t>240-008za</t>
  </si>
  <si>
    <t>Oc. pozink.potrubí např.Spiro - trouba d400</t>
  </si>
  <si>
    <t>1321723002</t>
  </si>
  <si>
    <t>575</t>
  </si>
  <si>
    <t>240-008zb</t>
  </si>
  <si>
    <t>Oc. pozink.potrubí např.Spiro - trouba d315</t>
  </si>
  <si>
    <t>-821209017</t>
  </si>
  <si>
    <t>576</t>
  </si>
  <si>
    <t>240-008zc</t>
  </si>
  <si>
    <t>Oc. pozink.potrubí např.Spiro - trouba d250</t>
  </si>
  <si>
    <t>-1650732007</t>
  </si>
  <si>
    <t>577</t>
  </si>
  <si>
    <t>240-008zd</t>
  </si>
  <si>
    <t>Flexibilní potrubí Al  d315</t>
  </si>
  <si>
    <t>-758893580</t>
  </si>
  <si>
    <t>578</t>
  </si>
  <si>
    <t>240-008ze</t>
  </si>
  <si>
    <t>Flexibilní potrubí Al  d250</t>
  </si>
  <si>
    <t>-1827963754</t>
  </si>
  <si>
    <t>579</t>
  </si>
  <si>
    <t>240-008zf</t>
  </si>
  <si>
    <t>Oc. pozink.potrubí např.Spiro - zaslepení 400</t>
  </si>
  <si>
    <t>2035215787</t>
  </si>
  <si>
    <t>580</t>
  </si>
  <si>
    <t>240-008zg</t>
  </si>
  <si>
    <t>Oc. pozink.potrubí např.Spiro - zaslepení 250</t>
  </si>
  <si>
    <t>495582747</t>
  </si>
  <si>
    <t>581</t>
  </si>
  <si>
    <t>240-008zh</t>
  </si>
  <si>
    <t>Oc. pozink.potrubí např.Spiro - spojka 630</t>
  </si>
  <si>
    <t>623108497</t>
  </si>
  <si>
    <t>582</t>
  </si>
  <si>
    <t>240-008zi</t>
  </si>
  <si>
    <t>Oc. pozink.potrubí např.Spiro - spojka 500</t>
  </si>
  <si>
    <t>-1909953279</t>
  </si>
  <si>
    <t>583</t>
  </si>
  <si>
    <t>240-008zj</t>
  </si>
  <si>
    <t>Oc. pozink.potrubí např.Spiro - spojka 400</t>
  </si>
  <si>
    <t>-437392051</t>
  </si>
  <si>
    <t>584</t>
  </si>
  <si>
    <t>240-008zk</t>
  </si>
  <si>
    <t>Oc. pozink.potrubí např.Spiro - spojka 315</t>
  </si>
  <si>
    <t>1303732748</t>
  </si>
  <si>
    <t>585</t>
  </si>
  <si>
    <t>240-008zl</t>
  </si>
  <si>
    <t>Oc. pozink.potrubí např.Spiro - spojka 250</t>
  </si>
  <si>
    <t>304756279</t>
  </si>
  <si>
    <t>586</t>
  </si>
  <si>
    <t>240-008zm</t>
  </si>
  <si>
    <t>Otvory v potrubí pro výústky 400x200</t>
  </si>
  <si>
    <t>1624227679</t>
  </si>
  <si>
    <t>587</t>
  </si>
  <si>
    <t>240-008zn</t>
  </si>
  <si>
    <t>Tepelná izolace, Al povrch se skelnou mřížkou, tl.50mm</t>
  </si>
  <si>
    <t>-1348396576</t>
  </si>
  <si>
    <t>588</t>
  </si>
  <si>
    <t>240-008zo</t>
  </si>
  <si>
    <t>Ochranná fólie, samolepící fólie Al/polyester tl.1mm do venkovního prostředí</t>
  </si>
  <si>
    <t>-1479552053</t>
  </si>
  <si>
    <t>589</t>
  </si>
  <si>
    <t>240-008zp</t>
  </si>
  <si>
    <t>Potrubní tlumič  250-900</t>
  </si>
  <si>
    <t>1181838953</t>
  </si>
  <si>
    <t>590</t>
  </si>
  <si>
    <t>240-008zq</t>
  </si>
  <si>
    <t>Výústka odvodní komfortní na čtvercové potrubí KVK1-H-2.0 300x150, regulace R1, KVX R2 400x200</t>
  </si>
  <si>
    <t>473812982</t>
  </si>
  <si>
    <t>591</t>
  </si>
  <si>
    <t>240-008zr</t>
  </si>
  <si>
    <t>Žaluziová klapka 250W plastová, 294x294mm, přípoj d250</t>
  </si>
  <si>
    <t>-2025025974</t>
  </si>
  <si>
    <t>592</t>
  </si>
  <si>
    <t>240-008zs</t>
  </si>
  <si>
    <t>Výfuková hlavice, d250, šedý komaxit</t>
  </si>
  <si>
    <t>802956496</t>
  </si>
  <si>
    <t>593</t>
  </si>
  <si>
    <t>240-008zt</t>
  </si>
  <si>
    <t>Oc.čtyřhranné potrubí - trouba TR  300x250-2000, nástavce pro výústky 300x150-370</t>
  </si>
  <si>
    <t>835797322</t>
  </si>
  <si>
    <t>594</t>
  </si>
  <si>
    <t>240-008zu</t>
  </si>
  <si>
    <t>Oc.čtyřhranné potrubí - trouba TR  300x250-250x250/90</t>
  </si>
  <si>
    <t>-1213231414</t>
  </si>
  <si>
    <t>595</t>
  </si>
  <si>
    <t>240-008zv</t>
  </si>
  <si>
    <t>Oc.čtyřhranné potrubí - přechod PR 250x250-d250-250</t>
  </si>
  <si>
    <t>365723802</t>
  </si>
  <si>
    <t>596</t>
  </si>
  <si>
    <t>240-008zw</t>
  </si>
  <si>
    <t>Oc.pozinkované potrubí např.Spiro - oblouk OL 250/90 (r=1,5D)</t>
  </si>
  <si>
    <t>-257101522</t>
  </si>
  <si>
    <t>597</t>
  </si>
  <si>
    <t>240-008zwa</t>
  </si>
  <si>
    <t>Oc.pozinkované potrubí např.Spiro - trouba d250</t>
  </si>
  <si>
    <t>841925610</t>
  </si>
  <si>
    <t>598</t>
  </si>
  <si>
    <t>240-008zwb</t>
  </si>
  <si>
    <t>Oc.pozinkované potrubí např.Spiro - zaslepení 250</t>
  </si>
  <si>
    <t>1301251306</t>
  </si>
  <si>
    <t>599</t>
  </si>
  <si>
    <t>240-008zwc</t>
  </si>
  <si>
    <t>Oc.pozinkované potrubí např.Spiro - spojka 250</t>
  </si>
  <si>
    <t>1110735951</t>
  </si>
  <si>
    <t>600</t>
  </si>
  <si>
    <t>240-008zwd</t>
  </si>
  <si>
    <t>Oc.pozinkované potrubí např.Spiro - otvory pro výústku</t>
  </si>
  <si>
    <t>-304590316</t>
  </si>
  <si>
    <t>601</t>
  </si>
  <si>
    <t>240-009</t>
  </si>
  <si>
    <t>Příslušenství</t>
  </si>
  <si>
    <t>2018014524</t>
  </si>
  <si>
    <t>602</t>
  </si>
  <si>
    <t>240-010</t>
  </si>
  <si>
    <t>By-passová klapka LM24A</t>
  </si>
  <si>
    <t>-834120157</t>
  </si>
  <si>
    <t>603</t>
  </si>
  <si>
    <t>240-011</t>
  </si>
  <si>
    <t>Cirkulační klapka LM24A-SR</t>
  </si>
  <si>
    <t>1272227511</t>
  </si>
  <si>
    <t>604</t>
  </si>
  <si>
    <t>240-012</t>
  </si>
  <si>
    <t>Uzavírací klapka e1 LM24A-SR</t>
  </si>
  <si>
    <t>-2087004052</t>
  </si>
  <si>
    <t>605</t>
  </si>
  <si>
    <t>240-013</t>
  </si>
  <si>
    <t>Uzavírací klapka i1 LM24A</t>
  </si>
  <si>
    <t>-1075384536</t>
  </si>
  <si>
    <t>606</t>
  </si>
  <si>
    <t>240-014</t>
  </si>
  <si>
    <t>Vývod kondenzátoru pr.32 nerez, vyhřívaný vč.termostatu</t>
  </si>
  <si>
    <t>-1756235111</t>
  </si>
  <si>
    <t>607</t>
  </si>
  <si>
    <t>240-015</t>
  </si>
  <si>
    <t>RD5 400V-EC/400V-EC vč.ethernet připojení</t>
  </si>
  <si>
    <t>1505678618</t>
  </si>
  <si>
    <t>608</t>
  </si>
  <si>
    <t>240-016</t>
  </si>
  <si>
    <t>Manostat filtru e1</t>
  </si>
  <si>
    <t>-1755711460</t>
  </si>
  <si>
    <t>609</t>
  </si>
  <si>
    <t>240-017</t>
  </si>
  <si>
    <t>Manostat filtru i1</t>
  </si>
  <si>
    <t>-837708066</t>
  </si>
  <si>
    <t>610</t>
  </si>
  <si>
    <t>240-018</t>
  </si>
  <si>
    <t>SW hlavní vypínač</t>
  </si>
  <si>
    <t>-836179842</t>
  </si>
  <si>
    <t>611</t>
  </si>
  <si>
    <t>240-019</t>
  </si>
  <si>
    <t>VZT část - školící sál 1.NP</t>
  </si>
  <si>
    <t>-122965694</t>
  </si>
  <si>
    <t>612</t>
  </si>
  <si>
    <t>240-020</t>
  </si>
  <si>
    <t xml:space="preserve">VZT jednotka </t>
  </si>
  <si>
    <t>1437461331</t>
  </si>
  <si>
    <t>613</t>
  </si>
  <si>
    <t>240-021</t>
  </si>
  <si>
    <t>By-pass 1500mm</t>
  </si>
  <si>
    <t>213552650</t>
  </si>
  <si>
    <t>614</t>
  </si>
  <si>
    <t>240-022</t>
  </si>
  <si>
    <t>Cirkulace 1500mm</t>
  </si>
  <si>
    <t>499380007</t>
  </si>
  <si>
    <t>615</t>
  </si>
  <si>
    <t>240-023</t>
  </si>
  <si>
    <t>teplotní ohřívač 1500mm</t>
  </si>
  <si>
    <t>-969336253</t>
  </si>
  <si>
    <t>616</t>
  </si>
  <si>
    <t>240-024</t>
  </si>
  <si>
    <t>Zákryt vstupu e1 krátký 1500mm</t>
  </si>
  <si>
    <t>-2105888863</t>
  </si>
  <si>
    <t>617</t>
  </si>
  <si>
    <t>240-025</t>
  </si>
  <si>
    <t>Zákryt výstupu e1 krátký 1500mm</t>
  </si>
  <si>
    <t>359462245</t>
  </si>
  <si>
    <t>618</t>
  </si>
  <si>
    <t>240-026</t>
  </si>
  <si>
    <t>-11101582</t>
  </si>
  <si>
    <t>619</t>
  </si>
  <si>
    <t>240-027</t>
  </si>
  <si>
    <t>1756299885</t>
  </si>
  <si>
    <t>620</t>
  </si>
  <si>
    <t>240-028</t>
  </si>
  <si>
    <t>911406336</t>
  </si>
  <si>
    <t>621</t>
  </si>
  <si>
    <t>240-029</t>
  </si>
  <si>
    <t>Eliminátor klapek vstup e1 1500mm</t>
  </si>
  <si>
    <t>2106001441</t>
  </si>
  <si>
    <t>622</t>
  </si>
  <si>
    <t>240-030</t>
  </si>
  <si>
    <t>Základový rám 500mm vč.izolace</t>
  </si>
  <si>
    <t>1094652500</t>
  </si>
  <si>
    <t>623</t>
  </si>
  <si>
    <t>240-030a</t>
  </si>
  <si>
    <t>Talířový ventil přívodní kovový KIC-200 nerez provedení vč.montážní sděře KKR</t>
  </si>
  <si>
    <t>-2080003086</t>
  </si>
  <si>
    <t>624</t>
  </si>
  <si>
    <t>240-030b</t>
  </si>
  <si>
    <t>Talířový ventil přívodní kovový KOC-200 nerez provedení vč.montážní sděře KKR</t>
  </si>
  <si>
    <t>1269388778</t>
  </si>
  <si>
    <t>625</t>
  </si>
  <si>
    <t>240-030c</t>
  </si>
  <si>
    <t>-371154725</t>
  </si>
  <si>
    <t>626</t>
  </si>
  <si>
    <t>240-030d</t>
  </si>
  <si>
    <t>Žaluzie protidešťová na oc.potrubí PZAS 400x500, pevné listy</t>
  </si>
  <si>
    <t>-1874169002</t>
  </si>
  <si>
    <t>627</t>
  </si>
  <si>
    <t>240-030e</t>
  </si>
  <si>
    <t>Oc.čtyřhranné pozink.potrubí - oblouk OL 300x300/90</t>
  </si>
  <si>
    <t>10690552</t>
  </si>
  <si>
    <t>628</t>
  </si>
  <si>
    <t>240-030f</t>
  </si>
  <si>
    <t>Oc.čtyřhranné pozink.potrubí - přechod PR 300x3000-400x500-300</t>
  </si>
  <si>
    <t>-1693399004</t>
  </si>
  <si>
    <t>629</t>
  </si>
  <si>
    <t>240-030g</t>
  </si>
  <si>
    <t>Oc.čtyřhranné pozink.potrubí - přechod PRO 300x3000-d300-150</t>
  </si>
  <si>
    <t>-2027974103</t>
  </si>
  <si>
    <t>630</t>
  </si>
  <si>
    <t>240-030h</t>
  </si>
  <si>
    <t>Oc. pozink.potrubí např.Spiro - oblouk OL 315/90 (r=1,5D)</t>
  </si>
  <si>
    <t>-1477527034</t>
  </si>
  <si>
    <t>631</t>
  </si>
  <si>
    <t>240-030i</t>
  </si>
  <si>
    <t>Oc. pozink.potrubí např.Spiro - oblouk OL 315/45 (r=1,5D)</t>
  </si>
  <si>
    <t>1867798672</t>
  </si>
  <si>
    <t>632</t>
  </si>
  <si>
    <t>240-030j</t>
  </si>
  <si>
    <t>Oc. pozink.potrubí např.Spiro - odbočka jednoduchá OBJ 315-315-200</t>
  </si>
  <si>
    <t>-2102371357</t>
  </si>
  <si>
    <t>633</t>
  </si>
  <si>
    <t>240-030k</t>
  </si>
  <si>
    <t>Oc. pozink.potrubí např.Spiro - trouba 315</t>
  </si>
  <si>
    <t>-1752900257</t>
  </si>
  <si>
    <t>634</t>
  </si>
  <si>
    <t>240-030l</t>
  </si>
  <si>
    <t>Oc. pozink.potrubí např.Spiro - zaslepení 315</t>
  </si>
  <si>
    <t>609705718</t>
  </si>
  <si>
    <t>635</t>
  </si>
  <si>
    <t>240-030m</t>
  </si>
  <si>
    <t>1780682328</t>
  </si>
  <si>
    <t>636</t>
  </si>
  <si>
    <t>240-030n</t>
  </si>
  <si>
    <t>90044350</t>
  </si>
  <si>
    <t>637</t>
  </si>
  <si>
    <t>240-030o</t>
  </si>
  <si>
    <t>864442641</t>
  </si>
  <si>
    <t>638</t>
  </si>
  <si>
    <t>240-031</t>
  </si>
  <si>
    <t>546211972</t>
  </si>
  <si>
    <t>639</t>
  </si>
  <si>
    <t>240-032</t>
  </si>
  <si>
    <t>1310168755</t>
  </si>
  <si>
    <t>640</t>
  </si>
  <si>
    <t>240-033</t>
  </si>
  <si>
    <t>1273033397</t>
  </si>
  <si>
    <t>641</t>
  </si>
  <si>
    <t>240-034</t>
  </si>
  <si>
    <t>376402719</t>
  </si>
  <si>
    <t>642</t>
  </si>
  <si>
    <t>240-035</t>
  </si>
  <si>
    <t>-1409403790</t>
  </si>
  <si>
    <t>643</t>
  </si>
  <si>
    <t>240-036</t>
  </si>
  <si>
    <t>356557485</t>
  </si>
  <si>
    <t>644</t>
  </si>
  <si>
    <t>240-037</t>
  </si>
  <si>
    <t>RE-TP04.x</t>
  </si>
  <si>
    <t>-471506977</t>
  </si>
  <si>
    <t>645</t>
  </si>
  <si>
    <t>240-038</t>
  </si>
  <si>
    <t>Regulační uzel RE-TP04  LM24A-SR</t>
  </si>
  <si>
    <t>994376491</t>
  </si>
  <si>
    <t>646</t>
  </si>
  <si>
    <t>240-039</t>
  </si>
  <si>
    <t>RD5 230-EC/230V-EC 1500mm,MRN vč.ethernet připojení</t>
  </si>
  <si>
    <t>1375925702</t>
  </si>
  <si>
    <t>647</t>
  </si>
  <si>
    <t>240-040</t>
  </si>
  <si>
    <t>-1483025345</t>
  </si>
  <si>
    <t>648</t>
  </si>
  <si>
    <t>240-041</t>
  </si>
  <si>
    <t>-2022708712</t>
  </si>
  <si>
    <t>649</t>
  </si>
  <si>
    <t>240-042</t>
  </si>
  <si>
    <t>963925350</t>
  </si>
  <si>
    <t>650</t>
  </si>
  <si>
    <t>240-043</t>
  </si>
  <si>
    <t>CP touch (B) - dotykový barevný ovládací panel pro reguleci RD5, barva bílá</t>
  </si>
  <si>
    <t>-139400107</t>
  </si>
  <si>
    <t>651</t>
  </si>
  <si>
    <t>240-044</t>
  </si>
  <si>
    <t>VZT část - bar 1.NP</t>
  </si>
  <si>
    <t>305748639</t>
  </si>
  <si>
    <t>652</t>
  </si>
  <si>
    <t>240-045</t>
  </si>
  <si>
    <t>-1319102764</t>
  </si>
  <si>
    <t>653</t>
  </si>
  <si>
    <t>240-046</t>
  </si>
  <si>
    <t>-1823578705</t>
  </si>
  <si>
    <t>654</t>
  </si>
  <si>
    <t>240-047</t>
  </si>
  <si>
    <t>-633623667</t>
  </si>
  <si>
    <t>655</t>
  </si>
  <si>
    <t>240-048</t>
  </si>
  <si>
    <t>teplovodní ohřívač 1500mm vč.kapiláry</t>
  </si>
  <si>
    <t>1236017498</t>
  </si>
  <si>
    <t>656</t>
  </si>
  <si>
    <t>240-049</t>
  </si>
  <si>
    <t>Uzavírací klapka D315 - přívod</t>
  </si>
  <si>
    <t>-707134195</t>
  </si>
  <si>
    <t>657</t>
  </si>
  <si>
    <t>240-050</t>
  </si>
  <si>
    <t>Uzavírací klapka D315 - odtah</t>
  </si>
  <si>
    <t>1720651839</t>
  </si>
  <si>
    <t>658</t>
  </si>
  <si>
    <t>240-051</t>
  </si>
  <si>
    <t>Pružná manžeta D315</t>
  </si>
  <si>
    <t>-92201510</t>
  </si>
  <si>
    <t>659</t>
  </si>
  <si>
    <t>240-051a</t>
  </si>
  <si>
    <t>Potrubní tlumič ED MAA 315-900</t>
  </si>
  <si>
    <t>757542239</t>
  </si>
  <si>
    <t>660</t>
  </si>
  <si>
    <t>240-051b</t>
  </si>
  <si>
    <t>Výústka odvodní komfortní na potrubí Spiro KVK1-H-2.0 300x100, regulace R1, JVX R2 300x100</t>
  </si>
  <si>
    <t>64631891</t>
  </si>
  <si>
    <t>661</t>
  </si>
  <si>
    <t>240-051c</t>
  </si>
  <si>
    <t>Talířový odvodní ventil kovový ED KOC-100 nerezové provedení vč.montážní zděře KKR</t>
  </si>
  <si>
    <t>-1127516589</t>
  </si>
  <si>
    <t>662</t>
  </si>
  <si>
    <t>240-051d</t>
  </si>
  <si>
    <t>Výfukový a sací kruhový nástavec d315, zešikmení, osazen vnitřní mřížkou nebo žaluzií, atyp</t>
  </si>
  <si>
    <t>-1506780069</t>
  </si>
  <si>
    <t>663</t>
  </si>
  <si>
    <t>240-051e</t>
  </si>
  <si>
    <t>90448231</t>
  </si>
  <si>
    <t>664</t>
  </si>
  <si>
    <t>240-051f</t>
  </si>
  <si>
    <t>Oc. pozink.potrubí např.Spiro - odbočka jednoduchá OBJ 315-315-100</t>
  </si>
  <si>
    <t>1213254754</t>
  </si>
  <si>
    <t>665</t>
  </si>
  <si>
    <t>240-051g</t>
  </si>
  <si>
    <t>2098387068</t>
  </si>
  <si>
    <t>666</t>
  </si>
  <si>
    <t>240-051h</t>
  </si>
  <si>
    <t>Oc. pozink.potrubí např.Spiro - trouba 100</t>
  </si>
  <si>
    <t>522721599</t>
  </si>
  <si>
    <t>667</t>
  </si>
  <si>
    <t>240-051i</t>
  </si>
  <si>
    <t>1586163772</t>
  </si>
  <si>
    <t>668</t>
  </si>
  <si>
    <t>240-051j</t>
  </si>
  <si>
    <t>-1096189732</t>
  </si>
  <si>
    <t>669</t>
  </si>
  <si>
    <t>240-051k</t>
  </si>
  <si>
    <t>167038118</t>
  </si>
  <si>
    <t>670</t>
  </si>
  <si>
    <t>240-052</t>
  </si>
  <si>
    <t>423594560</t>
  </si>
  <si>
    <t>671</t>
  </si>
  <si>
    <t>240-053</t>
  </si>
  <si>
    <t>-690015932</t>
  </si>
  <si>
    <t>672</t>
  </si>
  <si>
    <t>240-054</t>
  </si>
  <si>
    <t>-676121931</t>
  </si>
  <si>
    <t>673</t>
  </si>
  <si>
    <t>240-055</t>
  </si>
  <si>
    <t>-599510935</t>
  </si>
  <si>
    <t>674</t>
  </si>
  <si>
    <t>240-056</t>
  </si>
  <si>
    <t>1064417996</t>
  </si>
  <si>
    <t>675</t>
  </si>
  <si>
    <t>240-057</t>
  </si>
  <si>
    <t>276926587</t>
  </si>
  <si>
    <t>676</t>
  </si>
  <si>
    <t>240-058</t>
  </si>
  <si>
    <t>-64845376</t>
  </si>
  <si>
    <t>677</t>
  </si>
  <si>
    <t>240-059</t>
  </si>
  <si>
    <t>-1775407238</t>
  </si>
  <si>
    <t>678</t>
  </si>
  <si>
    <t>240-060</t>
  </si>
  <si>
    <t>332524888</t>
  </si>
  <si>
    <t>679</t>
  </si>
  <si>
    <t>240-061</t>
  </si>
  <si>
    <t>1944468254</t>
  </si>
  <si>
    <t>680</t>
  </si>
  <si>
    <t>240-062</t>
  </si>
  <si>
    <t>526672610</t>
  </si>
  <si>
    <t>681</t>
  </si>
  <si>
    <t>240-063</t>
  </si>
  <si>
    <t>-1668385281</t>
  </si>
  <si>
    <t>682</t>
  </si>
  <si>
    <t>240-064</t>
  </si>
  <si>
    <t>1973040641</t>
  </si>
  <si>
    <t>683</t>
  </si>
  <si>
    <t>240-065</t>
  </si>
  <si>
    <t>-1357479897</t>
  </si>
  <si>
    <t>684</t>
  </si>
  <si>
    <t>240-066</t>
  </si>
  <si>
    <t>Fe.K5 filtr přívod kazetový třída M5</t>
  </si>
  <si>
    <t>-1191400949</t>
  </si>
  <si>
    <t>685</t>
  </si>
  <si>
    <t>240-067</t>
  </si>
  <si>
    <t>Fe.K5 filtr odtah kazetový třída M5</t>
  </si>
  <si>
    <t>-1151036269</t>
  </si>
  <si>
    <t>686</t>
  </si>
  <si>
    <t>240-068</t>
  </si>
  <si>
    <t>1871269637</t>
  </si>
  <si>
    <t>687</t>
  </si>
  <si>
    <t>240-069</t>
  </si>
  <si>
    <t>1767088050</t>
  </si>
  <si>
    <t>688</t>
  </si>
  <si>
    <t>240-070</t>
  </si>
  <si>
    <t>1805748813</t>
  </si>
  <si>
    <t>689</t>
  </si>
  <si>
    <t>240-071</t>
  </si>
  <si>
    <t>-815068515</t>
  </si>
  <si>
    <t>690</t>
  </si>
  <si>
    <t>240-072</t>
  </si>
  <si>
    <t>-164066347</t>
  </si>
  <si>
    <t>691</t>
  </si>
  <si>
    <t>240-073</t>
  </si>
  <si>
    <t>-1447232112</t>
  </si>
  <si>
    <t>692</t>
  </si>
  <si>
    <t>240-074</t>
  </si>
  <si>
    <t>1487455270</t>
  </si>
  <si>
    <t>693</t>
  </si>
  <si>
    <t>240-075</t>
  </si>
  <si>
    <t>-1441479114</t>
  </si>
  <si>
    <t>694</t>
  </si>
  <si>
    <t>240-076</t>
  </si>
  <si>
    <t>-1108431291</t>
  </si>
  <si>
    <t>695</t>
  </si>
  <si>
    <t>240-077</t>
  </si>
  <si>
    <t>234586497</t>
  </si>
  <si>
    <t>696</t>
  </si>
  <si>
    <t>240-078</t>
  </si>
  <si>
    <t>2066754521</t>
  </si>
  <si>
    <t>697</t>
  </si>
  <si>
    <t>240-079</t>
  </si>
  <si>
    <t>-1192933222</t>
  </si>
  <si>
    <t>698</t>
  </si>
  <si>
    <t>240-080</t>
  </si>
  <si>
    <t>1133813037</t>
  </si>
  <si>
    <t>699</t>
  </si>
  <si>
    <t>240-081</t>
  </si>
  <si>
    <t>-242873847</t>
  </si>
  <si>
    <t>700</t>
  </si>
  <si>
    <t>240-082</t>
  </si>
  <si>
    <t>-1400381405</t>
  </si>
  <si>
    <t>701</t>
  </si>
  <si>
    <t>240-083</t>
  </si>
  <si>
    <t>2045136727</t>
  </si>
  <si>
    <t>702</t>
  </si>
  <si>
    <t>240-084</t>
  </si>
  <si>
    <t>-1170277621</t>
  </si>
  <si>
    <t>703</t>
  </si>
  <si>
    <t>240-085</t>
  </si>
  <si>
    <t>-2138391769</t>
  </si>
  <si>
    <t>704</t>
  </si>
  <si>
    <t>240-086</t>
  </si>
  <si>
    <t>ostatní</t>
  </si>
  <si>
    <t>918286585</t>
  </si>
  <si>
    <t>705</t>
  </si>
  <si>
    <t>240-087</t>
  </si>
  <si>
    <t>VZT jednotka, pro lamino obklad</t>
  </si>
  <si>
    <t>-270275971</t>
  </si>
  <si>
    <t>706</t>
  </si>
  <si>
    <t>240-088</t>
  </si>
  <si>
    <t xml:space="preserve">Integrovaný dohřívač vzduchu, 0,6kW </t>
  </si>
  <si>
    <t>-1685354331</t>
  </si>
  <si>
    <t>707</t>
  </si>
  <si>
    <t>240-089</t>
  </si>
  <si>
    <t>Regulátor Cp Touch (B) barva bílá</t>
  </si>
  <si>
    <t>-966085686</t>
  </si>
  <si>
    <t>708</t>
  </si>
  <si>
    <t>240-090</t>
  </si>
  <si>
    <t>Obklad jednotky lamino tl.8mm (prov 11/0, dub přírodní)</t>
  </si>
  <si>
    <t>-763136111</t>
  </si>
  <si>
    <t>709</t>
  </si>
  <si>
    <t>240-091</t>
  </si>
  <si>
    <t>Zákryt potrubního připojení (pozink, pro lamino)</t>
  </si>
  <si>
    <t>-1178150210</t>
  </si>
  <si>
    <t>710</t>
  </si>
  <si>
    <t>240-092</t>
  </si>
  <si>
    <t>Obklad lamino tl.8mm - zákrat  (prov 11/0, dub přírodní)</t>
  </si>
  <si>
    <t>1510081833</t>
  </si>
  <si>
    <t>711</t>
  </si>
  <si>
    <t>240-093</t>
  </si>
  <si>
    <t>Výfuková hlavice VHS 280, D280, šedý komaxit</t>
  </si>
  <si>
    <t>1970343164</t>
  </si>
  <si>
    <t>712</t>
  </si>
  <si>
    <t>240-094</t>
  </si>
  <si>
    <t>Oc. pozink.potrubí např.Spiro - oblouk OL 280/90 (r=1,5D)</t>
  </si>
  <si>
    <t>-86626633</t>
  </si>
  <si>
    <t>713</t>
  </si>
  <si>
    <t>240-095</t>
  </si>
  <si>
    <t>Oc. pozink.potrubí např.Spiro - trouba d280 TR 280-2000</t>
  </si>
  <si>
    <t>786955626</t>
  </si>
  <si>
    <t>714</t>
  </si>
  <si>
    <t>240-095a</t>
  </si>
  <si>
    <t>Oc. pozink.potrubí např.Spiro - trouba d280</t>
  </si>
  <si>
    <t>-1647800891</t>
  </si>
  <si>
    <t>715</t>
  </si>
  <si>
    <t>240-096</t>
  </si>
  <si>
    <t>Flexibilní potrubí Al   d280</t>
  </si>
  <si>
    <t>632994844</t>
  </si>
  <si>
    <t>716</t>
  </si>
  <si>
    <t>240-097</t>
  </si>
  <si>
    <t>Oc. pozink.potrubí např.Spiro - spojka 280</t>
  </si>
  <si>
    <t>2000685827</t>
  </si>
  <si>
    <t>717</t>
  </si>
  <si>
    <t>240-098</t>
  </si>
  <si>
    <t>Větrání soc.zařízení, skladů v 1. a 2.NP</t>
  </si>
  <si>
    <t>1148574457</t>
  </si>
  <si>
    <t>718</t>
  </si>
  <si>
    <t>240-099</t>
  </si>
  <si>
    <t>Diagonální ventilátor  800/200, tříotáčkový, výkon 820m3/hod, 150W/230V, do potrubí, časový spínač, regulátor otáček REB1</t>
  </si>
  <si>
    <t>-403727737</t>
  </si>
  <si>
    <t>719</t>
  </si>
  <si>
    <t>240-100</t>
  </si>
  <si>
    <t>Diagonální ventilátor 600/160, tříotáčkový, výkon 500m3/hod, 120W/230V, do potrubí, časový spínač, regulátor otáček REB1</t>
  </si>
  <si>
    <t>1647857086</t>
  </si>
  <si>
    <t>720</t>
  </si>
  <si>
    <t>240-101</t>
  </si>
  <si>
    <t>Diagonální ventilátor 350/125, tříotáčkový, výkon 350m3/hod, 100W/230V, do potrubí, časový spínač, regulátor otáček REB1</t>
  </si>
  <si>
    <t>-1318723269</t>
  </si>
  <si>
    <t>721</t>
  </si>
  <si>
    <t>240-102</t>
  </si>
  <si>
    <t>Malý radiální ventilátor 100 NT, výkon 95m3/hod, 13W/230V, integrovaný doběhový spínač</t>
  </si>
  <si>
    <t>-74327612</t>
  </si>
  <si>
    <t>722</t>
  </si>
  <si>
    <t>240-103</t>
  </si>
  <si>
    <t>Malý radiální ventilátor 100 TZ, výkon 95m3/hod, 13W/230V, integrovaný doběhový spínač</t>
  </si>
  <si>
    <t>2109356531</t>
  </si>
  <si>
    <t>723</t>
  </si>
  <si>
    <t>240-104</t>
  </si>
  <si>
    <t>Žaluziová klapka ED PER 200W, plastová, 244x244mm, přípoj d200</t>
  </si>
  <si>
    <t>516490609</t>
  </si>
  <si>
    <t>724</t>
  </si>
  <si>
    <t>240-105</t>
  </si>
  <si>
    <t>Žaluziová klapka ED PER 160W, plastová, 194x194mm, přípoj d160</t>
  </si>
  <si>
    <t>-1001147355</t>
  </si>
  <si>
    <t>725</t>
  </si>
  <si>
    <t>240-106</t>
  </si>
  <si>
    <t>Žaluziová klapka ED PER 125W, plastová, 164x164mm, přípoj d125</t>
  </si>
  <si>
    <t>856771937</t>
  </si>
  <si>
    <t>726</t>
  </si>
  <si>
    <t>240-107</t>
  </si>
  <si>
    <t>Žaluziová klapka ED PER 100W, plastová, 142x142mm, přípoj d100</t>
  </si>
  <si>
    <t>-1918346794</t>
  </si>
  <si>
    <t>727</t>
  </si>
  <si>
    <t>240-108</t>
  </si>
  <si>
    <t>Stěnová mřížka ED MSU 25-1.1-1 700x100 PR, vč.pozedního rámečku</t>
  </si>
  <si>
    <t>151084523</t>
  </si>
  <si>
    <t>728</t>
  </si>
  <si>
    <t>240-109</t>
  </si>
  <si>
    <t>Výfukový hlavice ED VHS 100, d100, šedý komaxit</t>
  </si>
  <si>
    <t>-277130880</t>
  </si>
  <si>
    <t>729</t>
  </si>
  <si>
    <t>240-110</t>
  </si>
  <si>
    <t>Výfukový hlavice ED VHS 125, d125, šedý komaxit</t>
  </si>
  <si>
    <t>636806138</t>
  </si>
  <si>
    <t>730</t>
  </si>
  <si>
    <t>240-111</t>
  </si>
  <si>
    <t>Talířový odvodní ventil plastový ED VEF-200 vč.montážní zděře</t>
  </si>
  <si>
    <t>294531967</t>
  </si>
  <si>
    <t>731</t>
  </si>
  <si>
    <t>240-112</t>
  </si>
  <si>
    <t>Talířový odvodní ventil plastový ED VEF-160 vč.montážní zděře</t>
  </si>
  <si>
    <t>2068070943</t>
  </si>
  <si>
    <t>732</t>
  </si>
  <si>
    <t>240-113</t>
  </si>
  <si>
    <t>Talířový odvodní ventil plastový ED VEF-100 vč.montážní zděře</t>
  </si>
  <si>
    <t>-329912074</t>
  </si>
  <si>
    <t>733</t>
  </si>
  <si>
    <t>240-114</t>
  </si>
  <si>
    <t>Talířový odvodní ventil plastový ED VEF-125 vč.montážní zděře</t>
  </si>
  <si>
    <t>1175143054</t>
  </si>
  <si>
    <t>734</t>
  </si>
  <si>
    <t>240-115</t>
  </si>
  <si>
    <t>Oc. pozink.potrubí např.Spiro - oblouk OL 100/90 (r=1,5D)</t>
  </si>
  <si>
    <t>-165023789</t>
  </si>
  <si>
    <t>735</t>
  </si>
  <si>
    <t>240-116</t>
  </si>
  <si>
    <t>Oc. pozink.potrubí např.Spiro - oblouk OL 125/90 (r=1,5D)</t>
  </si>
  <si>
    <t>453951927</t>
  </si>
  <si>
    <t>736</t>
  </si>
  <si>
    <t>240-117</t>
  </si>
  <si>
    <t>Oc. pozink.potrubí např.Spiro - oblouk OL 160/90 (r=1,5D)</t>
  </si>
  <si>
    <t>-1634267955</t>
  </si>
  <si>
    <t>737</t>
  </si>
  <si>
    <t>240-118</t>
  </si>
  <si>
    <t>Oc. pozink.potrubí např.Spiro - oblouk OL 200/90 (r=1,5D)</t>
  </si>
  <si>
    <t>-1771809840</t>
  </si>
  <si>
    <t>738</t>
  </si>
  <si>
    <t>240-119</t>
  </si>
  <si>
    <t>Oc. pozink.potrubí např.Spiro - odbočka jednoduchá OBJ 200-200-200</t>
  </si>
  <si>
    <t>2067741884</t>
  </si>
  <si>
    <t>739</t>
  </si>
  <si>
    <t>240-120</t>
  </si>
  <si>
    <t>Oc. pozink.potrubí např.Spiro - odbočka jednoduchá OBJ 200-200-160</t>
  </si>
  <si>
    <t>-1214157435</t>
  </si>
  <si>
    <t>740</t>
  </si>
  <si>
    <t>240-121</t>
  </si>
  <si>
    <t>Oc. pozink.potrubí např.Spiro - odbočka jednoduchá OBJ 160-160-100</t>
  </si>
  <si>
    <t>-458089156</t>
  </si>
  <si>
    <t>741</t>
  </si>
  <si>
    <t>240-122</t>
  </si>
  <si>
    <t>Oc. pozink.potrubí např.Spiro - odbočka jednoduchá OBJ 100-100-100</t>
  </si>
  <si>
    <t>-1080816857</t>
  </si>
  <si>
    <t>742</t>
  </si>
  <si>
    <t>240-123</t>
  </si>
  <si>
    <t>Oc. pozink.potrubí např.Spiro - odbočka jednoduchá OBJ 125-125-100</t>
  </si>
  <si>
    <t>538920524</t>
  </si>
  <si>
    <t>743</t>
  </si>
  <si>
    <t>240-124</t>
  </si>
  <si>
    <t>Oc. pozink.potrubí např.Spiro - odbočka jednoduchá OBJ 200-200-100</t>
  </si>
  <si>
    <t>1875501833</t>
  </si>
  <si>
    <t>744</t>
  </si>
  <si>
    <t>240-125</t>
  </si>
  <si>
    <t>Oc. pozink.potrubí např.Spiro - odbočka jednoduchá OBJ 200-200-125</t>
  </si>
  <si>
    <t>1189681566</t>
  </si>
  <si>
    <t>745</t>
  </si>
  <si>
    <t>240-126</t>
  </si>
  <si>
    <t>Oc. pozink.potrubí např.Spiro - přechod osový PRO 160-200</t>
  </si>
  <si>
    <t>1056264544</t>
  </si>
  <si>
    <t>746</t>
  </si>
  <si>
    <t>240-127</t>
  </si>
  <si>
    <t>Oc. pozink.potrubí např.Spiro - přechod osový PRO 160-100</t>
  </si>
  <si>
    <t>-605741500</t>
  </si>
  <si>
    <t>747</t>
  </si>
  <si>
    <t>240-128</t>
  </si>
  <si>
    <t>Oc. pozink.potrubí např.Spiro - trouba d200</t>
  </si>
  <si>
    <t>-1913581892</t>
  </si>
  <si>
    <t>748</t>
  </si>
  <si>
    <t>240-129</t>
  </si>
  <si>
    <t>Oc. pozink.potrubí např.Spiro - trouba d160</t>
  </si>
  <si>
    <t>1519713812</t>
  </si>
  <si>
    <t>749</t>
  </si>
  <si>
    <t>240-130</t>
  </si>
  <si>
    <t>Oc. pozink.potrubí např.Spiro - trouba d125</t>
  </si>
  <si>
    <t>-1704002092</t>
  </si>
  <si>
    <t>750</t>
  </si>
  <si>
    <t>240-131</t>
  </si>
  <si>
    <t>Oc. pozink.potrubí např.Spiro - trouba d100</t>
  </si>
  <si>
    <t>-791442031</t>
  </si>
  <si>
    <t>751</t>
  </si>
  <si>
    <t>240-132</t>
  </si>
  <si>
    <t>Oc. pozink.potrubí např.Spiro - zaslepení 200</t>
  </si>
  <si>
    <t>-1454233158</t>
  </si>
  <si>
    <t>752</t>
  </si>
  <si>
    <t>240-133</t>
  </si>
  <si>
    <t>Oc. pozink.potrubí např.Spiro - zaslepení 160</t>
  </si>
  <si>
    <t>1181946084</t>
  </si>
  <si>
    <t>753</t>
  </si>
  <si>
    <t>240-134</t>
  </si>
  <si>
    <t>Oc. pozink.potrubí např.Spiro - zaslepení 100</t>
  </si>
  <si>
    <t>2087932837</t>
  </si>
  <si>
    <t>754</t>
  </si>
  <si>
    <t>240-135</t>
  </si>
  <si>
    <t>Oc. pozink.potrubí např.Spiro - spojka 200</t>
  </si>
  <si>
    <t>-1374582885</t>
  </si>
  <si>
    <t>755</t>
  </si>
  <si>
    <t>240-136</t>
  </si>
  <si>
    <t>Oc. pozink.potrubí např.Spiro - spojka 160</t>
  </si>
  <si>
    <t>1653721113</t>
  </si>
  <si>
    <t>756</t>
  </si>
  <si>
    <t>240-137</t>
  </si>
  <si>
    <t>Oc. pozink.potrubí např.Spiro - spojka 125</t>
  </si>
  <si>
    <t>-52641278</t>
  </si>
  <si>
    <t>757</t>
  </si>
  <si>
    <t>240-138</t>
  </si>
  <si>
    <t>Oc. pozink.potrubí npř.Spiro - spojka 100</t>
  </si>
  <si>
    <t>1031978514</t>
  </si>
  <si>
    <t>758</t>
  </si>
  <si>
    <t>240-139</t>
  </si>
  <si>
    <t>Trouba PVC HTEM 110</t>
  </si>
  <si>
    <t>-1822869787</t>
  </si>
  <si>
    <t>759</t>
  </si>
  <si>
    <t>240-140</t>
  </si>
  <si>
    <t>koleno PVC HTEM 110/90</t>
  </si>
  <si>
    <t>155904517</t>
  </si>
  <si>
    <t>760</t>
  </si>
  <si>
    <t>170-041</t>
  </si>
  <si>
    <t>Mimostaveništní doprava</t>
  </si>
  <si>
    <t>-1212701929</t>
  </si>
  <si>
    <t>761</t>
  </si>
  <si>
    <t>170-042</t>
  </si>
  <si>
    <t>Přesun dodávek</t>
  </si>
  <si>
    <t>-161143090</t>
  </si>
  <si>
    <t>762</t>
  </si>
  <si>
    <t>030001000</t>
  </si>
  <si>
    <t>1024</t>
  </si>
  <si>
    <t>-301851870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</si>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</sst>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36" fillId="0" borderId="0" xfId="20" applyFont="1" applyAlignment="1" applyProtection="1">
      <alignment horizontal="center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horizontal="center" vertical="center"/>
      <protection/>
    </xf>
    <xf numFmtId="0" fontId="0" fillId="2" borderId="0" xfId="0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725A.tmp" descr="C:\KrosData\System\Temp\rad0725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6183.tmp" descr="C:\KrosData\System\Temp\rad3618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87" t="s">
        <v>0</v>
      </c>
      <c r="B1" s="288"/>
      <c r="C1" s="288"/>
      <c r="D1" s="289" t="s">
        <v>1</v>
      </c>
      <c r="E1" s="288"/>
      <c r="F1" s="288"/>
      <c r="G1" s="288"/>
      <c r="H1" s="288"/>
      <c r="I1" s="288"/>
      <c r="J1" s="288"/>
      <c r="K1" s="286" t="s">
        <v>3732</v>
      </c>
      <c r="L1" s="286"/>
      <c r="M1" s="286"/>
      <c r="N1" s="286"/>
      <c r="O1" s="286"/>
      <c r="P1" s="286"/>
      <c r="Q1" s="286"/>
      <c r="R1" s="286"/>
      <c r="S1" s="286"/>
      <c r="T1" s="288"/>
      <c r="U1" s="288"/>
      <c r="V1" s="288"/>
      <c r="W1" s="286" t="s">
        <v>3733</v>
      </c>
      <c r="X1" s="286"/>
      <c r="Y1" s="286"/>
      <c r="Z1" s="286"/>
      <c r="AA1" s="286"/>
      <c r="AB1" s="286"/>
      <c r="AC1" s="286"/>
      <c r="AD1" s="286"/>
      <c r="AE1" s="286"/>
      <c r="AF1" s="286"/>
      <c r="AG1" s="288"/>
      <c r="AH1" s="288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9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35" t="s">
        <v>6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196" t="s">
        <v>10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2"/>
      <c r="AS4" s="23" t="s">
        <v>11</v>
      </c>
      <c r="BE4" s="24" t="s">
        <v>12</v>
      </c>
      <c r="BS4" s="16" t="s">
        <v>13</v>
      </c>
    </row>
    <row r="5" spans="2:71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1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1"/>
      <c r="AQ5" s="22"/>
      <c r="BE5" s="198" t="s">
        <v>16</v>
      </c>
      <c r="BS5" s="16" t="s">
        <v>7</v>
      </c>
    </row>
    <row r="6" spans="2:71" ht="36.9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2" t="s">
        <v>18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1"/>
      <c r="AQ6" s="22"/>
      <c r="BE6" s="195"/>
      <c r="BS6" s="16" t="s">
        <v>7</v>
      </c>
    </row>
    <row r="7" spans="2:71" ht="14.45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3</v>
      </c>
      <c r="AO7" s="21"/>
      <c r="AP7" s="21"/>
      <c r="AQ7" s="22"/>
      <c r="BE7" s="195"/>
      <c r="BS7" s="16" t="s">
        <v>7</v>
      </c>
    </row>
    <row r="8" spans="2:71" ht="14.45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2"/>
      <c r="BE8" s="195"/>
      <c r="BS8" s="16" t="s">
        <v>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5"/>
      <c r="BS9" s="16" t="s">
        <v>7</v>
      </c>
    </row>
    <row r="10" spans="2:71" ht="14.45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3</v>
      </c>
      <c r="AO10" s="21"/>
      <c r="AP10" s="21"/>
      <c r="AQ10" s="22"/>
      <c r="BE10" s="195"/>
      <c r="BS10" s="16" t="s">
        <v>7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3</v>
      </c>
      <c r="AO11" s="21"/>
      <c r="AP11" s="21"/>
      <c r="AQ11" s="22"/>
      <c r="BE11" s="195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5"/>
      <c r="BS12" s="16" t="s">
        <v>7</v>
      </c>
    </row>
    <row r="13" spans="2:71" ht="14.45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2"/>
      <c r="BE13" s="195"/>
      <c r="BS13" s="16" t="s">
        <v>7</v>
      </c>
    </row>
    <row r="14" spans="2:71" ht="13.5">
      <c r="B14" s="20"/>
      <c r="C14" s="21"/>
      <c r="D14" s="21"/>
      <c r="E14" s="203" t="s">
        <v>30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8" t="s">
        <v>28</v>
      </c>
      <c r="AL14" s="21"/>
      <c r="AM14" s="21"/>
      <c r="AN14" s="30" t="s">
        <v>30</v>
      </c>
      <c r="AO14" s="21"/>
      <c r="AP14" s="21"/>
      <c r="AQ14" s="22"/>
      <c r="BE14" s="195"/>
      <c r="BS14" s="16" t="s">
        <v>7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5"/>
      <c r="BS15" s="16" t="s">
        <v>4</v>
      </c>
    </row>
    <row r="16" spans="2:71" ht="14.45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</v>
      </c>
      <c r="AO16" s="21"/>
      <c r="AP16" s="21"/>
      <c r="AQ16" s="22"/>
      <c r="BE16" s="195"/>
      <c r="BS16" s="16" t="s">
        <v>4</v>
      </c>
    </row>
    <row r="17" spans="2:71" ht="18.4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</v>
      </c>
      <c r="AO17" s="21"/>
      <c r="AP17" s="21"/>
      <c r="AQ17" s="22"/>
      <c r="BE17" s="195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5"/>
      <c r="BS18" s="16" t="s">
        <v>7</v>
      </c>
    </row>
    <row r="19" spans="2:71" ht="14.45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3</v>
      </c>
      <c r="AO19" s="21"/>
      <c r="AP19" s="21"/>
      <c r="AQ19" s="22"/>
      <c r="BE19" s="195"/>
      <c r="BS19" s="16" t="s">
        <v>7</v>
      </c>
    </row>
    <row r="20" spans="2:57" ht="18.4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</v>
      </c>
      <c r="AO20" s="21"/>
      <c r="AP20" s="21"/>
      <c r="AQ20" s="22"/>
      <c r="BE20" s="195"/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5"/>
    </row>
    <row r="22" spans="2:57" ht="13.5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5"/>
    </row>
    <row r="23" spans="2:57" ht="22.5" customHeight="1">
      <c r="B23" s="20"/>
      <c r="C23" s="21"/>
      <c r="D23" s="21"/>
      <c r="E23" s="204" t="s">
        <v>3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1"/>
      <c r="AP23" s="21"/>
      <c r="AQ23" s="22"/>
      <c r="BE23" s="19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5"/>
    </row>
    <row r="25" spans="2:57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5"/>
    </row>
    <row r="26" spans="2:57" ht="14.45" customHeight="1">
      <c r="B26" s="20"/>
      <c r="C26" s="21"/>
      <c r="D26" s="32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5">
        <f>ROUND(AG87,2)</f>
        <v>0</v>
      </c>
      <c r="AL26" s="197"/>
      <c r="AM26" s="197"/>
      <c r="AN26" s="197"/>
      <c r="AO26" s="197"/>
      <c r="AP26" s="21"/>
      <c r="AQ26" s="22"/>
      <c r="BE26" s="195"/>
    </row>
    <row r="27" spans="2:57" ht="14.45" customHeight="1">
      <c r="B27" s="20"/>
      <c r="C27" s="21"/>
      <c r="D27" s="32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5">
        <f>ROUND(AG90,2)</f>
        <v>0</v>
      </c>
      <c r="AL27" s="197"/>
      <c r="AM27" s="197"/>
      <c r="AN27" s="197"/>
      <c r="AO27" s="197"/>
      <c r="AP27" s="21"/>
      <c r="AQ27" s="22"/>
      <c r="BE27" s="195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99"/>
    </row>
    <row r="29" spans="2:57" s="1" customFormat="1" ht="25.9" customHeight="1"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6">
        <f>ROUND(AK26+AK27,2)</f>
        <v>0</v>
      </c>
      <c r="AL29" s="207"/>
      <c r="AM29" s="207"/>
      <c r="AN29" s="207"/>
      <c r="AO29" s="207"/>
      <c r="AP29" s="34"/>
      <c r="AQ29" s="35"/>
      <c r="BE29" s="199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99"/>
    </row>
    <row r="31" spans="2:57" s="2" customFormat="1" ht="14.45" customHeight="1">
      <c r="B31" s="38"/>
      <c r="C31" s="39"/>
      <c r="D31" s="40" t="s">
        <v>38</v>
      </c>
      <c r="E31" s="39"/>
      <c r="F31" s="40" t="s">
        <v>39</v>
      </c>
      <c r="G31" s="39"/>
      <c r="H31" s="39"/>
      <c r="I31" s="39"/>
      <c r="J31" s="39"/>
      <c r="K31" s="39"/>
      <c r="L31" s="208">
        <v>0.21</v>
      </c>
      <c r="M31" s="209"/>
      <c r="N31" s="209"/>
      <c r="O31" s="209"/>
      <c r="P31" s="39"/>
      <c r="Q31" s="39"/>
      <c r="R31" s="39"/>
      <c r="S31" s="39"/>
      <c r="T31" s="42" t="s">
        <v>40</v>
      </c>
      <c r="U31" s="39"/>
      <c r="V31" s="39"/>
      <c r="W31" s="210">
        <f>ROUND(AZ87+SUM(CD91:CD95),2)</f>
        <v>0</v>
      </c>
      <c r="X31" s="209"/>
      <c r="Y31" s="209"/>
      <c r="Z31" s="209"/>
      <c r="AA31" s="209"/>
      <c r="AB31" s="209"/>
      <c r="AC31" s="209"/>
      <c r="AD31" s="209"/>
      <c r="AE31" s="209"/>
      <c r="AF31" s="39"/>
      <c r="AG31" s="39"/>
      <c r="AH31" s="39"/>
      <c r="AI31" s="39"/>
      <c r="AJ31" s="39"/>
      <c r="AK31" s="210">
        <f>ROUND(AV87+SUM(BY91:BY95),2)</f>
        <v>0</v>
      </c>
      <c r="AL31" s="209"/>
      <c r="AM31" s="209"/>
      <c r="AN31" s="209"/>
      <c r="AO31" s="209"/>
      <c r="AP31" s="39"/>
      <c r="AQ31" s="43"/>
      <c r="BE31" s="200"/>
    </row>
    <row r="32" spans="2:57" s="2" customFormat="1" ht="14.45" customHeight="1">
      <c r="B32" s="38"/>
      <c r="C32" s="39"/>
      <c r="D32" s="39"/>
      <c r="E32" s="39"/>
      <c r="F32" s="40" t="s">
        <v>41</v>
      </c>
      <c r="G32" s="39"/>
      <c r="H32" s="39"/>
      <c r="I32" s="39"/>
      <c r="J32" s="39"/>
      <c r="K32" s="39"/>
      <c r="L32" s="208">
        <v>0.15</v>
      </c>
      <c r="M32" s="209"/>
      <c r="N32" s="209"/>
      <c r="O32" s="209"/>
      <c r="P32" s="39"/>
      <c r="Q32" s="39"/>
      <c r="R32" s="39"/>
      <c r="S32" s="39"/>
      <c r="T32" s="42" t="s">
        <v>40</v>
      </c>
      <c r="U32" s="39"/>
      <c r="V32" s="39"/>
      <c r="W32" s="210">
        <f>ROUND(BA87+SUM(CE91:CE95),2)</f>
        <v>0</v>
      </c>
      <c r="X32" s="209"/>
      <c r="Y32" s="209"/>
      <c r="Z32" s="209"/>
      <c r="AA32" s="209"/>
      <c r="AB32" s="209"/>
      <c r="AC32" s="209"/>
      <c r="AD32" s="209"/>
      <c r="AE32" s="209"/>
      <c r="AF32" s="39"/>
      <c r="AG32" s="39"/>
      <c r="AH32" s="39"/>
      <c r="AI32" s="39"/>
      <c r="AJ32" s="39"/>
      <c r="AK32" s="210">
        <f>ROUND(AW87+SUM(BZ91:BZ95),2)</f>
        <v>0</v>
      </c>
      <c r="AL32" s="209"/>
      <c r="AM32" s="209"/>
      <c r="AN32" s="209"/>
      <c r="AO32" s="209"/>
      <c r="AP32" s="39"/>
      <c r="AQ32" s="43"/>
      <c r="BE32" s="200"/>
    </row>
    <row r="33" spans="2:57" s="2" customFormat="1" ht="14.45" customHeight="1" hidden="1">
      <c r="B33" s="38"/>
      <c r="C33" s="39"/>
      <c r="D33" s="39"/>
      <c r="E33" s="39"/>
      <c r="F33" s="40" t="s">
        <v>42</v>
      </c>
      <c r="G33" s="39"/>
      <c r="H33" s="39"/>
      <c r="I33" s="39"/>
      <c r="J33" s="39"/>
      <c r="K33" s="39"/>
      <c r="L33" s="208">
        <v>0.21</v>
      </c>
      <c r="M33" s="209"/>
      <c r="N33" s="209"/>
      <c r="O33" s="209"/>
      <c r="P33" s="39"/>
      <c r="Q33" s="39"/>
      <c r="R33" s="39"/>
      <c r="S33" s="39"/>
      <c r="T33" s="42" t="s">
        <v>40</v>
      </c>
      <c r="U33" s="39"/>
      <c r="V33" s="39"/>
      <c r="W33" s="210">
        <f>ROUND(BB87+SUM(CF91:CF95),2)</f>
        <v>0</v>
      </c>
      <c r="X33" s="209"/>
      <c r="Y33" s="209"/>
      <c r="Z33" s="209"/>
      <c r="AA33" s="209"/>
      <c r="AB33" s="209"/>
      <c r="AC33" s="209"/>
      <c r="AD33" s="209"/>
      <c r="AE33" s="209"/>
      <c r="AF33" s="39"/>
      <c r="AG33" s="39"/>
      <c r="AH33" s="39"/>
      <c r="AI33" s="39"/>
      <c r="AJ33" s="39"/>
      <c r="AK33" s="210">
        <v>0</v>
      </c>
      <c r="AL33" s="209"/>
      <c r="AM33" s="209"/>
      <c r="AN33" s="209"/>
      <c r="AO33" s="209"/>
      <c r="AP33" s="39"/>
      <c r="AQ33" s="43"/>
      <c r="BE33" s="200"/>
    </row>
    <row r="34" spans="2:57" s="2" customFormat="1" ht="14.45" customHeight="1" hidden="1">
      <c r="B34" s="38"/>
      <c r="C34" s="39"/>
      <c r="D34" s="39"/>
      <c r="E34" s="39"/>
      <c r="F34" s="40" t="s">
        <v>43</v>
      </c>
      <c r="G34" s="39"/>
      <c r="H34" s="39"/>
      <c r="I34" s="39"/>
      <c r="J34" s="39"/>
      <c r="K34" s="39"/>
      <c r="L34" s="208">
        <v>0.15</v>
      </c>
      <c r="M34" s="209"/>
      <c r="N34" s="209"/>
      <c r="O34" s="209"/>
      <c r="P34" s="39"/>
      <c r="Q34" s="39"/>
      <c r="R34" s="39"/>
      <c r="S34" s="39"/>
      <c r="T34" s="42" t="s">
        <v>40</v>
      </c>
      <c r="U34" s="39"/>
      <c r="V34" s="39"/>
      <c r="W34" s="210">
        <f>ROUND(BC87+SUM(CG91:CG95),2)</f>
        <v>0</v>
      </c>
      <c r="X34" s="209"/>
      <c r="Y34" s="209"/>
      <c r="Z34" s="209"/>
      <c r="AA34" s="209"/>
      <c r="AB34" s="209"/>
      <c r="AC34" s="209"/>
      <c r="AD34" s="209"/>
      <c r="AE34" s="209"/>
      <c r="AF34" s="39"/>
      <c r="AG34" s="39"/>
      <c r="AH34" s="39"/>
      <c r="AI34" s="39"/>
      <c r="AJ34" s="39"/>
      <c r="AK34" s="210">
        <v>0</v>
      </c>
      <c r="AL34" s="209"/>
      <c r="AM34" s="209"/>
      <c r="AN34" s="209"/>
      <c r="AO34" s="209"/>
      <c r="AP34" s="39"/>
      <c r="AQ34" s="43"/>
      <c r="BE34" s="200"/>
    </row>
    <row r="35" spans="2:43" s="2" customFormat="1" ht="14.45" customHeight="1" hidden="1">
      <c r="B35" s="38"/>
      <c r="C35" s="39"/>
      <c r="D35" s="39"/>
      <c r="E35" s="39"/>
      <c r="F35" s="40" t="s">
        <v>44</v>
      </c>
      <c r="G35" s="39"/>
      <c r="H35" s="39"/>
      <c r="I35" s="39"/>
      <c r="J35" s="39"/>
      <c r="K35" s="39"/>
      <c r="L35" s="208">
        <v>0</v>
      </c>
      <c r="M35" s="209"/>
      <c r="N35" s="209"/>
      <c r="O35" s="209"/>
      <c r="P35" s="39"/>
      <c r="Q35" s="39"/>
      <c r="R35" s="39"/>
      <c r="S35" s="39"/>
      <c r="T35" s="42" t="s">
        <v>40</v>
      </c>
      <c r="U35" s="39"/>
      <c r="V35" s="39"/>
      <c r="W35" s="210">
        <f>ROUND(BD87+SUM(CH91:CH95),2)</f>
        <v>0</v>
      </c>
      <c r="X35" s="209"/>
      <c r="Y35" s="209"/>
      <c r="Z35" s="209"/>
      <c r="AA35" s="209"/>
      <c r="AB35" s="209"/>
      <c r="AC35" s="209"/>
      <c r="AD35" s="209"/>
      <c r="AE35" s="209"/>
      <c r="AF35" s="39"/>
      <c r="AG35" s="39"/>
      <c r="AH35" s="39"/>
      <c r="AI35" s="39"/>
      <c r="AJ35" s="39"/>
      <c r="AK35" s="210">
        <v>0</v>
      </c>
      <c r="AL35" s="209"/>
      <c r="AM35" s="209"/>
      <c r="AN35" s="209"/>
      <c r="AO35" s="209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46</v>
      </c>
      <c r="U37" s="46"/>
      <c r="V37" s="46"/>
      <c r="W37" s="46"/>
      <c r="X37" s="211" t="s">
        <v>47</v>
      </c>
      <c r="Y37" s="212"/>
      <c r="Z37" s="212"/>
      <c r="AA37" s="212"/>
      <c r="AB37" s="212"/>
      <c r="AC37" s="46"/>
      <c r="AD37" s="46"/>
      <c r="AE37" s="46"/>
      <c r="AF37" s="46"/>
      <c r="AG37" s="46"/>
      <c r="AH37" s="46"/>
      <c r="AI37" s="46"/>
      <c r="AJ37" s="46"/>
      <c r="AK37" s="213">
        <f>SUM(AK29:AK35)</f>
        <v>0</v>
      </c>
      <c r="AL37" s="212"/>
      <c r="AM37" s="212"/>
      <c r="AN37" s="212"/>
      <c r="AO37" s="214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3.5">
      <c r="B49" s="33"/>
      <c r="C49" s="34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49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3.5">
      <c r="B58" s="33"/>
      <c r="C58" s="34"/>
      <c r="D58" s="53" t="s">
        <v>50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51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51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3.5">
      <c r="B60" s="33"/>
      <c r="C60" s="34"/>
      <c r="D60" s="48" t="s">
        <v>52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53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3.5">
      <c r="B69" s="33"/>
      <c r="C69" s="34"/>
      <c r="D69" s="53" t="s">
        <v>50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51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51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196" t="s">
        <v>54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03220000b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6" t="str">
        <f>K6</f>
        <v>Polyfunkční centrum</v>
      </c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3.5">
      <c r="B80" s="33"/>
      <c r="C80" s="28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Přibice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23</v>
      </c>
      <c r="AJ80" s="34"/>
      <c r="AK80" s="34"/>
      <c r="AL80" s="34"/>
      <c r="AM80" s="71" t="str">
        <f>IF(AN8="","",AN8)</f>
        <v>21. 6. 2018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3.5">
      <c r="B82" s="33"/>
      <c r="C82" s="28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31</v>
      </c>
      <c r="AJ82" s="34"/>
      <c r="AK82" s="34"/>
      <c r="AL82" s="34"/>
      <c r="AM82" s="218" t="str">
        <f>IF(E17="","",E17)</f>
        <v xml:space="preserve"> </v>
      </c>
      <c r="AN82" s="215"/>
      <c r="AO82" s="215"/>
      <c r="AP82" s="215"/>
      <c r="AQ82" s="35"/>
      <c r="AS82" s="219" t="s">
        <v>55</v>
      </c>
      <c r="AT82" s="220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3.5">
      <c r="B83" s="33"/>
      <c r="C83" s="28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33</v>
      </c>
      <c r="AJ83" s="34"/>
      <c r="AK83" s="34"/>
      <c r="AL83" s="34"/>
      <c r="AM83" s="218" t="str">
        <f>IF(E20="","",E20)</f>
        <v xml:space="preserve"> </v>
      </c>
      <c r="AN83" s="215"/>
      <c r="AO83" s="215"/>
      <c r="AP83" s="215"/>
      <c r="AQ83" s="35"/>
      <c r="AS83" s="221"/>
      <c r="AT83" s="215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1"/>
      <c r="AT84" s="215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22" t="s">
        <v>56</v>
      </c>
      <c r="D85" s="223"/>
      <c r="E85" s="223"/>
      <c r="F85" s="223"/>
      <c r="G85" s="223"/>
      <c r="H85" s="74"/>
      <c r="I85" s="224" t="s">
        <v>57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58</v>
      </c>
      <c r="AH85" s="223"/>
      <c r="AI85" s="223"/>
      <c r="AJ85" s="223"/>
      <c r="AK85" s="223"/>
      <c r="AL85" s="223"/>
      <c r="AM85" s="223"/>
      <c r="AN85" s="224" t="s">
        <v>59</v>
      </c>
      <c r="AO85" s="223"/>
      <c r="AP85" s="225"/>
      <c r="AQ85" s="35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2">
        <f>ROUND(AG88,2)</f>
        <v>0</v>
      </c>
      <c r="AH87" s="232"/>
      <c r="AI87" s="232"/>
      <c r="AJ87" s="232"/>
      <c r="AK87" s="232"/>
      <c r="AL87" s="232"/>
      <c r="AM87" s="232"/>
      <c r="AN87" s="233">
        <f>SUM(AG87,AT87)</f>
        <v>0</v>
      </c>
      <c r="AO87" s="233"/>
      <c r="AP87" s="233"/>
      <c r="AQ87" s="69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73</v>
      </c>
      <c r="BT87" s="85" t="s">
        <v>74</v>
      </c>
      <c r="BU87" s="86" t="s">
        <v>75</v>
      </c>
      <c r="BV87" s="85" t="s">
        <v>76</v>
      </c>
      <c r="BW87" s="85" t="s">
        <v>77</v>
      </c>
      <c r="BX87" s="85" t="s">
        <v>78</v>
      </c>
    </row>
    <row r="88" spans="1:76" s="5" customFormat="1" ht="37.5" customHeight="1">
      <c r="A88" s="285" t="s">
        <v>3734</v>
      </c>
      <c r="B88" s="87"/>
      <c r="C88" s="88"/>
      <c r="D88" s="228" t="s">
        <v>79</v>
      </c>
      <c r="E88" s="227"/>
      <c r="F88" s="227"/>
      <c r="G88" s="227"/>
      <c r="H88" s="227"/>
      <c r="I88" s="89"/>
      <c r="J88" s="228" t="s">
        <v>80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6">
        <f>'03220003b - Polyfunkční c...'!M30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90"/>
      <c r="AS88" s="91">
        <f>'03220003b - Polyfunkční c...'!M28</f>
        <v>0</v>
      </c>
      <c r="AT88" s="92">
        <f>ROUND(SUM(AV88:AW88),2)</f>
        <v>0</v>
      </c>
      <c r="AU88" s="93">
        <f>'03220003b - Polyfunkční c...'!W162</f>
        <v>0</v>
      </c>
      <c r="AV88" s="92">
        <f>'03220003b - Polyfunkční c...'!M32</f>
        <v>0</v>
      </c>
      <c r="AW88" s="92">
        <f>'03220003b - Polyfunkční c...'!M33</f>
        <v>0</v>
      </c>
      <c r="AX88" s="92">
        <f>'03220003b - Polyfunkční c...'!M34</f>
        <v>0</v>
      </c>
      <c r="AY88" s="92">
        <f>'03220003b - Polyfunkční c...'!M35</f>
        <v>0</v>
      </c>
      <c r="AZ88" s="92">
        <f>'03220003b - Polyfunkční c...'!H32</f>
        <v>0</v>
      </c>
      <c r="BA88" s="92">
        <f>'03220003b - Polyfunkční c...'!H33</f>
        <v>0</v>
      </c>
      <c r="BB88" s="92">
        <f>'03220003b - Polyfunkční c...'!H34</f>
        <v>0</v>
      </c>
      <c r="BC88" s="92">
        <f>'03220003b - Polyfunkční c...'!H35</f>
        <v>0</v>
      </c>
      <c r="BD88" s="94">
        <f>'03220003b - Polyfunkční c...'!H36</f>
        <v>0</v>
      </c>
      <c r="BT88" s="95" t="s">
        <v>81</v>
      </c>
      <c r="BV88" s="95" t="s">
        <v>76</v>
      </c>
      <c r="BW88" s="95" t="s">
        <v>82</v>
      </c>
      <c r="BX88" s="95" t="s">
        <v>77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3"/>
      <c r="C90" s="79" t="s">
        <v>83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33">
        <f>ROUND(SUM(AG91:AG94),2)</f>
        <v>0</v>
      </c>
      <c r="AH90" s="215"/>
      <c r="AI90" s="215"/>
      <c r="AJ90" s="215"/>
      <c r="AK90" s="215"/>
      <c r="AL90" s="215"/>
      <c r="AM90" s="215"/>
      <c r="AN90" s="233">
        <f>ROUND(SUM(AN91:AN94),2)</f>
        <v>0</v>
      </c>
      <c r="AO90" s="215"/>
      <c r="AP90" s="215"/>
      <c r="AQ90" s="35"/>
      <c r="AS90" s="75" t="s">
        <v>84</v>
      </c>
      <c r="AT90" s="76" t="s">
        <v>85</v>
      </c>
      <c r="AU90" s="76" t="s">
        <v>38</v>
      </c>
      <c r="AV90" s="77" t="s">
        <v>61</v>
      </c>
    </row>
    <row r="91" spans="2:89" s="1" customFormat="1" ht="19.9" customHeight="1">
      <c r="B91" s="33"/>
      <c r="C91" s="34"/>
      <c r="D91" s="96" t="s">
        <v>86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29">
        <f>ROUND(AG87*AS91,2)</f>
        <v>0</v>
      </c>
      <c r="AH91" s="215"/>
      <c r="AI91" s="215"/>
      <c r="AJ91" s="215"/>
      <c r="AK91" s="215"/>
      <c r="AL91" s="215"/>
      <c r="AM91" s="215"/>
      <c r="AN91" s="230">
        <f>ROUND(AG91+AV91,2)</f>
        <v>0</v>
      </c>
      <c r="AO91" s="215"/>
      <c r="AP91" s="215"/>
      <c r="AQ91" s="35"/>
      <c r="AS91" s="97">
        <v>0</v>
      </c>
      <c r="AT91" s="98" t="s">
        <v>87</v>
      </c>
      <c r="AU91" s="98" t="s">
        <v>39</v>
      </c>
      <c r="AV91" s="99">
        <f>ROUND(IF(AU91="základní",AG91*L31,IF(AU91="snížená",AG91*L32,0)),2)</f>
        <v>0</v>
      </c>
      <c r="BV91" s="16" t="s">
        <v>88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9" customHeight="1">
      <c r="B92" s="33"/>
      <c r="C92" s="34"/>
      <c r="D92" s="231" t="s">
        <v>89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34"/>
      <c r="AD92" s="34"/>
      <c r="AE92" s="34"/>
      <c r="AF92" s="34"/>
      <c r="AG92" s="229">
        <f>AG87*AS92</f>
        <v>0</v>
      </c>
      <c r="AH92" s="215"/>
      <c r="AI92" s="215"/>
      <c r="AJ92" s="215"/>
      <c r="AK92" s="215"/>
      <c r="AL92" s="215"/>
      <c r="AM92" s="215"/>
      <c r="AN92" s="230">
        <f>AG92+AV92</f>
        <v>0</v>
      </c>
      <c r="AO92" s="215"/>
      <c r="AP92" s="215"/>
      <c r="AQ92" s="35"/>
      <c r="AS92" s="101">
        <v>0</v>
      </c>
      <c r="AT92" s="102" t="s">
        <v>87</v>
      </c>
      <c r="AU92" s="102" t="s">
        <v>39</v>
      </c>
      <c r="AV92" s="103">
        <f>ROUND(IF(AU92="nulová",0,IF(OR(AU92="základní",AU92="zákl. přenesená"),AG92*L31,AG92*L32)),2)</f>
        <v>0</v>
      </c>
      <c r="BV92" s="16" t="s">
        <v>90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/>
      </c>
    </row>
    <row r="93" spans="2:89" s="1" customFormat="1" ht="19.9" customHeight="1">
      <c r="B93" s="33"/>
      <c r="C93" s="34"/>
      <c r="D93" s="231" t="s">
        <v>89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34"/>
      <c r="AD93" s="34"/>
      <c r="AE93" s="34"/>
      <c r="AF93" s="34"/>
      <c r="AG93" s="229">
        <f>AG87*AS93</f>
        <v>0</v>
      </c>
      <c r="AH93" s="215"/>
      <c r="AI93" s="215"/>
      <c r="AJ93" s="215"/>
      <c r="AK93" s="215"/>
      <c r="AL93" s="215"/>
      <c r="AM93" s="215"/>
      <c r="AN93" s="230">
        <f>AG93+AV93</f>
        <v>0</v>
      </c>
      <c r="AO93" s="215"/>
      <c r="AP93" s="215"/>
      <c r="AQ93" s="35"/>
      <c r="AS93" s="101">
        <v>0</v>
      </c>
      <c r="AT93" s="102" t="s">
        <v>87</v>
      </c>
      <c r="AU93" s="102" t="s">
        <v>39</v>
      </c>
      <c r="AV93" s="103">
        <f>ROUND(IF(AU93="nulová",0,IF(OR(AU93="základní",AU93="zákl. přenesená"),AG93*L31,AG93*L32)),2)</f>
        <v>0</v>
      </c>
      <c r="BV93" s="16" t="s">
        <v>90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/>
      </c>
    </row>
    <row r="94" spans="2:89" s="1" customFormat="1" ht="19.9" customHeight="1">
      <c r="B94" s="33"/>
      <c r="C94" s="34"/>
      <c r="D94" s="231" t="s">
        <v>89</v>
      </c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34"/>
      <c r="AD94" s="34"/>
      <c r="AE94" s="34"/>
      <c r="AF94" s="34"/>
      <c r="AG94" s="229">
        <f>AG87*AS94</f>
        <v>0</v>
      </c>
      <c r="AH94" s="215"/>
      <c r="AI94" s="215"/>
      <c r="AJ94" s="215"/>
      <c r="AK94" s="215"/>
      <c r="AL94" s="215"/>
      <c r="AM94" s="215"/>
      <c r="AN94" s="230">
        <f>AG94+AV94</f>
        <v>0</v>
      </c>
      <c r="AO94" s="215"/>
      <c r="AP94" s="215"/>
      <c r="AQ94" s="35"/>
      <c r="AS94" s="104">
        <v>0</v>
      </c>
      <c r="AT94" s="105" t="s">
        <v>87</v>
      </c>
      <c r="AU94" s="105" t="s">
        <v>39</v>
      </c>
      <c r="AV94" s="106">
        <f>ROUND(IF(AU94="nulová",0,IF(OR(AU94="základní",AU94="zákl. přenesená"),AG94*L31,AG94*L32)),2)</f>
        <v>0</v>
      </c>
      <c r="BV94" s="16" t="s">
        <v>90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2:43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7" t="s">
        <v>91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34">
        <f>ROUND(AG87+AG90,2)</f>
        <v>0</v>
      </c>
      <c r="AH96" s="234"/>
      <c r="AI96" s="234"/>
      <c r="AJ96" s="234"/>
      <c r="AK96" s="234"/>
      <c r="AL96" s="234"/>
      <c r="AM96" s="234"/>
      <c r="AN96" s="234">
        <f>AN87+AN90</f>
        <v>0</v>
      </c>
      <c r="AO96" s="234"/>
      <c r="AP96" s="234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220003b - Polyfunkční c...'!C2" tooltip="03220003b - Polyfunkční c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91"/>
      <c r="B1" s="288"/>
      <c r="C1" s="288"/>
      <c r="D1" s="289" t="s">
        <v>1</v>
      </c>
      <c r="E1" s="288"/>
      <c r="F1" s="286" t="s">
        <v>3735</v>
      </c>
      <c r="G1" s="286"/>
      <c r="H1" s="290" t="s">
        <v>3736</v>
      </c>
      <c r="I1" s="290"/>
      <c r="J1" s="290"/>
      <c r="K1" s="290"/>
      <c r="L1" s="286" t="s">
        <v>3737</v>
      </c>
      <c r="M1" s="288"/>
      <c r="N1" s="288"/>
      <c r="O1" s="289" t="s">
        <v>92</v>
      </c>
      <c r="P1" s="288"/>
      <c r="Q1" s="288"/>
      <c r="R1" s="288"/>
      <c r="S1" s="286" t="s">
        <v>3738</v>
      </c>
      <c r="T1" s="286"/>
      <c r="U1" s="291"/>
      <c r="V1" s="29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93</v>
      </c>
    </row>
    <row r="4" spans="2:46" ht="36.95" customHeight="1">
      <c r="B4" s="20"/>
      <c r="C4" s="196" t="s">
        <v>94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4</v>
      </c>
    </row>
    <row r="5" spans="2:18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36" t="str">
        <f>'Rekapitulace stavby'!K6</f>
        <v>Polyfunkční centrum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85" customHeight="1">
      <c r="B7" s="33"/>
      <c r="C7" s="34"/>
      <c r="D7" s="27" t="s">
        <v>95</v>
      </c>
      <c r="E7" s="34"/>
      <c r="F7" s="202" t="s">
        <v>96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45" customHeight="1">
      <c r="B8" s="33"/>
      <c r="C8" s="34"/>
      <c r="D8" s="28" t="s">
        <v>19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20</v>
      </c>
      <c r="N8" s="34"/>
      <c r="O8" s="26" t="s">
        <v>3</v>
      </c>
      <c r="P8" s="34"/>
      <c r="Q8" s="34"/>
      <c r="R8" s="35"/>
    </row>
    <row r="9" spans="2:18" s="1" customFormat="1" ht="14.45" customHeight="1">
      <c r="B9" s="33"/>
      <c r="C9" s="34"/>
      <c r="D9" s="28" t="s">
        <v>21</v>
      </c>
      <c r="E9" s="34"/>
      <c r="F9" s="26" t="s">
        <v>22</v>
      </c>
      <c r="G9" s="34"/>
      <c r="H9" s="34"/>
      <c r="I9" s="34"/>
      <c r="J9" s="34"/>
      <c r="K9" s="34"/>
      <c r="L9" s="34"/>
      <c r="M9" s="28" t="s">
        <v>23</v>
      </c>
      <c r="N9" s="34"/>
      <c r="O9" s="237" t="str">
        <f>'Rekapitulace stavby'!AN8</f>
        <v>21. 6. 2018</v>
      </c>
      <c r="P9" s="21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28" t="s">
        <v>25</v>
      </c>
      <c r="E11" s="34"/>
      <c r="F11" s="34"/>
      <c r="G11" s="34"/>
      <c r="H11" s="34"/>
      <c r="I11" s="34"/>
      <c r="J11" s="34"/>
      <c r="K11" s="34"/>
      <c r="L11" s="34"/>
      <c r="M11" s="28" t="s">
        <v>26</v>
      </c>
      <c r="N11" s="34"/>
      <c r="O11" s="201" t="str">
        <f>IF('Rekapitulace stavby'!AN10="","",'Rekapitulace stavby'!AN10)</f>
        <v/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28</v>
      </c>
      <c r="N12" s="34"/>
      <c r="O12" s="201" t="str">
        <f>IF('Rekapitulace stavby'!AN11="","",'Rekapitulace stavby'!AN11)</f>
        <v/>
      </c>
      <c r="P12" s="21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28" t="s">
        <v>29</v>
      </c>
      <c r="E14" s="34"/>
      <c r="F14" s="34"/>
      <c r="G14" s="34"/>
      <c r="H14" s="34"/>
      <c r="I14" s="34"/>
      <c r="J14" s="34"/>
      <c r="K14" s="34"/>
      <c r="L14" s="34"/>
      <c r="M14" s="28" t="s">
        <v>26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28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31</v>
      </c>
      <c r="E17" s="34"/>
      <c r="F17" s="34"/>
      <c r="G17" s="34"/>
      <c r="H17" s="34"/>
      <c r="I17" s="34"/>
      <c r="J17" s="34"/>
      <c r="K17" s="34"/>
      <c r="L17" s="34"/>
      <c r="M17" s="28" t="s">
        <v>26</v>
      </c>
      <c r="N17" s="34"/>
      <c r="O17" s="201" t="str">
        <f>IF('Rekapitulace stavby'!AN16="","",'Rekapitulace stavby'!AN16)</f>
        <v/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28</v>
      </c>
      <c r="N18" s="34"/>
      <c r="O18" s="201" t="str">
        <f>IF('Rekapitulace stavby'!AN17="","",'Rekapitulace stavby'!AN17)</f>
        <v/>
      </c>
      <c r="P18" s="21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33</v>
      </c>
      <c r="E20" s="34"/>
      <c r="F20" s="34"/>
      <c r="G20" s="34"/>
      <c r="H20" s="34"/>
      <c r="I20" s="34"/>
      <c r="J20" s="34"/>
      <c r="K20" s="34"/>
      <c r="L20" s="34"/>
      <c r="M20" s="28" t="s">
        <v>26</v>
      </c>
      <c r="N20" s="34"/>
      <c r="O20" s="201" t="str">
        <f>IF('Rekapitulace stavby'!AN19="","",'Rekapitulace stavby'!AN19)</f>
        <v/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28</v>
      </c>
      <c r="N21" s="34"/>
      <c r="O21" s="201" t="str">
        <f>IF('Rekapitulace stavby'!AN20="","",'Rekapitulace stavby'!AN20)</f>
        <v/>
      </c>
      <c r="P21" s="21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3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9" t="s">
        <v>97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45" customHeight="1">
      <c r="B28" s="33"/>
      <c r="C28" s="34"/>
      <c r="D28" s="32" t="s">
        <v>86</v>
      </c>
      <c r="E28" s="34"/>
      <c r="F28" s="34"/>
      <c r="G28" s="34"/>
      <c r="H28" s="34"/>
      <c r="I28" s="34"/>
      <c r="J28" s="34"/>
      <c r="K28" s="34"/>
      <c r="L28" s="34"/>
      <c r="M28" s="205">
        <f>N137</f>
        <v>0</v>
      </c>
      <c r="N28" s="215"/>
      <c r="O28" s="215"/>
      <c r="P28" s="215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0" t="s">
        <v>37</v>
      </c>
      <c r="E30" s="34"/>
      <c r="F30" s="34"/>
      <c r="G30" s="34"/>
      <c r="H30" s="34"/>
      <c r="I30" s="34"/>
      <c r="J30" s="34"/>
      <c r="K30" s="34"/>
      <c r="L30" s="34"/>
      <c r="M30" s="239">
        <f>ROUND(M27+M28,2)</f>
        <v>0</v>
      </c>
      <c r="N30" s="215"/>
      <c r="O30" s="215"/>
      <c r="P30" s="215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1" t="s">
        <v>40</v>
      </c>
      <c r="H32" s="240">
        <f>ROUND((((SUM(BE137:BE144)+SUM(BE162:BE2038))+SUM(BE2040:BE2044))),2)</f>
        <v>0</v>
      </c>
      <c r="I32" s="215"/>
      <c r="J32" s="215"/>
      <c r="K32" s="34"/>
      <c r="L32" s="34"/>
      <c r="M32" s="240">
        <f>ROUND(((ROUND((SUM(BE137:BE144)+SUM(BE162:BE2038)),2)*F32)+SUM(BE2040:BE2044)*F32),2)</f>
        <v>0</v>
      </c>
      <c r="N32" s="215"/>
      <c r="O32" s="215"/>
      <c r="P32" s="215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1" t="s">
        <v>40</v>
      </c>
      <c r="H33" s="240">
        <f>ROUND((((SUM(BF137:BF144)+SUM(BF162:BF2038))+SUM(BF2040:BF2044))),2)</f>
        <v>0</v>
      </c>
      <c r="I33" s="215"/>
      <c r="J33" s="215"/>
      <c r="K33" s="34"/>
      <c r="L33" s="34"/>
      <c r="M33" s="240">
        <f>ROUND(((ROUND((SUM(BF137:BF144)+SUM(BF162:BF2038)),2)*F33)+SUM(BF2040:BF2044)*F33),2)</f>
        <v>0</v>
      </c>
      <c r="N33" s="215"/>
      <c r="O33" s="215"/>
      <c r="P33" s="215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1" t="s">
        <v>40</v>
      </c>
      <c r="H34" s="240">
        <f>ROUND((((SUM(BG137:BG144)+SUM(BG162:BG2038))+SUM(BG2040:BG2044))),2)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1" t="s">
        <v>40</v>
      </c>
      <c r="H35" s="240">
        <f>ROUND((((SUM(BH137:BH144)+SUM(BH162:BH2038))+SUM(BH2040:BH2044))),2)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1" t="s">
        <v>40</v>
      </c>
      <c r="H36" s="240">
        <f>ROUND((((SUM(BI137:BI144)+SUM(BI162:BI2038))+SUM(BI2040:BI2044))),2)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2" t="s">
        <v>45</v>
      </c>
      <c r="E38" s="74"/>
      <c r="F38" s="74"/>
      <c r="G38" s="113" t="s">
        <v>46</v>
      </c>
      <c r="H38" s="114" t="s">
        <v>47</v>
      </c>
      <c r="I38" s="74"/>
      <c r="J38" s="74"/>
      <c r="K38" s="74"/>
      <c r="L38" s="241">
        <f>SUM(M30:M36)</f>
        <v>0</v>
      </c>
      <c r="M38" s="223"/>
      <c r="N38" s="223"/>
      <c r="O38" s="223"/>
      <c r="P38" s="225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3.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3.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3.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3.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96" t="s">
        <v>98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Polyfunkční centrum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95" customHeight="1">
      <c r="B79" s="33"/>
      <c r="C79" s="67" t="s">
        <v>95</v>
      </c>
      <c r="D79" s="34"/>
      <c r="E79" s="34"/>
      <c r="F79" s="216" t="str">
        <f>F7</f>
        <v>03220003b - Polyfunkční centrum - stavební objekt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21</v>
      </c>
      <c r="D81" s="34"/>
      <c r="E81" s="34"/>
      <c r="F81" s="26" t="str">
        <f>F9</f>
        <v>Přibice</v>
      </c>
      <c r="G81" s="34"/>
      <c r="H81" s="34"/>
      <c r="I81" s="34"/>
      <c r="J81" s="34"/>
      <c r="K81" s="28" t="s">
        <v>23</v>
      </c>
      <c r="L81" s="34"/>
      <c r="M81" s="242" t="str">
        <f>IF(O9="","",O9)</f>
        <v>21. 6. 2018</v>
      </c>
      <c r="N81" s="215"/>
      <c r="O81" s="215"/>
      <c r="P81" s="21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3.5">
      <c r="B83" s="33"/>
      <c r="C83" s="28" t="s">
        <v>25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31</v>
      </c>
      <c r="L83" s="34"/>
      <c r="M83" s="201" t="str">
        <f>E18</f>
        <v xml:space="preserve"> </v>
      </c>
      <c r="N83" s="215"/>
      <c r="O83" s="215"/>
      <c r="P83" s="215"/>
      <c r="Q83" s="215"/>
      <c r="R83" s="35"/>
    </row>
    <row r="84" spans="2:18" s="1" customFormat="1" ht="14.45" customHeight="1">
      <c r="B84" s="33"/>
      <c r="C84" s="28" t="s">
        <v>29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33</v>
      </c>
      <c r="L84" s="34"/>
      <c r="M84" s="201" t="str">
        <f>E21</f>
        <v xml:space="preserve"> </v>
      </c>
      <c r="N84" s="215"/>
      <c r="O84" s="215"/>
      <c r="P84" s="215"/>
      <c r="Q84" s="215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99</v>
      </c>
      <c r="D86" s="244"/>
      <c r="E86" s="244"/>
      <c r="F86" s="244"/>
      <c r="G86" s="244"/>
      <c r="H86" s="108"/>
      <c r="I86" s="108"/>
      <c r="J86" s="108"/>
      <c r="K86" s="108"/>
      <c r="L86" s="108"/>
      <c r="M86" s="108"/>
      <c r="N86" s="243" t="s">
        <v>100</v>
      </c>
      <c r="O86" s="215"/>
      <c r="P86" s="215"/>
      <c r="Q86" s="215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5" t="s">
        <v>101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N162</f>
        <v>0</v>
      </c>
      <c r="O88" s="215"/>
      <c r="P88" s="215"/>
      <c r="Q88" s="215"/>
      <c r="R88" s="35"/>
      <c r="AU88" s="16" t="s">
        <v>102</v>
      </c>
    </row>
    <row r="89" spans="2:18" s="6" customFormat="1" ht="24.95" customHeight="1">
      <c r="B89" s="116"/>
      <c r="C89" s="117"/>
      <c r="D89" s="118" t="s">
        <v>103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45">
        <f>N163</f>
        <v>0</v>
      </c>
      <c r="O89" s="246"/>
      <c r="P89" s="246"/>
      <c r="Q89" s="246"/>
      <c r="R89" s="119"/>
    </row>
    <row r="90" spans="2:18" s="7" customFormat="1" ht="19.9" customHeight="1">
      <c r="B90" s="120"/>
      <c r="C90" s="121"/>
      <c r="D90" s="96" t="s">
        <v>104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30">
        <f>N164</f>
        <v>0</v>
      </c>
      <c r="O90" s="247"/>
      <c r="P90" s="247"/>
      <c r="Q90" s="247"/>
      <c r="R90" s="122"/>
    </row>
    <row r="91" spans="2:18" s="7" customFormat="1" ht="19.9" customHeight="1">
      <c r="B91" s="120"/>
      <c r="C91" s="121"/>
      <c r="D91" s="96" t="s">
        <v>105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30">
        <f>N166</f>
        <v>0</v>
      </c>
      <c r="O91" s="247"/>
      <c r="P91" s="247"/>
      <c r="Q91" s="247"/>
      <c r="R91" s="122"/>
    </row>
    <row r="92" spans="2:18" s="7" customFormat="1" ht="19.9" customHeight="1">
      <c r="B92" s="120"/>
      <c r="C92" s="121"/>
      <c r="D92" s="96" t="s">
        <v>106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30">
        <f>N198</f>
        <v>0</v>
      </c>
      <c r="O92" s="247"/>
      <c r="P92" s="247"/>
      <c r="Q92" s="247"/>
      <c r="R92" s="122"/>
    </row>
    <row r="93" spans="2:18" s="7" customFormat="1" ht="19.9" customHeight="1">
      <c r="B93" s="120"/>
      <c r="C93" s="121"/>
      <c r="D93" s="96" t="s">
        <v>107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30">
        <f>N266</f>
        <v>0</v>
      </c>
      <c r="O93" s="247"/>
      <c r="P93" s="247"/>
      <c r="Q93" s="247"/>
      <c r="R93" s="122"/>
    </row>
    <row r="94" spans="2:18" s="7" customFormat="1" ht="19.9" customHeight="1">
      <c r="B94" s="120"/>
      <c r="C94" s="121"/>
      <c r="D94" s="96" t="s">
        <v>108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30">
        <f>N315</f>
        <v>0</v>
      </c>
      <c r="O94" s="247"/>
      <c r="P94" s="247"/>
      <c r="Q94" s="247"/>
      <c r="R94" s="122"/>
    </row>
    <row r="95" spans="2:18" s="7" customFormat="1" ht="19.9" customHeight="1">
      <c r="B95" s="120"/>
      <c r="C95" s="121"/>
      <c r="D95" s="96" t="s">
        <v>109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30">
        <f>N470</f>
        <v>0</v>
      </c>
      <c r="O95" s="247"/>
      <c r="P95" s="247"/>
      <c r="Q95" s="247"/>
      <c r="R95" s="122"/>
    </row>
    <row r="96" spans="2:18" s="7" customFormat="1" ht="19.9" customHeight="1">
      <c r="B96" s="120"/>
      <c r="C96" s="121"/>
      <c r="D96" s="96" t="s">
        <v>110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30">
        <f>N505</f>
        <v>0</v>
      </c>
      <c r="O96" s="247"/>
      <c r="P96" s="247"/>
      <c r="Q96" s="247"/>
      <c r="R96" s="122"/>
    </row>
    <row r="97" spans="2:18" s="7" customFormat="1" ht="19.9" customHeight="1">
      <c r="B97" s="120"/>
      <c r="C97" s="121"/>
      <c r="D97" s="96" t="s">
        <v>111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30">
        <f>N563</f>
        <v>0</v>
      </c>
      <c r="O97" s="247"/>
      <c r="P97" s="247"/>
      <c r="Q97" s="247"/>
      <c r="R97" s="122"/>
    </row>
    <row r="98" spans="2:18" s="6" customFormat="1" ht="24.95" customHeight="1">
      <c r="B98" s="116"/>
      <c r="C98" s="117"/>
      <c r="D98" s="118" t="s">
        <v>112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5">
        <f>N565</f>
        <v>0</v>
      </c>
      <c r="O98" s="246"/>
      <c r="P98" s="246"/>
      <c r="Q98" s="246"/>
      <c r="R98" s="119"/>
    </row>
    <row r="99" spans="2:18" s="7" customFormat="1" ht="19.9" customHeight="1">
      <c r="B99" s="120"/>
      <c r="C99" s="121"/>
      <c r="D99" s="96" t="s">
        <v>113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30">
        <f>N566</f>
        <v>0</v>
      </c>
      <c r="O99" s="247"/>
      <c r="P99" s="247"/>
      <c r="Q99" s="247"/>
      <c r="R99" s="122"/>
    </row>
    <row r="100" spans="2:18" s="7" customFormat="1" ht="19.9" customHeight="1">
      <c r="B100" s="120"/>
      <c r="C100" s="121"/>
      <c r="D100" s="96" t="s">
        <v>114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30">
        <f>N581</f>
        <v>0</v>
      </c>
      <c r="O100" s="247"/>
      <c r="P100" s="247"/>
      <c r="Q100" s="247"/>
      <c r="R100" s="122"/>
    </row>
    <row r="101" spans="2:18" s="7" customFormat="1" ht="19.9" customHeight="1">
      <c r="B101" s="120"/>
      <c r="C101" s="121"/>
      <c r="D101" s="96" t="s">
        <v>115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30">
        <f>N596</f>
        <v>0</v>
      </c>
      <c r="O101" s="247"/>
      <c r="P101" s="247"/>
      <c r="Q101" s="247"/>
      <c r="R101" s="122"/>
    </row>
    <row r="102" spans="2:18" s="7" customFormat="1" ht="19.9" customHeight="1">
      <c r="B102" s="120"/>
      <c r="C102" s="121"/>
      <c r="D102" s="96" t="s">
        <v>116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30">
        <f>N610</f>
        <v>0</v>
      </c>
      <c r="O102" s="247"/>
      <c r="P102" s="247"/>
      <c r="Q102" s="247"/>
      <c r="R102" s="122"/>
    </row>
    <row r="103" spans="2:18" s="7" customFormat="1" ht="19.9" customHeight="1">
      <c r="B103" s="120"/>
      <c r="C103" s="121"/>
      <c r="D103" s="96" t="s">
        <v>117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30">
        <f>N612</f>
        <v>0</v>
      </c>
      <c r="O103" s="247"/>
      <c r="P103" s="247"/>
      <c r="Q103" s="247"/>
      <c r="R103" s="122"/>
    </row>
    <row r="104" spans="2:18" s="7" customFormat="1" ht="19.9" customHeight="1">
      <c r="B104" s="120"/>
      <c r="C104" s="121"/>
      <c r="D104" s="96" t="s">
        <v>118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30">
        <f>N733</f>
        <v>0</v>
      </c>
      <c r="O104" s="247"/>
      <c r="P104" s="247"/>
      <c r="Q104" s="247"/>
      <c r="R104" s="122"/>
    </row>
    <row r="105" spans="2:18" s="7" customFormat="1" ht="19.9" customHeight="1">
      <c r="B105" s="120"/>
      <c r="C105" s="121"/>
      <c r="D105" s="96" t="s">
        <v>119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30">
        <f>N845</f>
        <v>0</v>
      </c>
      <c r="O105" s="247"/>
      <c r="P105" s="247"/>
      <c r="Q105" s="247"/>
      <c r="R105" s="122"/>
    </row>
    <row r="106" spans="2:18" s="7" customFormat="1" ht="19.9" customHeight="1">
      <c r="B106" s="120"/>
      <c r="C106" s="121"/>
      <c r="D106" s="96" t="s">
        <v>120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30">
        <f>N873</f>
        <v>0</v>
      </c>
      <c r="O106" s="247"/>
      <c r="P106" s="247"/>
      <c r="Q106" s="247"/>
      <c r="R106" s="122"/>
    </row>
    <row r="107" spans="2:18" s="7" customFormat="1" ht="19.9" customHeight="1">
      <c r="B107" s="120"/>
      <c r="C107" s="121"/>
      <c r="D107" s="96" t="s">
        <v>121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230">
        <f>N945</f>
        <v>0</v>
      </c>
      <c r="O107" s="247"/>
      <c r="P107" s="247"/>
      <c r="Q107" s="247"/>
      <c r="R107" s="122"/>
    </row>
    <row r="108" spans="2:18" s="7" customFormat="1" ht="19.9" customHeight="1">
      <c r="B108" s="120"/>
      <c r="C108" s="121"/>
      <c r="D108" s="96" t="s">
        <v>122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230">
        <f>N947</f>
        <v>0</v>
      </c>
      <c r="O108" s="247"/>
      <c r="P108" s="247"/>
      <c r="Q108" s="247"/>
      <c r="R108" s="122"/>
    </row>
    <row r="109" spans="2:18" s="7" customFormat="1" ht="19.9" customHeight="1">
      <c r="B109" s="120"/>
      <c r="C109" s="121"/>
      <c r="D109" s="96" t="s">
        <v>123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230">
        <f>N973</f>
        <v>0</v>
      </c>
      <c r="O109" s="247"/>
      <c r="P109" s="247"/>
      <c r="Q109" s="247"/>
      <c r="R109" s="122"/>
    </row>
    <row r="110" spans="2:18" s="7" customFormat="1" ht="19.9" customHeight="1">
      <c r="B110" s="120"/>
      <c r="C110" s="121"/>
      <c r="D110" s="96" t="s">
        <v>124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230">
        <f>N1001</f>
        <v>0</v>
      </c>
      <c r="O110" s="247"/>
      <c r="P110" s="247"/>
      <c r="Q110" s="247"/>
      <c r="R110" s="122"/>
    </row>
    <row r="111" spans="2:18" s="7" customFormat="1" ht="19.9" customHeight="1">
      <c r="B111" s="120"/>
      <c r="C111" s="121"/>
      <c r="D111" s="96" t="s">
        <v>125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30">
        <f>N1025</f>
        <v>0</v>
      </c>
      <c r="O111" s="247"/>
      <c r="P111" s="247"/>
      <c r="Q111" s="247"/>
      <c r="R111" s="122"/>
    </row>
    <row r="112" spans="2:18" s="7" customFormat="1" ht="19.9" customHeight="1">
      <c r="B112" s="120"/>
      <c r="C112" s="121"/>
      <c r="D112" s="96" t="s">
        <v>126</v>
      </c>
      <c r="E112" s="121"/>
      <c r="F112" s="121"/>
      <c r="G112" s="121"/>
      <c r="H112" s="121"/>
      <c r="I112" s="121"/>
      <c r="J112" s="121"/>
      <c r="K112" s="121"/>
      <c r="L112" s="121"/>
      <c r="M112" s="121"/>
      <c r="N112" s="230">
        <f>N1057</f>
        <v>0</v>
      </c>
      <c r="O112" s="247"/>
      <c r="P112" s="247"/>
      <c r="Q112" s="247"/>
      <c r="R112" s="122"/>
    </row>
    <row r="113" spans="2:18" s="7" customFormat="1" ht="19.9" customHeight="1">
      <c r="B113" s="120"/>
      <c r="C113" s="121"/>
      <c r="D113" s="96" t="s">
        <v>127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N113" s="230">
        <f>N1080</f>
        <v>0</v>
      </c>
      <c r="O113" s="247"/>
      <c r="P113" s="247"/>
      <c r="Q113" s="247"/>
      <c r="R113" s="122"/>
    </row>
    <row r="114" spans="2:18" s="7" customFormat="1" ht="19.9" customHeight="1">
      <c r="B114" s="120"/>
      <c r="C114" s="121"/>
      <c r="D114" s="96" t="s">
        <v>128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230">
        <f>N1126</f>
        <v>0</v>
      </c>
      <c r="O114" s="247"/>
      <c r="P114" s="247"/>
      <c r="Q114" s="247"/>
      <c r="R114" s="122"/>
    </row>
    <row r="115" spans="2:18" s="7" customFormat="1" ht="19.9" customHeight="1">
      <c r="B115" s="120"/>
      <c r="C115" s="121"/>
      <c r="D115" s="96" t="s">
        <v>129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30">
        <f>N1128</f>
        <v>0</v>
      </c>
      <c r="O115" s="247"/>
      <c r="P115" s="247"/>
      <c r="Q115" s="247"/>
      <c r="R115" s="122"/>
    </row>
    <row r="116" spans="2:18" s="7" customFormat="1" ht="19.9" customHeight="1">
      <c r="B116" s="120"/>
      <c r="C116" s="121"/>
      <c r="D116" s="96" t="s">
        <v>130</v>
      </c>
      <c r="E116" s="121"/>
      <c r="F116" s="121"/>
      <c r="G116" s="121"/>
      <c r="H116" s="121"/>
      <c r="I116" s="121"/>
      <c r="J116" s="121"/>
      <c r="K116" s="121"/>
      <c r="L116" s="121"/>
      <c r="M116" s="121"/>
      <c r="N116" s="230">
        <f>N1190</f>
        <v>0</v>
      </c>
      <c r="O116" s="247"/>
      <c r="P116" s="247"/>
      <c r="Q116" s="247"/>
      <c r="R116" s="122"/>
    </row>
    <row r="117" spans="2:18" s="7" customFormat="1" ht="19.9" customHeight="1">
      <c r="B117" s="120"/>
      <c r="C117" s="121"/>
      <c r="D117" s="96" t="s">
        <v>131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230">
        <f>N1249</f>
        <v>0</v>
      </c>
      <c r="O117" s="247"/>
      <c r="P117" s="247"/>
      <c r="Q117" s="247"/>
      <c r="R117" s="122"/>
    </row>
    <row r="118" spans="2:18" s="7" customFormat="1" ht="19.9" customHeight="1">
      <c r="B118" s="120"/>
      <c r="C118" s="121"/>
      <c r="D118" s="96" t="s">
        <v>132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230">
        <f>N1256</f>
        <v>0</v>
      </c>
      <c r="O118" s="247"/>
      <c r="P118" s="247"/>
      <c r="Q118" s="247"/>
      <c r="R118" s="122"/>
    </row>
    <row r="119" spans="2:18" s="7" customFormat="1" ht="19.9" customHeight="1">
      <c r="B119" s="120"/>
      <c r="C119" s="121"/>
      <c r="D119" s="96" t="s">
        <v>133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230">
        <f>N1261</f>
        <v>0</v>
      </c>
      <c r="O119" s="247"/>
      <c r="P119" s="247"/>
      <c r="Q119" s="247"/>
      <c r="R119" s="122"/>
    </row>
    <row r="120" spans="2:18" s="7" customFormat="1" ht="19.9" customHeight="1">
      <c r="B120" s="120"/>
      <c r="C120" s="121"/>
      <c r="D120" s="96" t="s">
        <v>134</v>
      </c>
      <c r="E120" s="121"/>
      <c r="F120" s="121"/>
      <c r="G120" s="121"/>
      <c r="H120" s="121"/>
      <c r="I120" s="121"/>
      <c r="J120" s="121"/>
      <c r="K120" s="121"/>
      <c r="L120" s="121"/>
      <c r="M120" s="121"/>
      <c r="N120" s="230">
        <f>N1266</f>
        <v>0</v>
      </c>
      <c r="O120" s="247"/>
      <c r="P120" s="247"/>
      <c r="Q120" s="247"/>
      <c r="R120" s="122"/>
    </row>
    <row r="121" spans="2:18" s="7" customFormat="1" ht="19.9" customHeight="1">
      <c r="B121" s="120"/>
      <c r="C121" s="121"/>
      <c r="D121" s="96" t="s">
        <v>135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230">
        <f>N1304</f>
        <v>0</v>
      </c>
      <c r="O121" s="247"/>
      <c r="P121" s="247"/>
      <c r="Q121" s="247"/>
      <c r="R121" s="122"/>
    </row>
    <row r="122" spans="2:18" s="6" customFormat="1" ht="24.95" customHeight="1">
      <c r="B122" s="116"/>
      <c r="C122" s="117"/>
      <c r="D122" s="118" t="s">
        <v>136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245">
        <f>N1334</f>
        <v>0</v>
      </c>
      <c r="O122" s="246"/>
      <c r="P122" s="246"/>
      <c r="Q122" s="246"/>
      <c r="R122" s="119"/>
    </row>
    <row r="123" spans="2:18" s="7" customFormat="1" ht="19.9" customHeight="1">
      <c r="B123" s="120"/>
      <c r="C123" s="121"/>
      <c r="D123" s="96" t="s">
        <v>137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230">
        <f>N1335</f>
        <v>0</v>
      </c>
      <c r="O123" s="247"/>
      <c r="P123" s="247"/>
      <c r="Q123" s="247"/>
      <c r="R123" s="122"/>
    </row>
    <row r="124" spans="2:18" s="7" customFormat="1" ht="19.9" customHeight="1">
      <c r="B124" s="120"/>
      <c r="C124" s="121"/>
      <c r="D124" s="96" t="s">
        <v>138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230">
        <f>N1356</f>
        <v>0</v>
      </c>
      <c r="O124" s="247"/>
      <c r="P124" s="247"/>
      <c r="Q124" s="247"/>
      <c r="R124" s="122"/>
    </row>
    <row r="125" spans="2:18" s="7" customFormat="1" ht="19.9" customHeight="1">
      <c r="B125" s="120"/>
      <c r="C125" s="121"/>
      <c r="D125" s="96" t="s">
        <v>139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230">
        <f>N1397</f>
        <v>0</v>
      </c>
      <c r="O125" s="247"/>
      <c r="P125" s="247"/>
      <c r="Q125" s="247"/>
      <c r="R125" s="122"/>
    </row>
    <row r="126" spans="2:18" s="7" customFormat="1" ht="19.9" customHeight="1">
      <c r="B126" s="120"/>
      <c r="C126" s="121"/>
      <c r="D126" s="96" t="s">
        <v>140</v>
      </c>
      <c r="E126" s="121"/>
      <c r="F126" s="121"/>
      <c r="G126" s="121"/>
      <c r="H126" s="121"/>
      <c r="I126" s="121"/>
      <c r="J126" s="121"/>
      <c r="K126" s="121"/>
      <c r="L126" s="121"/>
      <c r="M126" s="121"/>
      <c r="N126" s="230">
        <f>N1408</f>
        <v>0</v>
      </c>
      <c r="O126" s="247"/>
      <c r="P126" s="247"/>
      <c r="Q126" s="247"/>
      <c r="R126" s="122"/>
    </row>
    <row r="127" spans="2:18" s="7" customFormat="1" ht="19.9" customHeight="1">
      <c r="B127" s="120"/>
      <c r="C127" s="121"/>
      <c r="D127" s="96" t="s">
        <v>141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230">
        <f>N1411</f>
        <v>0</v>
      </c>
      <c r="O127" s="247"/>
      <c r="P127" s="247"/>
      <c r="Q127" s="247"/>
      <c r="R127" s="122"/>
    </row>
    <row r="128" spans="2:18" s="7" customFormat="1" ht="19.9" customHeight="1">
      <c r="B128" s="120"/>
      <c r="C128" s="121"/>
      <c r="D128" s="96" t="s">
        <v>142</v>
      </c>
      <c r="E128" s="121"/>
      <c r="F128" s="121"/>
      <c r="G128" s="121"/>
      <c r="H128" s="121"/>
      <c r="I128" s="121"/>
      <c r="J128" s="121"/>
      <c r="K128" s="121"/>
      <c r="L128" s="121"/>
      <c r="M128" s="121"/>
      <c r="N128" s="230">
        <f>N1415</f>
        <v>0</v>
      </c>
      <c r="O128" s="247"/>
      <c r="P128" s="247"/>
      <c r="Q128" s="247"/>
      <c r="R128" s="122"/>
    </row>
    <row r="129" spans="2:18" s="7" customFormat="1" ht="19.9" customHeight="1">
      <c r="B129" s="120"/>
      <c r="C129" s="121"/>
      <c r="D129" s="96" t="s">
        <v>143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230">
        <f>N1421</f>
        <v>0</v>
      </c>
      <c r="O129" s="247"/>
      <c r="P129" s="247"/>
      <c r="Q129" s="247"/>
      <c r="R129" s="122"/>
    </row>
    <row r="130" spans="2:18" s="7" customFormat="1" ht="19.9" customHeight="1">
      <c r="B130" s="120"/>
      <c r="C130" s="121"/>
      <c r="D130" s="96" t="s">
        <v>144</v>
      </c>
      <c r="E130" s="121"/>
      <c r="F130" s="121"/>
      <c r="G130" s="121"/>
      <c r="H130" s="121"/>
      <c r="I130" s="121"/>
      <c r="J130" s="121"/>
      <c r="K130" s="121"/>
      <c r="L130" s="121"/>
      <c r="M130" s="121"/>
      <c r="N130" s="230">
        <f>N1462</f>
        <v>0</v>
      </c>
      <c r="O130" s="247"/>
      <c r="P130" s="247"/>
      <c r="Q130" s="247"/>
      <c r="R130" s="122"/>
    </row>
    <row r="131" spans="2:18" s="7" customFormat="1" ht="19.9" customHeight="1">
      <c r="B131" s="120"/>
      <c r="C131" s="121"/>
      <c r="D131" s="96" t="s">
        <v>145</v>
      </c>
      <c r="E131" s="121"/>
      <c r="F131" s="121"/>
      <c r="G131" s="121"/>
      <c r="H131" s="121"/>
      <c r="I131" s="121"/>
      <c r="J131" s="121"/>
      <c r="K131" s="121"/>
      <c r="L131" s="121"/>
      <c r="M131" s="121"/>
      <c r="N131" s="230">
        <f>N1465</f>
        <v>0</v>
      </c>
      <c r="O131" s="247"/>
      <c r="P131" s="247"/>
      <c r="Q131" s="247"/>
      <c r="R131" s="122"/>
    </row>
    <row r="132" spans="2:18" s="7" customFormat="1" ht="19.9" customHeight="1">
      <c r="B132" s="120"/>
      <c r="C132" s="121"/>
      <c r="D132" s="96" t="s">
        <v>146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230">
        <f>N1812</f>
        <v>0</v>
      </c>
      <c r="O132" s="247"/>
      <c r="P132" s="247"/>
      <c r="Q132" s="247"/>
      <c r="R132" s="122"/>
    </row>
    <row r="133" spans="2:18" s="6" customFormat="1" ht="24.95" customHeight="1">
      <c r="B133" s="116"/>
      <c r="C133" s="117"/>
      <c r="D133" s="118" t="s">
        <v>147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245">
        <f>N2034</f>
        <v>0</v>
      </c>
      <c r="O133" s="246"/>
      <c r="P133" s="246"/>
      <c r="Q133" s="246"/>
      <c r="R133" s="119"/>
    </row>
    <row r="134" spans="2:18" s="7" customFormat="1" ht="19.9" customHeight="1">
      <c r="B134" s="120"/>
      <c r="C134" s="121"/>
      <c r="D134" s="96" t="s">
        <v>148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230">
        <f>N2037</f>
        <v>0</v>
      </c>
      <c r="O134" s="247"/>
      <c r="P134" s="247"/>
      <c r="Q134" s="247"/>
      <c r="R134" s="122"/>
    </row>
    <row r="135" spans="2:18" s="6" customFormat="1" ht="21.75" customHeight="1">
      <c r="B135" s="116"/>
      <c r="C135" s="117"/>
      <c r="D135" s="118" t="s">
        <v>149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248">
        <f>N2039</f>
        <v>0</v>
      </c>
      <c r="O135" s="246"/>
      <c r="P135" s="246"/>
      <c r="Q135" s="246"/>
      <c r="R135" s="119"/>
    </row>
    <row r="136" spans="2:18" s="1" customFormat="1" ht="21.7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21" s="1" customFormat="1" ht="29.25" customHeight="1">
      <c r="B137" s="33"/>
      <c r="C137" s="115" t="s">
        <v>150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249">
        <f>ROUND(N138+N139+N140+N141+N142+N143,2)</f>
        <v>0</v>
      </c>
      <c r="O137" s="215"/>
      <c r="P137" s="215"/>
      <c r="Q137" s="215"/>
      <c r="R137" s="35"/>
      <c r="T137" s="123"/>
      <c r="U137" s="124" t="s">
        <v>38</v>
      </c>
    </row>
    <row r="138" spans="2:65" s="1" customFormat="1" ht="18" customHeight="1">
      <c r="B138" s="125"/>
      <c r="C138" s="126"/>
      <c r="D138" s="231" t="s">
        <v>151</v>
      </c>
      <c r="E138" s="250"/>
      <c r="F138" s="250"/>
      <c r="G138" s="250"/>
      <c r="H138" s="250"/>
      <c r="I138" s="126"/>
      <c r="J138" s="126"/>
      <c r="K138" s="126"/>
      <c r="L138" s="126"/>
      <c r="M138" s="126"/>
      <c r="N138" s="229">
        <f>ROUND(N88*T138,2)</f>
        <v>0</v>
      </c>
      <c r="O138" s="250"/>
      <c r="P138" s="250"/>
      <c r="Q138" s="250"/>
      <c r="R138" s="127"/>
      <c r="S138" s="126"/>
      <c r="T138" s="128"/>
      <c r="U138" s="129" t="s">
        <v>39</v>
      </c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1" t="s">
        <v>152</v>
      </c>
      <c r="AZ138" s="130"/>
      <c r="BA138" s="130"/>
      <c r="BB138" s="130"/>
      <c r="BC138" s="130"/>
      <c r="BD138" s="130"/>
      <c r="BE138" s="132">
        <f aca="true" t="shared" si="0" ref="BE138:BE143">IF(U138="základní",N138,0)</f>
        <v>0</v>
      </c>
      <c r="BF138" s="132">
        <f aca="true" t="shared" si="1" ref="BF138:BF143">IF(U138="snížená",N138,0)</f>
        <v>0</v>
      </c>
      <c r="BG138" s="132">
        <f aca="true" t="shared" si="2" ref="BG138:BG143">IF(U138="zákl. přenesená",N138,0)</f>
        <v>0</v>
      </c>
      <c r="BH138" s="132">
        <f aca="true" t="shared" si="3" ref="BH138:BH143">IF(U138="sníž. přenesená",N138,0)</f>
        <v>0</v>
      </c>
      <c r="BI138" s="132">
        <f aca="true" t="shared" si="4" ref="BI138:BI143">IF(U138="nulová",N138,0)</f>
        <v>0</v>
      </c>
      <c r="BJ138" s="131" t="s">
        <v>81</v>
      </c>
      <c r="BK138" s="130"/>
      <c r="BL138" s="130"/>
      <c r="BM138" s="130"/>
    </row>
    <row r="139" spans="2:65" s="1" customFormat="1" ht="18" customHeight="1">
      <c r="B139" s="125"/>
      <c r="C139" s="126"/>
      <c r="D139" s="231" t="s">
        <v>153</v>
      </c>
      <c r="E139" s="250"/>
      <c r="F139" s="250"/>
      <c r="G139" s="250"/>
      <c r="H139" s="250"/>
      <c r="I139" s="126"/>
      <c r="J139" s="126"/>
      <c r="K139" s="126"/>
      <c r="L139" s="126"/>
      <c r="M139" s="126"/>
      <c r="N139" s="229">
        <f>ROUND(N88*T139,2)</f>
        <v>0</v>
      </c>
      <c r="O139" s="250"/>
      <c r="P139" s="250"/>
      <c r="Q139" s="250"/>
      <c r="R139" s="127"/>
      <c r="S139" s="126"/>
      <c r="T139" s="128"/>
      <c r="U139" s="129" t="s">
        <v>39</v>
      </c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1" t="s">
        <v>152</v>
      </c>
      <c r="AZ139" s="130"/>
      <c r="BA139" s="130"/>
      <c r="BB139" s="130"/>
      <c r="BC139" s="130"/>
      <c r="BD139" s="130"/>
      <c r="BE139" s="132">
        <f t="shared" si="0"/>
        <v>0</v>
      </c>
      <c r="BF139" s="132">
        <f t="shared" si="1"/>
        <v>0</v>
      </c>
      <c r="BG139" s="132">
        <f t="shared" si="2"/>
        <v>0</v>
      </c>
      <c r="BH139" s="132">
        <f t="shared" si="3"/>
        <v>0</v>
      </c>
      <c r="BI139" s="132">
        <f t="shared" si="4"/>
        <v>0</v>
      </c>
      <c r="BJ139" s="131" t="s">
        <v>81</v>
      </c>
      <c r="BK139" s="130"/>
      <c r="BL139" s="130"/>
      <c r="BM139" s="130"/>
    </row>
    <row r="140" spans="2:65" s="1" customFormat="1" ht="18" customHeight="1">
      <c r="B140" s="125"/>
      <c r="C140" s="126"/>
      <c r="D140" s="231" t="s">
        <v>154</v>
      </c>
      <c r="E140" s="250"/>
      <c r="F140" s="250"/>
      <c r="G140" s="250"/>
      <c r="H140" s="250"/>
      <c r="I140" s="126"/>
      <c r="J140" s="126"/>
      <c r="K140" s="126"/>
      <c r="L140" s="126"/>
      <c r="M140" s="126"/>
      <c r="N140" s="229">
        <f>ROUND(N88*T140,2)</f>
        <v>0</v>
      </c>
      <c r="O140" s="250"/>
      <c r="P140" s="250"/>
      <c r="Q140" s="250"/>
      <c r="R140" s="127"/>
      <c r="S140" s="126"/>
      <c r="T140" s="128"/>
      <c r="U140" s="129" t="s">
        <v>39</v>
      </c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1" t="s">
        <v>152</v>
      </c>
      <c r="AZ140" s="130"/>
      <c r="BA140" s="130"/>
      <c r="BB140" s="130"/>
      <c r="BC140" s="130"/>
      <c r="BD140" s="130"/>
      <c r="BE140" s="132">
        <f t="shared" si="0"/>
        <v>0</v>
      </c>
      <c r="BF140" s="132">
        <f t="shared" si="1"/>
        <v>0</v>
      </c>
      <c r="BG140" s="132">
        <f t="shared" si="2"/>
        <v>0</v>
      </c>
      <c r="BH140" s="132">
        <f t="shared" si="3"/>
        <v>0</v>
      </c>
      <c r="BI140" s="132">
        <f t="shared" si="4"/>
        <v>0</v>
      </c>
      <c r="BJ140" s="131" t="s">
        <v>81</v>
      </c>
      <c r="BK140" s="130"/>
      <c r="BL140" s="130"/>
      <c r="BM140" s="130"/>
    </row>
    <row r="141" spans="2:65" s="1" customFormat="1" ht="18" customHeight="1">
      <c r="B141" s="125"/>
      <c r="C141" s="126"/>
      <c r="D141" s="231" t="s">
        <v>155</v>
      </c>
      <c r="E141" s="250"/>
      <c r="F141" s="250"/>
      <c r="G141" s="250"/>
      <c r="H141" s="250"/>
      <c r="I141" s="126"/>
      <c r="J141" s="126"/>
      <c r="K141" s="126"/>
      <c r="L141" s="126"/>
      <c r="M141" s="126"/>
      <c r="N141" s="229">
        <f>ROUND(N88*T141,2)</f>
        <v>0</v>
      </c>
      <c r="O141" s="250"/>
      <c r="P141" s="250"/>
      <c r="Q141" s="250"/>
      <c r="R141" s="127"/>
      <c r="S141" s="126"/>
      <c r="T141" s="128"/>
      <c r="U141" s="129" t="s">
        <v>39</v>
      </c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1" t="s">
        <v>152</v>
      </c>
      <c r="AZ141" s="130"/>
      <c r="BA141" s="130"/>
      <c r="BB141" s="130"/>
      <c r="BC141" s="130"/>
      <c r="BD141" s="130"/>
      <c r="BE141" s="132">
        <f t="shared" si="0"/>
        <v>0</v>
      </c>
      <c r="BF141" s="132">
        <f t="shared" si="1"/>
        <v>0</v>
      </c>
      <c r="BG141" s="132">
        <f t="shared" si="2"/>
        <v>0</v>
      </c>
      <c r="BH141" s="132">
        <f t="shared" si="3"/>
        <v>0</v>
      </c>
      <c r="BI141" s="132">
        <f t="shared" si="4"/>
        <v>0</v>
      </c>
      <c r="BJ141" s="131" t="s">
        <v>81</v>
      </c>
      <c r="BK141" s="130"/>
      <c r="BL141" s="130"/>
      <c r="BM141" s="130"/>
    </row>
    <row r="142" spans="2:65" s="1" customFormat="1" ht="18" customHeight="1">
      <c r="B142" s="125"/>
      <c r="C142" s="126"/>
      <c r="D142" s="231" t="s">
        <v>156</v>
      </c>
      <c r="E142" s="250"/>
      <c r="F142" s="250"/>
      <c r="G142" s="250"/>
      <c r="H142" s="250"/>
      <c r="I142" s="126"/>
      <c r="J142" s="126"/>
      <c r="K142" s="126"/>
      <c r="L142" s="126"/>
      <c r="M142" s="126"/>
      <c r="N142" s="229">
        <f>ROUND(N88*T142,2)</f>
        <v>0</v>
      </c>
      <c r="O142" s="250"/>
      <c r="P142" s="250"/>
      <c r="Q142" s="250"/>
      <c r="R142" s="127"/>
      <c r="S142" s="126"/>
      <c r="T142" s="128"/>
      <c r="U142" s="129" t="s">
        <v>39</v>
      </c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1" t="s">
        <v>152</v>
      </c>
      <c r="AZ142" s="130"/>
      <c r="BA142" s="130"/>
      <c r="BB142" s="130"/>
      <c r="BC142" s="130"/>
      <c r="BD142" s="130"/>
      <c r="BE142" s="132">
        <f t="shared" si="0"/>
        <v>0</v>
      </c>
      <c r="BF142" s="132">
        <f t="shared" si="1"/>
        <v>0</v>
      </c>
      <c r="BG142" s="132">
        <f t="shared" si="2"/>
        <v>0</v>
      </c>
      <c r="BH142" s="132">
        <f t="shared" si="3"/>
        <v>0</v>
      </c>
      <c r="BI142" s="132">
        <f t="shared" si="4"/>
        <v>0</v>
      </c>
      <c r="BJ142" s="131" t="s">
        <v>81</v>
      </c>
      <c r="BK142" s="130"/>
      <c r="BL142" s="130"/>
      <c r="BM142" s="130"/>
    </row>
    <row r="143" spans="2:65" s="1" customFormat="1" ht="18" customHeight="1">
      <c r="B143" s="125"/>
      <c r="C143" s="126"/>
      <c r="D143" s="133" t="s">
        <v>157</v>
      </c>
      <c r="E143" s="126"/>
      <c r="F143" s="126"/>
      <c r="G143" s="126"/>
      <c r="H143" s="126"/>
      <c r="I143" s="126"/>
      <c r="J143" s="126"/>
      <c r="K143" s="126"/>
      <c r="L143" s="126"/>
      <c r="M143" s="126"/>
      <c r="N143" s="229">
        <f>ROUND(N88*T143,2)</f>
        <v>0</v>
      </c>
      <c r="O143" s="250"/>
      <c r="P143" s="250"/>
      <c r="Q143" s="250"/>
      <c r="R143" s="127"/>
      <c r="S143" s="126"/>
      <c r="T143" s="134"/>
      <c r="U143" s="135" t="s">
        <v>39</v>
      </c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1" t="s">
        <v>158</v>
      </c>
      <c r="AZ143" s="130"/>
      <c r="BA143" s="130"/>
      <c r="BB143" s="130"/>
      <c r="BC143" s="130"/>
      <c r="BD143" s="130"/>
      <c r="BE143" s="132">
        <f t="shared" si="0"/>
        <v>0</v>
      </c>
      <c r="BF143" s="132">
        <f t="shared" si="1"/>
        <v>0</v>
      </c>
      <c r="BG143" s="132">
        <f t="shared" si="2"/>
        <v>0</v>
      </c>
      <c r="BH143" s="132">
        <f t="shared" si="3"/>
        <v>0</v>
      </c>
      <c r="BI143" s="132">
        <f t="shared" si="4"/>
        <v>0</v>
      </c>
      <c r="BJ143" s="131" t="s">
        <v>81</v>
      </c>
      <c r="BK143" s="130"/>
      <c r="BL143" s="130"/>
      <c r="BM143" s="130"/>
    </row>
    <row r="144" spans="2:18" s="1" customFormat="1" ht="13.5"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</row>
    <row r="145" spans="2:18" s="1" customFormat="1" ht="29.25" customHeight="1">
      <c r="B145" s="33"/>
      <c r="C145" s="107" t="s">
        <v>91</v>
      </c>
      <c r="D145" s="108"/>
      <c r="E145" s="108"/>
      <c r="F145" s="108"/>
      <c r="G145" s="108"/>
      <c r="H145" s="108"/>
      <c r="I145" s="108"/>
      <c r="J145" s="108"/>
      <c r="K145" s="108"/>
      <c r="L145" s="234">
        <f>ROUND(SUM(N88+N137),2)</f>
        <v>0</v>
      </c>
      <c r="M145" s="244"/>
      <c r="N145" s="244"/>
      <c r="O145" s="244"/>
      <c r="P145" s="244"/>
      <c r="Q145" s="244"/>
      <c r="R145" s="35"/>
    </row>
    <row r="146" spans="2:18" s="1" customFormat="1" ht="6.95" customHeight="1">
      <c r="B146" s="57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9"/>
    </row>
    <row r="150" spans="2:18" s="1" customFormat="1" ht="6.95" customHeight="1"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2"/>
    </row>
    <row r="151" spans="2:18" s="1" customFormat="1" ht="36.95" customHeight="1">
      <c r="B151" s="33"/>
      <c r="C151" s="196" t="s">
        <v>159</v>
      </c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35"/>
    </row>
    <row r="152" spans="2:18" s="1" customFormat="1" ht="6.95" customHeight="1"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spans="2:18" s="1" customFormat="1" ht="30" customHeight="1">
      <c r="B153" s="33"/>
      <c r="C153" s="28" t="s">
        <v>17</v>
      </c>
      <c r="D153" s="34"/>
      <c r="E153" s="34"/>
      <c r="F153" s="236" t="str">
        <f>F6</f>
        <v>Polyfunkční centrum</v>
      </c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34"/>
      <c r="R153" s="35"/>
    </row>
    <row r="154" spans="2:18" s="1" customFormat="1" ht="36.95" customHeight="1">
      <c r="B154" s="33"/>
      <c r="C154" s="67" t="s">
        <v>95</v>
      </c>
      <c r="D154" s="34"/>
      <c r="E154" s="34"/>
      <c r="F154" s="216" t="str">
        <f>F7</f>
        <v>03220003b - Polyfunkční centrum - stavební objekt</v>
      </c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34"/>
      <c r="R154" s="35"/>
    </row>
    <row r="155" spans="2:18" s="1" customFormat="1" ht="6.95" customHeight="1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</row>
    <row r="156" spans="2:18" s="1" customFormat="1" ht="18" customHeight="1">
      <c r="B156" s="33"/>
      <c r="C156" s="28" t="s">
        <v>21</v>
      </c>
      <c r="D156" s="34"/>
      <c r="E156" s="34"/>
      <c r="F156" s="26" t="str">
        <f>F9</f>
        <v>Přibice</v>
      </c>
      <c r="G156" s="34"/>
      <c r="H156" s="34"/>
      <c r="I156" s="34"/>
      <c r="J156" s="34"/>
      <c r="K156" s="28" t="s">
        <v>23</v>
      </c>
      <c r="L156" s="34"/>
      <c r="M156" s="242" t="str">
        <f>IF(O9="","",O9)</f>
        <v>21. 6. 2018</v>
      </c>
      <c r="N156" s="215"/>
      <c r="O156" s="215"/>
      <c r="P156" s="215"/>
      <c r="Q156" s="34"/>
      <c r="R156" s="35"/>
    </row>
    <row r="157" spans="2:18" s="1" customFormat="1" ht="6.95" customHeight="1"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</row>
    <row r="158" spans="2:18" s="1" customFormat="1" ht="13.5">
      <c r="B158" s="33"/>
      <c r="C158" s="28" t="s">
        <v>25</v>
      </c>
      <c r="D158" s="34"/>
      <c r="E158" s="34"/>
      <c r="F158" s="26" t="str">
        <f>E12</f>
        <v xml:space="preserve"> </v>
      </c>
      <c r="G158" s="34"/>
      <c r="H158" s="34"/>
      <c r="I158" s="34"/>
      <c r="J158" s="34"/>
      <c r="K158" s="28" t="s">
        <v>31</v>
      </c>
      <c r="L158" s="34"/>
      <c r="M158" s="201" t="str">
        <f>E18</f>
        <v xml:space="preserve"> </v>
      </c>
      <c r="N158" s="215"/>
      <c r="O158" s="215"/>
      <c r="P158" s="215"/>
      <c r="Q158" s="215"/>
      <c r="R158" s="35"/>
    </row>
    <row r="159" spans="2:18" s="1" customFormat="1" ht="14.45" customHeight="1">
      <c r="B159" s="33"/>
      <c r="C159" s="28" t="s">
        <v>29</v>
      </c>
      <c r="D159" s="34"/>
      <c r="E159" s="34"/>
      <c r="F159" s="26" t="str">
        <f>IF(E15="","",E15)</f>
        <v>Vyplň údaj</v>
      </c>
      <c r="G159" s="34"/>
      <c r="H159" s="34"/>
      <c r="I159" s="34"/>
      <c r="J159" s="34"/>
      <c r="K159" s="28" t="s">
        <v>33</v>
      </c>
      <c r="L159" s="34"/>
      <c r="M159" s="201" t="str">
        <f>E21</f>
        <v xml:space="preserve"> </v>
      </c>
      <c r="N159" s="215"/>
      <c r="O159" s="215"/>
      <c r="P159" s="215"/>
      <c r="Q159" s="215"/>
      <c r="R159" s="35"/>
    </row>
    <row r="160" spans="2:18" s="1" customFormat="1" ht="10.35" customHeight="1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  <row r="161" spans="2:27" s="8" customFormat="1" ht="29.25" customHeight="1">
      <c r="B161" s="136"/>
      <c r="C161" s="137" t="s">
        <v>160</v>
      </c>
      <c r="D161" s="138" t="s">
        <v>161</v>
      </c>
      <c r="E161" s="138" t="s">
        <v>56</v>
      </c>
      <c r="F161" s="251" t="s">
        <v>162</v>
      </c>
      <c r="G161" s="252"/>
      <c r="H161" s="252"/>
      <c r="I161" s="252"/>
      <c r="J161" s="138" t="s">
        <v>163</v>
      </c>
      <c r="K161" s="138" t="s">
        <v>164</v>
      </c>
      <c r="L161" s="253" t="s">
        <v>165</v>
      </c>
      <c r="M161" s="252"/>
      <c r="N161" s="251" t="s">
        <v>100</v>
      </c>
      <c r="O161" s="252"/>
      <c r="P161" s="252"/>
      <c r="Q161" s="254"/>
      <c r="R161" s="139"/>
      <c r="T161" s="75" t="s">
        <v>166</v>
      </c>
      <c r="U161" s="76" t="s">
        <v>38</v>
      </c>
      <c r="V161" s="76" t="s">
        <v>167</v>
      </c>
      <c r="W161" s="76" t="s">
        <v>168</v>
      </c>
      <c r="X161" s="76" t="s">
        <v>169</v>
      </c>
      <c r="Y161" s="76" t="s">
        <v>170</v>
      </c>
      <c r="Z161" s="76" t="s">
        <v>171</v>
      </c>
      <c r="AA161" s="77" t="s">
        <v>172</v>
      </c>
    </row>
    <row r="162" spans="2:63" s="1" customFormat="1" ht="29.25" customHeight="1">
      <c r="B162" s="33"/>
      <c r="C162" s="79" t="s">
        <v>97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275">
        <f>BK162</f>
        <v>0</v>
      </c>
      <c r="O162" s="276"/>
      <c r="P162" s="276"/>
      <c r="Q162" s="276"/>
      <c r="R162" s="35"/>
      <c r="T162" s="78"/>
      <c r="U162" s="49"/>
      <c r="V162" s="49"/>
      <c r="W162" s="140">
        <f>W163+W565+W1334+W2034+W2039</f>
        <v>0</v>
      </c>
      <c r="X162" s="49"/>
      <c r="Y162" s="140">
        <f>Y163+Y565+Y1334+Y2034+Y2039</f>
        <v>4969.6811493899995</v>
      </c>
      <c r="Z162" s="49"/>
      <c r="AA162" s="141">
        <f>AA163+AA565+AA1334+AA2034+AA2039</f>
        <v>96.273943</v>
      </c>
      <c r="AT162" s="16" t="s">
        <v>73</v>
      </c>
      <c r="AU162" s="16" t="s">
        <v>102</v>
      </c>
      <c r="BK162" s="142">
        <f>BK163+BK565+BK1334+BK2034+BK2039</f>
        <v>0</v>
      </c>
    </row>
    <row r="163" spans="2:63" s="9" customFormat="1" ht="37.35" customHeight="1">
      <c r="B163" s="143"/>
      <c r="C163" s="144"/>
      <c r="D163" s="145" t="s">
        <v>103</v>
      </c>
      <c r="E163" s="145"/>
      <c r="F163" s="145"/>
      <c r="G163" s="145"/>
      <c r="H163" s="145"/>
      <c r="I163" s="145"/>
      <c r="J163" s="145"/>
      <c r="K163" s="145"/>
      <c r="L163" s="145"/>
      <c r="M163" s="145"/>
      <c r="N163" s="248">
        <f>BK163</f>
        <v>0</v>
      </c>
      <c r="O163" s="245"/>
      <c r="P163" s="245"/>
      <c r="Q163" s="245"/>
      <c r="R163" s="146"/>
      <c r="T163" s="147"/>
      <c r="U163" s="144"/>
      <c r="V163" s="144"/>
      <c r="W163" s="148">
        <f>W164+W166+W198+W266+W315+W470+W505+W563</f>
        <v>0</v>
      </c>
      <c r="X163" s="144"/>
      <c r="Y163" s="148">
        <f>Y164+Y166+Y198+Y266+Y315+Y470+Y505+Y563</f>
        <v>4913.359337149999</v>
      </c>
      <c r="Z163" s="144"/>
      <c r="AA163" s="149">
        <f>AA164+AA166+AA198+AA266+AA315+AA470+AA505+AA563</f>
        <v>92.069623</v>
      </c>
      <c r="AR163" s="150" t="s">
        <v>81</v>
      </c>
      <c r="AT163" s="151" t="s">
        <v>73</v>
      </c>
      <c r="AU163" s="151" t="s">
        <v>74</v>
      </c>
      <c r="AY163" s="150" t="s">
        <v>173</v>
      </c>
      <c r="BK163" s="152">
        <f>BK164+BK166+BK198+BK266+BK315+BK470+BK505+BK563</f>
        <v>0</v>
      </c>
    </row>
    <row r="164" spans="2:63" s="9" customFormat="1" ht="19.9" customHeight="1">
      <c r="B164" s="143"/>
      <c r="C164" s="144"/>
      <c r="D164" s="153" t="s">
        <v>104</v>
      </c>
      <c r="E164" s="153"/>
      <c r="F164" s="153"/>
      <c r="G164" s="153"/>
      <c r="H164" s="153"/>
      <c r="I164" s="153"/>
      <c r="J164" s="153"/>
      <c r="K164" s="153"/>
      <c r="L164" s="153"/>
      <c r="M164" s="153"/>
      <c r="N164" s="277">
        <f>BK164</f>
        <v>0</v>
      </c>
      <c r="O164" s="278"/>
      <c r="P164" s="278"/>
      <c r="Q164" s="278"/>
      <c r="R164" s="146"/>
      <c r="T164" s="147"/>
      <c r="U164" s="144"/>
      <c r="V164" s="144"/>
      <c r="W164" s="148">
        <f>W165</f>
        <v>0</v>
      </c>
      <c r="X164" s="144"/>
      <c r="Y164" s="148">
        <f>Y165</f>
        <v>0</v>
      </c>
      <c r="Z164" s="144"/>
      <c r="AA164" s="149">
        <f>AA165</f>
        <v>0</v>
      </c>
      <c r="AR164" s="150" t="s">
        <v>81</v>
      </c>
      <c r="AT164" s="151" t="s">
        <v>73</v>
      </c>
      <c r="AU164" s="151" t="s">
        <v>81</v>
      </c>
      <c r="AY164" s="150" t="s">
        <v>173</v>
      </c>
      <c r="BK164" s="152">
        <f>BK165</f>
        <v>0</v>
      </c>
    </row>
    <row r="165" spans="2:65" s="1" customFormat="1" ht="31.5" customHeight="1">
      <c r="B165" s="125"/>
      <c r="C165" s="154" t="s">
        <v>81</v>
      </c>
      <c r="D165" s="154" t="s">
        <v>174</v>
      </c>
      <c r="E165" s="155" t="s">
        <v>175</v>
      </c>
      <c r="F165" s="255" t="s">
        <v>176</v>
      </c>
      <c r="G165" s="256"/>
      <c r="H165" s="256"/>
      <c r="I165" s="256"/>
      <c r="J165" s="156" t="s">
        <v>177</v>
      </c>
      <c r="K165" s="157">
        <v>1</v>
      </c>
      <c r="L165" s="257">
        <v>0</v>
      </c>
      <c r="M165" s="256"/>
      <c r="N165" s="258">
        <f>ROUND(L165*K165,2)</f>
        <v>0</v>
      </c>
      <c r="O165" s="256"/>
      <c r="P165" s="256"/>
      <c r="Q165" s="256"/>
      <c r="R165" s="127"/>
      <c r="T165" s="158" t="s">
        <v>3</v>
      </c>
      <c r="U165" s="42" t="s">
        <v>39</v>
      </c>
      <c r="V165" s="34"/>
      <c r="W165" s="159">
        <f>V165*K165</f>
        <v>0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16" t="s">
        <v>178</v>
      </c>
      <c r="AT165" s="16" t="s">
        <v>174</v>
      </c>
      <c r="AU165" s="16" t="s">
        <v>93</v>
      </c>
      <c r="AY165" s="16" t="s">
        <v>173</v>
      </c>
      <c r="BE165" s="100">
        <f>IF(U165="základní",N165,0)</f>
        <v>0</v>
      </c>
      <c r="BF165" s="100">
        <f>IF(U165="snížená",N165,0)</f>
        <v>0</v>
      </c>
      <c r="BG165" s="100">
        <f>IF(U165="zákl. přenesená",N165,0)</f>
        <v>0</v>
      </c>
      <c r="BH165" s="100">
        <f>IF(U165="sníž. přenesená",N165,0)</f>
        <v>0</v>
      </c>
      <c r="BI165" s="100">
        <f>IF(U165="nulová",N165,0)</f>
        <v>0</v>
      </c>
      <c r="BJ165" s="16" t="s">
        <v>81</v>
      </c>
      <c r="BK165" s="100">
        <f>ROUND(L165*K165,2)</f>
        <v>0</v>
      </c>
      <c r="BL165" s="16" t="s">
        <v>178</v>
      </c>
      <c r="BM165" s="16" t="s">
        <v>179</v>
      </c>
    </row>
    <row r="166" spans="2:63" s="9" customFormat="1" ht="29.85" customHeight="1">
      <c r="B166" s="143"/>
      <c r="C166" s="144"/>
      <c r="D166" s="153" t="s">
        <v>105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279">
        <f>BK166</f>
        <v>0</v>
      </c>
      <c r="O166" s="280"/>
      <c r="P166" s="280"/>
      <c r="Q166" s="280"/>
      <c r="R166" s="146"/>
      <c r="T166" s="147"/>
      <c r="U166" s="144"/>
      <c r="V166" s="144"/>
      <c r="W166" s="148">
        <f>SUM(W167:W197)</f>
        <v>0</v>
      </c>
      <c r="X166" s="144"/>
      <c r="Y166" s="148">
        <f>SUM(Y167:Y197)</f>
        <v>1956.95545224</v>
      </c>
      <c r="Z166" s="144"/>
      <c r="AA166" s="149">
        <f>SUM(AA167:AA197)</f>
        <v>0</v>
      </c>
      <c r="AR166" s="150" t="s">
        <v>81</v>
      </c>
      <c r="AT166" s="151" t="s">
        <v>73</v>
      </c>
      <c r="AU166" s="151" t="s">
        <v>81</v>
      </c>
      <c r="AY166" s="150" t="s">
        <v>173</v>
      </c>
      <c r="BK166" s="152">
        <f>SUM(BK167:BK197)</f>
        <v>0</v>
      </c>
    </row>
    <row r="167" spans="2:65" s="1" customFormat="1" ht="57" customHeight="1">
      <c r="B167" s="125"/>
      <c r="C167" s="154" t="s">
        <v>93</v>
      </c>
      <c r="D167" s="154" t="s">
        <v>174</v>
      </c>
      <c r="E167" s="155" t="s">
        <v>180</v>
      </c>
      <c r="F167" s="255" t="s">
        <v>181</v>
      </c>
      <c r="G167" s="256"/>
      <c r="H167" s="256"/>
      <c r="I167" s="256"/>
      <c r="J167" s="156" t="s">
        <v>182</v>
      </c>
      <c r="K167" s="157">
        <v>194.235</v>
      </c>
      <c r="L167" s="257">
        <v>0</v>
      </c>
      <c r="M167" s="256"/>
      <c r="N167" s="258">
        <f>ROUND(L167*K167,2)</f>
        <v>0</v>
      </c>
      <c r="O167" s="256"/>
      <c r="P167" s="256"/>
      <c r="Q167" s="256"/>
      <c r="R167" s="127"/>
      <c r="T167" s="158" t="s">
        <v>3</v>
      </c>
      <c r="U167" s="42" t="s">
        <v>39</v>
      </c>
      <c r="V167" s="34"/>
      <c r="W167" s="159">
        <f>V167*K167</f>
        <v>0</v>
      </c>
      <c r="X167" s="159">
        <v>0.00116</v>
      </c>
      <c r="Y167" s="159">
        <f>X167*K167</f>
        <v>0.22531260000000003</v>
      </c>
      <c r="Z167" s="159">
        <v>0</v>
      </c>
      <c r="AA167" s="160">
        <f>Z167*K167</f>
        <v>0</v>
      </c>
      <c r="AR167" s="16" t="s">
        <v>178</v>
      </c>
      <c r="AT167" s="16" t="s">
        <v>174</v>
      </c>
      <c r="AU167" s="16" t="s">
        <v>93</v>
      </c>
      <c r="AY167" s="16" t="s">
        <v>173</v>
      </c>
      <c r="BE167" s="100">
        <f>IF(U167="základní",N167,0)</f>
        <v>0</v>
      </c>
      <c r="BF167" s="100">
        <f>IF(U167="snížená",N167,0)</f>
        <v>0</v>
      </c>
      <c r="BG167" s="100">
        <f>IF(U167="zákl. přenesená",N167,0)</f>
        <v>0</v>
      </c>
      <c r="BH167" s="100">
        <f>IF(U167="sníž. přenesená",N167,0)</f>
        <v>0</v>
      </c>
      <c r="BI167" s="100">
        <f>IF(U167="nulová",N167,0)</f>
        <v>0</v>
      </c>
      <c r="BJ167" s="16" t="s">
        <v>81</v>
      </c>
      <c r="BK167" s="100">
        <f>ROUND(L167*K167,2)</f>
        <v>0</v>
      </c>
      <c r="BL167" s="16" t="s">
        <v>178</v>
      </c>
      <c r="BM167" s="16" t="s">
        <v>183</v>
      </c>
    </row>
    <row r="168" spans="2:51" s="10" customFormat="1" ht="22.5" customHeight="1">
      <c r="B168" s="161"/>
      <c r="C168" s="162"/>
      <c r="D168" s="162"/>
      <c r="E168" s="163" t="s">
        <v>3</v>
      </c>
      <c r="F168" s="259" t="s">
        <v>184</v>
      </c>
      <c r="G168" s="260"/>
      <c r="H168" s="260"/>
      <c r="I168" s="260"/>
      <c r="J168" s="162"/>
      <c r="K168" s="164">
        <v>127.46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185</v>
      </c>
      <c r="AU168" s="168" t="s">
        <v>93</v>
      </c>
      <c r="AV168" s="10" t="s">
        <v>93</v>
      </c>
      <c r="AW168" s="10" t="s">
        <v>32</v>
      </c>
      <c r="AX168" s="10" t="s">
        <v>74</v>
      </c>
      <c r="AY168" s="168" t="s">
        <v>173</v>
      </c>
    </row>
    <row r="169" spans="2:51" s="10" customFormat="1" ht="22.5" customHeight="1">
      <c r="B169" s="161"/>
      <c r="C169" s="162"/>
      <c r="D169" s="162"/>
      <c r="E169" s="163" t="s">
        <v>3</v>
      </c>
      <c r="F169" s="261" t="s">
        <v>186</v>
      </c>
      <c r="G169" s="260"/>
      <c r="H169" s="260"/>
      <c r="I169" s="260"/>
      <c r="J169" s="162"/>
      <c r="K169" s="164">
        <v>66.775</v>
      </c>
      <c r="L169" s="162"/>
      <c r="M169" s="162"/>
      <c r="N169" s="162"/>
      <c r="O169" s="162"/>
      <c r="P169" s="162"/>
      <c r="Q169" s="162"/>
      <c r="R169" s="165"/>
      <c r="T169" s="166"/>
      <c r="U169" s="162"/>
      <c r="V169" s="162"/>
      <c r="W169" s="162"/>
      <c r="X169" s="162"/>
      <c r="Y169" s="162"/>
      <c r="Z169" s="162"/>
      <c r="AA169" s="167"/>
      <c r="AT169" s="168" t="s">
        <v>185</v>
      </c>
      <c r="AU169" s="168" t="s">
        <v>93</v>
      </c>
      <c r="AV169" s="10" t="s">
        <v>93</v>
      </c>
      <c r="AW169" s="10" t="s">
        <v>32</v>
      </c>
      <c r="AX169" s="10" t="s">
        <v>74</v>
      </c>
      <c r="AY169" s="168" t="s">
        <v>173</v>
      </c>
    </row>
    <row r="170" spans="2:51" s="11" customFormat="1" ht="22.5" customHeight="1">
      <c r="B170" s="169"/>
      <c r="C170" s="170"/>
      <c r="D170" s="170"/>
      <c r="E170" s="171" t="s">
        <v>3</v>
      </c>
      <c r="F170" s="262" t="s">
        <v>187</v>
      </c>
      <c r="G170" s="263"/>
      <c r="H170" s="263"/>
      <c r="I170" s="263"/>
      <c r="J170" s="170"/>
      <c r="K170" s="172">
        <v>194.235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185</v>
      </c>
      <c r="AU170" s="176" t="s">
        <v>93</v>
      </c>
      <c r="AV170" s="11" t="s">
        <v>178</v>
      </c>
      <c r="AW170" s="11" t="s">
        <v>32</v>
      </c>
      <c r="AX170" s="11" t="s">
        <v>81</v>
      </c>
      <c r="AY170" s="176" t="s">
        <v>173</v>
      </c>
    </row>
    <row r="171" spans="2:65" s="1" customFormat="1" ht="44.25" customHeight="1">
      <c r="B171" s="125"/>
      <c r="C171" s="154" t="s">
        <v>188</v>
      </c>
      <c r="D171" s="154" t="s">
        <v>174</v>
      </c>
      <c r="E171" s="155" t="s">
        <v>189</v>
      </c>
      <c r="F171" s="255" t="s">
        <v>190</v>
      </c>
      <c r="G171" s="256"/>
      <c r="H171" s="256"/>
      <c r="I171" s="256"/>
      <c r="J171" s="156" t="s">
        <v>191</v>
      </c>
      <c r="K171" s="157">
        <v>492.724</v>
      </c>
      <c r="L171" s="257">
        <v>0</v>
      </c>
      <c r="M171" s="256"/>
      <c r="N171" s="258">
        <f>ROUND(L171*K171,2)</f>
        <v>0</v>
      </c>
      <c r="O171" s="256"/>
      <c r="P171" s="256"/>
      <c r="Q171" s="256"/>
      <c r="R171" s="127"/>
      <c r="T171" s="158" t="s">
        <v>3</v>
      </c>
      <c r="U171" s="42" t="s">
        <v>39</v>
      </c>
      <c r="V171" s="34"/>
      <c r="W171" s="159">
        <f>V171*K171</f>
        <v>0</v>
      </c>
      <c r="X171" s="159">
        <v>2.45329</v>
      </c>
      <c r="Y171" s="159">
        <f>X171*K171</f>
        <v>1208.79486196</v>
      </c>
      <c r="Z171" s="159">
        <v>0</v>
      </c>
      <c r="AA171" s="160">
        <f>Z171*K171</f>
        <v>0</v>
      </c>
      <c r="AR171" s="16" t="s">
        <v>178</v>
      </c>
      <c r="AT171" s="16" t="s">
        <v>174</v>
      </c>
      <c r="AU171" s="16" t="s">
        <v>93</v>
      </c>
      <c r="AY171" s="16" t="s">
        <v>173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6" t="s">
        <v>81</v>
      </c>
      <c r="BK171" s="100">
        <f>ROUND(L171*K171,2)</f>
        <v>0</v>
      </c>
      <c r="BL171" s="16" t="s">
        <v>178</v>
      </c>
      <c r="BM171" s="16" t="s">
        <v>192</v>
      </c>
    </row>
    <row r="172" spans="2:51" s="10" customFormat="1" ht="22.5" customHeight="1">
      <c r="B172" s="161"/>
      <c r="C172" s="162"/>
      <c r="D172" s="162"/>
      <c r="E172" s="163" t="s">
        <v>3</v>
      </c>
      <c r="F172" s="259" t="s">
        <v>193</v>
      </c>
      <c r="G172" s="260"/>
      <c r="H172" s="260"/>
      <c r="I172" s="260"/>
      <c r="J172" s="162"/>
      <c r="K172" s="164">
        <v>451.34</v>
      </c>
      <c r="L172" s="162"/>
      <c r="M172" s="162"/>
      <c r="N172" s="162"/>
      <c r="O172" s="162"/>
      <c r="P172" s="162"/>
      <c r="Q172" s="162"/>
      <c r="R172" s="165"/>
      <c r="T172" s="166"/>
      <c r="U172" s="162"/>
      <c r="V172" s="162"/>
      <c r="W172" s="162"/>
      <c r="X172" s="162"/>
      <c r="Y172" s="162"/>
      <c r="Z172" s="162"/>
      <c r="AA172" s="167"/>
      <c r="AT172" s="168" t="s">
        <v>185</v>
      </c>
      <c r="AU172" s="168" t="s">
        <v>93</v>
      </c>
      <c r="AV172" s="10" t="s">
        <v>93</v>
      </c>
      <c r="AW172" s="10" t="s">
        <v>32</v>
      </c>
      <c r="AX172" s="10" t="s">
        <v>74</v>
      </c>
      <c r="AY172" s="168" t="s">
        <v>173</v>
      </c>
    </row>
    <row r="173" spans="2:51" s="10" customFormat="1" ht="22.5" customHeight="1">
      <c r="B173" s="161"/>
      <c r="C173" s="162"/>
      <c r="D173" s="162"/>
      <c r="E173" s="163" t="s">
        <v>3</v>
      </c>
      <c r="F173" s="261" t="s">
        <v>194</v>
      </c>
      <c r="G173" s="260"/>
      <c r="H173" s="260"/>
      <c r="I173" s="260"/>
      <c r="J173" s="162"/>
      <c r="K173" s="164">
        <v>36.302</v>
      </c>
      <c r="L173" s="162"/>
      <c r="M173" s="162"/>
      <c r="N173" s="162"/>
      <c r="O173" s="162"/>
      <c r="P173" s="162"/>
      <c r="Q173" s="162"/>
      <c r="R173" s="165"/>
      <c r="T173" s="166"/>
      <c r="U173" s="162"/>
      <c r="V173" s="162"/>
      <c r="W173" s="162"/>
      <c r="X173" s="162"/>
      <c r="Y173" s="162"/>
      <c r="Z173" s="162"/>
      <c r="AA173" s="167"/>
      <c r="AT173" s="168" t="s">
        <v>185</v>
      </c>
      <c r="AU173" s="168" t="s">
        <v>93</v>
      </c>
      <c r="AV173" s="10" t="s">
        <v>93</v>
      </c>
      <c r="AW173" s="10" t="s">
        <v>32</v>
      </c>
      <c r="AX173" s="10" t="s">
        <v>74</v>
      </c>
      <c r="AY173" s="168" t="s">
        <v>173</v>
      </c>
    </row>
    <row r="174" spans="2:51" s="12" customFormat="1" ht="22.5" customHeight="1">
      <c r="B174" s="177"/>
      <c r="C174" s="178"/>
      <c r="D174" s="178"/>
      <c r="E174" s="179" t="s">
        <v>3</v>
      </c>
      <c r="F174" s="264" t="s">
        <v>195</v>
      </c>
      <c r="G174" s="265"/>
      <c r="H174" s="265"/>
      <c r="I174" s="265"/>
      <c r="J174" s="178"/>
      <c r="K174" s="180" t="s">
        <v>3</v>
      </c>
      <c r="L174" s="178"/>
      <c r="M174" s="178"/>
      <c r="N174" s="178"/>
      <c r="O174" s="178"/>
      <c r="P174" s="178"/>
      <c r="Q174" s="178"/>
      <c r="R174" s="181"/>
      <c r="T174" s="182"/>
      <c r="U174" s="178"/>
      <c r="V174" s="178"/>
      <c r="W174" s="178"/>
      <c r="X174" s="178"/>
      <c r="Y174" s="178"/>
      <c r="Z174" s="178"/>
      <c r="AA174" s="183"/>
      <c r="AT174" s="184" t="s">
        <v>185</v>
      </c>
      <c r="AU174" s="184" t="s">
        <v>93</v>
      </c>
      <c r="AV174" s="12" t="s">
        <v>81</v>
      </c>
      <c r="AW174" s="12" t="s">
        <v>32</v>
      </c>
      <c r="AX174" s="12" t="s">
        <v>74</v>
      </c>
      <c r="AY174" s="184" t="s">
        <v>173</v>
      </c>
    </row>
    <row r="175" spans="2:51" s="10" customFormat="1" ht="22.5" customHeight="1">
      <c r="B175" s="161"/>
      <c r="C175" s="162"/>
      <c r="D175" s="162"/>
      <c r="E175" s="163" t="s">
        <v>3</v>
      </c>
      <c r="F175" s="261" t="s">
        <v>196</v>
      </c>
      <c r="G175" s="260"/>
      <c r="H175" s="260"/>
      <c r="I175" s="260"/>
      <c r="J175" s="162"/>
      <c r="K175" s="164">
        <v>5.082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185</v>
      </c>
      <c r="AU175" s="168" t="s">
        <v>93</v>
      </c>
      <c r="AV175" s="10" t="s">
        <v>93</v>
      </c>
      <c r="AW175" s="10" t="s">
        <v>32</v>
      </c>
      <c r="AX175" s="10" t="s">
        <v>74</v>
      </c>
      <c r="AY175" s="168" t="s">
        <v>173</v>
      </c>
    </row>
    <row r="176" spans="2:51" s="11" customFormat="1" ht="22.5" customHeight="1">
      <c r="B176" s="169"/>
      <c r="C176" s="170"/>
      <c r="D176" s="170"/>
      <c r="E176" s="171" t="s">
        <v>3</v>
      </c>
      <c r="F176" s="262" t="s">
        <v>187</v>
      </c>
      <c r="G176" s="263"/>
      <c r="H176" s="263"/>
      <c r="I176" s="263"/>
      <c r="J176" s="170"/>
      <c r="K176" s="172">
        <v>492.724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185</v>
      </c>
      <c r="AU176" s="176" t="s">
        <v>93</v>
      </c>
      <c r="AV176" s="11" t="s">
        <v>178</v>
      </c>
      <c r="AW176" s="11" t="s">
        <v>32</v>
      </c>
      <c r="AX176" s="11" t="s">
        <v>81</v>
      </c>
      <c r="AY176" s="176" t="s">
        <v>173</v>
      </c>
    </row>
    <row r="177" spans="2:65" s="1" customFormat="1" ht="44.25" customHeight="1">
      <c r="B177" s="125"/>
      <c r="C177" s="154" t="s">
        <v>178</v>
      </c>
      <c r="D177" s="154" t="s">
        <v>174</v>
      </c>
      <c r="E177" s="155" t="s">
        <v>197</v>
      </c>
      <c r="F177" s="255" t="s">
        <v>198</v>
      </c>
      <c r="G177" s="256"/>
      <c r="H177" s="256"/>
      <c r="I177" s="256"/>
      <c r="J177" s="156" t="s">
        <v>191</v>
      </c>
      <c r="K177" s="157">
        <v>147.035</v>
      </c>
      <c r="L177" s="257">
        <v>0</v>
      </c>
      <c r="M177" s="256"/>
      <c r="N177" s="258">
        <f>ROUND(L177*K177,2)</f>
        <v>0</v>
      </c>
      <c r="O177" s="256"/>
      <c r="P177" s="256"/>
      <c r="Q177" s="256"/>
      <c r="R177" s="127"/>
      <c r="T177" s="158" t="s">
        <v>3</v>
      </c>
      <c r="U177" s="42" t="s">
        <v>39</v>
      </c>
      <c r="V177" s="34"/>
      <c r="W177" s="159">
        <f>V177*K177</f>
        <v>0</v>
      </c>
      <c r="X177" s="159">
        <v>2.45329</v>
      </c>
      <c r="Y177" s="159">
        <f>X177*K177</f>
        <v>360.71949515</v>
      </c>
      <c r="Z177" s="159">
        <v>0</v>
      </c>
      <c r="AA177" s="160">
        <f>Z177*K177</f>
        <v>0</v>
      </c>
      <c r="AR177" s="16" t="s">
        <v>178</v>
      </c>
      <c r="AT177" s="16" t="s">
        <v>174</v>
      </c>
      <c r="AU177" s="16" t="s">
        <v>93</v>
      </c>
      <c r="AY177" s="16" t="s">
        <v>173</v>
      </c>
      <c r="BE177" s="100">
        <f>IF(U177="základní",N177,0)</f>
        <v>0</v>
      </c>
      <c r="BF177" s="100">
        <f>IF(U177="snížená",N177,0)</f>
        <v>0</v>
      </c>
      <c r="BG177" s="100">
        <f>IF(U177="zákl. přenesená",N177,0)</f>
        <v>0</v>
      </c>
      <c r="BH177" s="100">
        <f>IF(U177="sníž. přenesená",N177,0)</f>
        <v>0</v>
      </c>
      <c r="BI177" s="100">
        <f>IF(U177="nulová",N177,0)</f>
        <v>0</v>
      </c>
      <c r="BJ177" s="16" t="s">
        <v>81</v>
      </c>
      <c r="BK177" s="100">
        <f>ROUND(L177*K177,2)</f>
        <v>0</v>
      </c>
      <c r="BL177" s="16" t="s">
        <v>178</v>
      </c>
      <c r="BM177" s="16" t="s">
        <v>199</v>
      </c>
    </row>
    <row r="178" spans="2:51" s="10" customFormat="1" ht="22.5" customHeight="1">
      <c r="B178" s="161"/>
      <c r="C178" s="162"/>
      <c r="D178" s="162"/>
      <c r="E178" s="163" t="s">
        <v>3</v>
      </c>
      <c r="F178" s="259" t="s">
        <v>200</v>
      </c>
      <c r="G178" s="260"/>
      <c r="H178" s="260"/>
      <c r="I178" s="260"/>
      <c r="J178" s="162"/>
      <c r="K178" s="164">
        <v>72.147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185</v>
      </c>
      <c r="AU178" s="168" t="s">
        <v>93</v>
      </c>
      <c r="AV178" s="10" t="s">
        <v>93</v>
      </c>
      <c r="AW178" s="10" t="s">
        <v>32</v>
      </c>
      <c r="AX178" s="10" t="s">
        <v>74</v>
      </c>
      <c r="AY178" s="168" t="s">
        <v>173</v>
      </c>
    </row>
    <row r="179" spans="2:51" s="10" customFormat="1" ht="22.5" customHeight="1">
      <c r="B179" s="161"/>
      <c r="C179" s="162"/>
      <c r="D179" s="162"/>
      <c r="E179" s="163" t="s">
        <v>3</v>
      </c>
      <c r="F179" s="261" t="s">
        <v>201</v>
      </c>
      <c r="G179" s="260"/>
      <c r="H179" s="260"/>
      <c r="I179" s="260"/>
      <c r="J179" s="162"/>
      <c r="K179" s="164">
        <v>5.888</v>
      </c>
      <c r="L179" s="162"/>
      <c r="M179" s="162"/>
      <c r="N179" s="162"/>
      <c r="O179" s="162"/>
      <c r="P179" s="162"/>
      <c r="Q179" s="162"/>
      <c r="R179" s="165"/>
      <c r="T179" s="166"/>
      <c r="U179" s="162"/>
      <c r="V179" s="162"/>
      <c r="W179" s="162"/>
      <c r="X179" s="162"/>
      <c r="Y179" s="162"/>
      <c r="Z179" s="162"/>
      <c r="AA179" s="167"/>
      <c r="AT179" s="168" t="s">
        <v>185</v>
      </c>
      <c r="AU179" s="168" t="s">
        <v>93</v>
      </c>
      <c r="AV179" s="10" t="s">
        <v>93</v>
      </c>
      <c r="AW179" s="10" t="s">
        <v>32</v>
      </c>
      <c r="AX179" s="10" t="s">
        <v>74</v>
      </c>
      <c r="AY179" s="168" t="s">
        <v>173</v>
      </c>
    </row>
    <row r="180" spans="2:51" s="10" customFormat="1" ht="22.5" customHeight="1">
      <c r="B180" s="161"/>
      <c r="C180" s="162"/>
      <c r="D180" s="162"/>
      <c r="E180" s="163" t="s">
        <v>3</v>
      </c>
      <c r="F180" s="261" t="s">
        <v>202</v>
      </c>
      <c r="G180" s="260"/>
      <c r="H180" s="260"/>
      <c r="I180" s="260"/>
      <c r="J180" s="162"/>
      <c r="K180" s="164">
        <v>25.182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185</v>
      </c>
      <c r="AU180" s="168" t="s">
        <v>93</v>
      </c>
      <c r="AV180" s="10" t="s">
        <v>93</v>
      </c>
      <c r="AW180" s="10" t="s">
        <v>32</v>
      </c>
      <c r="AX180" s="10" t="s">
        <v>74</v>
      </c>
      <c r="AY180" s="168" t="s">
        <v>173</v>
      </c>
    </row>
    <row r="181" spans="2:51" s="10" customFormat="1" ht="22.5" customHeight="1">
      <c r="B181" s="161"/>
      <c r="C181" s="162"/>
      <c r="D181" s="162"/>
      <c r="E181" s="163" t="s">
        <v>3</v>
      </c>
      <c r="F181" s="261" t="s">
        <v>203</v>
      </c>
      <c r="G181" s="260"/>
      <c r="H181" s="260"/>
      <c r="I181" s="260"/>
      <c r="J181" s="162"/>
      <c r="K181" s="164">
        <v>30.468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185</v>
      </c>
      <c r="AU181" s="168" t="s">
        <v>93</v>
      </c>
      <c r="AV181" s="10" t="s">
        <v>93</v>
      </c>
      <c r="AW181" s="10" t="s">
        <v>32</v>
      </c>
      <c r="AX181" s="10" t="s">
        <v>74</v>
      </c>
      <c r="AY181" s="168" t="s">
        <v>173</v>
      </c>
    </row>
    <row r="182" spans="2:51" s="12" customFormat="1" ht="22.5" customHeight="1">
      <c r="B182" s="177"/>
      <c r="C182" s="178"/>
      <c r="D182" s="178"/>
      <c r="E182" s="179" t="s">
        <v>3</v>
      </c>
      <c r="F182" s="264" t="s">
        <v>195</v>
      </c>
      <c r="G182" s="265"/>
      <c r="H182" s="265"/>
      <c r="I182" s="265"/>
      <c r="J182" s="178"/>
      <c r="K182" s="180" t="s">
        <v>3</v>
      </c>
      <c r="L182" s="178"/>
      <c r="M182" s="178"/>
      <c r="N182" s="178"/>
      <c r="O182" s="178"/>
      <c r="P182" s="178"/>
      <c r="Q182" s="178"/>
      <c r="R182" s="181"/>
      <c r="T182" s="182"/>
      <c r="U182" s="178"/>
      <c r="V182" s="178"/>
      <c r="W182" s="178"/>
      <c r="X182" s="178"/>
      <c r="Y182" s="178"/>
      <c r="Z182" s="178"/>
      <c r="AA182" s="183"/>
      <c r="AT182" s="184" t="s">
        <v>185</v>
      </c>
      <c r="AU182" s="184" t="s">
        <v>93</v>
      </c>
      <c r="AV182" s="12" t="s">
        <v>81</v>
      </c>
      <c r="AW182" s="12" t="s">
        <v>32</v>
      </c>
      <c r="AX182" s="12" t="s">
        <v>74</v>
      </c>
      <c r="AY182" s="184" t="s">
        <v>173</v>
      </c>
    </row>
    <row r="183" spans="2:51" s="10" customFormat="1" ht="22.5" customHeight="1">
      <c r="B183" s="161"/>
      <c r="C183" s="162"/>
      <c r="D183" s="162"/>
      <c r="E183" s="163" t="s">
        <v>3</v>
      </c>
      <c r="F183" s="261" t="s">
        <v>204</v>
      </c>
      <c r="G183" s="260"/>
      <c r="H183" s="260"/>
      <c r="I183" s="260"/>
      <c r="J183" s="162"/>
      <c r="K183" s="164">
        <v>11.415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185</v>
      </c>
      <c r="AU183" s="168" t="s">
        <v>93</v>
      </c>
      <c r="AV183" s="10" t="s">
        <v>93</v>
      </c>
      <c r="AW183" s="10" t="s">
        <v>32</v>
      </c>
      <c r="AX183" s="10" t="s">
        <v>74</v>
      </c>
      <c r="AY183" s="168" t="s">
        <v>173</v>
      </c>
    </row>
    <row r="184" spans="2:51" s="10" customFormat="1" ht="22.5" customHeight="1">
      <c r="B184" s="161"/>
      <c r="C184" s="162"/>
      <c r="D184" s="162"/>
      <c r="E184" s="163" t="s">
        <v>3</v>
      </c>
      <c r="F184" s="261" t="s">
        <v>205</v>
      </c>
      <c r="G184" s="260"/>
      <c r="H184" s="260"/>
      <c r="I184" s="260"/>
      <c r="J184" s="162"/>
      <c r="K184" s="164">
        <v>1.935</v>
      </c>
      <c r="L184" s="162"/>
      <c r="M184" s="162"/>
      <c r="N184" s="162"/>
      <c r="O184" s="162"/>
      <c r="P184" s="162"/>
      <c r="Q184" s="162"/>
      <c r="R184" s="165"/>
      <c r="T184" s="166"/>
      <c r="U184" s="162"/>
      <c r="V184" s="162"/>
      <c r="W184" s="162"/>
      <c r="X184" s="162"/>
      <c r="Y184" s="162"/>
      <c r="Z184" s="162"/>
      <c r="AA184" s="167"/>
      <c r="AT184" s="168" t="s">
        <v>185</v>
      </c>
      <c r="AU184" s="168" t="s">
        <v>93</v>
      </c>
      <c r="AV184" s="10" t="s">
        <v>93</v>
      </c>
      <c r="AW184" s="10" t="s">
        <v>32</v>
      </c>
      <c r="AX184" s="10" t="s">
        <v>74</v>
      </c>
      <c r="AY184" s="168" t="s">
        <v>173</v>
      </c>
    </row>
    <row r="185" spans="2:51" s="11" customFormat="1" ht="22.5" customHeight="1">
      <c r="B185" s="169"/>
      <c r="C185" s="170"/>
      <c r="D185" s="170"/>
      <c r="E185" s="171" t="s">
        <v>3</v>
      </c>
      <c r="F185" s="262" t="s">
        <v>187</v>
      </c>
      <c r="G185" s="263"/>
      <c r="H185" s="263"/>
      <c r="I185" s="263"/>
      <c r="J185" s="170"/>
      <c r="K185" s="172">
        <v>147.035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185</v>
      </c>
      <c r="AU185" s="176" t="s">
        <v>93</v>
      </c>
      <c r="AV185" s="11" t="s">
        <v>178</v>
      </c>
      <c r="AW185" s="11" t="s">
        <v>32</v>
      </c>
      <c r="AX185" s="11" t="s">
        <v>81</v>
      </c>
      <c r="AY185" s="176" t="s">
        <v>173</v>
      </c>
    </row>
    <row r="186" spans="2:65" s="1" customFormat="1" ht="57" customHeight="1">
      <c r="B186" s="125"/>
      <c r="C186" s="154" t="s">
        <v>206</v>
      </c>
      <c r="D186" s="154" t="s">
        <v>174</v>
      </c>
      <c r="E186" s="155" t="s">
        <v>207</v>
      </c>
      <c r="F186" s="255" t="s">
        <v>208</v>
      </c>
      <c r="G186" s="256"/>
      <c r="H186" s="256"/>
      <c r="I186" s="256"/>
      <c r="J186" s="156" t="s">
        <v>209</v>
      </c>
      <c r="K186" s="157">
        <v>105.001</v>
      </c>
      <c r="L186" s="257">
        <v>0</v>
      </c>
      <c r="M186" s="256"/>
      <c r="N186" s="258">
        <f>ROUND(L186*K186,2)</f>
        <v>0</v>
      </c>
      <c r="O186" s="256"/>
      <c r="P186" s="256"/>
      <c r="Q186" s="256"/>
      <c r="R186" s="127"/>
      <c r="T186" s="158" t="s">
        <v>3</v>
      </c>
      <c r="U186" s="42" t="s">
        <v>39</v>
      </c>
      <c r="V186" s="34"/>
      <c r="W186" s="159">
        <f>V186*K186</f>
        <v>0</v>
      </c>
      <c r="X186" s="159">
        <v>0.67489</v>
      </c>
      <c r="Y186" s="159">
        <f>X186*K186</f>
        <v>70.86412489</v>
      </c>
      <c r="Z186" s="159">
        <v>0</v>
      </c>
      <c r="AA186" s="160">
        <f>Z186*K186</f>
        <v>0</v>
      </c>
      <c r="AR186" s="16" t="s">
        <v>178</v>
      </c>
      <c r="AT186" s="16" t="s">
        <v>174</v>
      </c>
      <c r="AU186" s="16" t="s">
        <v>93</v>
      </c>
      <c r="AY186" s="16" t="s">
        <v>173</v>
      </c>
      <c r="BE186" s="100">
        <f>IF(U186="základní",N186,0)</f>
        <v>0</v>
      </c>
      <c r="BF186" s="100">
        <f>IF(U186="snížená",N186,0)</f>
        <v>0</v>
      </c>
      <c r="BG186" s="100">
        <f>IF(U186="zákl. přenesená",N186,0)</f>
        <v>0</v>
      </c>
      <c r="BH186" s="100">
        <f>IF(U186="sníž. přenesená",N186,0)</f>
        <v>0</v>
      </c>
      <c r="BI186" s="100">
        <f>IF(U186="nulová",N186,0)</f>
        <v>0</v>
      </c>
      <c r="BJ186" s="16" t="s">
        <v>81</v>
      </c>
      <c r="BK186" s="100">
        <f>ROUND(L186*K186,2)</f>
        <v>0</v>
      </c>
      <c r="BL186" s="16" t="s">
        <v>178</v>
      </c>
      <c r="BM186" s="16" t="s">
        <v>210</v>
      </c>
    </row>
    <row r="187" spans="2:51" s="10" customFormat="1" ht="22.5" customHeight="1">
      <c r="B187" s="161"/>
      <c r="C187" s="162"/>
      <c r="D187" s="162"/>
      <c r="E187" s="163" t="s">
        <v>3</v>
      </c>
      <c r="F187" s="259" t="s">
        <v>211</v>
      </c>
      <c r="G187" s="260"/>
      <c r="H187" s="260"/>
      <c r="I187" s="260"/>
      <c r="J187" s="162"/>
      <c r="K187" s="164">
        <v>89.163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185</v>
      </c>
      <c r="AU187" s="168" t="s">
        <v>93</v>
      </c>
      <c r="AV187" s="10" t="s">
        <v>93</v>
      </c>
      <c r="AW187" s="10" t="s">
        <v>32</v>
      </c>
      <c r="AX187" s="10" t="s">
        <v>74</v>
      </c>
      <c r="AY187" s="168" t="s">
        <v>173</v>
      </c>
    </row>
    <row r="188" spans="2:51" s="10" customFormat="1" ht="22.5" customHeight="1">
      <c r="B188" s="161"/>
      <c r="C188" s="162"/>
      <c r="D188" s="162"/>
      <c r="E188" s="163" t="s">
        <v>3</v>
      </c>
      <c r="F188" s="261" t="s">
        <v>212</v>
      </c>
      <c r="G188" s="260"/>
      <c r="H188" s="260"/>
      <c r="I188" s="260"/>
      <c r="J188" s="162"/>
      <c r="K188" s="164">
        <v>15.838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185</v>
      </c>
      <c r="AU188" s="168" t="s">
        <v>93</v>
      </c>
      <c r="AV188" s="10" t="s">
        <v>93</v>
      </c>
      <c r="AW188" s="10" t="s">
        <v>32</v>
      </c>
      <c r="AX188" s="10" t="s">
        <v>74</v>
      </c>
      <c r="AY188" s="168" t="s">
        <v>173</v>
      </c>
    </row>
    <row r="189" spans="2:51" s="11" customFormat="1" ht="22.5" customHeight="1">
      <c r="B189" s="169"/>
      <c r="C189" s="170"/>
      <c r="D189" s="170"/>
      <c r="E189" s="171" t="s">
        <v>3</v>
      </c>
      <c r="F189" s="262" t="s">
        <v>187</v>
      </c>
      <c r="G189" s="263"/>
      <c r="H189" s="263"/>
      <c r="I189" s="263"/>
      <c r="J189" s="170"/>
      <c r="K189" s="172">
        <v>105.001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185</v>
      </c>
      <c r="AU189" s="176" t="s">
        <v>93</v>
      </c>
      <c r="AV189" s="11" t="s">
        <v>178</v>
      </c>
      <c r="AW189" s="11" t="s">
        <v>32</v>
      </c>
      <c r="AX189" s="11" t="s">
        <v>81</v>
      </c>
      <c r="AY189" s="176" t="s">
        <v>173</v>
      </c>
    </row>
    <row r="190" spans="2:65" s="1" customFormat="1" ht="57" customHeight="1">
      <c r="B190" s="125"/>
      <c r="C190" s="154" t="s">
        <v>213</v>
      </c>
      <c r="D190" s="154" t="s">
        <v>174</v>
      </c>
      <c r="E190" s="155" t="s">
        <v>214</v>
      </c>
      <c r="F190" s="255" t="s">
        <v>215</v>
      </c>
      <c r="G190" s="256"/>
      <c r="H190" s="256"/>
      <c r="I190" s="256"/>
      <c r="J190" s="156" t="s">
        <v>209</v>
      </c>
      <c r="K190" s="157">
        <v>324.951</v>
      </c>
      <c r="L190" s="257">
        <v>0</v>
      </c>
      <c r="M190" s="256"/>
      <c r="N190" s="258">
        <f>ROUND(L190*K190,2)</f>
        <v>0</v>
      </c>
      <c r="O190" s="256"/>
      <c r="P190" s="256"/>
      <c r="Q190" s="256"/>
      <c r="R190" s="127"/>
      <c r="T190" s="158" t="s">
        <v>3</v>
      </c>
      <c r="U190" s="42" t="s">
        <v>39</v>
      </c>
      <c r="V190" s="34"/>
      <c r="W190" s="159">
        <f>V190*K190</f>
        <v>0</v>
      </c>
      <c r="X190" s="159">
        <v>0.90802</v>
      </c>
      <c r="Y190" s="159">
        <f>X190*K190</f>
        <v>295.06200702</v>
      </c>
      <c r="Z190" s="159">
        <v>0</v>
      </c>
      <c r="AA190" s="160">
        <f>Z190*K190</f>
        <v>0</v>
      </c>
      <c r="AR190" s="16" t="s">
        <v>178</v>
      </c>
      <c r="AT190" s="16" t="s">
        <v>174</v>
      </c>
      <c r="AU190" s="16" t="s">
        <v>93</v>
      </c>
      <c r="AY190" s="16" t="s">
        <v>173</v>
      </c>
      <c r="BE190" s="100">
        <f>IF(U190="základní",N190,0)</f>
        <v>0</v>
      </c>
      <c r="BF190" s="100">
        <f>IF(U190="snížená",N190,0)</f>
        <v>0</v>
      </c>
      <c r="BG190" s="100">
        <f>IF(U190="zákl. přenesená",N190,0)</f>
        <v>0</v>
      </c>
      <c r="BH190" s="100">
        <f>IF(U190="sníž. přenesená",N190,0)</f>
        <v>0</v>
      </c>
      <c r="BI190" s="100">
        <f>IF(U190="nulová",N190,0)</f>
        <v>0</v>
      </c>
      <c r="BJ190" s="16" t="s">
        <v>81</v>
      </c>
      <c r="BK190" s="100">
        <f>ROUND(L190*K190,2)</f>
        <v>0</v>
      </c>
      <c r="BL190" s="16" t="s">
        <v>178</v>
      </c>
      <c r="BM190" s="16" t="s">
        <v>216</v>
      </c>
    </row>
    <row r="191" spans="2:51" s="10" customFormat="1" ht="22.5" customHeight="1">
      <c r="B191" s="161"/>
      <c r="C191" s="162"/>
      <c r="D191" s="162"/>
      <c r="E191" s="163" t="s">
        <v>3</v>
      </c>
      <c r="F191" s="259" t="s">
        <v>217</v>
      </c>
      <c r="G191" s="260"/>
      <c r="H191" s="260"/>
      <c r="I191" s="260"/>
      <c r="J191" s="162"/>
      <c r="K191" s="164">
        <v>324.951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185</v>
      </c>
      <c r="AU191" s="168" t="s">
        <v>93</v>
      </c>
      <c r="AV191" s="10" t="s">
        <v>93</v>
      </c>
      <c r="AW191" s="10" t="s">
        <v>32</v>
      </c>
      <c r="AX191" s="10" t="s">
        <v>74</v>
      </c>
      <c r="AY191" s="168" t="s">
        <v>173</v>
      </c>
    </row>
    <row r="192" spans="2:51" s="11" customFormat="1" ht="22.5" customHeight="1">
      <c r="B192" s="169"/>
      <c r="C192" s="170"/>
      <c r="D192" s="170"/>
      <c r="E192" s="171" t="s">
        <v>3</v>
      </c>
      <c r="F192" s="262" t="s">
        <v>187</v>
      </c>
      <c r="G192" s="263"/>
      <c r="H192" s="263"/>
      <c r="I192" s="263"/>
      <c r="J192" s="170"/>
      <c r="K192" s="172">
        <v>324.951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185</v>
      </c>
      <c r="AU192" s="176" t="s">
        <v>93</v>
      </c>
      <c r="AV192" s="11" t="s">
        <v>178</v>
      </c>
      <c r="AW192" s="11" t="s">
        <v>32</v>
      </c>
      <c r="AX192" s="11" t="s">
        <v>81</v>
      </c>
      <c r="AY192" s="176" t="s">
        <v>173</v>
      </c>
    </row>
    <row r="193" spans="2:65" s="1" customFormat="1" ht="57" customHeight="1">
      <c r="B193" s="125"/>
      <c r="C193" s="154" t="s">
        <v>218</v>
      </c>
      <c r="D193" s="154" t="s">
        <v>174</v>
      </c>
      <c r="E193" s="155" t="s">
        <v>219</v>
      </c>
      <c r="F193" s="255" t="s">
        <v>220</v>
      </c>
      <c r="G193" s="256"/>
      <c r="H193" s="256"/>
      <c r="I193" s="256"/>
      <c r="J193" s="156" t="s">
        <v>191</v>
      </c>
      <c r="K193" s="157">
        <v>8.678</v>
      </c>
      <c r="L193" s="257">
        <v>0</v>
      </c>
      <c r="M193" s="256"/>
      <c r="N193" s="258">
        <f>ROUND(L193*K193,2)</f>
        <v>0</v>
      </c>
      <c r="O193" s="256"/>
      <c r="P193" s="256"/>
      <c r="Q193" s="256"/>
      <c r="R193" s="127"/>
      <c r="T193" s="158" t="s">
        <v>3</v>
      </c>
      <c r="U193" s="42" t="s">
        <v>39</v>
      </c>
      <c r="V193" s="34"/>
      <c r="W193" s="159">
        <f>V193*K193</f>
        <v>0</v>
      </c>
      <c r="X193" s="159">
        <v>2.45329</v>
      </c>
      <c r="Y193" s="159">
        <f>X193*K193</f>
        <v>21.289650620000003</v>
      </c>
      <c r="Z193" s="159">
        <v>0</v>
      </c>
      <c r="AA193" s="160">
        <f>Z193*K193</f>
        <v>0</v>
      </c>
      <c r="AR193" s="16" t="s">
        <v>178</v>
      </c>
      <c r="AT193" s="16" t="s">
        <v>174</v>
      </c>
      <c r="AU193" s="16" t="s">
        <v>93</v>
      </c>
      <c r="AY193" s="16" t="s">
        <v>173</v>
      </c>
      <c r="BE193" s="100">
        <f>IF(U193="základní",N193,0)</f>
        <v>0</v>
      </c>
      <c r="BF193" s="100">
        <f>IF(U193="snížená",N193,0)</f>
        <v>0</v>
      </c>
      <c r="BG193" s="100">
        <f>IF(U193="zákl. přenesená",N193,0)</f>
        <v>0</v>
      </c>
      <c r="BH193" s="100">
        <f>IF(U193="sníž. přenesená",N193,0)</f>
        <v>0</v>
      </c>
      <c r="BI193" s="100">
        <f>IF(U193="nulová",N193,0)</f>
        <v>0</v>
      </c>
      <c r="BJ193" s="16" t="s">
        <v>81</v>
      </c>
      <c r="BK193" s="100">
        <f>ROUND(L193*K193,2)</f>
        <v>0</v>
      </c>
      <c r="BL193" s="16" t="s">
        <v>178</v>
      </c>
      <c r="BM193" s="16" t="s">
        <v>221</v>
      </c>
    </row>
    <row r="194" spans="2:51" s="12" customFormat="1" ht="22.5" customHeight="1">
      <c r="B194" s="177"/>
      <c r="C194" s="178"/>
      <c r="D194" s="178"/>
      <c r="E194" s="179" t="s">
        <v>3</v>
      </c>
      <c r="F194" s="266" t="s">
        <v>195</v>
      </c>
      <c r="G194" s="265"/>
      <c r="H194" s="265"/>
      <c r="I194" s="265"/>
      <c r="J194" s="178"/>
      <c r="K194" s="180" t="s">
        <v>3</v>
      </c>
      <c r="L194" s="178"/>
      <c r="M194" s="178"/>
      <c r="N194" s="178"/>
      <c r="O194" s="178"/>
      <c r="P194" s="178"/>
      <c r="Q194" s="178"/>
      <c r="R194" s="181"/>
      <c r="T194" s="182"/>
      <c r="U194" s="178"/>
      <c r="V194" s="178"/>
      <c r="W194" s="178"/>
      <c r="X194" s="178"/>
      <c r="Y194" s="178"/>
      <c r="Z194" s="178"/>
      <c r="AA194" s="183"/>
      <c r="AT194" s="184" t="s">
        <v>185</v>
      </c>
      <c r="AU194" s="184" t="s">
        <v>93</v>
      </c>
      <c r="AV194" s="12" t="s">
        <v>81</v>
      </c>
      <c r="AW194" s="12" t="s">
        <v>32</v>
      </c>
      <c r="AX194" s="12" t="s">
        <v>74</v>
      </c>
      <c r="AY194" s="184" t="s">
        <v>173</v>
      </c>
    </row>
    <row r="195" spans="2:51" s="10" customFormat="1" ht="22.5" customHeight="1">
      <c r="B195" s="161"/>
      <c r="C195" s="162"/>
      <c r="D195" s="162"/>
      <c r="E195" s="163" t="s">
        <v>3</v>
      </c>
      <c r="F195" s="261" t="s">
        <v>222</v>
      </c>
      <c r="G195" s="260"/>
      <c r="H195" s="260"/>
      <c r="I195" s="260"/>
      <c r="J195" s="162"/>
      <c r="K195" s="164">
        <v>7.42</v>
      </c>
      <c r="L195" s="162"/>
      <c r="M195" s="162"/>
      <c r="N195" s="162"/>
      <c r="O195" s="162"/>
      <c r="P195" s="162"/>
      <c r="Q195" s="162"/>
      <c r="R195" s="165"/>
      <c r="T195" s="166"/>
      <c r="U195" s="162"/>
      <c r="V195" s="162"/>
      <c r="W195" s="162"/>
      <c r="X195" s="162"/>
      <c r="Y195" s="162"/>
      <c r="Z195" s="162"/>
      <c r="AA195" s="167"/>
      <c r="AT195" s="168" t="s">
        <v>185</v>
      </c>
      <c r="AU195" s="168" t="s">
        <v>93</v>
      </c>
      <c r="AV195" s="10" t="s">
        <v>93</v>
      </c>
      <c r="AW195" s="10" t="s">
        <v>32</v>
      </c>
      <c r="AX195" s="10" t="s">
        <v>74</v>
      </c>
      <c r="AY195" s="168" t="s">
        <v>173</v>
      </c>
    </row>
    <row r="196" spans="2:51" s="10" customFormat="1" ht="22.5" customHeight="1">
      <c r="B196" s="161"/>
      <c r="C196" s="162"/>
      <c r="D196" s="162"/>
      <c r="E196" s="163" t="s">
        <v>3</v>
      </c>
      <c r="F196" s="261" t="s">
        <v>223</v>
      </c>
      <c r="G196" s="260"/>
      <c r="H196" s="260"/>
      <c r="I196" s="260"/>
      <c r="J196" s="162"/>
      <c r="K196" s="164">
        <v>1.258</v>
      </c>
      <c r="L196" s="162"/>
      <c r="M196" s="162"/>
      <c r="N196" s="162"/>
      <c r="O196" s="162"/>
      <c r="P196" s="162"/>
      <c r="Q196" s="162"/>
      <c r="R196" s="165"/>
      <c r="T196" s="166"/>
      <c r="U196" s="162"/>
      <c r="V196" s="162"/>
      <c r="W196" s="162"/>
      <c r="X196" s="162"/>
      <c r="Y196" s="162"/>
      <c r="Z196" s="162"/>
      <c r="AA196" s="167"/>
      <c r="AT196" s="168" t="s">
        <v>185</v>
      </c>
      <c r="AU196" s="168" t="s">
        <v>93</v>
      </c>
      <c r="AV196" s="10" t="s">
        <v>93</v>
      </c>
      <c r="AW196" s="10" t="s">
        <v>32</v>
      </c>
      <c r="AX196" s="10" t="s">
        <v>74</v>
      </c>
      <c r="AY196" s="168" t="s">
        <v>173</v>
      </c>
    </row>
    <row r="197" spans="2:51" s="11" customFormat="1" ht="22.5" customHeight="1">
      <c r="B197" s="169"/>
      <c r="C197" s="170"/>
      <c r="D197" s="170"/>
      <c r="E197" s="171" t="s">
        <v>3</v>
      </c>
      <c r="F197" s="262" t="s">
        <v>187</v>
      </c>
      <c r="G197" s="263"/>
      <c r="H197" s="263"/>
      <c r="I197" s="263"/>
      <c r="J197" s="170"/>
      <c r="K197" s="172">
        <v>8.678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185</v>
      </c>
      <c r="AU197" s="176" t="s">
        <v>93</v>
      </c>
      <c r="AV197" s="11" t="s">
        <v>178</v>
      </c>
      <c r="AW197" s="11" t="s">
        <v>32</v>
      </c>
      <c r="AX197" s="11" t="s">
        <v>81</v>
      </c>
      <c r="AY197" s="176" t="s">
        <v>173</v>
      </c>
    </row>
    <row r="198" spans="2:63" s="9" customFormat="1" ht="29.85" customHeight="1">
      <c r="B198" s="143"/>
      <c r="C198" s="144"/>
      <c r="D198" s="153" t="s">
        <v>106</v>
      </c>
      <c r="E198" s="153"/>
      <c r="F198" s="153"/>
      <c r="G198" s="153"/>
      <c r="H198" s="153"/>
      <c r="I198" s="153"/>
      <c r="J198" s="153"/>
      <c r="K198" s="153"/>
      <c r="L198" s="153"/>
      <c r="M198" s="153"/>
      <c r="N198" s="277">
        <f>BK198</f>
        <v>0</v>
      </c>
      <c r="O198" s="278"/>
      <c r="P198" s="278"/>
      <c r="Q198" s="278"/>
      <c r="R198" s="146"/>
      <c r="T198" s="147"/>
      <c r="U198" s="144"/>
      <c r="V198" s="144"/>
      <c r="W198" s="148">
        <f>SUM(W199:W265)</f>
        <v>0</v>
      </c>
      <c r="X198" s="144"/>
      <c r="Y198" s="148">
        <f>SUM(Y199:Y265)</f>
        <v>584.17709425</v>
      </c>
      <c r="Z198" s="144"/>
      <c r="AA198" s="149">
        <f>SUM(AA199:AA265)</f>
        <v>0</v>
      </c>
      <c r="AR198" s="150" t="s">
        <v>81</v>
      </c>
      <c r="AT198" s="151" t="s">
        <v>73</v>
      </c>
      <c r="AU198" s="151" t="s">
        <v>81</v>
      </c>
      <c r="AY198" s="150" t="s">
        <v>173</v>
      </c>
      <c r="BK198" s="152">
        <f>SUM(BK199:BK265)</f>
        <v>0</v>
      </c>
    </row>
    <row r="199" spans="2:65" s="1" customFormat="1" ht="31.5" customHeight="1">
      <c r="B199" s="125"/>
      <c r="C199" s="154" t="s">
        <v>224</v>
      </c>
      <c r="D199" s="154" t="s">
        <v>174</v>
      </c>
      <c r="E199" s="155" t="s">
        <v>225</v>
      </c>
      <c r="F199" s="255" t="s">
        <v>226</v>
      </c>
      <c r="G199" s="256"/>
      <c r="H199" s="256"/>
      <c r="I199" s="256"/>
      <c r="J199" s="156" t="s">
        <v>191</v>
      </c>
      <c r="K199" s="157">
        <v>1.844</v>
      </c>
      <c r="L199" s="257">
        <v>0</v>
      </c>
      <c r="M199" s="256"/>
      <c r="N199" s="258">
        <f>ROUND(L199*K199,2)</f>
        <v>0</v>
      </c>
      <c r="O199" s="256"/>
      <c r="P199" s="256"/>
      <c r="Q199" s="256"/>
      <c r="R199" s="127"/>
      <c r="T199" s="158" t="s">
        <v>3</v>
      </c>
      <c r="U199" s="42" t="s">
        <v>39</v>
      </c>
      <c r="V199" s="34"/>
      <c r="W199" s="159">
        <f>V199*K199</f>
        <v>0</v>
      </c>
      <c r="X199" s="159">
        <v>1.8775</v>
      </c>
      <c r="Y199" s="159">
        <f>X199*K199</f>
        <v>3.46211</v>
      </c>
      <c r="Z199" s="159">
        <v>0</v>
      </c>
      <c r="AA199" s="160">
        <f>Z199*K199</f>
        <v>0</v>
      </c>
      <c r="AR199" s="16" t="s">
        <v>178</v>
      </c>
      <c r="AT199" s="16" t="s">
        <v>174</v>
      </c>
      <c r="AU199" s="16" t="s">
        <v>93</v>
      </c>
      <c r="AY199" s="16" t="s">
        <v>173</v>
      </c>
      <c r="BE199" s="100">
        <f>IF(U199="základní",N199,0)</f>
        <v>0</v>
      </c>
      <c r="BF199" s="100">
        <f>IF(U199="snížená",N199,0)</f>
        <v>0</v>
      </c>
      <c r="BG199" s="100">
        <f>IF(U199="zákl. přenesená",N199,0)</f>
        <v>0</v>
      </c>
      <c r="BH199" s="100">
        <f>IF(U199="sníž. přenesená",N199,0)</f>
        <v>0</v>
      </c>
      <c r="BI199" s="100">
        <f>IF(U199="nulová",N199,0)</f>
        <v>0</v>
      </c>
      <c r="BJ199" s="16" t="s">
        <v>81</v>
      </c>
      <c r="BK199" s="100">
        <f>ROUND(L199*K199,2)</f>
        <v>0</v>
      </c>
      <c r="BL199" s="16" t="s">
        <v>178</v>
      </c>
      <c r="BM199" s="16" t="s">
        <v>227</v>
      </c>
    </row>
    <row r="200" spans="2:51" s="10" customFormat="1" ht="22.5" customHeight="1">
      <c r="B200" s="161"/>
      <c r="C200" s="162"/>
      <c r="D200" s="162"/>
      <c r="E200" s="163" t="s">
        <v>3</v>
      </c>
      <c r="F200" s="259" t="s">
        <v>228</v>
      </c>
      <c r="G200" s="260"/>
      <c r="H200" s="260"/>
      <c r="I200" s="260"/>
      <c r="J200" s="162"/>
      <c r="K200" s="164">
        <v>0.842</v>
      </c>
      <c r="L200" s="162"/>
      <c r="M200" s="162"/>
      <c r="N200" s="162"/>
      <c r="O200" s="162"/>
      <c r="P200" s="162"/>
      <c r="Q200" s="162"/>
      <c r="R200" s="165"/>
      <c r="T200" s="166"/>
      <c r="U200" s="162"/>
      <c r="V200" s="162"/>
      <c r="W200" s="162"/>
      <c r="X200" s="162"/>
      <c r="Y200" s="162"/>
      <c r="Z200" s="162"/>
      <c r="AA200" s="167"/>
      <c r="AT200" s="168" t="s">
        <v>185</v>
      </c>
      <c r="AU200" s="168" t="s">
        <v>93</v>
      </c>
      <c r="AV200" s="10" t="s">
        <v>93</v>
      </c>
      <c r="AW200" s="10" t="s">
        <v>32</v>
      </c>
      <c r="AX200" s="10" t="s">
        <v>74</v>
      </c>
      <c r="AY200" s="168" t="s">
        <v>173</v>
      </c>
    </row>
    <row r="201" spans="2:51" s="10" customFormat="1" ht="22.5" customHeight="1">
      <c r="B201" s="161"/>
      <c r="C201" s="162"/>
      <c r="D201" s="162"/>
      <c r="E201" s="163" t="s">
        <v>3</v>
      </c>
      <c r="F201" s="261" t="s">
        <v>229</v>
      </c>
      <c r="G201" s="260"/>
      <c r="H201" s="260"/>
      <c r="I201" s="260"/>
      <c r="J201" s="162"/>
      <c r="K201" s="164">
        <v>1.002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185</v>
      </c>
      <c r="AU201" s="168" t="s">
        <v>93</v>
      </c>
      <c r="AV201" s="10" t="s">
        <v>93</v>
      </c>
      <c r="AW201" s="10" t="s">
        <v>32</v>
      </c>
      <c r="AX201" s="10" t="s">
        <v>74</v>
      </c>
      <c r="AY201" s="168" t="s">
        <v>173</v>
      </c>
    </row>
    <row r="202" spans="2:51" s="11" customFormat="1" ht="22.5" customHeight="1">
      <c r="B202" s="169"/>
      <c r="C202" s="170"/>
      <c r="D202" s="170"/>
      <c r="E202" s="171" t="s">
        <v>3</v>
      </c>
      <c r="F202" s="262" t="s">
        <v>187</v>
      </c>
      <c r="G202" s="263"/>
      <c r="H202" s="263"/>
      <c r="I202" s="263"/>
      <c r="J202" s="170"/>
      <c r="K202" s="172">
        <v>1.844</v>
      </c>
      <c r="L202" s="170"/>
      <c r="M202" s="170"/>
      <c r="N202" s="170"/>
      <c r="O202" s="170"/>
      <c r="P202" s="170"/>
      <c r="Q202" s="170"/>
      <c r="R202" s="173"/>
      <c r="T202" s="174"/>
      <c r="U202" s="170"/>
      <c r="V202" s="170"/>
      <c r="W202" s="170"/>
      <c r="X202" s="170"/>
      <c r="Y202" s="170"/>
      <c r="Z202" s="170"/>
      <c r="AA202" s="175"/>
      <c r="AT202" s="176" t="s">
        <v>185</v>
      </c>
      <c r="AU202" s="176" t="s">
        <v>93</v>
      </c>
      <c r="AV202" s="11" t="s">
        <v>178</v>
      </c>
      <c r="AW202" s="11" t="s">
        <v>32</v>
      </c>
      <c r="AX202" s="11" t="s">
        <v>81</v>
      </c>
      <c r="AY202" s="176" t="s">
        <v>173</v>
      </c>
    </row>
    <row r="203" spans="2:65" s="1" customFormat="1" ht="31.5" customHeight="1">
      <c r="B203" s="125"/>
      <c r="C203" s="154" t="s">
        <v>230</v>
      </c>
      <c r="D203" s="154" t="s">
        <v>174</v>
      </c>
      <c r="E203" s="155" t="s">
        <v>231</v>
      </c>
      <c r="F203" s="255" t="s">
        <v>232</v>
      </c>
      <c r="G203" s="256"/>
      <c r="H203" s="256"/>
      <c r="I203" s="256"/>
      <c r="J203" s="156" t="s">
        <v>209</v>
      </c>
      <c r="K203" s="157">
        <v>678.89</v>
      </c>
      <c r="L203" s="257">
        <v>0</v>
      </c>
      <c r="M203" s="256"/>
      <c r="N203" s="258">
        <f>ROUND(L203*K203,2)</f>
        <v>0</v>
      </c>
      <c r="O203" s="256"/>
      <c r="P203" s="256"/>
      <c r="Q203" s="256"/>
      <c r="R203" s="127"/>
      <c r="T203" s="158" t="s">
        <v>3</v>
      </c>
      <c r="U203" s="42" t="s">
        <v>39</v>
      </c>
      <c r="V203" s="34"/>
      <c r="W203" s="159">
        <f>V203*K203</f>
        <v>0</v>
      </c>
      <c r="X203" s="159">
        <v>0.25041</v>
      </c>
      <c r="Y203" s="159">
        <f>X203*K203</f>
        <v>170.0008449</v>
      </c>
      <c r="Z203" s="159">
        <v>0</v>
      </c>
      <c r="AA203" s="160">
        <f>Z203*K203</f>
        <v>0</v>
      </c>
      <c r="AR203" s="16" t="s">
        <v>178</v>
      </c>
      <c r="AT203" s="16" t="s">
        <v>174</v>
      </c>
      <c r="AU203" s="16" t="s">
        <v>93</v>
      </c>
      <c r="AY203" s="16" t="s">
        <v>173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6" t="s">
        <v>81</v>
      </c>
      <c r="BK203" s="100">
        <f>ROUND(L203*K203,2)</f>
        <v>0</v>
      </c>
      <c r="BL203" s="16" t="s">
        <v>178</v>
      </c>
      <c r="BM203" s="16" t="s">
        <v>233</v>
      </c>
    </row>
    <row r="204" spans="2:51" s="10" customFormat="1" ht="22.5" customHeight="1">
      <c r="B204" s="161"/>
      <c r="C204" s="162"/>
      <c r="D204" s="162"/>
      <c r="E204" s="163" t="s">
        <v>3</v>
      </c>
      <c r="F204" s="259" t="s">
        <v>234</v>
      </c>
      <c r="G204" s="260"/>
      <c r="H204" s="260"/>
      <c r="I204" s="260"/>
      <c r="J204" s="162"/>
      <c r="K204" s="164">
        <v>91.65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185</v>
      </c>
      <c r="AU204" s="168" t="s">
        <v>93</v>
      </c>
      <c r="AV204" s="10" t="s">
        <v>93</v>
      </c>
      <c r="AW204" s="10" t="s">
        <v>32</v>
      </c>
      <c r="AX204" s="10" t="s">
        <v>74</v>
      </c>
      <c r="AY204" s="168" t="s">
        <v>173</v>
      </c>
    </row>
    <row r="205" spans="2:51" s="10" customFormat="1" ht="22.5" customHeight="1">
      <c r="B205" s="161"/>
      <c r="C205" s="162"/>
      <c r="D205" s="162"/>
      <c r="E205" s="163" t="s">
        <v>3</v>
      </c>
      <c r="F205" s="261" t="s">
        <v>235</v>
      </c>
      <c r="G205" s="260"/>
      <c r="H205" s="260"/>
      <c r="I205" s="260"/>
      <c r="J205" s="162"/>
      <c r="K205" s="164">
        <v>62.4</v>
      </c>
      <c r="L205" s="162"/>
      <c r="M205" s="162"/>
      <c r="N205" s="162"/>
      <c r="O205" s="162"/>
      <c r="P205" s="162"/>
      <c r="Q205" s="162"/>
      <c r="R205" s="165"/>
      <c r="T205" s="166"/>
      <c r="U205" s="162"/>
      <c r="V205" s="162"/>
      <c r="W205" s="162"/>
      <c r="X205" s="162"/>
      <c r="Y205" s="162"/>
      <c r="Z205" s="162"/>
      <c r="AA205" s="167"/>
      <c r="AT205" s="168" t="s">
        <v>185</v>
      </c>
      <c r="AU205" s="168" t="s">
        <v>93</v>
      </c>
      <c r="AV205" s="10" t="s">
        <v>93</v>
      </c>
      <c r="AW205" s="10" t="s">
        <v>32</v>
      </c>
      <c r="AX205" s="10" t="s">
        <v>74</v>
      </c>
      <c r="AY205" s="168" t="s">
        <v>173</v>
      </c>
    </row>
    <row r="206" spans="2:51" s="10" customFormat="1" ht="22.5" customHeight="1">
      <c r="B206" s="161"/>
      <c r="C206" s="162"/>
      <c r="D206" s="162"/>
      <c r="E206" s="163" t="s">
        <v>3</v>
      </c>
      <c r="F206" s="261" t="s">
        <v>236</v>
      </c>
      <c r="G206" s="260"/>
      <c r="H206" s="260"/>
      <c r="I206" s="260"/>
      <c r="J206" s="162"/>
      <c r="K206" s="164">
        <v>77.357</v>
      </c>
      <c r="L206" s="162"/>
      <c r="M206" s="162"/>
      <c r="N206" s="162"/>
      <c r="O206" s="162"/>
      <c r="P206" s="162"/>
      <c r="Q206" s="162"/>
      <c r="R206" s="165"/>
      <c r="T206" s="166"/>
      <c r="U206" s="162"/>
      <c r="V206" s="162"/>
      <c r="W206" s="162"/>
      <c r="X206" s="162"/>
      <c r="Y206" s="162"/>
      <c r="Z206" s="162"/>
      <c r="AA206" s="167"/>
      <c r="AT206" s="168" t="s">
        <v>185</v>
      </c>
      <c r="AU206" s="168" t="s">
        <v>93</v>
      </c>
      <c r="AV206" s="10" t="s">
        <v>93</v>
      </c>
      <c r="AW206" s="10" t="s">
        <v>32</v>
      </c>
      <c r="AX206" s="10" t="s">
        <v>74</v>
      </c>
      <c r="AY206" s="168" t="s">
        <v>173</v>
      </c>
    </row>
    <row r="207" spans="2:51" s="10" customFormat="1" ht="22.5" customHeight="1">
      <c r="B207" s="161"/>
      <c r="C207" s="162"/>
      <c r="D207" s="162"/>
      <c r="E207" s="163" t="s">
        <v>3</v>
      </c>
      <c r="F207" s="261" t="s">
        <v>237</v>
      </c>
      <c r="G207" s="260"/>
      <c r="H207" s="260"/>
      <c r="I207" s="260"/>
      <c r="J207" s="162"/>
      <c r="K207" s="164">
        <v>123.2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185</v>
      </c>
      <c r="AU207" s="168" t="s">
        <v>93</v>
      </c>
      <c r="AV207" s="10" t="s">
        <v>93</v>
      </c>
      <c r="AW207" s="10" t="s">
        <v>32</v>
      </c>
      <c r="AX207" s="10" t="s">
        <v>74</v>
      </c>
      <c r="AY207" s="168" t="s">
        <v>173</v>
      </c>
    </row>
    <row r="208" spans="2:51" s="10" customFormat="1" ht="22.5" customHeight="1">
      <c r="B208" s="161"/>
      <c r="C208" s="162"/>
      <c r="D208" s="162"/>
      <c r="E208" s="163" t="s">
        <v>3</v>
      </c>
      <c r="F208" s="261" t="s">
        <v>238</v>
      </c>
      <c r="G208" s="260"/>
      <c r="H208" s="260"/>
      <c r="I208" s="260"/>
      <c r="J208" s="162"/>
      <c r="K208" s="164">
        <v>4.15</v>
      </c>
      <c r="L208" s="162"/>
      <c r="M208" s="162"/>
      <c r="N208" s="162"/>
      <c r="O208" s="162"/>
      <c r="P208" s="162"/>
      <c r="Q208" s="162"/>
      <c r="R208" s="165"/>
      <c r="T208" s="166"/>
      <c r="U208" s="162"/>
      <c r="V208" s="162"/>
      <c r="W208" s="162"/>
      <c r="X208" s="162"/>
      <c r="Y208" s="162"/>
      <c r="Z208" s="162"/>
      <c r="AA208" s="167"/>
      <c r="AT208" s="168" t="s">
        <v>185</v>
      </c>
      <c r="AU208" s="168" t="s">
        <v>93</v>
      </c>
      <c r="AV208" s="10" t="s">
        <v>93</v>
      </c>
      <c r="AW208" s="10" t="s">
        <v>32</v>
      </c>
      <c r="AX208" s="10" t="s">
        <v>74</v>
      </c>
      <c r="AY208" s="168" t="s">
        <v>173</v>
      </c>
    </row>
    <row r="209" spans="2:51" s="10" customFormat="1" ht="22.5" customHeight="1">
      <c r="B209" s="161"/>
      <c r="C209" s="162"/>
      <c r="D209" s="162"/>
      <c r="E209" s="163" t="s">
        <v>3</v>
      </c>
      <c r="F209" s="261" t="s">
        <v>239</v>
      </c>
      <c r="G209" s="260"/>
      <c r="H209" s="260"/>
      <c r="I209" s="260"/>
      <c r="J209" s="162"/>
      <c r="K209" s="164">
        <v>320.133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185</v>
      </c>
      <c r="AU209" s="168" t="s">
        <v>93</v>
      </c>
      <c r="AV209" s="10" t="s">
        <v>93</v>
      </c>
      <c r="AW209" s="10" t="s">
        <v>32</v>
      </c>
      <c r="AX209" s="10" t="s">
        <v>74</v>
      </c>
      <c r="AY209" s="168" t="s">
        <v>173</v>
      </c>
    </row>
    <row r="210" spans="2:51" s="11" customFormat="1" ht="22.5" customHeight="1">
      <c r="B210" s="169"/>
      <c r="C210" s="170"/>
      <c r="D210" s="170"/>
      <c r="E210" s="171" t="s">
        <v>3</v>
      </c>
      <c r="F210" s="262" t="s">
        <v>187</v>
      </c>
      <c r="G210" s="263"/>
      <c r="H210" s="263"/>
      <c r="I210" s="263"/>
      <c r="J210" s="170"/>
      <c r="K210" s="172">
        <v>678.89</v>
      </c>
      <c r="L210" s="170"/>
      <c r="M210" s="170"/>
      <c r="N210" s="170"/>
      <c r="O210" s="170"/>
      <c r="P210" s="170"/>
      <c r="Q210" s="170"/>
      <c r="R210" s="173"/>
      <c r="T210" s="174"/>
      <c r="U210" s="170"/>
      <c r="V210" s="170"/>
      <c r="W210" s="170"/>
      <c r="X210" s="170"/>
      <c r="Y210" s="170"/>
      <c r="Z210" s="170"/>
      <c r="AA210" s="175"/>
      <c r="AT210" s="176" t="s">
        <v>185</v>
      </c>
      <c r="AU210" s="176" t="s">
        <v>93</v>
      </c>
      <c r="AV210" s="11" t="s">
        <v>178</v>
      </c>
      <c r="AW210" s="11" t="s">
        <v>32</v>
      </c>
      <c r="AX210" s="11" t="s">
        <v>81</v>
      </c>
      <c r="AY210" s="176" t="s">
        <v>173</v>
      </c>
    </row>
    <row r="211" spans="2:65" s="1" customFormat="1" ht="31.5" customHeight="1">
      <c r="B211" s="125"/>
      <c r="C211" s="154" t="s">
        <v>240</v>
      </c>
      <c r="D211" s="154" t="s">
        <v>174</v>
      </c>
      <c r="E211" s="155" t="s">
        <v>241</v>
      </c>
      <c r="F211" s="255" t="s">
        <v>242</v>
      </c>
      <c r="G211" s="256"/>
      <c r="H211" s="256"/>
      <c r="I211" s="256"/>
      <c r="J211" s="156" t="s">
        <v>209</v>
      </c>
      <c r="K211" s="157">
        <v>187</v>
      </c>
      <c r="L211" s="257">
        <v>0</v>
      </c>
      <c r="M211" s="256"/>
      <c r="N211" s="258">
        <f>ROUND(L211*K211,2)</f>
        <v>0</v>
      </c>
      <c r="O211" s="256"/>
      <c r="P211" s="256"/>
      <c r="Q211" s="256"/>
      <c r="R211" s="127"/>
      <c r="T211" s="158" t="s">
        <v>3</v>
      </c>
      <c r="U211" s="42" t="s">
        <v>39</v>
      </c>
      <c r="V211" s="34"/>
      <c r="W211" s="159">
        <f>V211*K211</f>
        <v>0</v>
      </c>
      <c r="X211" s="159">
        <v>0.30381</v>
      </c>
      <c r="Y211" s="159">
        <f>X211*K211</f>
        <v>56.812470000000005</v>
      </c>
      <c r="Z211" s="159">
        <v>0</v>
      </c>
      <c r="AA211" s="160">
        <f>Z211*K211</f>
        <v>0</v>
      </c>
      <c r="AR211" s="16" t="s">
        <v>178</v>
      </c>
      <c r="AT211" s="16" t="s">
        <v>174</v>
      </c>
      <c r="AU211" s="16" t="s">
        <v>93</v>
      </c>
      <c r="AY211" s="16" t="s">
        <v>173</v>
      </c>
      <c r="BE211" s="100">
        <f>IF(U211="základní",N211,0)</f>
        <v>0</v>
      </c>
      <c r="BF211" s="100">
        <f>IF(U211="snížená",N211,0)</f>
        <v>0</v>
      </c>
      <c r="BG211" s="100">
        <f>IF(U211="zákl. přenesená",N211,0)</f>
        <v>0</v>
      </c>
      <c r="BH211" s="100">
        <f>IF(U211="sníž. přenesená",N211,0)</f>
        <v>0</v>
      </c>
      <c r="BI211" s="100">
        <f>IF(U211="nulová",N211,0)</f>
        <v>0</v>
      </c>
      <c r="BJ211" s="16" t="s">
        <v>81</v>
      </c>
      <c r="BK211" s="100">
        <f>ROUND(L211*K211,2)</f>
        <v>0</v>
      </c>
      <c r="BL211" s="16" t="s">
        <v>178</v>
      </c>
      <c r="BM211" s="16" t="s">
        <v>243</v>
      </c>
    </row>
    <row r="212" spans="2:51" s="10" customFormat="1" ht="22.5" customHeight="1">
      <c r="B212" s="161"/>
      <c r="C212" s="162"/>
      <c r="D212" s="162"/>
      <c r="E212" s="163" t="s">
        <v>3</v>
      </c>
      <c r="F212" s="259" t="s">
        <v>244</v>
      </c>
      <c r="G212" s="260"/>
      <c r="H212" s="260"/>
      <c r="I212" s="260"/>
      <c r="J212" s="162"/>
      <c r="K212" s="164">
        <v>120</v>
      </c>
      <c r="L212" s="162"/>
      <c r="M212" s="162"/>
      <c r="N212" s="162"/>
      <c r="O212" s="162"/>
      <c r="P212" s="162"/>
      <c r="Q212" s="162"/>
      <c r="R212" s="165"/>
      <c r="T212" s="166"/>
      <c r="U212" s="162"/>
      <c r="V212" s="162"/>
      <c r="W212" s="162"/>
      <c r="X212" s="162"/>
      <c r="Y212" s="162"/>
      <c r="Z212" s="162"/>
      <c r="AA212" s="167"/>
      <c r="AT212" s="168" t="s">
        <v>185</v>
      </c>
      <c r="AU212" s="168" t="s">
        <v>93</v>
      </c>
      <c r="AV212" s="10" t="s">
        <v>93</v>
      </c>
      <c r="AW212" s="10" t="s">
        <v>32</v>
      </c>
      <c r="AX212" s="10" t="s">
        <v>74</v>
      </c>
      <c r="AY212" s="168" t="s">
        <v>173</v>
      </c>
    </row>
    <row r="213" spans="2:51" s="10" customFormat="1" ht="22.5" customHeight="1">
      <c r="B213" s="161"/>
      <c r="C213" s="162"/>
      <c r="D213" s="162"/>
      <c r="E213" s="163" t="s">
        <v>3</v>
      </c>
      <c r="F213" s="261" t="s">
        <v>245</v>
      </c>
      <c r="G213" s="260"/>
      <c r="H213" s="260"/>
      <c r="I213" s="260"/>
      <c r="J213" s="162"/>
      <c r="K213" s="164">
        <v>28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185</v>
      </c>
      <c r="AU213" s="168" t="s">
        <v>93</v>
      </c>
      <c r="AV213" s="10" t="s">
        <v>93</v>
      </c>
      <c r="AW213" s="10" t="s">
        <v>32</v>
      </c>
      <c r="AX213" s="10" t="s">
        <v>74</v>
      </c>
      <c r="AY213" s="168" t="s">
        <v>173</v>
      </c>
    </row>
    <row r="214" spans="2:51" s="10" customFormat="1" ht="22.5" customHeight="1">
      <c r="B214" s="161"/>
      <c r="C214" s="162"/>
      <c r="D214" s="162"/>
      <c r="E214" s="163" t="s">
        <v>3</v>
      </c>
      <c r="F214" s="261" t="s">
        <v>246</v>
      </c>
      <c r="G214" s="260"/>
      <c r="H214" s="260"/>
      <c r="I214" s="260"/>
      <c r="J214" s="162"/>
      <c r="K214" s="164">
        <v>39</v>
      </c>
      <c r="L214" s="162"/>
      <c r="M214" s="162"/>
      <c r="N214" s="162"/>
      <c r="O214" s="162"/>
      <c r="P214" s="162"/>
      <c r="Q214" s="162"/>
      <c r="R214" s="165"/>
      <c r="T214" s="166"/>
      <c r="U214" s="162"/>
      <c r="V214" s="162"/>
      <c r="W214" s="162"/>
      <c r="X214" s="162"/>
      <c r="Y214" s="162"/>
      <c r="Z214" s="162"/>
      <c r="AA214" s="167"/>
      <c r="AT214" s="168" t="s">
        <v>185</v>
      </c>
      <c r="AU214" s="168" t="s">
        <v>93</v>
      </c>
      <c r="AV214" s="10" t="s">
        <v>93</v>
      </c>
      <c r="AW214" s="10" t="s">
        <v>32</v>
      </c>
      <c r="AX214" s="10" t="s">
        <v>74</v>
      </c>
      <c r="AY214" s="168" t="s">
        <v>173</v>
      </c>
    </row>
    <row r="215" spans="2:51" s="11" customFormat="1" ht="22.5" customHeight="1">
      <c r="B215" s="169"/>
      <c r="C215" s="170"/>
      <c r="D215" s="170"/>
      <c r="E215" s="171" t="s">
        <v>3</v>
      </c>
      <c r="F215" s="262" t="s">
        <v>187</v>
      </c>
      <c r="G215" s="263"/>
      <c r="H215" s="263"/>
      <c r="I215" s="263"/>
      <c r="J215" s="170"/>
      <c r="K215" s="172">
        <v>187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185</v>
      </c>
      <c r="AU215" s="176" t="s">
        <v>93</v>
      </c>
      <c r="AV215" s="11" t="s">
        <v>178</v>
      </c>
      <c r="AW215" s="11" t="s">
        <v>32</v>
      </c>
      <c r="AX215" s="11" t="s">
        <v>81</v>
      </c>
      <c r="AY215" s="176" t="s">
        <v>173</v>
      </c>
    </row>
    <row r="216" spans="2:65" s="1" customFormat="1" ht="31.5" customHeight="1">
      <c r="B216" s="125"/>
      <c r="C216" s="154" t="s">
        <v>247</v>
      </c>
      <c r="D216" s="154" t="s">
        <v>174</v>
      </c>
      <c r="E216" s="155" t="s">
        <v>248</v>
      </c>
      <c r="F216" s="255" t="s">
        <v>249</v>
      </c>
      <c r="G216" s="256"/>
      <c r="H216" s="256"/>
      <c r="I216" s="256"/>
      <c r="J216" s="156" t="s">
        <v>209</v>
      </c>
      <c r="K216" s="157">
        <v>25.375</v>
      </c>
      <c r="L216" s="257">
        <v>0</v>
      </c>
      <c r="M216" s="256"/>
      <c r="N216" s="258">
        <f>ROUND(L216*K216,2)</f>
        <v>0</v>
      </c>
      <c r="O216" s="256"/>
      <c r="P216" s="256"/>
      <c r="Q216" s="256"/>
      <c r="R216" s="127"/>
      <c r="T216" s="158" t="s">
        <v>3</v>
      </c>
      <c r="U216" s="42" t="s">
        <v>39</v>
      </c>
      <c r="V216" s="34"/>
      <c r="W216" s="159">
        <f>V216*K216</f>
        <v>0</v>
      </c>
      <c r="X216" s="159">
        <v>0.37574</v>
      </c>
      <c r="Y216" s="159">
        <f>X216*K216</f>
        <v>9.5344025</v>
      </c>
      <c r="Z216" s="159">
        <v>0</v>
      </c>
      <c r="AA216" s="160">
        <f>Z216*K216</f>
        <v>0</v>
      </c>
      <c r="AR216" s="16" t="s">
        <v>178</v>
      </c>
      <c r="AT216" s="16" t="s">
        <v>174</v>
      </c>
      <c r="AU216" s="16" t="s">
        <v>93</v>
      </c>
      <c r="AY216" s="16" t="s">
        <v>173</v>
      </c>
      <c r="BE216" s="100">
        <f>IF(U216="základní",N216,0)</f>
        <v>0</v>
      </c>
      <c r="BF216" s="100">
        <f>IF(U216="snížená",N216,0)</f>
        <v>0</v>
      </c>
      <c r="BG216" s="100">
        <f>IF(U216="zákl. přenesená",N216,0)</f>
        <v>0</v>
      </c>
      <c r="BH216" s="100">
        <f>IF(U216="sníž. přenesená",N216,0)</f>
        <v>0</v>
      </c>
      <c r="BI216" s="100">
        <f>IF(U216="nulová",N216,0)</f>
        <v>0</v>
      </c>
      <c r="BJ216" s="16" t="s">
        <v>81</v>
      </c>
      <c r="BK216" s="100">
        <f>ROUND(L216*K216,2)</f>
        <v>0</v>
      </c>
      <c r="BL216" s="16" t="s">
        <v>178</v>
      </c>
      <c r="BM216" s="16" t="s">
        <v>250</v>
      </c>
    </row>
    <row r="217" spans="2:51" s="10" customFormat="1" ht="22.5" customHeight="1">
      <c r="B217" s="161"/>
      <c r="C217" s="162"/>
      <c r="D217" s="162"/>
      <c r="E217" s="163" t="s">
        <v>3</v>
      </c>
      <c r="F217" s="259" t="s">
        <v>251</v>
      </c>
      <c r="G217" s="260"/>
      <c r="H217" s="260"/>
      <c r="I217" s="260"/>
      <c r="J217" s="162"/>
      <c r="K217" s="164">
        <v>62.805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185</v>
      </c>
      <c r="AU217" s="168" t="s">
        <v>93</v>
      </c>
      <c r="AV217" s="10" t="s">
        <v>93</v>
      </c>
      <c r="AW217" s="10" t="s">
        <v>32</v>
      </c>
      <c r="AX217" s="10" t="s">
        <v>74</v>
      </c>
      <c r="AY217" s="168" t="s">
        <v>173</v>
      </c>
    </row>
    <row r="218" spans="2:51" s="10" customFormat="1" ht="22.5" customHeight="1">
      <c r="B218" s="161"/>
      <c r="C218" s="162"/>
      <c r="D218" s="162"/>
      <c r="E218" s="163" t="s">
        <v>3</v>
      </c>
      <c r="F218" s="261" t="s">
        <v>252</v>
      </c>
      <c r="G218" s="260"/>
      <c r="H218" s="260"/>
      <c r="I218" s="260"/>
      <c r="J218" s="162"/>
      <c r="K218" s="164">
        <v>561.056</v>
      </c>
      <c r="L218" s="162"/>
      <c r="M218" s="162"/>
      <c r="N218" s="162"/>
      <c r="O218" s="162"/>
      <c r="P218" s="162"/>
      <c r="Q218" s="162"/>
      <c r="R218" s="165"/>
      <c r="T218" s="166"/>
      <c r="U218" s="162"/>
      <c r="V218" s="162"/>
      <c r="W218" s="162"/>
      <c r="X218" s="162"/>
      <c r="Y218" s="162"/>
      <c r="Z218" s="162"/>
      <c r="AA218" s="167"/>
      <c r="AT218" s="168" t="s">
        <v>185</v>
      </c>
      <c r="AU218" s="168" t="s">
        <v>93</v>
      </c>
      <c r="AV218" s="10" t="s">
        <v>93</v>
      </c>
      <c r="AW218" s="10" t="s">
        <v>32</v>
      </c>
      <c r="AX218" s="10" t="s">
        <v>74</v>
      </c>
      <c r="AY218" s="168" t="s">
        <v>173</v>
      </c>
    </row>
    <row r="219" spans="2:51" s="10" customFormat="1" ht="22.5" customHeight="1">
      <c r="B219" s="161"/>
      <c r="C219" s="162"/>
      <c r="D219" s="162"/>
      <c r="E219" s="163" t="s">
        <v>3</v>
      </c>
      <c r="F219" s="261" t="s">
        <v>253</v>
      </c>
      <c r="G219" s="260"/>
      <c r="H219" s="260"/>
      <c r="I219" s="260"/>
      <c r="J219" s="162"/>
      <c r="K219" s="164">
        <v>-102.6</v>
      </c>
      <c r="L219" s="162"/>
      <c r="M219" s="162"/>
      <c r="N219" s="162"/>
      <c r="O219" s="162"/>
      <c r="P219" s="162"/>
      <c r="Q219" s="162"/>
      <c r="R219" s="165"/>
      <c r="T219" s="166"/>
      <c r="U219" s="162"/>
      <c r="V219" s="162"/>
      <c r="W219" s="162"/>
      <c r="X219" s="162"/>
      <c r="Y219" s="162"/>
      <c r="Z219" s="162"/>
      <c r="AA219" s="167"/>
      <c r="AT219" s="168" t="s">
        <v>185</v>
      </c>
      <c r="AU219" s="168" t="s">
        <v>93</v>
      </c>
      <c r="AV219" s="10" t="s">
        <v>93</v>
      </c>
      <c r="AW219" s="10" t="s">
        <v>32</v>
      </c>
      <c r="AX219" s="10" t="s">
        <v>74</v>
      </c>
      <c r="AY219" s="168" t="s">
        <v>173</v>
      </c>
    </row>
    <row r="220" spans="2:51" s="10" customFormat="1" ht="22.5" customHeight="1">
      <c r="B220" s="161"/>
      <c r="C220" s="162"/>
      <c r="D220" s="162"/>
      <c r="E220" s="163" t="s">
        <v>3</v>
      </c>
      <c r="F220" s="261" t="s">
        <v>254</v>
      </c>
      <c r="G220" s="260"/>
      <c r="H220" s="260"/>
      <c r="I220" s="260"/>
      <c r="J220" s="162"/>
      <c r="K220" s="164">
        <v>43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185</v>
      </c>
      <c r="AU220" s="168" t="s">
        <v>93</v>
      </c>
      <c r="AV220" s="10" t="s">
        <v>93</v>
      </c>
      <c r="AW220" s="10" t="s">
        <v>32</v>
      </c>
      <c r="AX220" s="10" t="s">
        <v>74</v>
      </c>
      <c r="AY220" s="168" t="s">
        <v>173</v>
      </c>
    </row>
    <row r="221" spans="2:51" s="10" customFormat="1" ht="22.5" customHeight="1">
      <c r="B221" s="161"/>
      <c r="C221" s="162"/>
      <c r="D221" s="162"/>
      <c r="E221" s="163" t="s">
        <v>3</v>
      </c>
      <c r="F221" s="261" t="s">
        <v>255</v>
      </c>
      <c r="G221" s="260"/>
      <c r="H221" s="260"/>
      <c r="I221" s="260"/>
      <c r="J221" s="162"/>
      <c r="K221" s="164">
        <v>10.75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185</v>
      </c>
      <c r="AU221" s="168" t="s">
        <v>93</v>
      </c>
      <c r="AV221" s="10" t="s">
        <v>93</v>
      </c>
      <c r="AW221" s="10" t="s">
        <v>32</v>
      </c>
      <c r="AX221" s="10" t="s">
        <v>74</v>
      </c>
      <c r="AY221" s="168" t="s">
        <v>173</v>
      </c>
    </row>
    <row r="222" spans="2:51" s="10" customFormat="1" ht="22.5" customHeight="1">
      <c r="B222" s="161"/>
      <c r="C222" s="162"/>
      <c r="D222" s="162"/>
      <c r="E222" s="163" t="s">
        <v>3</v>
      </c>
      <c r="F222" s="261" t="s">
        <v>256</v>
      </c>
      <c r="G222" s="260"/>
      <c r="H222" s="260"/>
      <c r="I222" s="260"/>
      <c r="J222" s="162"/>
      <c r="K222" s="164">
        <v>129.789</v>
      </c>
      <c r="L222" s="162"/>
      <c r="M222" s="162"/>
      <c r="N222" s="162"/>
      <c r="O222" s="162"/>
      <c r="P222" s="162"/>
      <c r="Q222" s="162"/>
      <c r="R222" s="165"/>
      <c r="T222" s="166"/>
      <c r="U222" s="162"/>
      <c r="V222" s="162"/>
      <c r="W222" s="162"/>
      <c r="X222" s="162"/>
      <c r="Y222" s="162"/>
      <c r="Z222" s="162"/>
      <c r="AA222" s="167"/>
      <c r="AT222" s="168" t="s">
        <v>185</v>
      </c>
      <c r="AU222" s="168" t="s">
        <v>93</v>
      </c>
      <c r="AV222" s="10" t="s">
        <v>93</v>
      </c>
      <c r="AW222" s="10" t="s">
        <v>32</v>
      </c>
      <c r="AX222" s="10" t="s">
        <v>74</v>
      </c>
      <c r="AY222" s="168" t="s">
        <v>173</v>
      </c>
    </row>
    <row r="223" spans="2:51" s="10" customFormat="1" ht="22.5" customHeight="1">
      <c r="B223" s="161"/>
      <c r="C223" s="162"/>
      <c r="D223" s="162"/>
      <c r="E223" s="163" t="s">
        <v>3</v>
      </c>
      <c r="F223" s="261" t="s">
        <v>257</v>
      </c>
      <c r="G223" s="260"/>
      <c r="H223" s="260"/>
      <c r="I223" s="260"/>
      <c r="J223" s="162"/>
      <c r="K223" s="164">
        <v>25.375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185</v>
      </c>
      <c r="AU223" s="168" t="s">
        <v>93</v>
      </c>
      <c r="AV223" s="10" t="s">
        <v>93</v>
      </c>
      <c r="AW223" s="10" t="s">
        <v>32</v>
      </c>
      <c r="AX223" s="10" t="s">
        <v>81</v>
      </c>
      <c r="AY223" s="168" t="s">
        <v>173</v>
      </c>
    </row>
    <row r="224" spans="2:65" s="1" customFormat="1" ht="31.5" customHeight="1">
      <c r="B224" s="125"/>
      <c r="C224" s="154" t="s">
        <v>258</v>
      </c>
      <c r="D224" s="154" t="s">
        <v>174</v>
      </c>
      <c r="E224" s="155" t="s">
        <v>259</v>
      </c>
      <c r="F224" s="255" t="s">
        <v>260</v>
      </c>
      <c r="G224" s="256"/>
      <c r="H224" s="256"/>
      <c r="I224" s="256"/>
      <c r="J224" s="156" t="s">
        <v>209</v>
      </c>
      <c r="K224" s="157">
        <v>105.001</v>
      </c>
      <c r="L224" s="257">
        <v>0</v>
      </c>
      <c r="M224" s="256"/>
      <c r="N224" s="258">
        <f>ROUND(L224*K224,2)</f>
        <v>0</v>
      </c>
      <c r="O224" s="256"/>
      <c r="P224" s="256"/>
      <c r="Q224" s="256"/>
      <c r="R224" s="127"/>
      <c r="T224" s="158" t="s">
        <v>3</v>
      </c>
      <c r="U224" s="42" t="s">
        <v>39</v>
      </c>
      <c r="V224" s="34"/>
      <c r="W224" s="159">
        <f>V224*K224</f>
        <v>0</v>
      </c>
      <c r="X224" s="159">
        <v>0.41082</v>
      </c>
      <c r="Y224" s="159">
        <f>X224*K224</f>
        <v>43.136510820000005</v>
      </c>
      <c r="Z224" s="159">
        <v>0</v>
      </c>
      <c r="AA224" s="160">
        <f>Z224*K224</f>
        <v>0</v>
      </c>
      <c r="AR224" s="16" t="s">
        <v>178</v>
      </c>
      <c r="AT224" s="16" t="s">
        <v>174</v>
      </c>
      <c r="AU224" s="16" t="s">
        <v>93</v>
      </c>
      <c r="AY224" s="16" t="s">
        <v>173</v>
      </c>
      <c r="BE224" s="100">
        <f>IF(U224="základní",N224,0)</f>
        <v>0</v>
      </c>
      <c r="BF224" s="100">
        <f>IF(U224="snížená",N224,0)</f>
        <v>0</v>
      </c>
      <c r="BG224" s="100">
        <f>IF(U224="zákl. přenesená",N224,0)</f>
        <v>0</v>
      </c>
      <c r="BH224" s="100">
        <f>IF(U224="sníž. přenesená",N224,0)</f>
        <v>0</v>
      </c>
      <c r="BI224" s="100">
        <f>IF(U224="nulová",N224,0)</f>
        <v>0</v>
      </c>
      <c r="BJ224" s="16" t="s">
        <v>81</v>
      </c>
      <c r="BK224" s="100">
        <f>ROUND(L224*K224,2)</f>
        <v>0</v>
      </c>
      <c r="BL224" s="16" t="s">
        <v>178</v>
      </c>
      <c r="BM224" s="16" t="s">
        <v>261</v>
      </c>
    </row>
    <row r="225" spans="2:51" s="10" customFormat="1" ht="22.5" customHeight="1">
      <c r="B225" s="161"/>
      <c r="C225" s="162"/>
      <c r="D225" s="162"/>
      <c r="E225" s="163" t="s">
        <v>3</v>
      </c>
      <c r="F225" s="259" t="s">
        <v>211</v>
      </c>
      <c r="G225" s="260"/>
      <c r="H225" s="260"/>
      <c r="I225" s="260"/>
      <c r="J225" s="162"/>
      <c r="K225" s="164">
        <v>89.163</v>
      </c>
      <c r="L225" s="162"/>
      <c r="M225" s="162"/>
      <c r="N225" s="162"/>
      <c r="O225" s="162"/>
      <c r="P225" s="162"/>
      <c r="Q225" s="162"/>
      <c r="R225" s="165"/>
      <c r="T225" s="166"/>
      <c r="U225" s="162"/>
      <c r="V225" s="162"/>
      <c r="W225" s="162"/>
      <c r="X225" s="162"/>
      <c r="Y225" s="162"/>
      <c r="Z225" s="162"/>
      <c r="AA225" s="167"/>
      <c r="AT225" s="168" t="s">
        <v>185</v>
      </c>
      <c r="AU225" s="168" t="s">
        <v>93</v>
      </c>
      <c r="AV225" s="10" t="s">
        <v>93</v>
      </c>
      <c r="AW225" s="10" t="s">
        <v>32</v>
      </c>
      <c r="AX225" s="10" t="s">
        <v>74</v>
      </c>
      <c r="AY225" s="168" t="s">
        <v>173</v>
      </c>
    </row>
    <row r="226" spans="2:51" s="10" customFormat="1" ht="22.5" customHeight="1">
      <c r="B226" s="161"/>
      <c r="C226" s="162"/>
      <c r="D226" s="162"/>
      <c r="E226" s="163" t="s">
        <v>3</v>
      </c>
      <c r="F226" s="261" t="s">
        <v>262</v>
      </c>
      <c r="G226" s="260"/>
      <c r="H226" s="260"/>
      <c r="I226" s="260"/>
      <c r="J226" s="162"/>
      <c r="K226" s="164">
        <v>15.838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185</v>
      </c>
      <c r="AU226" s="168" t="s">
        <v>93</v>
      </c>
      <c r="AV226" s="10" t="s">
        <v>93</v>
      </c>
      <c r="AW226" s="10" t="s">
        <v>32</v>
      </c>
      <c r="AX226" s="10" t="s">
        <v>74</v>
      </c>
      <c r="AY226" s="168" t="s">
        <v>173</v>
      </c>
    </row>
    <row r="227" spans="2:51" s="11" customFormat="1" ht="22.5" customHeight="1">
      <c r="B227" s="169"/>
      <c r="C227" s="170"/>
      <c r="D227" s="170"/>
      <c r="E227" s="171" t="s">
        <v>3</v>
      </c>
      <c r="F227" s="262" t="s">
        <v>187</v>
      </c>
      <c r="G227" s="263"/>
      <c r="H227" s="263"/>
      <c r="I227" s="263"/>
      <c r="J227" s="170"/>
      <c r="K227" s="172">
        <v>105.001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185</v>
      </c>
      <c r="AU227" s="176" t="s">
        <v>93</v>
      </c>
      <c r="AV227" s="11" t="s">
        <v>178</v>
      </c>
      <c r="AW227" s="11" t="s">
        <v>32</v>
      </c>
      <c r="AX227" s="11" t="s">
        <v>81</v>
      </c>
      <c r="AY227" s="176" t="s">
        <v>173</v>
      </c>
    </row>
    <row r="228" spans="2:65" s="1" customFormat="1" ht="31.5" customHeight="1">
      <c r="B228" s="125"/>
      <c r="C228" s="154" t="s">
        <v>263</v>
      </c>
      <c r="D228" s="154" t="s">
        <v>174</v>
      </c>
      <c r="E228" s="155" t="s">
        <v>264</v>
      </c>
      <c r="F228" s="255" t="s">
        <v>265</v>
      </c>
      <c r="G228" s="256"/>
      <c r="H228" s="256"/>
      <c r="I228" s="256"/>
      <c r="J228" s="156" t="s">
        <v>191</v>
      </c>
      <c r="K228" s="157">
        <v>5.04</v>
      </c>
      <c r="L228" s="257">
        <v>0</v>
      </c>
      <c r="M228" s="256"/>
      <c r="N228" s="258">
        <f>ROUND(L228*K228,2)</f>
        <v>0</v>
      </c>
      <c r="O228" s="256"/>
      <c r="P228" s="256"/>
      <c r="Q228" s="256"/>
      <c r="R228" s="127"/>
      <c r="T228" s="158" t="s">
        <v>3</v>
      </c>
      <c r="U228" s="42" t="s">
        <v>39</v>
      </c>
      <c r="V228" s="34"/>
      <c r="W228" s="159">
        <f>V228*K228</f>
        <v>0</v>
      </c>
      <c r="X228" s="159">
        <v>2.45329</v>
      </c>
      <c r="Y228" s="159">
        <f>X228*K228</f>
        <v>12.3645816</v>
      </c>
      <c r="Z228" s="159">
        <v>0</v>
      </c>
      <c r="AA228" s="160">
        <f>Z228*K228</f>
        <v>0</v>
      </c>
      <c r="AR228" s="16" t="s">
        <v>178</v>
      </c>
      <c r="AT228" s="16" t="s">
        <v>174</v>
      </c>
      <c r="AU228" s="16" t="s">
        <v>93</v>
      </c>
      <c r="AY228" s="16" t="s">
        <v>173</v>
      </c>
      <c r="BE228" s="100">
        <f>IF(U228="základní",N228,0)</f>
        <v>0</v>
      </c>
      <c r="BF228" s="100">
        <f>IF(U228="snížená",N228,0)</f>
        <v>0</v>
      </c>
      <c r="BG228" s="100">
        <f>IF(U228="zákl. přenesená",N228,0)</f>
        <v>0</v>
      </c>
      <c r="BH228" s="100">
        <f>IF(U228="sníž. přenesená",N228,0)</f>
        <v>0</v>
      </c>
      <c r="BI228" s="100">
        <f>IF(U228="nulová",N228,0)</f>
        <v>0</v>
      </c>
      <c r="BJ228" s="16" t="s">
        <v>81</v>
      </c>
      <c r="BK228" s="100">
        <f>ROUND(L228*K228,2)</f>
        <v>0</v>
      </c>
      <c r="BL228" s="16" t="s">
        <v>178</v>
      </c>
      <c r="BM228" s="16" t="s">
        <v>266</v>
      </c>
    </row>
    <row r="229" spans="2:51" s="10" customFormat="1" ht="22.5" customHeight="1">
      <c r="B229" s="161"/>
      <c r="C229" s="162"/>
      <c r="D229" s="162"/>
      <c r="E229" s="163" t="s">
        <v>3</v>
      </c>
      <c r="F229" s="259" t="s">
        <v>267</v>
      </c>
      <c r="G229" s="260"/>
      <c r="H229" s="260"/>
      <c r="I229" s="260"/>
      <c r="J229" s="162"/>
      <c r="K229" s="164">
        <v>5.04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185</v>
      </c>
      <c r="AU229" s="168" t="s">
        <v>93</v>
      </c>
      <c r="AV229" s="10" t="s">
        <v>93</v>
      </c>
      <c r="AW229" s="10" t="s">
        <v>32</v>
      </c>
      <c r="AX229" s="10" t="s">
        <v>74</v>
      </c>
      <c r="AY229" s="168" t="s">
        <v>173</v>
      </c>
    </row>
    <row r="230" spans="2:51" s="11" customFormat="1" ht="22.5" customHeight="1">
      <c r="B230" s="169"/>
      <c r="C230" s="170"/>
      <c r="D230" s="170"/>
      <c r="E230" s="171" t="s">
        <v>3</v>
      </c>
      <c r="F230" s="262" t="s">
        <v>187</v>
      </c>
      <c r="G230" s="263"/>
      <c r="H230" s="263"/>
      <c r="I230" s="263"/>
      <c r="J230" s="170"/>
      <c r="K230" s="172">
        <v>5.04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185</v>
      </c>
      <c r="AU230" s="176" t="s">
        <v>93</v>
      </c>
      <c r="AV230" s="11" t="s">
        <v>178</v>
      </c>
      <c r="AW230" s="11" t="s">
        <v>32</v>
      </c>
      <c r="AX230" s="11" t="s">
        <v>81</v>
      </c>
      <c r="AY230" s="176" t="s">
        <v>173</v>
      </c>
    </row>
    <row r="231" spans="2:65" s="1" customFormat="1" ht="57" customHeight="1">
      <c r="B231" s="125"/>
      <c r="C231" s="154" t="s">
        <v>268</v>
      </c>
      <c r="D231" s="154" t="s">
        <v>174</v>
      </c>
      <c r="E231" s="155" t="s">
        <v>269</v>
      </c>
      <c r="F231" s="255" t="s">
        <v>270</v>
      </c>
      <c r="G231" s="256"/>
      <c r="H231" s="256"/>
      <c r="I231" s="256"/>
      <c r="J231" s="156" t="s">
        <v>191</v>
      </c>
      <c r="K231" s="157">
        <v>19.5</v>
      </c>
      <c r="L231" s="257">
        <v>0</v>
      </c>
      <c r="M231" s="256"/>
      <c r="N231" s="258">
        <f>ROUND(L231*K231,2)</f>
        <v>0</v>
      </c>
      <c r="O231" s="256"/>
      <c r="P231" s="256"/>
      <c r="Q231" s="256"/>
      <c r="R231" s="127"/>
      <c r="T231" s="158" t="s">
        <v>3</v>
      </c>
      <c r="U231" s="42" t="s">
        <v>39</v>
      </c>
      <c r="V231" s="34"/>
      <c r="W231" s="159">
        <f>V231*K231</f>
        <v>0</v>
      </c>
      <c r="X231" s="159">
        <v>2.45329</v>
      </c>
      <c r="Y231" s="159">
        <f>X231*K231</f>
        <v>47.839155</v>
      </c>
      <c r="Z231" s="159">
        <v>0</v>
      </c>
      <c r="AA231" s="160">
        <f>Z231*K231</f>
        <v>0</v>
      </c>
      <c r="AR231" s="16" t="s">
        <v>178</v>
      </c>
      <c r="AT231" s="16" t="s">
        <v>174</v>
      </c>
      <c r="AU231" s="16" t="s">
        <v>93</v>
      </c>
      <c r="AY231" s="16" t="s">
        <v>173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6" t="s">
        <v>81</v>
      </c>
      <c r="BK231" s="100">
        <f>ROUND(L231*K231,2)</f>
        <v>0</v>
      </c>
      <c r="BL231" s="16" t="s">
        <v>178</v>
      </c>
      <c r="BM231" s="16" t="s">
        <v>271</v>
      </c>
    </row>
    <row r="232" spans="2:51" s="10" customFormat="1" ht="22.5" customHeight="1">
      <c r="B232" s="161"/>
      <c r="C232" s="162"/>
      <c r="D232" s="162"/>
      <c r="E232" s="163" t="s">
        <v>3</v>
      </c>
      <c r="F232" s="259" t="s">
        <v>272</v>
      </c>
      <c r="G232" s="260"/>
      <c r="H232" s="260"/>
      <c r="I232" s="260"/>
      <c r="J232" s="162"/>
      <c r="K232" s="164">
        <v>19.5</v>
      </c>
      <c r="L232" s="162"/>
      <c r="M232" s="162"/>
      <c r="N232" s="162"/>
      <c r="O232" s="162"/>
      <c r="P232" s="162"/>
      <c r="Q232" s="162"/>
      <c r="R232" s="165"/>
      <c r="T232" s="166"/>
      <c r="U232" s="162"/>
      <c r="V232" s="162"/>
      <c r="W232" s="162"/>
      <c r="X232" s="162"/>
      <c r="Y232" s="162"/>
      <c r="Z232" s="162"/>
      <c r="AA232" s="167"/>
      <c r="AT232" s="168" t="s">
        <v>185</v>
      </c>
      <c r="AU232" s="168" t="s">
        <v>93</v>
      </c>
      <c r="AV232" s="10" t="s">
        <v>93</v>
      </c>
      <c r="AW232" s="10" t="s">
        <v>32</v>
      </c>
      <c r="AX232" s="10" t="s">
        <v>74</v>
      </c>
      <c r="AY232" s="168" t="s">
        <v>173</v>
      </c>
    </row>
    <row r="233" spans="2:51" s="11" customFormat="1" ht="22.5" customHeight="1">
      <c r="B233" s="169"/>
      <c r="C233" s="170"/>
      <c r="D233" s="170"/>
      <c r="E233" s="171" t="s">
        <v>3</v>
      </c>
      <c r="F233" s="262" t="s">
        <v>187</v>
      </c>
      <c r="G233" s="263"/>
      <c r="H233" s="263"/>
      <c r="I233" s="263"/>
      <c r="J233" s="170"/>
      <c r="K233" s="172">
        <v>19.5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185</v>
      </c>
      <c r="AU233" s="176" t="s">
        <v>93</v>
      </c>
      <c r="AV233" s="11" t="s">
        <v>178</v>
      </c>
      <c r="AW233" s="11" t="s">
        <v>32</v>
      </c>
      <c r="AX233" s="11" t="s">
        <v>81</v>
      </c>
      <c r="AY233" s="176" t="s">
        <v>173</v>
      </c>
    </row>
    <row r="234" spans="2:65" s="1" customFormat="1" ht="57" customHeight="1">
      <c r="B234" s="125"/>
      <c r="C234" s="154" t="s">
        <v>9</v>
      </c>
      <c r="D234" s="154" t="s">
        <v>174</v>
      </c>
      <c r="E234" s="155" t="s">
        <v>273</v>
      </c>
      <c r="F234" s="255" t="s">
        <v>274</v>
      </c>
      <c r="G234" s="256"/>
      <c r="H234" s="256"/>
      <c r="I234" s="256"/>
      <c r="J234" s="156" t="s">
        <v>275</v>
      </c>
      <c r="K234" s="157">
        <v>1.105</v>
      </c>
      <c r="L234" s="257">
        <v>0</v>
      </c>
      <c r="M234" s="256"/>
      <c r="N234" s="258">
        <f>ROUND(L234*K234,2)</f>
        <v>0</v>
      </c>
      <c r="O234" s="256"/>
      <c r="P234" s="256"/>
      <c r="Q234" s="256"/>
      <c r="R234" s="127"/>
      <c r="T234" s="158" t="s">
        <v>3</v>
      </c>
      <c r="U234" s="42" t="s">
        <v>39</v>
      </c>
      <c r="V234" s="34"/>
      <c r="W234" s="159">
        <f>V234*K234</f>
        <v>0</v>
      </c>
      <c r="X234" s="159">
        <v>1.09</v>
      </c>
      <c r="Y234" s="159">
        <f>X234*K234</f>
        <v>1.20445</v>
      </c>
      <c r="Z234" s="159">
        <v>0</v>
      </c>
      <c r="AA234" s="160">
        <f>Z234*K234</f>
        <v>0</v>
      </c>
      <c r="AR234" s="16" t="s">
        <v>178</v>
      </c>
      <c r="AT234" s="16" t="s">
        <v>174</v>
      </c>
      <c r="AU234" s="16" t="s">
        <v>93</v>
      </c>
      <c r="AY234" s="16" t="s">
        <v>173</v>
      </c>
      <c r="BE234" s="100">
        <f>IF(U234="základní",N234,0)</f>
        <v>0</v>
      </c>
      <c r="BF234" s="100">
        <f>IF(U234="snížená",N234,0)</f>
        <v>0</v>
      </c>
      <c r="BG234" s="100">
        <f>IF(U234="zákl. přenesená",N234,0)</f>
        <v>0</v>
      </c>
      <c r="BH234" s="100">
        <f>IF(U234="sníž. přenesená",N234,0)</f>
        <v>0</v>
      </c>
      <c r="BI234" s="100">
        <f>IF(U234="nulová",N234,0)</f>
        <v>0</v>
      </c>
      <c r="BJ234" s="16" t="s">
        <v>81</v>
      </c>
      <c r="BK234" s="100">
        <f>ROUND(L234*K234,2)</f>
        <v>0</v>
      </c>
      <c r="BL234" s="16" t="s">
        <v>178</v>
      </c>
      <c r="BM234" s="16" t="s">
        <v>276</v>
      </c>
    </row>
    <row r="235" spans="2:51" s="10" customFormat="1" ht="31.5" customHeight="1">
      <c r="B235" s="161"/>
      <c r="C235" s="162"/>
      <c r="D235" s="162"/>
      <c r="E235" s="163" t="s">
        <v>3</v>
      </c>
      <c r="F235" s="259" t="s">
        <v>277</v>
      </c>
      <c r="G235" s="260"/>
      <c r="H235" s="260"/>
      <c r="I235" s="260"/>
      <c r="J235" s="162"/>
      <c r="K235" s="164">
        <v>0.159</v>
      </c>
      <c r="L235" s="162"/>
      <c r="M235" s="162"/>
      <c r="N235" s="162"/>
      <c r="O235" s="162"/>
      <c r="P235" s="162"/>
      <c r="Q235" s="162"/>
      <c r="R235" s="165"/>
      <c r="T235" s="166"/>
      <c r="U235" s="162"/>
      <c r="V235" s="162"/>
      <c r="W235" s="162"/>
      <c r="X235" s="162"/>
      <c r="Y235" s="162"/>
      <c r="Z235" s="162"/>
      <c r="AA235" s="167"/>
      <c r="AT235" s="168" t="s">
        <v>185</v>
      </c>
      <c r="AU235" s="168" t="s">
        <v>93</v>
      </c>
      <c r="AV235" s="10" t="s">
        <v>93</v>
      </c>
      <c r="AW235" s="10" t="s">
        <v>32</v>
      </c>
      <c r="AX235" s="10" t="s">
        <v>74</v>
      </c>
      <c r="AY235" s="168" t="s">
        <v>173</v>
      </c>
    </row>
    <row r="236" spans="2:51" s="10" customFormat="1" ht="22.5" customHeight="1">
      <c r="B236" s="161"/>
      <c r="C236" s="162"/>
      <c r="D236" s="162"/>
      <c r="E236" s="163" t="s">
        <v>3</v>
      </c>
      <c r="F236" s="261" t="s">
        <v>278</v>
      </c>
      <c r="G236" s="260"/>
      <c r="H236" s="260"/>
      <c r="I236" s="260"/>
      <c r="J236" s="162"/>
      <c r="K236" s="164">
        <v>0.946</v>
      </c>
      <c r="L236" s="162"/>
      <c r="M236" s="162"/>
      <c r="N236" s="162"/>
      <c r="O236" s="162"/>
      <c r="P236" s="162"/>
      <c r="Q236" s="162"/>
      <c r="R236" s="165"/>
      <c r="T236" s="166"/>
      <c r="U236" s="162"/>
      <c r="V236" s="162"/>
      <c r="W236" s="162"/>
      <c r="X236" s="162"/>
      <c r="Y236" s="162"/>
      <c r="Z236" s="162"/>
      <c r="AA236" s="167"/>
      <c r="AT236" s="168" t="s">
        <v>185</v>
      </c>
      <c r="AU236" s="168" t="s">
        <v>93</v>
      </c>
      <c r="AV236" s="10" t="s">
        <v>93</v>
      </c>
      <c r="AW236" s="10" t="s">
        <v>32</v>
      </c>
      <c r="AX236" s="10" t="s">
        <v>74</v>
      </c>
      <c r="AY236" s="168" t="s">
        <v>173</v>
      </c>
    </row>
    <row r="237" spans="2:51" s="11" customFormat="1" ht="22.5" customHeight="1">
      <c r="B237" s="169"/>
      <c r="C237" s="170"/>
      <c r="D237" s="170"/>
      <c r="E237" s="171" t="s">
        <v>3</v>
      </c>
      <c r="F237" s="262" t="s">
        <v>187</v>
      </c>
      <c r="G237" s="263"/>
      <c r="H237" s="263"/>
      <c r="I237" s="263"/>
      <c r="J237" s="170"/>
      <c r="K237" s="172">
        <v>1.105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185</v>
      </c>
      <c r="AU237" s="176" t="s">
        <v>93</v>
      </c>
      <c r="AV237" s="11" t="s">
        <v>178</v>
      </c>
      <c r="AW237" s="11" t="s">
        <v>32</v>
      </c>
      <c r="AX237" s="11" t="s">
        <v>81</v>
      </c>
      <c r="AY237" s="176" t="s">
        <v>173</v>
      </c>
    </row>
    <row r="238" spans="2:65" s="1" customFormat="1" ht="31.5" customHeight="1">
      <c r="B238" s="125"/>
      <c r="C238" s="154" t="s">
        <v>279</v>
      </c>
      <c r="D238" s="154" t="s">
        <v>174</v>
      </c>
      <c r="E238" s="155" t="s">
        <v>280</v>
      </c>
      <c r="F238" s="255" t="s">
        <v>281</v>
      </c>
      <c r="G238" s="256"/>
      <c r="H238" s="256"/>
      <c r="I238" s="256"/>
      <c r="J238" s="156" t="s">
        <v>191</v>
      </c>
      <c r="K238" s="157">
        <v>44.941</v>
      </c>
      <c r="L238" s="257">
        <v>0</v>
      </c>
      <c r="M238" s="256"/>
      <c r="N238" s="258">
        <f>ROUND(L238*K238,2)</f>
        <v>0</v>
      </c>
      <c r="O238" s="256"/>
      <c r="P238" s="256"/>
      <c r="Q238" s="256"/>
      <c r="R238" s="127"/>
      <c r="T238" s="158" t="s">
        <v>3</v>
      </c>
      <c r="U238" s="42" t="s">
        <v>39</v>
      </c>
      <c r="V238" s="34"/>
      <c r="W238" s="159">
        <f>V238*K238</f>
        <v>0</v>
      </c>
      <c r="X238" s="159">
        <v>2.45329</v>
      </c>
      <c r="Y238" s="159">
        <f>X238*K238</f>
        <v>110.25330589000001</v>
      </c>
      <c r="Z238" s="159">
        <v>0</v>
      </c>
      <c r="AA238" s="160">
        <f>Z238*K238</f>
        <v>0</v>
      </c>
      <c r="AR238" s="16" t="s">
        <v>178</v>
      </c>
      <c r="AT238" s="16" t="s">
        <v>174</v>
      </c>
      <c r="AU238" s="16" t="s">
        <v>93</v>
      </c>
      <c r="AY238" s="16" t="s">
        <v>173</v>
      </c>
      <c r="BE238" s="100">
        <f>IF(U238="základní",N238,0)</f>
        <v>0</v>
      </c>
      <c r="BF238" s="100">
        <f>IF(U238="snížená",N238,0)</f>
        <v>0</v>
      </c>
      <c r="BG238" s="100">
        <f>IF(U238="zákl. přenesená",N238,0)</f>
        <v>0</v>
      </c>
      <c r="BH238" s="100">
        <f>IF(U238="sníž. přenesená",N238,0)</f>
        <v>0</v>
      </c>
      <c r="BI238" s="100">
        <f>IF(U238="nulová",N238,0)</f>
        <v>0</v>
      </c>
      <c r="BJ238" s="16" t="s">
        <v>81</v>
      </c>
      <c r="BK238" s="100">
        <f>ROUND(L238*K238,2)</f>
        <v>0</v>
      </c>
      <c r="BL238" s="16" t="s">
        <v>178</v>
      </c>
      <c r="BM238" s="16" t="s">
        <v>282</v>
      </c>
    </row>
    <row r="239" spans="2:51" s="10" customFormat="1" ht="22.5" customHeight="1">
      <c r="B239" s="161"/>
      <c r="C239" s="162"/>
      <c r="D239" s="162"/>
      <c r="E239" s="163" t="s">
        <v>3</v>
      </c>
      <c r="F239" s="259" t="s">
        <v>283</v>
      </c>
      <c r="G239" s="260"/>
      <c r="H239" s="260"/>
      <c r="I239" s="260"/>
      <c r="J239" s="162"/>
      <c r="K239" s="164">
        <v>3.444</v>
      </c>
      <c r="L239" s="162"/>
      <c r="M239" s="162"/>
      <c r="N239" s="162"/>
      <c r="O239" s="162"/>
      <c r="P239" s="162"/>
      <c r="Q239" s="162"/>
      <c r="R239" s="165"/>
      <c r="T239" s="166"/>
      <c r="U239" s="162"/>
      <c r="V239" s="162"/>
      <c r="W239" s="162"/>
      <c r="X239" s="162"/>
      <c r="Y239" s="162"/>
      <c r="Z239" s="162"/>
      <c r="AA239" s="167"/>
      <c r="AT239" s="168" t="s">
        <v>185</v>
      </c>
      <c r="AU239" s="168" t="s">
        <v>93</v>
      </c>
      <c r="AV239" s="10" t="s">
        <v>93</v>
      </c>
      <c r="AW239" s="10" t="s">
        <v>32</v>
      </c>
      <c r="AX239" s="10" t="s">
        <v>74</v>
      </c>
      <c r="AY239" s="168" t="s">
        <v>173</v>
      </c>
    </row>
    <row r="240" spans="2:51" s="10" customFormat="1" ht="22.5" customHeight="1">
      <c r="B240" s="161"/>
      <c r="C240" s="162"/>
      <c r="D240" s="162"/>
      <c r="E240" s="163" t="s">
        <v>3</v>
      </c>
      <c r="F240" s="261" t="s">
        <v>284</v>
      </c>
      <c r="G240" s="260"/>
      <c r="H240" s="260"/>
      <c r="I240" s="260"/>
      <c r="J240" s="162"/>
      <c r="K240" s="164">
        <v>9.792</v>
      </c>
      <c r="L240" s="162"/>
      <c r="M240" s="162"/>
      <c r="N240" s="162"/>
      <c r="O240" s="162"/>
      <c r="P240" s="162"/>
      <c r="Q240" s="162"/>
      <c r="R240" s="165"/>
      <c r="T240" s="166"/>
      <c r="U240" s="162"/>
      <c r="V240" s="162"/>
      <c r="W240" s="162"/>
      <c r="X240" s="162"/>
      <c r="Y240" s="162"/>
      <c r="Z240" s="162"/>
      <c r="AA240" s="167"/>
      <c r="AT240" s="168" t="s">
        <v>185</v>
      </c>
      <c r="AU240" s="168" t="s">
        <v>93</v>
      </c>
      <c r="AV240" s="10" t="s">
        <v>93</v>
      </c>
      <c r="AW240" s="10" t="s">
        <v>32</v>
      </c>
      <c r="AX240" s="10" t="s">
        <v>74</v>
      </c>
      <c r="AY240" s="168" t="s">
        <v>173</v>
      </c>
    </row>
    <row r="241" spans="2:51" s="10" customFormat="1" ht="22.5" customHeight="1">
      <c r="B241" s="161"/>
      <c r="C241" s="162"/>
      <c r="D241" s="162"/>
      <c r="E241" s="163" t="s">
        <v>3</v>
      </c>
      <c r="F241" s="261" t="s">
        <v>285</v>
      </c>
      <c r="G241" s="260"/>
      <c r="H241" s="260"/>
      <c r="I241" s="260"/>
      <c r="J241" s="162"/>
      <c r="K241" s="164">
        <v>5.78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185</v>
      </c>
      <c r="AU241" s="168" t="s">
        <v>93</v>
      </c>
      <c r="AV241" s="10" t="s">
        <v>93</v>
      </c>
      <c r="AW241" s="10" t="s">
        <v>32</v>
      </c>
      <c r="AX241" s="10" t="s">
        <v>74</v>
      </c>
      <c r="AY241" s="168" t="s">
        <v>173</v>
      </c>
    </row>
    <row r="242" spans="2:51" s="10" customFormat="1" ht="22.5" customHeight="1">
      <c r="B242" s="161"/>
      <c r="C242" s="162"/>
      <c r="D242" s="162"/>
      <c r="E242" s="163" t="s">
        <v>3</v>
      </c>
      <c r="F242" s="261" t="s">
        <v>286</v>
      </c>
      <c r="G242" s="260"/>
      <c r="H242" s="260"/>
      <c r="I242" s="260"/>
      <c r="J242" s="162"/>
      <c r="K242" s="164">
        <v>25.925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185</v>
      </c>
      <c r="AU242" s="168" t="s">
        <v>93</v>
      </c>
      <c r="AV242" s="10" t="s">
        <v>93</v>
      </c>
      <c r="AW242" s="10" t="s">
        <v>32</v>
      </c>
      <c r="AX242" s="10" t="s">
        <v>74</v>
      </c>
      <c r="AY242" s="168" t="s">
        <v>173</v>
      </c>
    </row>
    <row r="243" spans="2:51" s="11" customFormat="1" ht="22.5" customHeight="1">
      <c r="B243" s="169"/>
      <c r="C243" s="170"/>
      <c r="D243" s="170"/>
      <c r="E243" s="171" t="s">
        <v>3</v>
      </c>
      <c r="F243" s="262" t="s">
        <v>187</v>
      </c>
      <c r="G243" s="263"/>
      <c r="H243" s="263"/>
      <c r="I243" s="263"/>
      <c r="J243" s="170"/>
      <c r="K243" s="172">
        <v>44.941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185</v>
      </c>
      <c r="AU243" s="176" t="s">
        <v>93</v>
      </c>
      <c r="AV243" s="11" t="s">
        <v>178</v>
      </c>
      <c r="AW243" s="11" t="s">
        <v>32</v>
      </c>
      <c r="AX243" s="11" t="s">
        <v>81</v>
      </c>
      <c r="AY243" s="176" t="s">
        <v>173</v>
      </c>
    </row>
    <row r="244" spans="2:65" s="1" customFormat="1" ht="44.25" customHeight="1">
      <c r="B244" s="125"/>
      <c r="C244" s="154" t="s">
        <v>287</v>
      </c>
      <c r="D244" s="154" t="s">
        <v>174</v>
      </c>
      <c r="E244" s="155" t="s">
        <v>288</v>
      </c>
      <c r="F244" s="255" t="s">
        <v>289</v>
      </c>
      <c r="G244" s="256"/>
      <c r="H244" s="256"/>
      <c r="I244" s="256"/>
      <c r="J244" s="156" t="s">
        <v>209</v>
      </c>
      <c r="K244" s="157">
        <v>162.028</v>
      </c>
      <c r="L244" s="257">
        <v>0</v>
      </c>
      <c r="M244" s="256"/>
      <c r="N244" s="258">
        <f>ROUND(L244*K244,2)</f>
        <v>0</v>
      </c>
      <c r="O244" s="256"/>
      <c r="P244" s="256"/>
      <c r="Q244" s="256"/>
      <c r="R244" s="127"/>
      <c r="T244" s="158" t="s">
        <v>3</v>
      </c>
      <c r="U244" s="42" t="s">
        <v>39</v>
      </c>
      <c r="V244" s="34"/>
      <c r="W244" s="159">
        <f>V244*K244</f>
        <v>0</v>
      </c>
      <c r="X244" s="159">
        <v>0.10031</v>
      </c>
      <c r="Y244" s="159">
        <f>X244*K244</f>
        <v>16.25302868</v>
      </c>
      <c r="Z244" s="159">
        <v>0</v>
      </c>
      <c r="AA244" s="160">
        <f>Z244*K244</f>
        <v>0</v>
      </c>
      <c r="AR244" s="16" t="s">
        <v>178</v>
      </c>
      <c r="AT244" s="16" t="s">
        <v>174</v>
      </c>
      <c r="AU244" s="16" t="s">
        <v>93</v>
      </c>
      <c r="AY244" s="16" t="s">
        <v>173</v>
      </c>
      <c r="BE244" s="100">
        <f>IF(U244="základní",N244,0)</f>
        <v>0</v>
      </c>
      <c r="BF244" s="100">
        <f>IF(U244="snížená",N244,0)</f>
        <v>0</v>
      </c>
      <c r="BG244" s="100">
        <f>IF(U244="zákl. přenesená",N244,0)</f>
        <v>0</v>
      </c>
      <c r="BH244" s="100">
        <f>IF(U244="sníž. přenesená",N244,0)</f>
        <v>0</v>
      </c>
      <c r="BI244" s="100">
        <f>IF(U244="nulová",N244,0)</f>
        <v>0</v>
      </c>
      <c r="BJ244" s="16" t="s">
        <v>81</v>
      </c>
      <c r="BK244" s="100">
        <f>ROUND(L244*K244,2)</f>
        <v>0</v>
      </c>
      <c r="BL244" s="16" t="s">
        <v>178</v>
      </c>
      <c r="BM244" s="16" t="s">
        <v>290</v>
      </c>
    </row>
    <row r="245" spans="2:51" s="10" customFormat="1" ht="22.5" customHeight="1">
      <c r="B245" s="161"/>
      <c r="C245" s="162"/>
      <c r="D245" s="162"/>
      <c r="E245" s="163" t="s">
        <v>3</v>
      </c>
      <c r="F245" s="259" t="s">
        <v>291</v>
      </c>
      <c r="G245" s="260"/>
      <c r="H245" s="260"/>
      <c r="I245" s="260"/>
      <c r="J245" s="162"/>
      <c r="K245" s="164">
        <v>75.29</v>
      </c>
      <c r="L245" s="162"/>
      <c r="M245" s="162"/>
      <c r="N245" s="162"/>
      <c r="O245" s="162"/>
      <c r="P245" s="162"/>
      <c r="Q245" s="162"/>
      <c r="R245" s="165"/>
      <c r="T245" s="166"/>
      <c r="U245" s="162"/>
      <c r="V245" s="162"/>
      <c r="W245" s="162"/>
      <c r="X245" s="162"/>
      <c r="Y245" s="162"/>
      <c r="Z245" s="162"/>
      <c r="AA245" s="167"/>
      <c r="AT245" s="168" t="s">
        <v>185</v>
      </c>
      <c r="AU245" s="168" t="s">
        <v>93</v>
      </c>
      <c r="AV245" s="10" t="s">
        <v>93</v>
      </c>
      <c r="AW245" s="10" t="s">
        <v>32</v>
      </c>
      <c r="AX245" s="10" t="s">
        <v>74</v>
      </c>
      <c r="AY245" s="168" t="s">
        <v>173</v>
      </c>
    </row>
    <row r="246" spans="2:51" s="10" customFormat="1" ht="22.5" customHeight="1">
      <c r="B246" s="161"/>
      <c r="C246" s="162"/>
      <c r="D246" s="162"/>
      <c r="E246" s="163" t="s">
        <v>3</v>
      </c>
      <c r="F246" s="261" t="s">
        <v>292</v>
      </c>
      <c r="G246" s="260"/>
      <c r="H246" s="260"/>
      <c r="I246" s="260"/>
      <c r="J246" s="162"/>
      <c r="K246" s="164">
        <v>13.125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185</v>
      </c>
      <c r="AU246" s="168" t="s">
        <v>93</v>
      </c>
      <c r="AV246" s="10" t="s">
        <v>93</v>
      </c>
      <c r="AW246" s="10" t="s">
        <v>32</v>
      </c>
      <c r="AX246" s="10" t="s">
        <v>74</v>
      </c>
      <c r="AY246" s="168" t="s">
        <v>173</v>
      </c>
    </row>
    <row r="247" spans="2:51" s="10" customFormat="1" ht="22.5" customHeight="1">
      <c r="B247" s="161"/>
      <c r="C247" s="162"/>
      <c r="D247" s="162"/>
      <c r="E247" s="163" t="s">
        <v>3</v>
      </c>
      <c r="F247" s="261" t="s">
        <v>293</v>
      </c>
      <c r="G247" s="260"/>
      <c r="H247" s="260"/>
      <c r="I247" s="260"/>
      <c r="J247" s="162"/>
      <c r="K247" s="164">
        <v>19.95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185</v>
      </c>
      <c r="AU247" s="168" t="s">
        <v>93</v>
      </c>
      <c r="AV247" s="10" t="s">
        <v>93</v>
      </c>
      <c r="AW247" s="10" t="s">
        <v>32</v>
      </c>
      <c r="AX247" s="10" t="s">
        <v>74</v>
      </c>
      <c r="AY247" s="168" t="s">
        <v>173</v>
      </c>
    </row>
    <row r="248" spans="2:51" s="10" customFormat="1" ht="22.5" customHeight="1">
      <c r="B248" s="161"/>
      <c r="C248" s="162"/>
      <c r="D248" s="162"/>
      <c r="E248" s="163" t="s">
        <v>3</v>
      </c>
      <c r="F248" s="261" t="s">
        <v>294</v>
      </c>
      <c r="G248" s="260"/>
      <c r="H248" s="260"/>
      <c r="I248" s="260"/>
      <c r="J248" s="162"/>
      <c r="K248" s="164">
        <v>44.303</v>
      </c>
      <c r="L248" s="162"/>
      <c r="M248" s="162"/>
      <c r="N248" s="162"/>
      <c r="O248" s="162"/>
      <c r="P248" s="162"/>
      <c r="Q248" s="162"/>
      <c r="R248" s="165"/>
      <c r="T248" s="166"/>
      <c r="U248" s="162"/>
      <c r="V248" s="162"/>
      <c r="W248" s="162"/>
      <c r="X248" s="162"/>
      <c r="Y248" s="162"/>
      <c r="Z248" s="162"/>
      <c r="AA248" s="167"/>
      <c r="AT248" s="168" t="s">
        <v>185</v>
      </c>
      <c r="AU248" s="168" t="s">
        <v>93</v>
      </c>
      <c r="AV248" s="10" t="s">
        <v>93</v>
      </c>
      <c r="AW248" s="10" t="s">
        <v>32</v>
      </c>
      <c r="AX248" s="10" t="s">
        <v>74</v>
      </c>
      <c r="AY248" s="168" t="s">
        <v>173</v>
      </c>
    </row>
    <row r="249" spans="2:51" s="10" customFormat="1" ht="22.5" customHeight="1">
      <c r="B249" s="161"/>
      <c r="C249" s="162"/>
      <c r="D249" s="162"/>
      <c r="E249" s="163" t="s">
        <v>3</v>
      </c>
      <c r="F249" s="261" t="s">
        <v>295</v>
      </c>
      <c r="G249" s="260"/>
      <c r="H249" s="260"/>
      <c r="I249" s="260"/>
      <c r="J249" s="162"/>
      <c r="K249" s="164">
        <v>9.36</v>
      </c>
      <c r="L249" s="162"/>
      <c r="M249" s="162"/>
      <c r="N249" s="162"/>
      <c r="O249" s="162"/>
      <c r="P249" s="162"/>
      <c r="Q249" s="162"/>
      <c r="R249" s="165"/>
      <c r="T249" s="166"/>
      <c r="U249" s="162"/>
      <c r="V249" s="162"/>
      <c r="W249" s="162"/>
      <c r="X249" s="162"/>
      <c r="Y249" s="162"/>
      <c r="Z249" s="162"/>
      <c r="AA249" s="167"/>
      <c r="AT249" s="168" t="s">
        <v>185</v>
      </c>
      <c r="AU249" s="168" t="s">
        <v>93</v>
      </c>
      <c r="AV249" s="10" t="s">
        <v>93</v>
      </c>
      <c r="AW249" s="10" t="s">
        <v>32</v>
      </c>
      <c r="AX249" s="10" t="s">
        <v>74</v>
      </c>
      <c r="AY249" s="168" t="s">
        <v>173</v>
      </c>
    </row>
    <row r="250" spans="2:51" s="11" customFormat="1" ht="22.5" customHeight="1">
      <c r="B250" s="169"/>
      <c r="C250" s="170"/>
      <c r="D250" s="170"/>
      <c r="E250" s="171" t="s">
        <v>3</v>
      </c>
      <c r="F250" s="262" t="s">
        <v>187</v>
      </c>
      <c r="G250" s="263"/>
      <c r="H250" s="263"/>
      <c r="I250" s="263"/>
      <c r="J250" s="170"/>
      <c r="K250" s="172">
        <v>162.028</v>
      </c>
      <c r="L250" s="170"/>
      <c r="M250" s="170"/>
      <c r="N250" s="170"/>
      <c r="O250" s="170"/>
      <c r="P250" s="170"/>
      <c r="Q250" s="170"/>
      <c r="R250" s="173"/>
      <c r="T250" s="174"/>
      <c r="U250" s="170"/>
      <c r="V250" s="170"/>
      <c r="W250" s="170"/>
      <c r="X250" s="170"/>
      <c r="Y250" s="170"/>
      <c r="Z250" s="170"/>
      <c r="AA250" s="175"/>
      <c r="AT250" s="176" t="s">
        <v>185</v>
      </c>
      <c r="AU250" s="176" t="s">
        <v>93</v>
      </c>
      <c r="AV250" s="11" t="s">
        <v>178</v>
      </c>
      <c r="AW250" s="11" t="s">
        <v>32</v>
      </c>
      <c r="AX250" s="11" t="s">
        <v>81</v>
      </c>
      <c r="AY250" s="176" t="s">
        <v>173</v>
      </c>
    </row>
    <row r="251" spans="2:65" s="1" customFormat="1" ht="44.25" customHeight="1">
      <c r="B251" s="125"/>
      <c r="C251" s="154" t="s">
        <v>296</v>
      </c>
      <c r="D251" s="154" t="s">
        <v>174</v>
      </c>
      <c r="E251" s="155" t="s">
        <v>297</v>
      </c>
      <c r="F251" s="255" t="s">
        <v>298</v>
      </c>
      <c r="G251" s="256"/>
      <c r="H251" s="256"/>
      <c r="I251" s="256"/>
      <c r="J251" s="156" t="s">
        <v>209</v>
      </c>
      <c r="K251" s="157">
        <v>424.357</v>
      </c>
      <c r="L251" s="257">
        <v>0</v>
      </c>
      <c r="M251" s="256"/>
      <c r="N251" s="258">
        <f>ROUND(L251*K251,2)</f>
        <v>0</v>
      </c>
      <c r="O251" s="256"/>
      <c r="P251" s="256"/>
      <c r="Q251" s="256"/>
      <c r="R251" s="127"/>
      <c r="T251" s="158" t="s">
        <v>3</v>
      </c>
      <c r="U251" s="42" t="s">
        <v>39</v>
      </c>
      <c r="V251" s="34"/>
      <c r="W251" s="159">
        <f>V251*K251</f>
        <v>0</v>
      </c>
      <c r="X251" s="159">
        <v>0.12185</v>
      </c>
      <c r="Y251" s="159">
        <f>X251*K251</f>
        <v>51.707900450000004</v>
      </c>
      <c r="Z251" s="159">
        <v>0</v>
      </c>
      <c r="AA251" s="160">
        <f>Z251*K251</f>
        <v>0</v>
      </c>
      <c r="AR251" s="16" t="s">
        <v>178</v>
      </c>
      <c r="AT251" s="16" t="s">
        <v>174</v>
      </c>
      <c r="AU251" s="16" t="s">
        <v>93</v>
      </c>
      <c r="AY251" s="16" t="s">
        <v>173</v>
      </c>
      <c r="BE251" s="100">
        <f>IF(U251="základní",N251,0)</f>
        <v>0</v>
      </c>
      <c r="BF251" s="100">
        <f>IF(U251="snížená",N251,0)</f>
        <v>0</v>
      </c>
      <c r="BG251" s="100">
        <f>IF(U251="zákl. přenesená",N251,0)</f>
        <v>0</v>
      </c>
      <c r="BH251" s="100">
        <f>IF(U251="sníž. přenesená",N251,0)</f>
        <v>0</v>
      </c>
      <c r="BI251" s="100">
        <f>IF(U251="nulová",N251,0)</f>
        <v>0</v>
      </c>
      <c r="BJ251" s="16" t="s">
        <v>81</v>
      </c>
      <c r="BK251" s="100">
        <f>ROUND(L251*K251,2)</f>
        <v>0</v>
      </c>
      <c r="BL251" s="16" t="s">
        <v>178</v>
      </c>
      <c r="BM251" s="16" t="s">
        <v>299</v>
      </c>
    </row>
    <row r="252" spans="2:51" s="10" customFormat="1" ht="22.5" customHeight="1">
      <c r="B252" s="161"/>
      <c r="C252" s="162"/>
      <c r="D252" s="162"/>
      <c r="E252" s="163" t="s">
        <v>3</v>
      </c>
      <c r="F252" s="259" t="s">
        <v>300</v>
      </c>
      <c r="G252" s="260"/>
      <c r="H252" s="260"/>
      <c r="I252" s="260"/>
      <c r="J252" s="162"/>
      <c r="K252" s="164">
        <v>61.952</v>
      </c>
      <c r="L252" s="162"/>
      <c r="M252" s="162"/>
      <c r="N252" s="162"/>
      <c r="O252" s="162"/>
      <c r="P252" s="162"/>
      <c r="Q252" s="162"/>
      <c r="R252" s="165"/>
      <c r="T252" s="166"/>
      <c r="U252" s="162"/>
      <c r="V252" s="162"/>
      <c r="W252" s="162"/>
      <c r="X252" s="162"/>
      <c r="Y252" s="162"/>
      <c r="Z252" s="162"/>
      <c r="AA252" s="167"/>
      <c r="AT252" s="168" t="s">
        <v>185</v>
      </c>
      <c r="AU252" s="168" t="s">
        <v>93</v>
      </c>
      <c r="AV252" s="10" t="s">
        <v>93</v>
      </c>
      <c r="AW252" s="10" t="s">
        <v>32</v>
      </c>
      <c r="AX252" s="10" t="s">
        <v>74</v>
      </c>
      <c r="AY252" s="168" t="s">
        <v>173</v>
      </c>
    </row>
    <row r="253" spans="2:51" s="10" customFormat="1" ht="22.5" customHeight="1">
      <c r="B253" s="161"/>
      <c r="C253" s="162"/>
      <c r="D253" s="162"/>
      <c r="E253" s="163" t="s">
        <v>3</v>
      </c>
      <c r="F253" s="261" t="s">
        <v>301</v>
      </c>
      <c r="G253" s="260"/>
      <c r="H253" s="260"/>
      <c r="I253" s="260"/>
      <c r="J253" s="162"/>
      <c r="K253" s="164">
        <v>64.946</v>
      </c>
      <c r="L253" s="162"/>
      <c r="M253" s="162"/>
      <c r="N253" s="162"/>
      <c r="O253" s="162"/>
      <c r="P253" s="162"/>
      <c r="Q253" s="162"/>
      <c r="R253" s="165"/>
      <c r="T253" s="166"/>
      <c r="U253" s="162"/>
      <c r="V253" s="162"/>
      <c r="W253" s="162"/>
      <c r="X253" s="162"/>
      <c r="Y253" s="162"/>
      <c r="Z253" s="162"/>
      <c r="AA253" s="167"/>
      <c r="AT253" s="168" t="s">
        <v>185</v>
      </c>
      <c r="AU253" s="168" t="s">
        <v>93</v>
      </c>
      <c r="AV253" s="10" t="s">
        <v>93</v>
      </c>
      <c r="AW253" s="10" t="s">
        <v>32</v>
      </c>
      <c r="AX253" s="10" t="s">
        <v>74</v>
      </c>
      <c r="AY253" s="168" t="s">
        <v>173</v>
      </c>
    </row>
    <row r="254" spans="2:51" s="10" customFormat="1" ht="22.5" customHeight="1">
      <c r="B254" s="161"/>
      <c r="C254" s="162"/>
      <c r="D254" s="162"/>
      <c r="E254" s="163" t="s">
        <v>3</v>
      </c>
      <c r="F254" s="261" t="s">
        <v>302</v>
      </c>
      <c r="G254" s="260"/>
      <c r="H254" s="260"/>
      <c r="I254" s="260"/>
      <c r="J254" s="162"/>
      <c r="K254" s="164">
        <v>105.119</v>
      </c>
      <c r="L254" s="162"/>
      <c r="M254" s="162"/>
      <c r="N254" s="162"/>
      <c r="O254" s="162"/>
      <c r="P254" s="162"/>
      <c r="Q254" s="162"/>
      <c r="R254" s="165"/>
      <c r="T254" s="166"/>
      <c r="U254" s="162"/>
      <c r="V254" s="162"/>
      <c r="W254" s="162"/>
      <c r="X254" s="162"/>
      <c r="Y254" s="162"/>
      <c r="Z254" s="162"/>
      <c r="AA254" s="167"/>
      <c r="AT254" s="168" t="s">
        <v>185</v>
      </c>
      <c r="AU254" s="168" t="s">
        <v>93</v>
      </c>
      <c r="AV254" s="10" t="s">
        <v>93</v>
      </c>
      <c r="AW254" s="10" t="s">
        <v>32</v>
      </c>
      <c r="AX254" s="10" t="s">
        <v>74</v>
      </c>
      <c r="AY254" s="168" t="s">
        <v>173</v>
      </c>
    </row>
    <row r="255" spans="2:51" s="10" customFormat="1" ht="22.5" customHeight="1">
      <c r="B255" s="161"/>
      <c r="C255" s="162"/>
      <c r="D255" s="162"/>
      <c r="E255" s="163" t="s">
        <v>3</v>
      </c>
      <c r="F255" s="261" t="s">
        <v>303</v>
      </c>
      <c r="G255" s="260"/>
      <c r="H255" s="260"/>
      <c r="I255" s="260"/>
      <c r="J255" s="162"/>
      <c r="K255" s="164">
        <v>114.433</v>
      </c>
      <c r="L255" s="162"/>
      <c r="M255" s="162"/>
      <c r="N255" s="162"/>
      <c r="O255" s="162"/>
      <c r="P255" s="162"/>
      <c r="Q255" s="162"/>
      <c r="R255" s="165"/>
      <c r="T255" s="166"/>
      <c r="U255" s="162"/>
      <c r="V255" s="162"/>
      <c r="W255" s="162"/>
      <c r="X255" s="162"/>
      <c r="Y255" s="162"/>
      <c r="Z255" s="162"/>
      <c r="AA255" s="167"/>
      <c r="AT255" s="168" t="s">
        <v>185</v>
      </c>
      <c r="AU255" s="168" t="s">
        <v>93</v>
      </c>
      <c r="AV255" s="10" t="s">
        <v>93</v>
      </c>
      <c r="AW255" s="10" t="s">
        <v>32</v>
      </c>
      <c r="AX255" s="10" t="s">
        <v>74</v>
      </c>
      <c r="AY255" s="168" t="s">
        <v>173</v>
      </c>
    </row>
    <row r="256" spans="2:51" s="10" customFormat="1" ht="22.5" customHeight="1">
      <c r="B256" s="161"/>
      <c r="C256" s="162"/>
      <c r="D256" s="162"/>
      <c r="E256" s="163" t="s">
        <v>3</v>
      </c>
      <c r="F256" s="261" t="s">
        <v>304</v>
      </c>
      <c r="G256" s="260"/>
      <c r="H256" s="260"/>
      <c r="I256" s="260"/>
      <c r="J256" s="162"/>
      <c r="K256" s="164">
        <v>73.227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185</v>
      </c>
      <c r="AU256" s="168" t="s">
        <v>93</v>
      </c>
      <c r="AV256" s="10" t="s">
        <v>93</v>
      </c>
      <c r="AW256" s="10" t="s">
        <v>32</v>
      </c>
      <c r="AX256" s="10" t="s">
        <v>74</v>
      </c>
      <c r="AY256" s="168" t="s">
        <v>173</v>
      </c>
    </row>
    <row r="257" spans="2:51" s="10" customFormat="1" ht="22.5" customHeight="1">
      <c r="B257" s="161"/>
      <c r="C257" s="162"/>
      <c r="D257" s="162"/>
      <c r="E257" s="163" t="s">
        <v>3</v>
      </c>
      <c r="F257" s="261" t="s">
        <v>305</v>
      </c>
      <c r="G257" s="260"/>
      <c r="H257" s="260"/>
      <c r="I257" s="260"/>
      <c r="J257" s="162"/>
      <c r="K257" s="164">
        <v>4.68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185</v>
      </c>
      <c r="AU257" s="168" t="s">
        <v>93</v>
      </c>
      <c r="AV257" s="10" t="s">
        <v>93</v>
      </c>
      <c r="AW257" s="10" t="s">
        <v>32</v>
      </c>
      <c r="AX257" s="10" t="s">
        <v>74</v>
      </c>
      <c r="AY257" s="168" t="s">
        <v>173</v>
      </c>
    </row>
    <row r="258" spans="2:51" s="11" customFormat="1" ht="22.5" customHeight="1">
      <c r="B258" s="169"/>
      <c r="C258" s="170"/>
      <c r="D258" s="170"/>
      <c r="E258" s="171" t="s">
        <v>3</v>
      </c>
      <c r="F258" s="262" t="s">
        <v>187</v>
      </c>
      <c r="G258" s="263"/>
      <c r="H258" s="263"/>
      <c r="I258" s="263"/>
      <c r="J258" s="170"/>
      <c r="K258" s="172">
        <v>424.357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185</v>
      </c>
      <c r="AU258" s="176" t="s">
        <v>93</v>
      </c>
      <c r="AV258" s="11" t="s">
        <v>178</v>
      </c>
      <c r="AW258" s="11" t="s">
        <v>32</v>
      </c>
      <c r="AX258" s="11" t="s">
        <v>81</v>
      </c>
      <c r="AY258" s="176" t="s">
        <v>173</v>
      </c>
    </row>
    <row r="259" spans="2:65" s="1" customFormat="1" ht="69.75" customHeight="1">
      <c r="B259" s="125"/>
      <c r="C259" s="154" t="s">
        <v>306</v>
      </c>
      <c r="D259" s="154" t="s">
        <v>174</v>
      </c>
      <c r="E259" s="155" t="s">
        <v>307</v>
      </c>
      <c r="F259" s="255" t="s">
        <v>308</v>
      </c>
      <c r="G259" s="256"/>
      <c r="H259" s="256"/>
      <c r="I259" s="256"/>
      <c r="J259" s="156" t="s">
        <v>209</v>
      </c>
      <c r="K259" s="157">
        <v>187.4</v>
      </c>
      <c r="L259" s="257">
        <v>0</v>
      </c>
      <c r="M259" s="256"/>
      <c r="N259" s="258">
        <f>ROUND(L259*K259,2)</f>
        <v>0</v>
      </c>
      <c r="O259" s="256"/>
      <c r="P259" s="256"/>
      <c r="Q259" s="256"/>
      <c r="R259" s="127"/>
      <c r="T259" s="158" t="s">
        <v>3</v>
      </c>
      <c r="U259" s="42" t="s">
        <v>39</v>
      </c>
      <c r="V259" s="34"/>
      <c r="W259" s="159">
        <f>V259*K259</f>
        <v>0</v>
      </c>
      <c r="X259" s="159">
        <v>0.3276</v>
      </c>
      <c r="Y259" s="159">
        <f>X259*K259</f>
        <v>61.39224</v>
      </c>
      <c r="Z259" s="159">
        <v>0</v>
      </c>
      <c r="AA259" s="160">
        <f>Z259*K259</f>
        <v>0</v>
      </c>
      <c r="AR259" s="16" t="s">
        <v>178</v>
      </c>
      <c r="AT259" s="16" t="s">
        <v>174</v>
      </c>
      <c r="AU259" s="16" t="s">
        <v>93</v>
      </c>
      <c r="AY259" s="16" t="s">
        <v>173</v>
      </c>
      <c r="BE259" s="100">
        <f>IF(U259="základní",N259,0)</f>
        <v>0</v>
      </c>
      <c r="BF259" s="100">
        <f>IF(U259="snížená",N259,0)</f>
        <v>0</v>
      </c>
      <c r="BG259" s="100">
        <f>IF(U259="zákl. přenesená",N259,0)</f>
        <v>0</v>
      </c>
      <c r="BH259" s="100">
        <f>IF(U259="sníž. přenesená",N259,0)</f>
        <v>0</v>
      </c>
      <c r="BI259" s="100">
        <f>IF(U259="nulová",N259,0)</f>
        <v>0</v>
      </c>
      <c r="BJ259" s="16" t="s">
        <v>81</v>
      </c>
      <c r="BK259" s="100">
        <f>ROUND(L259*K259,2)</f>
        <v>0</v>
      </c>
      <c r="BL259" s="16" t="s">
        <v>178</v>
      </c>
      <c r="BM259" s="16" t="s">
        <v>309</v>
      </c>
    </row>
    <row r="260" spans="2:51" s="10" customFormat="1" ht="22.5" customHeight="1">
      <c r="B260" s="161"/>
      <c r="C260" s="162"/>
      <c r="D260" s="162"/>
      <c r="E260" s="163" t="s">
        <v>3</v>
      </c>
      <c r="F260" s="259" t="s">
        <v>310</v>
      </c>
      <c r="G260" s="260"/>
      <c r="H260" s="260"/>
      <c r="I260" s="260"/>
      <c r="J260" s="162"/>
      <c r="K260" s="164">
        <v>55.8</v>
      </c>
      <c r="L260" s="162"/>
      <c r="M260" s="162"/>
      <c r="N260" s="162"/>
      <c r="O260" s="162"/>
      <c r="P260" s="162"/>
      <c r="Q260" s="162"/>
      <c r="R260" s="165"/>
      <c r="T260" s="166"/>
      <c r="U260" s="162"/>
      <c r="V260" s="162"/>
      <c r="W260" s="162"/>
      <c r="X260" s="162"/>
      <c r="Y260" s="162"/>
      <c r="Z260" s="162"/>
      <c r="AA260" s="167"/>
      <c r="AT260" s="168" t="s">
        <v>185</v>
      </c>
      <c r="AU260" s="168" t="s">
        <v>93</v>
      </c>
      <c r="AV260" s="10" t="s">
        <v>93</v>
      </c>
      <c r="AW260" s="10" t="s">
        <v>32</v>
      </c>
      <c r="AX260" s="10" t="s">
        <v>74</v>
      </c>
      <c r="AY260" s="168" t="s">
        <v>173</v>
      </c>
    </row>
    <row r="261" spans="2:51" s="10" customFormat="1" ht="22.5" customHeight="1">
      <c r="B261" s="161"/>
      <c r="C261" s="162"/>
      <c r="D261" s="162"/>
      <c r="E261" s="163" t="s">
        <v>3</v>
      </c>
      <c r="F261" s="261" t="s">
        <v>311</v>
      </c>
      <c r="G261" s="260"/>
      <c r="H261" s="260"/>
      <c r="I261" s="260"/>
      <c r="J261" s="162"/>
      <c r="K261" s="164">
        <v>131.6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185</v>
      </c>
      <c r="AU261" s="168" t="s">
        <v>93</v>
      </c>
      <c r="AV261" s="10" t="s">
        <v>93</v>
      </c>
      <c r="AW261" s="10" t="s">
        <v>32</v>
      </c>
      <c r="AX261" s="10" t="s">
        <v>74</v>
      </c>
      <c r="AY261" s="168" t="s">
        <v>173</v>
      </c>
    </row>
    <row r="262" spans="2:51" s="11" customFormat="1" ht="22.5" customHeight="1">
      <c r="B262" s="169"/>
      <c r="C262" s="170"/>
      <c r="D262" s="170"/>
      <c r="E262" s="171" t="s">
        <v>3</v>
      </c>
      <c r="F262" s="262" t="s">
        <v>187</v>
      </c>
      <c r="G262" s="263"/>
      <c r="H262" s="263"/>
      <c r="I262" s="263"/>
      <c r="J262" s="170"/>
      <c r="K262" s="172">
        <v>187.4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185</v>
      </c>
      <c r="AU262" s="176" t="s">
        <v>93</v>
      </c>
      <c r="AV262" s="11" t="s">
        <v>178</v>
      </c>
      <c r="AW262" s="11" t="s">
        <v>32</v>
      </c>
      <c r="AX262" s="11" t="s">
        <v>81</v>
      </c>
      <c r="AY262" s="176" t="s">
        <v>173</v>
      </c>
    </row>
    <row r="263" spans="2:65" s="1" customFormat="1" ht="31.5" customHeight="1">
      <c r="B263" s="125"/>
      <c r="C263" s="154" t="s">
        <v>312</v>
      </c>
      <c r="D263" s="154" t="s">
        <v>174</v>
      </c>
      <c r="E263" s="155" t="s">
        <v>313</v>
      </c>
      <c r="F263" s="255" t="s">
        <v>314</v>
      </c>
      <c r="G263" s="256"/>
      <c r="H263" s="256"/>
      <c r="I263" s="256"/>
      <c r="J263" s="156" t="s">
        <v>209</v>
      </c>
      <c r="K263" s="157">
        <v>0.441</v>
      </c>
      <c r="L263" s="257">
        <v>0</v>
      </c>
      <c r="M263" s="256"/>
      <c r="N263" s="258">
        <f>ROUND(L263*K263,2)</f>
        <v>0</v>
      </c>
      <c r="O263" s="256"/>
      <c r="P263" s="256"/>
      <c r="Q263" s="256"/>
      <c r="R263" s="127"/>
      <c r="T263" s="158" t="s">
        <v>3</v>
      </c>
      <c r="U263" s="42" t="s">
        <v>39</v>
      </c>
      <c r="V263" s="34"/>
      <c r="W263" s="159">
        <f>V263*K263</f>
        <v>0</v>
      </c>
      <c r="X263" s="159">
        <v>0.49001</v>
      </c>
      <c r="Y263" s="159">
        <f>X263*K263</f>
        <v>0.21609441000000001</v>
      </c>
      <c r="Z263" s="159">
        <v>0</v>
      </c>
      <c r="AA263" s="160">
        <f>Z263*K263</f>
        <v>0</v>
      </c>
      <c r="AR263" s="16" t="s">
        <v>178</v>
      </c>
      <c r="AT263" s="16" t="s">
        <v>174</v>
      </c>
      <c r="AU263" s="16" t="s">
        <v>93</v>
      </c>
      <c r="AY263" s="16" t="s">
        <v>173</v>
      </c>
      <c r="BE263" s="100">
        <f>IF(U263="základní",N263,0)</f>
        <v>0</v>
      </c>
      <c r="BF263" s="100">
        <f>IF(U263="snížená",N263,0)</f>
        <v>0</v>
      </c>
      <c r="BG263" s="100">
        <f>IF(U263="zákl. přenesená",N263,0)</f>
        <v>0</v>
      </c>
      <c r="BH263" s="100">
        <f>IF(U263="sníž. přenesená",N263,0)</f>
        <v>0</v>
      </c>
      <c r="BI263" s="100">
        <f>IF(U263="nulová",N263,0)</f>
        <v>0</v>
      </c>
      <c r="BJ263" s="16" t="s">
        <v>81</v>
      </c>
      <c r="BK263" s="100">
        <f>ROUND(L263*K263,2)</f>
        <v>0</v>
      </c>
      <c r="BL263" s="16" t="s">
        <v>178</v>
      </c>
      <c r="BM263" s="16" t="s">
        <v>315</v>
      </c>
    </row>
    <row r="264" spans="2:51" s="10" customFormat="1" ht="22.5" customHeight="1">
      <c r="B264" s="161"/>
      <c r="C264" s="162"/>
      <c r="D264" s="162"/>
      <c r="E264" s="163" t="s">
        <v>3</v>
      </c>
      <c r="F264" s="259" t="s">
        <v>316</v>
      </c>
      <c r="G264" s="260"/>
      <c r="H264" s="260"/>
      <c r="I264" s="260"/>
      <c r="J264" s="162"/>
      <c r="K264" s="164">
        <v>0.441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185</v>
      </c>
      <c r="AU264" s="168" t="s">
        <v>93</v>
      </c>
      <c r="AV264" s="10" t="s">
        <v>93</v>
      </c>
      <c r="AW264" s="10" t="s">
        <v>32</v>
      </c>
      <c r="AX264" s="10" t="s">
        <v>74</v>
      </c>
      <c r="AY264" s="168" t="s">
        <v>173</v>
      </c>
    </row>
    <row r="265" spans="2:51" s="11" customFormat="1" ht="22.5" customHeight="1">
      <c r="B265" s="169"/>
      <c r="C265" s="170"/>
      <c r="D265" s="170"/>
      <c r="E265" s="171" t="s">
        <v>3</v>
      </c>
      <c r="F265" s="262" t="s">
        <v>187</v>
      </c>
      <c r="G265" s="263"/>
      <c r="H265" s="263"/>
      <c r="I265" s="263"/>
      <c r="J265" s="170"/>
      <c r="K265" s="172">
        <v>0.441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185</v>
      </c>
      <c r="AU265" s="176" t="s">
        <v>93</v>
      </c>
      <c r="AV265" s="11" t="s">
        <v>178</v>
      </c>
      <c r="AW265" s="11" t="s">
        <v>32</v>
      </c>
      <c r="AX265" s="11" t="s">
        <v>81</v>
      </c>
      <c r="AY265" s="176" t="s">
        <v>173</v>
      </c>
    </row>
    <row r="266" spans="2:63" s="9" customFormat="1" ht="29.85" customHeight="1">
      <c r="B266" s="143"/>
      <c r="C266" s="144"/>
      <c r="D266" s="153" t="s">
        <v>107</v>
      </c>
      <c r="E266" s="153"/>
      <c r="F266" s="153"/>
      <c r="G266" s="153"/>
      <c r="H266" s="153"/>
      <c r="I266" s="153"/>
      <c r="J266" s="153"/>
      <c r="K266" s="153"/>
      <c r="L266" s="153"/>
      <c r="M266" s="153"/>
      <c r="N266" s="277">
        <f>BK266</f>
        <v>0</v>
      </c>
      <c r="O266" s="278"/>
      <c r="P266" s="278"/>
      <c r="Q266" s="278"/>
      <c r="R266" s="146"/>
      <c r="T266" s="147"/>
      <c r="U266" s="144"/>
      <c r="V266" s="144"/>
      <c r="W266" s="148">
        <f>SUM(W267:W314)</f>
        <v>0</v>
      </c>
      <c r="X266" s="144"/>
      <c r="Y266" s="148">
        <f>SUM(Y267:Y314)</f>
        <v>1902.74254946</v>
      </c>
      <c r="Z266" s="144"/>
      <c r="AA266" s="149">
        <f>SUM(AA267:AA314)</f>
        <v>0</v>
      </c>
      <c r="AR266" s="150" t="s">
        <v>81</v>
      </c>
      <c r="AT266" s="151" t="s">
        <v>73</v>
      </c>
      <c r="AU266" s="151" t="s">
        <v>81</v>
      </c>
      <c r="AY266" s="150" t="s">
        <v>173</v>
      </c>
      <c r="BK266" s="152">
        <f>SUM(BK267:BK314)</f>
        <v>0</v>
      </c>
    </row>
    <row r="267" spans="2:65" s="1" customFormat="1" ht="57" customHeight="1">
      <c r="B267" s="125"/>
      <c r="C267" s="154" t="s">
        <v>8</v>
      </c>
      <c r="D267" s="154" t="s">
        <v>174</v>
      </c>
      <c r="E267" s="155" t="s">
        <v>317</v>
      </c>
      <c r="F267" s="255" t="s">
        <v>318</v>
      </c>
      <c r="G267" s="256"/>
      <c r="H267" s="256"/>
      <c r="I267" s="256"/>
      <c r="J267" s="156" t="s">
        <v>182</v>
      </c>
      <c r="K267" s="157">
        <v>554.911</v>
      </c>
      <c r="L267" s="257">
        <v>0</v>
      </c>
      <c r="M267" s="256"/>
      <c r="N267" s="258">
        <f>ROUND(L267*K267,2)</f>
        <v>0</v>
      </c>
      <c r="O267" s="256"/>
      <c r="P267" s="256"/>
      <c r="Q267" s="256"/>
      <c r="R267" s="127"/>
      <c r="T267" s="158" t="s">
        <v>3</v>
      </c>
      <c r="U267" s="42" t="s">
        <v>39</v>
      </c>
      <c r="V267" s="34"/>
      <c r="W267" s="159">
        <f>V267*K267</f>
        <v>0</v>
      </c>
      <c r="X267" s="159">
        <v>0.25575</v>
      </c>
      <c r="Y267" s="159">
        <f>X267*K267</f>
        <v>141.91848824999997</v>
      </c>
      <c r="Z267" s="159">
        <v>0</v>
      </c>
      <c r="AA267" s="160">
        <f>Z267*K267</f>
        <v>0</v>
      </c>
      <c r="AR267" s="16" t="s">
        <v>178</v>
      </c>
      <c r="AT267" s="16" t="s">
        <v>174</v>
      </c>
      <c r="AU267" s="16" t="s">
        <v>93</v>
      </c>
      <c r="AY267" s="16" t="s">
        <v>173</v>
      </c>
      <c r="BE267" s="100">
        <f>IF(U267="základní",N267,0)</f>
        <v>0</v>
      </c>
      <c r="BF267" s="100">
        <f>IF(U267="snížená",N267,0)</f>
        <v>0</v>
      </c>
      <c r="BG267" s="100">
        <f>IF(U267="zákl. přenesená",N267,0)</f>
        <v>0</v>
      </c>
      <c r="BH267" s="100">
        <f>IF(U267="sníž. přenesená",N267,0)</f>
        <v>0</v>
      </c>
      <c r="BI267" s="100">
        <f>IF(U267="nulová",N267,0)</f>
        <v>0</v>
      </c>
      <c r="BJ267" s="16" t="s">
        <v>81</v>
      </c>
      <c r="BK267" s="100">
        <f>ROUND(L267*K267,2)</f>
        <v>0</v>
      </c>
      <c r="BL267" s="16" t="s">
        <v>178</v>
      </c>
      <c r="BM267" s="16" t="s">
        <v>319</v>
      </c>
    </row>
    <row r="268" spans="2:51" s="12" customFormat="1" ht="22.5" customHeight="1">
      <c r="B268" s="177"/>
      <c r="C268" s="178"/>
      <c r="D268" s="178"/>
      <c r="E268" s="179" t="s">
        <v>3</v>
      </c>
      <c r="F268" s="266" t="s">
        <v>320</v>
      </c>
      <c r="G268" s="265"/>
      <c r="H268" s="265"/>
      <c r="I268" s="265"/>
      <c r="J268" s="178"/>
      <c r="K268" s="180" t="s">
        <v>3</v>
      </c>
      <c r="L268" s="178"/>
      <c r="M268" s="178"/>
      <c r="N268" s="178"/>
      <c r="O268" s="178"/>
      <c r="P268" s="178"/>
      <c r="Q268" s="178"/>
      <c r="R268" s="181"/>
      <c r="T268" s="182"/>
      <c r="U268" s="178"/>
      <c r="V268" s="178"/>
      <c r="W268" s="178"/>
      <c r="X268" s="178"/>
      <c r="Y268" s="178"/>
      <c r="Z268" s="178"/>
      <c r="AA268" s="183"/>
      <c r="AT268" s="184" t="s">
        <v>185</v>
      </c>
      <c r="AU268" s="184" t="s">
        <v>93</v>
      </c>
      <c r="AV268" s="12" t="s">
        <v>81</v>
      </c>
      <c r="AW268" s="12" t="s">
        <v>32</v>
      </c>
      <c r="AX268" s="12" t="s">
        <v>74</v>
      </c>
      <c r="AY268" s="184" t="s">
        <v>173</v>
      </c>
    </row>
    <row r="269" spans="2:51" s="10" customFormat="1" ht="22.5" customHeight="1">
      <c r="B269" s="161"/>
      <c r="C269" s="162"/>
      <c r="D269" s="162"/>
      <c r="E269" s="163" t="s">
        <v>3</v>
      </c>
      <c r="F269" s="261" t="s">
        <v>321</v>
      </c>
      <c r="G269" s="260"/>
      <c r="H269" s="260"/>
      <c r="I269" s="260"/>
      <c r="J269" s="162"/>
      <c r="K269" s="164">
        <v>199.5</v>
      </c>
      <c r="L269" s="162"/>
      <c r="M269" s="162"/>
      <c r="N269" s="162"/>
      <c r="O269" s="162"/>
      <c r="P269" s="162"/>
      <c r="Q269" s="162"/>
      <c r="R269" s="165"/>
      <c r="T269" s="166"/>
      <c r="U269" s="162"/>
      <c r="V269" s="162"/>
      <c r="W269" s="162"/>
      <c r="X269" s="162"/>
      <c r="Y269" s="162"/>
      <c r="Z269" s="162"/>
      <c r="AA269" s="167"/>
      <c r="AT269" s="168" t="s">
        <v>185</v>
      </c>
      <c r="AU269" s="168" t="s">
        <v>93</v>
      </c>
      <c r="AV269" s="10" t="s">
        <v>93</v>
      </c>
      <c r="AW269" s="10" t="s">
        <v>32</v>
      </c>
      <c r="AX269" s="10" t="s">
        <v>74</v>
      </c>
      <c r="AY269" s="168" t="s">
        <v>173</v>
      </c>
    </row>
    <row r="270" spans="2:51" s="12" customFormat="1" ht="22.5" customHeight="1">
      <c r="B270" s="177"/>
      <c r="C270" s="178"/>
      <c r="D270" s="178"/>
      <c r="E270" s="179" t="s">
        <v>3</v>
      </c>
      <c r="F270" s="264" t="s">
        <v>322</v>
      </c>
      <c r="G270" s="265"/>
      <c r="H270" s="265"/>
      <c r="I270" s="265"/>
      <c r="J270" s="178"/>
      <c r="K270" s="180" t="s">
        <v>3</v>
      </c>
      <c r="L270" s="178"/>
      <c r="M270" s="178"/>
      <c r="N270" s="178"/>
      <c r="O270" s="178"/>
      <c r="P270" s="178"/>
      <c r="Q270" s="178"/>
      <c r="R270" s="181"/>
      <c r="T270" s="182"/>
      <c r="U270" s="178"/>
      <c r="V270" s="178"/>
      <c r="W270" s="178"/>
      <c r="X270" s="178"/>
      <c r="Y270" s="178"/>
      <c r="Z270" s="178"/>
      <c r="AA270" s="183"/>
      <c r="AT270" s="184" t="s">
        <v>185</v>
      </c>
      <c r="AU270" s="184" t="s">
        <v>93</v>
      </c>
      <c r="AV270" s="12" t="s">
        <v>81</v>
      </c>
      <c r="AW270" s="12" t="s">
        <v>32</v>
      </c>
      <c r="AX270" s="12" t="s">
        <v>74</v>
      </c>
      <c r="AY270" s="184" t="s">
        <v>173</v>
      </c>
    </row>
    <row r="271" spans="2:51" s="10" customFormat="1" ht="22.5" customHeight="1">
      <c r="B271" s="161"/>
      <c r="C271" s="162"/>
      <c r="D271" s="162"/>
      <c r="E271" s="163" t="s">
        <v>3</v>
      </c>
      <c r="F271" s="261" t="s">
        <v>323</v>
      </c>
      <c r="G271" s="260"/>
      <c r="H271" s="260"/>
      <c r="I271" s="260"/>
      <c r="J271" s="162"/>
      <c r="K271" s="164">
        <v>83.083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185</v>
      </c>
      <c r="AU271" s="168" t="s">
        <v>93</v>
      </c>
      <c r="AV271" s="10" t="s">
        <v>93</v>
      </c>
      <c r="AW271" s="10" t="s">
        <v>32</v>
      </c>
      <c r="AX271" s="10" t="s">
        <v>74</v>
      </c>
      <c r="AY271" s="168" t="s">
        <v>173</v>
      </c>
    </row>
    <row r="272" spans="2:51" s="10" customFormat="1" ht="22.5" customHeight="1">
      <c r="B272" s="161"/>
      <c r="C272" s="162"/>
      <c r="D272" s="162"/>
      <c r="E272" s="163" t="s">
        <v>3</v>
      </c>
      <c r="F272" s="261" t="s">
        <v>324</v>
      </c>
      <c r="G272" s="260"/>
      <c r="H272" s="260"/>
      <c r="I272" s="260"/>
      <c r="J272" s="162"/>
      <c r="K272" s="164">
        <v>66.466</v>
      </c>
      <c r="L272" s="162"/>
      <c r="M272" s="162"/>
      <c r="N272" s="162"/>
      <c r="O272" s="162"/>
      <c r="P272" s="162"/>
      <c r="Q272" s="162"/>
      <c r="R272" s="165"/>
      <c r="T272" s="166"/>
      <c r="U272" s="162"/>
      <c r="V272" s="162"/>
      <c r="W272" s="162"/>
      <c r="X272" s="162"/>
      <c r="Y272" s="162"/>
      <c r="Z272" s="162"/>
      <c r="AA272" s="167"/>
      <c r="AT272" s="168" t="s">
        <v>185</v>
      </c>
      <c r="AU272" s="168" t="s">
        <v>93</v>
      </c>
      <c r="AV272" s="10" t="s">
        <v>93</v>
      </c>
      <c r="AW272" s="10" t="s">
        <v>32</v>
      </c>
      <c r="AX272" s="10" t="s">
        <v>74</v>
      </c>
      <c r="AY272" s="168" t="s">
        <v>173</v>
      </c>
    </row>
    <row r="273" spans="2:51" s="10" customFormat="1" ht="22.5" customHeight="1">
      <c r="B273" s="161"/>
      <c r="C273" s="162"/>
      <c r="D273" s="162"/>
      <c r="E273" s="163" t="s">
        <v>3</v>
      </c>
      <c r="F273" s="261" t="s">
        <v>325</v>
      </c>
      <c r="G273" s="260"/>
      <c r="H273" s="260"/>
      <c r="I273" s="260"/>
      <c r="J273" s="162"/>
      <c r="K273" s="164">
        <v>15.834</v>
      </c>
      <c r="L273" s="162"/>
      <c r="M273" s="162"/>
      <c r="N273" s="162"/>
      <c r="O273" s="162"/>
      <c r="P273" s="162"/>
      <c r="Q273" s="162"/>
      <c r="R273" s="165"/>
      <c r="T273" s="166"/>
      <c r="U273" s="162"/>
      <c r="V273" s="162"/>
      <c r="W273" s="162"/>
      <c r="X273" s="162"/>
      <c r="Y273" s="162"/>
      <c r="Z273" s="162"/>
      <c r="AA273" s="167"/>
      <c r="AT273" s="168" t="s">
        <v>185</v>
      </c>
      <c r="AU273" s="168" t="s">
        <v>93</v>
      </c>
      <c r="AV273" s="10" t="s">
        <v>93</v>
      </c>
      <c r="AW273" s="10" t="s">
        <v>32</v>
      </c>
      <c r="AX273" s="10" t="s">
        <v>74</v>
      </c>
      <c r="AY273" s="168" t="s">
        <v>173</v>
      </c>
    </row>
    <row r="274" spans="2:51" s="10" customFormat="1" ht="22.5" customHeight="1">
      <c r="B274" s="161"/>
      <c r="C274" s="162"/>
      <c r="D274" s="162"/>
      <c r="E274" s="163" t="s">
        <v>3</v>
      </c>
      <c r="F274" s="261" t="s">
        <v>326</v>
      </c>
      <c r="G274" s="260"/>
      <c r="H274" s="260"/>
      <c r="I274" s="260"/>
      <c r="J274" s="162"/>
      <c r="K274" s="164">
        <v>7.308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185</v>
      </c>
      <c r="AU274" s="168" t="s">
        <v>93</v>
      </c>
      <c r="AV274" s="10" t="s">
        <v>93</v>
      </c>
      <c r="AW274" s="10" t="s">
        <v>32</v>
      </c>
      <c r="AX274" s="10" t="s">
        <v>74</v>
      </c>
      <c r="AY274" s="168" t="s">
        <v>173</v>
      </c>
    </row>
    <row r="275" spans="2:51" s="10" customFormat="1" ht="22.5" customHeight="1">
      <c r="B275" s="161"/>
      <c r="C275" s="162"/>
      <c r="D275" s="162"/>
      <c r="E275" s="163" t="s">
        <v>3</v>
      </c>
      <c r="F275" s="261" t="s">
        <v>327</v>
      </c>
      <c r="G275" s="260"/>
      <c r="H275" s="260"/>
      <c r="I275" s="260"/>
      <c r="J275" s="162"/>
      <c r="K275" s="164">
        <v>7.54</v>
      </c>
      <c r="L275" s="162"/>
      <c r="M275" s="162"/>
      <c r="N275" s="162"/>
      <c r="O275" s="162"/>
      <c r="P275" s="162"/>
      <c r="Q275" s="162"/>
      <c r="R275" s="165"/>
      <c r="T275" s="166"/>
      <c r="U275" s="162"/>
      <c r="V275" s="162"/>
      <c r="W275" s="162"/>
      <c r="X275" s="162"/>
      <c r="Y275" s="162"/>
      <c r="Z275" s="162"/>
      <c r="AA275" s="167"/>
      <c r="AT275" s="168" t="s">
        <v>185</v>
      </c>
      <c r="AU275" s="168" t="s">
        <v>93</v>
      </c>
      <c r="AV275" s="10" t="s">
        <v>93</v>
      </c>
      <c r="AW275" s="10" t="s">
        <v>32</v>
      </c>
      <c r="AX275" s="10" t="s">
        <v>74</v>
      </c>
      <c r="AY275" s="168" t="s">
        <v>173</v>
      </c>
    </row>
    <row r="276" spans="2:51" s="12" customFormat="1" ht="22.5" customHeight="1">
      <c r="B276" s="177"/>
      <c r="C276" s="178"/>
      <c r="D276" s="178"/>
      <c r="E276" s="179" t="s">
        <v>3</v>
      </c>
      <c r="F276" s="264" t="s">
        <v>328</v>
      </c>
      <c r="G276" s="265"/>
      <c r="H276" s="265"/>
      <c r="I276" s="265"/>
      <c r="J276" s="178"/>
      <c r="K276" s="180" t="s">
        <v>3</v>
      </c>
      <c r="L276" s="178"/>
      <c r="M276" s="178"/>
      <c r="N276" s="178"/>
      <c r="O276" s="178"/>
      <c r="P276" s="178"/>
      <c r="Q276" s="178"/>
      <c r="R276" s="181"/>
      <c r="T276" s="182"/>
      <c r="U276" s="178"/>
      <c r="V276" s="178"/>
      <c r="W276" s="178"/>
      <c r="X276" s="178"/>
      <c r="Y276" s="178"/>
      <c r="Z276" s="178"/>
      <c r="AA276" s="183"/>
      <c r="AT276" s="184" t="s">
        <v>185</v>
      </c>
      <c r="AU276" s="184" t="s">
        <v>93</v>
      </c>
      <c r="AV276" s="12" t="s">
        <v>81</v>
      </c>
      <c r="AW276" s="12" t="s">
        <v>32</v>
      </c>
      <c r="AX276" s="12" t="s">
        <v>74</v>
      </c>
      <c r="AY276" s="184" t="s">
        <v>173</v>
      </c>
    </row>
    <row r="277" spans="2:51" s="10" customFormat="1" ht="44.25" customHeight="1">
      <c r="B277" s="161"/>
      <c r="C277" s="162"/>
      <c r="D277" s="162"/>
      <c r="E277" s="163" t="s">
        <v>3</v>
      </c>
      <c r="F277" s="261" t="s">
        <v>329</v>
      </c>
      <c r="G277" s="260"/>
      <c r="H277" s="260"/>
      <c r="I277" s="260"/>
      <c r="J277" s="162"/>
      <c r="K277" s="164">
        <v>175.18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185</v>
      </c>
      <c r="AU277" s="168" t="s">
        <v>93</v>
      </c>
      <c r="AV277" s="10" t="s">
        <v>93</v>
      </c>
      <c r="AW277" s="10" t="s">
        <v>32</v>
      </c>
      <c r="AX277" s="10" t="s">
        <v>74</v>
      </c>
      <c r="AY277" s="168" t="s">
        <v>173</v>
      </c>
    </row>
    <row r="278" spans="2:51" s="11" customFormat="1" ht="22.5" customHeight="1">
      <c r="B278" s="169"/>
      <c r="C278" s="170"/>
      <c r="D278" s="170"/>
      <c r="E278" s="171" t="s">
        <v>3</v>
      </c>
      <c r="F278" s="262" t="s">
        <v>187</v>
      </c>
      <c r="G278" s="263"/>
      <c r="H278" s="263"/>
      <c r="I278" s="263"/>
      <c r="J278" s="170"/>
      <c r="K278" s="172">
        <v>554.911</v>
      </c>
      <c r="L278" s="170"/>
      <c r="M278" s="170"/>
      <c r="N278" s="170"/>
      <c r="O278" s="170"/>
      <c r="P278" s="170"/>
      <c r="Q278" s="170"/>
      <c r="R278" s="173"/>
      <c r="T278" s="174"/>
      <c r="U278" s="170"/>
      <c r="V278" s="170"/>
      <c r="W278" s="170"/>
      <c r="X278" s="170"/>
      <c r="Y278" s="170"/>
      <c r="Z278" s="170"/>
      <c r="AA278" s="175"/>
      <c r="AT278" s="176" t="s">
        <v>185</v>
      </c>
      <c r="AU278" s="176" t="s">
        <v>93</v>
      </c>
      <c r="AV278" s="11" t="s">
        <v>178</v>
      </c>
      <c r="AW278" s="11" t="s">
        <v>32</v>
      </c>
      <c r="AX278" s="11" t="s">
        <v>81</v>
      </c>
      <c r="AY278" s="176" t="s">
        <v>173</v>
      </c>
    </row>
    <row r="279" spans="2:65" s="1" customFormat="1" ht="31.5" customHeight="1">
      <c r="B279" s="125"/>
      <c r="C279" s="154" t="s">
        <v>330</v>
      </c>
      <c r="D279" s="154" t="s">
        <v>174</v>
      </c>
      <c r="E279" s="155" t="s">
        <v>331</v>
      </c>
      <c r="F279" s="255" t="s">
        <v>332</v>
      </c>
      <c r="G279" s="256"/>
      <c r="H279" s="256"/>
      <c r="I279" s="256"/>
      <c r="J279" s="156" t="s">
        <v>191</v>
      </c>
      <c r="K279" s="157">
        <v>180.231</v>
      </c>
      <c r="L279" s="257">
        <v>0</v>
      </c>
      <c r="M279" s="256"/>
      <c r="N279" s="258">
        <f>ROUND(L279*K279,2)</f>
        <v>0</v>
      </c>
      <c r="O279" s="256"/>
      <c r="P279" s="256"/>
      <c r="Q279" s="256"/>
      <c r="R279" s="127"/>
      <c r="T279" s="158" t="s">
        <v>3</v>
      </c>
      <c r="U279" s="42" t="s">
        <v>39</v>
      </c>
      <c r="V279" s="34"/>
      <c r="W279" s="159">
        <f>V279*K279</f>
        <v>0</v>
      </c>
      <c r="X279" s="159">
        <v>2.45343</v>
      </c>
      <c r="Y279" s="159">
        <f>X279*K279</f>
        <v>442.18414233</v>
      </c>
      <c r="Z279" s="159">
        <v>0</v>
      </c>
      <c r="AA279" s="160">
        <f>Z279*K279</f>
        <v>0</v>
      </c>
      <c r="AR279" s="16" t="s">
        <v>178</v>
      </c>
      <c r="AT279" s="16" t="s">
        <v>174</v>
      </c>
      <c r="AU279" s="16" t="s">
        <v>93</v>
      </c>
      <c r="AY279" s="16" t="s">
        <v>173</v>
      </c>
      <c r="BE279" s="100">
        <f>IF(U279="základní",N279,0)</f>
        <v>0</v>
      </c>
      <c r="BF279" s="100">
        <f>IF(U279="snížená",N279,0)</f>
        <v>0</v>
      </c>
      <c r="BG279" s="100">
        <f>IF(U279="zákl. přenesená",N279,0)</f>
        <v>0</v>
      </c>
      <c r="BH279" s="100">
        <f>IF(U279="sníž. přenesená",N279,0)</f>
        <v>0</v>
      </c>
      <c r="BI279" s="100">
        <f>IF(U279="nulová",N279,0)</f>
        <v>0</v>
      </c>
      <c r="BJ279" s="16" t="s">
        <v>81</v>
      </c>
      <c r="BK279" s="100">
        <f>ROUND(L279*K279,2)</f>
        <v>0</v>
      </c>
      <c r="BL279" s="16" t="s">
        <v>178</v>
      </c>
      <c r="BM279" s="16" t="s">
        <v>333</v>
      </c>
    </row>
    <row r="280" spans="2:51" s="10" customFormat="1" ht="22.5" customHeight="1">
      <c r="B280" s="161"/>
      <c r="C280" s="162"/>
      <c r="D280" s="162"/>
      <c r="E280" s="163" t="s">
        <v>3</v>
      </c>
      <c r="F280" s="259" t="s">
        <v>323</v>
      </c>
      <c r="G280" s="260"/>
      <c r="H280" s="260"/>
      <c r="I280" s="260"/>
      <c r="J280" s="162"/>
      <c r="K280" s="164">
        <v>83.083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185</v>
      </c>
      <c r="AU280" s="168" t="s">
        <v>93</v>
      </c>
      <c r="AV280" s="10" t="s">
        <v>93</v>
      </c>
      <c r="AW280" s="10" t="s">
        <v>32</v>
      </c>
      <c r="AX280" s="10" t="s">
        <v>74</v>
      </c>
      <c r="AY280" s="168" t="s">
        <v>173</v>
      </c>
    </row>
    <row r="281" spans="2:51" s="10" customFormat="1" ht="22.5" customHeight="1">
      <c r="B281" s="161"/>
      <c r="C281" s="162"/>
      <c r="D281" s="162"/>
      <c r="E281" s="163" t="s">
        <v>3</v>
      </c>
      <c r="F281" s="261" t="s">
        <v>324</v>
      </c>
      <c r="G281" s="260"/>
      <c r="H281" s="260"/>
      <c r="I281" s="260"/>
      <c r="J281" s="162"/>
      <c r="K281" s="164">
        <v>66.466</v>
      </c>
      <c r="L281" s="162"/>
      <c r="M281" s="162"/>
      <c r="N281" s="162"/>
      <c r="O281" s="162"/>
      <c r="P281" s="162"/>
      <c r="Q281" s="162"/>
      <c r="R281" s="165"/>
      <c r="T281" s="166"/>
      <c r="U281" s="162"/>
      <c r="V281" s="162"/>
      <c r="W281" s="162"/>
      <c r="X281" s="162"/>
      <c r="Y281" s="162"/>
      <c r="Z281" s="162"/>
      <c r="AA281" s="167"/>
      <c r="AT281" s="168" t="s">
        <v>185</v>
      </c>
      <c r="AU281" s="168" t="s">
        <v>93</v>
      </c>
      <c r="AV281" s="10" t="s">
        <v>93</v>
      </c>
      <c r="AW281" s="10" t="s">
        <v>32</v>
      </c>
      <c r="AX281" s="10" t="s">
        <v>74</v>
      </c>
      <c r="AY281" s="168" t="s">
        <v>173</v>
      </c>
    </row>
    <row r="282" spans="2:51" s="10" customFormat="1" ht="22.5" customHeight="1">
      <c r="B282" s="161"/>
      <c r="C282" s="162"/>
      <c r="D282" s="162"/>
      <c r="E282" s="163" t="s">
        <v>3</v>
      </c>
      <c r="F282" s="261" t="s">
        <v>325</v>
      </c>
      <c r="G282" s="260"/>
      <c r="H282" s="260"/>
      <c r="I282" s="260"/>
      <c r="J282" s="162"/>
      <c r="K282" s="164">
        <v>15.834</v>
      </c>
      <c r="L282" s="162"/>
      <c r="M282" s="162"/>
      <c r="N282" s="162"/>
      <c r="O282" s="162"/>
      <c r="P282" s="162"/>
      <c r="Q282" s="162"/>
      <c r="R282" s="165"/>
      <c r="T282" s="166"/>
      <c r="U282" s="162"/>
      <c r="V282" s="162"/>
      <c r="W282" s="162"/>
      <c r="X282" s="162"/>
      <c r="Y282" s="162"/>
      <c r="Z282" s="162"/>
      <c r="AA282" s="167"/>
      <c r="AT282" s="168" t="s">
        <v>185</v>
      </c>
      <c r="AU282" s="168" t="s">
        <v>93</v>
      </c>
      <c r="AV282" s="10" t="s">
        <v>93</v>
      </c>
      <c r="AW282" s="10" t="s">
        <v>32</v>
      </c>
      <c r="AX282" s="10" t="s">
        <v>74</v>
      </c>
      <c r="AY282" s="168" t="s">
        <v>173</v>
      </c>
    </row>
    <row r="283" spans="2:51" s="10" customFormat="1" ht="22.5" customHeight="1">
      <c r="B283" s="161"/>
      <c r="C283" s="162"/>
      <c r="D283" s="162"/>
      <c r="E283" s="163" t="s">
        <v>3</v>
      </c>
      <c r="F283" s="261" t="s">
        <v>326</v>
      </c>
      <c r="G283" s="260"/>
      <c r="H283" s="260"/>
      <c r="I283" s="260"/>
      <c r="J283" s="162"/>
      <c r="K283" s="164">
        <v>7.308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185</v>
      </c>
      <c r="AU283" s="168" t="s">
        <v>93</v>
      </c>
      <c r="AV283" s="10" t="s">
        <v>93</v>
      </c>
      <c r="AW283" s="10" t="s">
        <v>32</v>
      </c>
      <c r="AX283" s="10" t="s">
        <v>74</v>
      </c>
      <c r="AY283" s="168" t="s">
        <v>173</v>
      </c>
    </row>
    <row r="284" spans="2:51" s="10" customFormat="1" ht="22.5" customHeight="1">
      <c r="B284" s="161"/>
      <c r="C284" s="162"/>
      <c r="D284" s="162"/>
      <c r="E284" s="163" t="s">
        <v>3</v>
      </c>
      <c r="F284" s="261" t="s">
        <v>327</v>
      </c>
      <c r="G284" s="260"/>
      <c r="H284" s="260"/>
      <c r="I284" s="260"/>
      <c r="J284" s="162"/>
      <c r="K284" s="164">
        <v>7.54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185</v>
      </c>
      <c r="AU284" s="168" t="s">
        <v>93</v>
      </c>
      <c r="AV284" s="10" t="s">
        <v>93</v>
      </c>
      <c r="AW284" s="10" t="s">
        <v>32</v>
      </c>
      <c r="AX284" s="10" t="s">
        <v>74</v>
      </c>
      <c r="AY284" s="168" t="s">
        <v>173</v>
      </c>
    </row>
    <row r="285" spans="2:51" s="11" customFormat="1" ht="22.5" customHeight="1">
      <c r="B285" s="169"/>
      <c r="C285" s="170"/>
      <c r="D285" s="170"/>
      <c r="E285" s="171" t="s">
        <v>3</v>
      </c>
      <c r="F285" s="262" t="s">
        <v>187</v>
      </c>
      <c r="G285" s="263"/>
      <c r="H285" s="263"/>
      <c r="I285" s="263"/>
      <c r="J285" s="170"/>
      <c r="K285" s="172">
        <v>180.231</v>
      </c>
      <c r="L285" s="170"/>
      <c r="M285" s="170"/>
      <c r="N285" s="170"/>
      <c r="O285" s="170"/>
      <c r="P285" s="170"/>
      <c r="Q285" s="170"/>
      <c r="R285" s="173"/>
      <c r="T285" s="174"/>
      <c r="U285" s="170"/>
      <c r="V285" s="170"/>
      <c r="W285" s="170"/>
      <c r="X285" s="170"/>
      <c r="Y285" s="170"/>
      <c r="Z285" s="170"/>
      <c r="AA285" s="175"/>
      <c r="AT285" s="176" t="s">
        <v>185</v>
      </c>
      <c r="AU285" s="176" t="s">
        <v>93</v>
      </c>
      <c r="AV285" s="11" t="s">
        <v>178</v>
      </c>
      <c r="AW285" s="11" t="s">
        <v>32</v>
      </c>
      <c r="AX285" s="11" t="s">
        <v>81</v>
      </c>
      <c r="AY285" s="176" t="s">
        <v>173</v>
      </c>
    </row>
    <row r="286" spans="2:65" s="1" customFormat="1" ht="44.25" customHeight="1">
      <c r="B286" s="125"/>
      <c r="C286" s="154" t="s">
        <v>334</v>
      </c>
      <c r="D286" s="154" t="s">
        <v>174</v>
      </c>
      <c r="E286" s="155" t="s">
        <v>335</v>
      </c>
      <c r="F286" s="255" t="s">
        <v>336</v>
      </c>
      <c r="G286" s="256"/>
      <c r="H286" s="256"/>
      <c r="I286" s="256"/>
      <c r="J286" s="156" t="s">
        <v>209</v>
      </c>
      <c r="K286" s="157">
        <v>175.18</v>
      </c>
      <c r="L286" s="257">
        <v>0</v>
      </c>
      <c r="M286" s="256"/>
      <c r="N286" s="258">
        <f>ROUND(L286*K286,2)</f>
        <v>0</v>
      </c>
      <c r="O286" s="256"/>
      <c r="P286" s="256"/>
      <c r="Q286" s="256"/>
      <c r="R286" s="127"/>
      <c r="T286" s="158" t="s">
        <v>3</v>
      </c>
      <c r="U286" s="42" t="s">
        <v>39</v>
      </c>
      <c r="V286" s="34"/>
      <c r="W286" s="159">
        <f>V286*K286</f>
        <v>0</v>
      </c>
      <c r="X286" s="159">
        <v>2.45343</v>
      </c>
      <c r="Y286" s="159">
        <f>X286*K286</f>
        <v>429.7918674</v>
      </c>
      <c r="Z286" s="159">
        <v>0</v>
      </c>
      <c r="AA286" s="160">
        <f>Z286*K286</f>
        <v>0</v>
      </c>
      <c r="AR286" s="16" t="s">
        <v>178</v>
      </c>
      <c r="AT286" s="16" t="s">
        <v>174</v>
      </c>
      <c r="AU286" s="16" t="s">
        <v>93</v>
      </c>
      <c r="AY286" s="16" t="s">
        <v>173</v>
      </c>
      <c r="BE286" s="100">
        <f>IF(U286="základní",N286,0)</f>
        <v>0</v>
      </c>
      <c r="BF286" s="100">
        <f>IF(U286="snížená",N286,0)</f>
        <v>0</v>
      </c>
      <c r="BG286" s="100">
        <f>IF(U286="zákl. přenesená",N286,0)</f>
        <v>0</v>
      </c>
      <c r="BH286" s="100">
        <f>IF(U286="sníž. přenesená",N286,0)</f>
        <v>0</v>
      </c>
      <c r="BI286" s="100">
        <f>IF(U286="nulová",N286,0)</f>
        <v>0</v>
      </c>
      <c r="BJ286" s="16" t="s">
        <v>81</v>
      </c>
      <c r="BK286" s="100">
        <f>ROUND(L286*K286,2)</f>
        <v>0</v>
      </c>
      <c r="BL286" s="16" t="s">
        <v>178</v>
      </c>
      <c r="BM286" s="16" t="s">
        <v>337</v>
      </c>
    </row>
    <row r="287" spans="2:51" s="10" customFormat="1" ht="44.25" customHeight="1">
      <c r="B287" s="161"/>
      <c r="C287" s="162"/>
      <c r="D287" s="162"/>
      <c r="E287" s="163" t="s">
        <v>3</v>
      </c>
      <c r="F287" s="259" t="s">
        <v>329</v>
      </c>
      <c r="G287" s="260"/>
      <c r="H287" s="260"/>
      <c r="I287" s="260"/>
      <c r="J287" s="162"/>
      <c r="K287" s="164">
        <v>175.18</v>
      </c>
      <c r="L287" s="162"/>
      <c r="M287" s="162"/>
      <c r="N287" s="162"/>
      <c r="O287" s="162"/>
      <c r="P287" s="162"/>
      <c r="Q287" s="162"/>
      <c r="R287" s="165"/>
      <c r="T287" s="166"/>
      <c r="U287" s="162"/>
      <c r="V287" s="162"/>
      <c r="W287" s="162"/>
      <c r="X287" s="162"/>
      <c r="Y287" s="162"/>
      <c r="Z287" s="162"/>
      <c r="AA287" s="167"/>
      <c r="AT287" s="168" t="s">
        <v>185</v>
      </c>
      <c r="AU287" s="168" t="s">
        <v>93</v>
      </c>
      <c r="AV287" s="10" t="s">
        <v>93</v>
      </c>
      <c r="AW287" s="10" t="s">
        <v>32</v>
      </c>
      <c r="AX287" s="10" t="s">
        <v>74</v>
      </c>
      <c r="AY287" s="168" t="s">
        <v>173</v>
      </c>
    </row>
    <row r="288" spans="2:51" s="11" customFormat="1" ht="22.5" customHeight="1">
      <c r="B288" s="169"/>
      <c r="C288" s="170"/>
      <c r="D288" s="170"/>
      <c r="E288" s="171" t="s">
        <v>3</v>
      </c>
      <c r="F288" s="262" t="s">
        <v>187</v>
      </c>
      <c r="G288" s="263"/>
      <c r="H288" s="263"/>
      <c r="I288" s="263"/>
      <c r="J288" s="170"/>
      <c r="K288" s="172">
        <v>175.18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185</v>
      </c>
      <c r="AU288" s="176" t="s">
        <v>93</v>
      </c>
      <c r="AV288" s="11" t="s">
        <v>178</v>
      </c>
      <c r="AW288" s="11" t="s">
        <v>32</v>
      </c>
      <c r="AX288" s="11" t="s">
        <v>81</v>
      </c>
      <c r="AY288" s="176" t="s">
        <v>173</v>
      </c>
    </row>
    <row r="289" spans="2:65" s="1" customFormat="1" ht="44.25" customHeight="1">
      <c r="B289" s="125"/>
      <c r="C289" s="154" t="s">
        <v>338</v>
      </c>
      <c r="D289" s="154" t="s">
        <v>174</v>
      </c>
      <c r="E289" s="155" t="s">
        <v>339</v>
      </c>
      <c r="F289" s="255" t="s">
        <v>340</v>
      </c>
      <c r="G289" s="256"/>
      <c r="H289" s="256"/>
      <c r="I289" s="256"/>
      <c r="J289" s="156" t="s">
        <v>275</v>
      </c>
      <c r="K289" s="157">
        <v>17.92</v>
      </c>
      <c r="L289" s="257">
        <v>0</v>
      </c>
      <c r="M289" s="256"/>
      <c r="N289" s="258">
        <f>ROUND(L289*K289,2)</f>
        <v>0</v>
      </c>
      <c r="O289" s="256"/>
      <c r="P289" s="256"/>
      <c r="Q289" s="256"/>
      <c r="R289" s="127"/>
      <c r="T289" s="158" t="s">
        <v>3</v>
      </c>
      <c r="U289" s="42" t="s">
        <v>39</v>
      </c>
      <c r="V289" s="34"/>
      <c r="W289" s="159">
        <f>V289*K289</f>
        <v>0</v>
      </c>
      <c r="X289" s="159">
        <v>2.45343</v>
      </c>
      <c r="Y289" s="159">
        <f>X289*K289</f>
        <v>43.9654656</v>
      </c>
      <c r="Z289" s="159">
        <v>0</v>
      </c>
      <c r="AA289" s="160">
        <f>Z289*K289</f>
        <v>0</v>
      </c>
      <c r="AR289" s="16" t="s">
        <v>178</v>
      </c>
      <c r="AT289" s="16" t="s">
        <v>174</v>
      </c>
      <c r="AU289" s="16" t="s">
        <v>93</v>
      </c>
      <c r="AY289" s="16" t="s">
        <v>173</v>
      </c>
      <c r="BE289" s="100">
        <f>IF(U289="základní",N289,0)</f>
        <v>0</v>
      </c>
      <c r="BF289" s="100">
        <f>IF(U289="snížená",N289,0)</f>
        <v>0</v>
      </c>
      <c r="BG289" s="100">
        <f>IF(U289="zákl. přenesená",N289,0)</f>
        <v>0</v>
      </c>
      <c r="BH289" s="100">
        <f>IF(U289="sníž. přenesená",N289,0)</f>
        <v>0</v>
      </c>
      <c r="BI289" s="100">
        <f>IF(U289="nulová",N289,0)</f>
        <v>0</v>
      </c>
      <c r="BJ289" s="16" t="s">
        <v>81</v>
      </c>
      <c r="BK289" s="100">
        <f>ROUND(L289*K289,2)</f>
        <v>0</v>
      </c>
      <c r="BL289" s="16" t="s">
        <v>178</v>
      </c>
      <c r="BM289" s="16" t="s">
        <v>341</v>
      </c>
    </row>
    <row r="290" spans="2:65" s="1" customFormat="1" ht="57" customHeight="1">
      <c r="B290" s="125"/>
      <c r="C290" s="154" t="s">
        <v>342</v>
      </c>
      <c r="D290" s="154" t="s">
        <v>174</v>
      </c>
      <c r="E290" s="155" t="s">
        <v>343</v>
      </c>
      <c r="F290" s="255" t="s">
        <v>344</v>
      </c>
      <c r="G290" s="256"/>
      <c r="H290" s="256"/>
      <c r="I290" s="256"/>
      <c r="J290" s="156" t="s">
        <v>209</v>
      </c>
      <c r="K290" s="157">
        <v>175.18</v>
      </c>
      <c r="L290" s="257">
        <v>0</v>
      </c>
      <c r="M290" s="256"/>
      <c r="N290" s="258">
        <f>ROUND(L290*K290,2)</f>
        <v>0</v>
      </c>
      <c r="O290" s="256"/>
      <c r="P290" s="256"/>
      <c r="Q290" s="256"/>
      <c r="R290" s="127"/>
      <c r="T290" s="158" t="s">
        <v>3</v>
      </c>
      <c r="U290" s="42" t="s">
        <v>39</v>
      </c>
      <c r="V290" s="34"/>
      <c r="W290" s="159">
        <f>V290*K290</f>
        <v>0</v>
      </c>
      <c r="X290" s="159">
        <v>0.01709</v>
      </c>
      <c r="Y290" s="159">
        <f>X290*K290</f>
        <v>2.9938262000000004</v>
      </c>
      <c r="Z290" s="159">
        <v>0</v>
      </c>
      <c r="AA290" s="160">
        <f>Z290*K290</f>
        <v>0</v>
      </c>
      <c r="AR290" s="16" t="s">
        <v>178</v>
      </c>
      <c r="AT290" s="16" t="s">
        <v>174</v>
      </c>
      <c r="AU290" s="16" t="s">
        <v>93</v>
      </c>
      <c r="AY290" s="16" t="s">
        <v>173</v>
      </c>
      <c r="BE290" s="100">
        <f>IF(U290="základní",N290,0)</f>
        <v>0</v>
      </c>
      <c r="BF290" s="100">
        <f>IF(U290="snížená",N290,0)</f>
        <v>0</v>
      </c>
      <c r="BG290" s="100">
        <f>IF(U290="zákl. přenesená",N290,0)</f>
        <v>0</v>
      </c>
      <c r="BH290" s="100">
        <f>IF(U290="sníž. přenesená",N290,0)</f>
        <v>0</v>
      </c>
      <c r="BI290" s="100">
        <f>IF(U290="nulová",N290,0)</f>
        <v>0</v>
      </c>
      <c r="BJ290" s="16" t="s">
        <v>81</v>
      </c>
      <c r="BK290" s="100">
        <f>ROUND(L290*K290,2)</f>
        <v>0</v>
      </c>
      <c r="BL290" s="16" t="s">
        <v>178</v>
      </c>
      <c r="BM290" s="16" t="s">
        <v>345</v>
      </c>
    </row>
    <row r="291" spans="2:51" s="10" customFormat="1" ht="44.25" customHeight="1">
      <c r="B291" s="161"/>
      <c r="C291" s="162"/>
      <c r="D291" s="162"/>
      <c r="E291" s="163" t="s">
        <v>3</v>
      </c>
      <c r="F291" s="259" t="s">
        <v>329</v>
      </c>
      <c r="G291" s="260"/>
      <c r="H291" s="260"/>
      <c r="I291" s="260"/>
      <c r="J291" s="162"/>
      <c r="K291" s="164">
        <v>175.18</v>
      </c>
      <c r="L291" s="162"/>
      <c r="M291" s="162"/>
      <c r="N291" s="162"/>
      <c r="O291" s="162"/>
      <c r="P291" s="162"/>
      <c r="Q291" s="162"/>
      <c r="R291" s="165"/>
      <c r="T291" s="166"/>
      <c r="U291" s="162"/>
      <c r="V291" s="162"/>
      <c r="W291" s="162"/>
      <c r="X291" s="162"/>
      <c r="Y291" s="162"/>
      <c r="Z291" s="162"/>
      <c r="AA291" s="167"/>
      <c r="AT291" s="168" t="s">
        <v>185</v>
      </c>
      <c r="AU291" s="168" t="s">
        <v>93</v>
      </c>
      <c r="AV291" s="10" t="s">
        <v>93</v>
      </c>
      <c r="AW291" s="10" t="s">
        <v>32</v>
      </c>
      <c r="AX291" s="10" t="s">
        <v>74</v>
      </c>
      <c r="AY291" s="168" t="s">
        <v>173</v>
      </c>
    </row>
    <row r="292" spans="2:51" s="11" customFormat="1" ht="22.5" customHeight="1">
      <c r="B292" s="169"/>
      <c r="C292" s="170"/>
      <c r="D292" s="170"/>
      <c r="E292" s="171" t="s">
        <v>3</v>
      </c>
      <c r="F292" s="262" t="s">
        <v>187</v>
      </c>
      <c r="G292" s="263"/>
      <c r="H292" s="263"/>
      <c r="I292" s="263"/>
      <c r="J292" s="170"/>
      <c r="K292" s="172">
        <v>175.18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185</v>
      </c>
      <c r="AU292" s="176" t="s">
        <v>93</v>
      </c>
      <c r="AV292" s="11" t="s">
        <v>178</v>
      </c>
      <c r="AW292" s="11" t="s">
        <v>32</v>
      </c>
      <c r="AX292" s="11" t="s">
        <v>81</v>
      </c>
      <c r="AY292" s="176" t="s">
        <v>173</v>
      </c>
    </row>
    <row r="293" spans="2:65" s="1" customFormat="1" ht="31.5" customHeight="1">
      <c r="B293" s="125"/>
      <c r="C293" s="154" t="s">
        <v>346</v>
      </c>
      <c r="D293" s="154" t="s">
        <v>174</v>
      </c>
      <c r="E293" s="155" t="s">
        <v>347</v>
      </c>
      <c r="F293" s="255" t="s">
        <v>348</v>
      </c>
      <c r="G293" s="256"/>
      <c r="H293" s="256"/>
      <c r="I293" s="256"/>
      <c r="J293" s="156" t="s">
        <v>191</v>
      </c>
      <c r="K293" s="157">
        <v>85.911</v>
      </c>
      <c r="L293" s="257">
        <v>0</v>
      </c>
      <c r="M293" s="256"/>
      <c r="N293" s="258">
        <f>ROUND(L293*K293,2)</f>
        <v>0</v>
      </c>
      <c r="O293" s="256"/>
      <c r="P293" s="256"/>
      <c r="Q293" s="256"/>
      <c r="R293" s="127"/>
      <c r="T293" s="158" t="s">
        <v>3</v>
      </c>
      <c r="U293" s="42" t="s">
        <v>39</v>
      </c>
      <c r="V293" s="34"/>
      <c r="W293" s="159">
        <f>V293*K293</f>
        <v>0</v>
      </c>
      <c r="X293" s="159">
        <v>2.4534</v>
      </c>
      <c r="Y293" s="159">
        <f>X293*K293</f>
        <v>210.7740474</v>
      </c>
      <c r="Z293" s="159">
        <v>0</v>
      </c>
      <c r="AA293" s="160">
        <f>Z293*K293</f>
        <v>0</v>
      </c>
      <c r="AR293" s="16" t="s">
        <v>178</v>
      </c>
      <c r="AT293" s="16" t="s">
        <v>174</v>
      </c>
      <c r="AU293" s="16" t="s">
        <v>93</v>
      </c>
      <c r="AY293" s="16" t="s">
        <v>173</v>
      </c>
      <c r="BE293" s="100">
        <f>IF(U293="základní",N293,0)</f>
        <v>0</v>
      </c>
      <c r="BF293" s="100">
        <f>IF(U293="snížená",N293,0)</f>
        <v>0</v>
      </c>
      <c r="BG293" s="100">
        <f>IF(U293="zákl. přenesená",N293,0)</f>
        <v>0</v>
      </c>
      <c r="BH293" s="100">
        <f>IF(U293="sníž. přenesená",N293,0)</f>
        <v>0</v>
      </c>
      <c r="BI293" s="100">
        <f>IF(U293="nulová",N293,0)</f>
        <v>0</v>
      </c>
      <c r="BJ293" s="16" t="s">
        <v>81</v>
      </c>
      <c r="BK293" s="100">
        <f>ROUND(L293*K293,2)</f>
        <v>0</v>
      </c>
      <c r="BL293" s="16" t="s">
        <v>178</v>
      </c>
      <c r="BM293" s="16" t="s">
        <v>349</v>
      </c>
    </row>
    <row r="294" spans="2:51" s="10" customFormat="1" ht="22.5" customHeight="1">
      <c r="B294" s="161"/>
      <c r="C294" s="162"/>
      <c r="D294" s="162"/>
      <c r="E294" s="163" t="s">
        <v>3</v>
      </c>
      <c r="F294" s="259" t="s">
        <v>350</v>
      </c>
      <c r="G294" s="260"/>
      <c r="H294" s="260"/>
      <c r="I294" s="260"/>
      <c r="J294" s="162"/>
      <c r="K294" s="164">
        <v>46.34</v>
      </c>
      <c r="L294" s="162"/>
      <c r="M294" s="162"/>
      <c r="N294" s="162"/>
      <c r="O294" s="162"/>
      <c r="P294" s="162"/>
      <c r="Q294" s="162"/>
      <c r="R294" s="165"/>
      <c r="T294" s="166"/>
      <c r="U294" s="162"/>
      <c r="V294" s="162"/>
      <c r="W294" s="162"/>
      <c r="X294" s="162"/>
      <c r="Y294" s="162"/>
      <c r="Z294" s="162"/>
      <c r="AA294" s="167"/>
      <c r="AT294" s="168" t="s">
        <v>185</v>
      </c>
      <c r="AU294" s="168" t="s">
        <v>93</v>
      </c>
      <c r="AV294" s="10" t="s">
        <v>93</v>
      </c>
      <c r="AW294" s="10" t="s">
        <v>32</v>
      </c>
      <c r="AX294" s="10" t="s">
        <v>74</v>
      </c>
      <c r="AY294" s="168" t="s">
        <v>173</v>
      </c>
    </row>
    <row r="295" spans="2:51" s="10" customFormat="1" ht="22.5" customHeight="1">
      <c r="B295" s="161"/>
      <c r="C295" s="162"/>
      <c r="D295" s="162"/>
      <c r="E295" s="163" t="s">
        <v>3</v>
      </c>
      <c r="F295" s="261" t="s">
        <v>351</v>
      </c>
      <c r="G295" s="260"/>
      <c r="H295" s="260"/>
      <c r="I295" s="260"/>
      <c r="J295" s="162"/>
      <c r="K295" s="164">
        <v>19.634</v>
      </c>
      <c r="L295" s="162"/>
      <c r="M295" s="162"/>
      <c r="N295" s="162"/>
      <c r="O295" s="162"/>
      <c r="P295" s="162"/>
      <c r="Q295" s="162"/>
      <c r="R295" s="165"/>
      <c r="T295" s="166"/>
      <c r="U295" s="162"/>
      <c r="V295" s="162"/>
      <c r="W295" s="162"/>
      <c r="X295" s="162"/>
      <c r="Y295" s="162"/>
      <c r="Z295" s="162"/>
      <c r="AA295" s="167"/>
      <c r="AT295" s="168" t="s">
        <v>185</v>
      </c>
      <c r="AU295" s="168" t="s">
        <v>93</v>
      </c>
      <c r="AV295" s="10" t="s">
        <v>93</v>
      </c>
      <c r="AW295" s="10" t="s">
        <v>32</v>
      </c>
      <c r="AX295" s="10" t="s">
        <v>74</v>
      </c>
      <c r="AY295" s="168" t="s">
        <v>173</v>
      </c>
    </row>
    <row r="296" spans="2:51" s="10" customFormat="1" ht="22.5" customHeight="1">
      <c r="B296" s="161"/>
      <c r="C296" s="162"/>
      <c r="D296" s="162"/>
      <c r="E296" s="163" t="s">
        <v>3</v>
      </c>
      <c r="F296" s="261" t="s">
        <v>352</v>
      </c>
      <c r="G296" s="260"/>
      <c r="H296" s="260"/>
      <c r="I296" s="260"/>
      <c r="J296" s="162"/>
      <c r="K296" s="164">
        <v>5.85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185</v>
      </c>
      <c r="AU296" s="168" t="s">
        <v>93</v>
      </c>
      <c r="AV296" s="10" t="s">
        <v>93</v>
      </c>
      <c r="AW296" s="10" t="s">
        <v>32</v>
      </c>
      <c r="AX296" s="10" t="s">
        <v>74</v>
      </c>
      <c r="AY296" s="168" t="s">
        <v>173</v>
      </c>
    </row>
    <row r="297" spans="2:51" s="10" customFormat="1" ht="22.5" customHeight="1">
      <c r="B297" s="161"/>
      <c r="C297" s="162"/>
      <c r="D297" s="162"/>
      <c r="E297" s="163" t="s">
        <v>3</v>
      </c>
      <c r="F297" s="261" t="s">
        <v>353</v>
      </c>
      <c r="G297" s="260"/>
      <c r="H297" s="260"/>
      <c r="I297" s="260"/>
      <c r="J297" s="162"/>
      <c r="K297" s="164">
        <v>14.087</v>
      </c>
      <c r="L297" s="162"/>
      <c r="M297" s="162"/>
      <c r="N297" s="162"/>
      <c r="O297" s="162"/>
      <c r="P297" s="162"/>
      <c r="Q297" s="162"/>
      <c r="R297" s="165"/>
      <c r="T297" s="166"/>
      <c r="U297" s="162"/>
      <c r="V297" s="162"/>
      <c r="W297" s="162"/>
      <c r="X297" s="162"/>
      <c r="Y297" s="162"/>
      <c r="Z297" s="162"/>
      <c r="AA297" s="167"/>
      <c r="AT297" s="168" t="s">
        <v>185</v>
      </c>
      <c r="AU297" s="168" t="s">
        <v>93</v>
      </c>
      <c r="AV297" s="10" t="s">
        <v>93</v>
      </c>
      <c r="AW297" s="10" t="s">
        <v>32</v>
      </c>
      <c r="AX297" s="10" t="s">
        <v>74</v>
      </c>
      <c r="AY297" s="168" t="s">
        <v>173</v>
      </c>
    </row>
    <row r="298" spans="2:51" s="11" customFormat="1" ht="22.5" customHeight="1">
      <c r="B298" s="169"/>
      <c r="C298" s="170"/>
      <c r="D298" s="170"/>
      <c r="E298" s="171" t="s">
        <v>3</v>
      </c>
      <c r="F298" s="262" t="s">
        <v>187</v>
      </c>
      <c r="G298" s="263"/>
      <c r="H298" s="263"/>
      <c r="I298" s="263"/>
      <c r="J298" s="170"/>
      <c r="K298" s="172">
        <v>85.911</v>
      </c>
      <c r="L298" s="170"/>
      <c r="M298" s="170"/>
      <c r="N298" s="170"/>
      <c r="O298" s="170"/>
      <c r="P298" s="170"/>
      <c r="Q298" s="170"/>
      <c r="R298" s="173"/>
      <c r="T298" s="174"/>
      <c r="U298" s="170"/>
      <c r="V298" s="170"/>
      <c r="W298" s="170"/>
      <c r="X298" s="170"/>
      <c r="Y298" s="170"/>
      <c r="Z298" s="170"/>
      <c r="AA298" s="175"/>
      <c r="AT298" s="176" t="s">
        <v>185</v>
      </c>
      <c r="AU298" s="176" t="s">
        <v>93</v>
      </c>
      <c r="AV298" s="11" t="s">
        <v>178</v>
      </c>
      <c r="AW298" s="11" t="s">
        <v>32</v>
      </c>
      <c r="AX298" s="11" t="s">
        <v>81</v>
      </c>
      <c r="AY298" s="176" t="s">
        <v>173</v>
      </c>
    </row>
    <row r="299" spans="2:65" s="1" customFormat="1" ht="44.25" customHeight="1">
      <c r="B299" s="125"/>
      <c r="C299" s="154" t="s">
        <v>354</v>
      </c>
      <c r="D299" s="154" t="s">
        <v>174</v>
      </c>
      <c r="E299" s="155" t="s">
        <v>355</v>
      </c>
      <c r="F299" s="255" t="s">
        <v>356</v>
      </c>
      <c r="G299" s="256"/>
      <c r="H299" s="256"/>
      <c r="I299" s="256"/>
      <c r="J299" s="156" t="s">
        <v>191</v>
      </c>
      <c r="K299" s="157">
        <v>10.919</v>
      </c>
      <c r="L299" s="257">
        <v>0</v>
      </c>
      <c r="M299" s="256"/>
      <c r="N299" s="258">
        <f>ROUND(L299*K299,2)</f>
        <v>0</v>
      </c>
      <c r="O299" s="256"/>
      <c r="P299" s="256"/>
      <c r="Q299" s="256"/>
      <c r="R299" s="127"/>
      <c r="T299" s="158" t="s">
        <v>3</v>
      </c>
      <c r="U299" s="42" t="s">
        <v>39</v>
      </c>
      <c r="V299" s="34"/>
      <c r="W299" s="159">
        <f>V299*K299</f>
        <v>0</v>
      </c>
      <c r="X299" s="159">
        <v>2.45337</v>
      </c>
      <c r="Y299" s="159">
        <f>X299*K299</f>
        <v>26.78834703</v>
      </c>
      <c r="Z299" s="159">
        <v>0</v>
      </c>
      <c r="AA299" s="160">
        <f>Z299*K299</f>
        <v>0</v>
      </c>
      <c r="AR299" s="16" t="s">
        <v>178</v>
      </c>
      <c r="AT299" s="16" t="s">
        <v>174</v>
      </c>
      <c r="AU299" s="16" t="s">
        <v>93</v>
      </c>
      <c r="AY299" s="16" t="s">
        <v>173</v>
      </c>
      <c r="BE299" s="100">
        <f>IF(U299="základní",N299,0)</f>
        <v>0</v>
      </c>
      <c r="BF299" s="100">
        <f>IF(U299="snížená",N299,0)</f>
        <v>0</v>
      </c>
      <c r="BG299" s="100">
        <f>IF(U299="zákl. přenesená",N299,0)</f>
        <v>0</v>
      </c>
      <c r="BH299" s="100">
        <f>IF(U299="sníž. přenesená",N299,0)</f>
        <v>0</v>
      </c>
      <c r="BI299" s="100">
        <f>IF(U299="nulová",N299,0)</f>
        <v>0</v>
      </c>
      <c r="BJ299" s="16" t="s">
        <v>81</v>
      </c>
      <c r="BK299" s="100">
        <f>ROUND(L299*K299,2)</f>
        <v>0</v>
      </c>
      <c r="BL299" s="16" t="s">
        <v>178</v>
      </c>
      <c r="BM299" s="16" t="s">
        <v>357</v>
      </c>
    </row>
    <row r="300" spans="2:51" s="10" customFormat="1" ht="22.5" customHeight="1">
      <c r="B300" s="161"/>
      <c r="C300" s="162"/>
      <c r="D300" s="162"/>
      <c r="E300" s="163" t="s">
        <v>3</v>
      </c>
      <c r="F300" s="259" t="s">
        <v>358</v>
      </c>
      <c r="G300" s="260"/>
      <c r="H300" s="260"/>
      <c r="I300" s="260"/>
      <c r="J300" s="162"/>
      <c r="K300" s="164">
        <v>3.15</v>
      </c>
      <c r="L300" s="162"/>
      <c r="M300" s="162"/>
      <c r="N300" s="162"/>
      <c r="O300" s="162"/>
      <c r="P300" s="162"/>
      <c r="Q300" s="162"/>
      <c r="R300" s="165"/>
      <c r="T300" s="166"/>
      <c r="U300" s="162"/>
      <c r="V300" s="162"/>
      <c r="W300" s="162"/>
      <c r="X300" s="162"/>
      <c r="Y300" s="162"/>
      <c r="Z300" s="162"/>
      <c r="AA300" s="167"/>
      <c r="AT300" s="168" t="s">
        <v>185</v>
      </c>
      <c r="AU300" s="168" t="s">
        <v>93</v>
      </c>
      <c r="AV300" s="10" t="s">
        <v>93</v>
      </c>
      <c r="AW300" s="10" t="s">
        <v>32</v>
      </c>
      <c r="AX300" s="10" t="s">
        <v>74</v>
      </c>
      <c r="AY300" s="168" t="s">
        <v>173</v>
      </c>
    </row>
    <row r="301" spans="2:51" s="10" customFormat="1" ht="22.5" customHeight="1">
      <c r="B301" s="161"/>
      <c r="C301" s="162"/>
      <c r="D301" s="162"/>
      <c r="E301" s="163" t="s">
        <v>3</v>
      </c>
      <c r="F301" s="261" t="s">
        <v>359</v>
      </c>
      <c r="G301" s="260"/>
      <c r="H301" s="260"/>
      <c r="I301" s="260"/>
      <c r="J301" s="162"/>
      <c r="K301" s="164">
        <v>1.429</v>
      </c>
      <c r="L301" s="162"/>
      <c r="M301" s="162"/>
      <c r="N301" s="162"/>
      <c r="O301" s="162"/>
      <c r="P301" s="162"/>
      <c r="Q301" s="162"/>
      <c r="R301" s="165"/>
      <c r="T301" s="166"/>
      <c r="U301" s="162"/>
      <c r="V301" s="162"/>
      <c r="W301" s="162"/>
      <c r="X301" s="162"/>
      <c r="Y301" s="162"/>
      <c r="Z301" s="162"/>
      <c r="AA301" s="167"/>
      <c r="AT301" s="168" t="s">
        <v>185</v>
      </c>
      <c r="AU301" s="168" t="s">
        <v>93</v>
      </c>
      <c r="AV301" s="10" t="s">
        <v>93</v>
      </c>
      <c r="AW301" s="10" t="s">
        <v>32</v>
      </c>
      <c r="AX301" s="10" t="s">
        <v>74</v>
      </c>
      <c r="AY301" s="168" t="s">
        <v>173</v>
      </c>
    </row>
    <row r="302" spans="2:51" s="10" customFormat="1" ht="22.5" customHeight="1">
      <c r="B302" s="161"/>
      <c r="C302" s="162"/>
      <c r="D302" s="162"/>
      <c r="E302" s="163" t="s">
        <v>3</v>
      </c>
      <c r="F302" s="261" t="s">
        <v>360</v>
      </c>
      <c r="G302" s="260"/>
      <c r="H302" s="260"/>
      <c r="I302" s="260"/>
      <c r="J302" s="162"/>
      <c r="K302" s="164">
        <v>1.073</v>
      </c>
      <c r="L302" s="162"/>
      <c r="M302" s="162"/>
      <c r="N302" s="162"/>
      <c r="O302" s="162"/>
      <c r="P302" s="162"/>
      <c r="Q302" s="162"/>
      <c r="R302" s="165"/>
      <c r="T302" s="166"/>
      <c r="U302" s="162"/>
      <c r="V302" s="162"/>
      <c r="W302" s="162"/>
      <c r="X302" s="162"/>
      <c r="Y302" s="162"/>
      <c r="Z302" s="162"/>
      <c r="AA302" s="167"/>
      <c r="AT302" s="168" t="s">
        <v>185</v>
      </c>
      <c r="AU302" s="168" t="s">
        <v>93</v>
      </c>
      <c r="AV302" s="10" t="s">
        <v>93</v>
      </c>
      <c r="AW302" s="10" t="s">
        <v>32</v>
      </c>
      <c r="AX302" s="10" t="s">
        <v>74</v>
      </c>
      <c r="AY302" s="168" t="s">
        <v>173</v>
      </c>
    </row>
    <row r="303" spans="2:51" s="10" customFormat="1" ht="22.5" customHeight="1">
      <c r="B303" s="161"/>
      <c r="C303" s="162"/>
      <c r="D303" s="162"/>
      <c r="E303" s="163" t="s">
        <v>3</v>
      </c>
      <c r="F303" s="261" t="s">
        <v>361</v>
      </c>
      <c r="G303" s="260"/>
      <c r="H303" s="260"/>
      <c r="I303" s="260"/>
      <c r="J303" s="162"/>
      <c r="K303" s="164">
        <v>0.518</v>
      </c>
      <c r="L303" s="162"/>
      <c r="M303" s="162"/>
      <c r="N303" s="162"/>
      <c r="O303" s="162"/>
      <c r="P303" s="162"/>
      <c r="Q303" s="162"/>
      <c r="R303" s="165"/>
      <c r="T303" s="166"/>
      <c r="U303" s="162"/>
      <c r="V303" s="162"/>
      <c r="W303" s="162"/>
      <c r="X303" s="162"/>
      <c r="Y303" s="162"/>
      <c r="Z303" s="162"/>
      <c r="AA303" s="167"/>
      <c r="AT303" s="168" t="s">
        <v>185</v>
      </c>
      <c r="AU303" s="168" t="s">
        <v>93</v>
      </c>
      <c r="AV303" s="10" t="s">
        <v>93</v>
      </c>
      <c r="AW303" s="10" t="s">
        <v>32</v>
      </c>
      <c r="AX303" s="10" t="s">
        <v>74</v>
      </c>
      <c r="AY303" s="168" t="s">
        <v>173</v>
      </c>
    </row>
    <row r="304" spans="2:51" s="10" customFormat="1" ht="22.5" customHeight="1">
      <c r="B304" s="161"/>
      <c r="C304" s="162"/>
      <c r="D304" s="162"/>
      <c r="E304" s="163" t="s">
        <v>3</v>
      </c>
      <c r="F304" s="261" t="s">
        <v>362</v>
      </c>
      <c r="G304" s="260"/>
      <c r="H304" s="260"/>
      <c r="I304" s="260"/>
      <c r="J304" s="162"/>
      <c r="K304" s="164">
        <v>2.349</v>
      </c>
      <c r="L304" s="162"/>
      <c r="M304" s="162"/>
      <c r="N304" s="162"/>
      <c r="O304" s="162"/>
      <c r="P304" s="162"/>
      <c r="Q304" s="162"/>
      <c r="R304" s="165"/>
      <c r="T304" s="166"/>
      <c r="U304" s="162"/>
      <c r="V304" s="162"/>
      <c r="W304" s="162"/>
      <c r="X304" s="162"/>
      <c r="Y304" s="162"/>
      <c r="Z304" s="162"/>
      <c r="AA304" s="167"/>
      <c r="AT304" s="168" t="s">
        <v>185</v>
      </c>
      <c r="AU304" s="168" t="s">
        <v>93</v>
      </c>
      <c r="AV304" s="10" t="s">
        <v>93</v>
      </c>
      <c r="AW304" s="10" t="s">
        <v>32</v>
      </c>
      <c r="AX304" s="10" t="s">
        <v>74</v>
      </c>
      <c r="AY304" s="168" t="s">
        <v>173</v>
      </c>
    </row>
    <row r="305" spans="2:51" s="10" customFormat="1" ht="22.5" customHeight="1">
      <c r="B305" s="161"/>
      <c r="C305" s="162"/>
      <c r="D305" s="162"/>
      <c r="E305" s="163" t="s">
        <v>3</v>
      </c>
      <c r="F305" s="261" t="s">
        <v>363</v>
      </c>
      <c r="G305" s="260"/>
      <c r="H305" s="260"/>
      <c r="I305" s="260"/>
      <c r="J305" s="162"/>
      <c r="K305" s="164">
        <v>0.758</v>
      </c>
      <c r="L305" s="162"/>
      <c r="M305" s="162"/>
      <c r="N305" s="162"/>
      <c r="O305" s="162"/>
      <c r="P305" s="162"/>
      <c r="Q305" s="162"/>
      <c r="R305" s="165"/>
      <c r="T305" s="166"/>
      <c r="U305" s="162"/>
      <c r="V305" s="162"/>
      <c r="W305" s="162"/>
      <c r="X305" s="162"/>
      <c r="Y305" s="162"/>
      <c r="Z305" s="162"/>
      <c r="AA305" s="167"/>
      <c r="AT305" s="168" t="s">
        <v>185</v>
      </c>
      <c r="AU305" s="168" t="s">
        <v>93</v>
      </c>
      <c r="AV305" s="10" t="s">
        <v>93</v>
      </c>
      <c r="AW305" s="10" t="s">
        <v>32</v>
      </c>
      <c r="AX305" s="10" t="s">
        <v>74</v>
      </c>
      <c r="AY305" s="168" t="s">
        <v>173</v>
      </c>
    </row>
    <row r="306" spans="2:51" s="12" customFormat="1" ht="22.5" customHeight="1">
      <c r="B306" s="177"/>
      <c r="C306" s="178"/>
      <c r="D306" s="178"/>
      <c r="E306" s="179" t="s">
        <v>3</v>
      </c>
      <c r="F306" s="264" t="s">
        <v>195</v>
      </c>
      <c r="G306" s="265"/>
      <c r="H306" s="265"/>
      <c r="I306" s="265"/>
      <c r="J306" s="178"/>
      <c r="K306" s="180" t="s">
        <v>3</v>
      </c>
      <c r="L306" s="178"/>
      <c r="M306" s="178"/>
      <c r="N306" s="178"/>
      <c r="O306" s="178"/>
      <c r="P306" s="178"/>
      <c r="Q306" s="178"/>
      <c r="R306" s="181"/>
      <c r="T306" s="182"/>
      <c r="U306" s="178"/>
      <c r="V306" s="178"/>
      <c r="W306" s="178"/>
      <c r="X306" s="178"/>
      <c r="Y306" s="178"/>
      <c r="Z306" s="178"/>
      <c r="AA306" s="183"/>
      <c r="AT306" s="184" t="s">
        <v>185</v>
      </c>
      <c r="AU306" s="184" t="s">
        <v>93</v>
      </c>
      <c r="AV306" s="12" t="s">
        <v>81</v>
      </c>
      <c r="AW306" s="12" t="s">
        <v>32</v>
      </c>
      <c r="AX306" s="12" t="s">
        <v>74</v>
      </c>
      <c r="AY306" s="184" t="s">
        <v>173</v>
      </c>
    </row>
    <row r="307" spans="2:51" s="10" customFormat="1" ht="22.5" customHeight="1">
      <c r="B307" s="161"/>
      <c r="C307" s="162"/>
      <c r="D307" s="162"/>
      <c r="E307" s="163" t="s">
        <v>3</v>
      </c>
      <c r="F307" s="261" t="s">
        <v>364</v>
      </c>
      <c r="G307" s="260"/>
      <c r="H307" s="260"/>
      <c r="I307" s="260"/>
      <c r="J307" s="162"/>
      <c r="K307" s="164">
        <v>0.859</v>
      </c>
      <c r="L307" s="162"/>
      <c r="M307" s="162"/>
      <c r="N307" s="162"/>
      <c r="O307" s="162"/>
      <c r="P307" s="162"/>
      <c r="Q307" s="162"/>
      <c r="R307" s="165"/>
      <c r="T307" s="166"/>
      <c r="U307" s="162"/>
      <c r="V307" s="162"/>
      <c r="W307" s="162"/>
      <c r="X307" s="162"/>
      <c r="Y307" s="162"/>
      <c r="Z307" s="162"/>
      <c r="AA307" s="167"/>
      <c r="AT307" s="168" t="s">
        <v>185</v>
      </c>
      <c r="AU307" s="168" t="s">
        <v>93</v>
      </c>
      <c r="AV307" s="10" t="s">
        <v>93</v>
      </c>
      <c r="AW307" s="10" t="s">
        <v>32</v>
      </c>
      <c r="AX307" s="10" t="s">
        <v>74</v>
      </c>
      <c r="AY307" s="168" t="s">
        <v>173</v>
      </c>
    </row>
    <row r="308" spans="2:51" s="10" customFormat="1" ht="22.5" customHeight="1">
      <c r="B308" s="161"/>
      <c r="C308" s="162"/>
      <c r="D308" s="162"/>
      <c r="E308" s="163" t="s">
        <v>3</v>
      </c>
      <c r="F308" s="261" t="s">
        <v>365</v>
      </c>
      <c r="G308" s="260"/>
      <c r="H308" s="260"/>
      <c r="I308" s="260"/>
      <c r="J308" s="162"/>
      <c r="K308" s="164">
        <v>0.783</v>
      </c>
      <c r="L308" s="162"/>
      <c r="M308" s="162"/>
      <c r="N308" s="162"/>
      <c r="O308" s="162"/>
      <c r="P308" s="162"/>
      <c r="Q308" s="162"/>
      <c r="R308" s="165"/>
      <c r="T308" s="166"/>
      <c r="U308" s="162"/>
      <c r="V308" s="162"/>
      <c r="W308" s="162"/>
      <c r="X308" s="162"/>
      <c r="Y308" s="162"/>
      <c r="Z308" s="162"/>
      <c r="AA308" s="167"/>
      <c r="AT308" s="168" t="s">
        <v>185</v>
      </c>
      <c r="AU308" s="168" t="s">
        <v>93</v>
      </c>
      <c r="AV308" s="10" t="s">
        <v>93</v>
      </c>
      <c r="AW308" s="10" t="s">
        <v>32</v>
      </c>
      <c r="AX308" s="10" t="s">
        <v>74</v>
      </c>
      <c r="AY308" s="168" t="s">
        <v>173</v>
      </c>
    </row>
    <row r="309" spans="2:51" s="11" customFormat="1" ht="22.5" customHeight="1">
      <c r="B309" s="169"/>
      <c r="C309" s="170"/>
      <c r="D309" s="170"/>
      <c r="E309" s="171" t="s">
        <v>3</v>
      </c>
      <c r="F309" s="262" t="s">
        <v>187</v>
      </c>
      <c r="G309" s="263"/>
      <c r="H309" s="263"/>
      <c r="I309" s="263"/>
      <c r="J309" s="170"/>
      <c r="K309" s="172">
        <v>10.919</v>
      </c>
      <c r="L309" s="170"/>
      <c r="M309" s="170"/>
      <c r="N309" s="170"/>
      <c r="O309" s="170"/>
      <c r="P309" s="170"/>
      <c r="Q309" s="170"/>
      <c r="R309" s="173"/>
      <c r="T309" s="174"/>
      <c r="U309" s="170"/>
      <c r="V309" s="170"/>
      <c r="W309" s="170"/>
      <c r="X309" s="170"/>
      <c r="Y309" s="170"/>
      <c r="Z309" s="170"/>
      <c r="AA309" s="175"/>
      <c r="AT309" s="176" t="s">
        <v>185</v>
      </c>
      <c r="AU309" s="176" t="s">
        <v>93</v>
      </c>
      <c r="AV309" s="11" t="s">
        <v>178</v>
      </c>
      <c r="AW309" s="11" t="s">
        <v>32</v>
      </c>
      <c r="AX309" s="11" t="s">
        <v>81</v>
      </c>
      <c r="AY309" s="176" t="s">
        <v>173</v>
      </c>
    </row>
    <row r="310" spans="2:65" s="1" customFormat="1" ht="69.75" customHeight="1">
      <c r="B310" s="125"/>
      <c r="C310" s="154" t="s">
        <v>366</v>
      </c>
      <c r="D310" s="154" t="s">
        <v>174</v>
      </c>
      <c r="E310" s="155" t="s">
        <v>367</v>
      </c>
      <c r="F310" s="255" t="s">
        <v>368</v>
      </c>
      <c r="G310" s="256"/>
      <c r="H310" s="256"/>
      <c r="I310" s="256"/>
      <c r="J310" s="156" t="s">
        <v>182</v>
      </c>
      <c r="K310" s="157">
        <v>246.325</v>
      </c>
      <c r="L310" s="257">
        <v>0</v>
      </c>
      <c r="M310" s="256"/>
      <c r="N310" s="258">
        <f>ROUND(L310*K310,2)</f>
        <v>0</v>
      </c>
      <c r="O310" s="256"/>
      <c r="P310" s="256"/>
      <c r="Q310" s="256"/>
      <c r="R310" s="127"/>
      <c r="T310" s="158" t="s">
        <v>3</v>
      </c>
      <c r="U310" s="42" t="s">
        <v>39</v>
      </c>
      <c r="V310" s="34"/>
      <c r="W310" s="159">
        <f>V310*K310</f>
        <v>0</v>
      </c>
      <c r="X310" s="159">
        <v>2.45337</v>
      </c>
      <c r="Y310" s="159">
        <f>X310*K310</f>
        <v>604.32636525</v>
      </c>
      <c r="Z310" s="159">
        <v>0</v>
      </c>
      <c r="AA310" s="160">
        <f>Z310*K310</f>
        <v>0</v>
      </c>
      <c r="AR310" s="16" t="s">
        <v>178</v>
      </c>
      <c r="AT310" s="16" t="s">
        <v>174</v>
      </c>
      <c r="AU310" s="16" t="s">
        <v>93</v>
      </c>
      <c r="AY310" s="16" t="s">
        <v>173</v>
      </c>
      <c r="BE310" s="100">
        <f>IF(U310="základní",N310,0)</f>
        <v>0</v>
      </c>
      <c r="BF310" s="100">
        <f>IF(U310="snížená",N310,0)</f>
        <v>0</v>
      </c>
      <c r="BG310" s="100">
        <f>IF(U310="zákl. přenesená",N310,0)</f>
        <v>0</v>
      </c>
      <c r="BH310" s="100">
        <f>IF(U310="sníž. přenesená",N310,0)</f>
        <v>0</v>
      </c>
      <c r="BI310" s="100">
        <f>IF(U310="nulová",N310,0)</f>
        <v>0</v>
      </c>
      <c r="BJ310" s="16" t="s">
        <v>81</v>
      </c>
      <c r="BK310" s="100">
        <f>ROUND(L310*K310,2)</f>
        <v>0</v>
      </c>
      <c r="BL310" s="16" t="s">
        <v>178</v>
      </c>
      <c r="BM310" s="16" t="s">
        <v>369</v>
      </c>
    </row>
    <row r="311" spans="2:51" s="10" customFormat="1" ht="22.5" customHeight="1">
      <c r="B311" s="161"/>
      <c r="C311" s="162"/>
      <c r="D311" s="162"/>
      <c r="E311" s="163" t="s">
        <v>3</v>
      </c>
      <c r="F311" s="259" t="s">
        <v>370</v>
      </c>
      <c r="G311" s="260"/>
      <c r="H311" s="260"/>
      <c r="I311" s="260"/>
      <c r="J311" s="162"/>
      <c r="K311" s="164">
        <v>17.5</v>
      </c>
      <c r="L311" s="162"/>
      <c r="M311" s="162"/>
      <c r="N311" s="162"/>
      <c r="O311" s="162"/>
      <c r="P311" s="162"/>
      <c r="Q311" s="162"/>
      <c r="R311" s="165"/>
      <c r="T311" s="166"/>
      <c r="U311" s="162"/>
      <c r="V311" s="162"/>
      <c r="W311" s="162"/>
      <c r="X311" s="162"/>
      <c r="Y311" s="162"/>
      <c r="Z311" s="162"/>
      <c r="AA311" s="167"/>
      <c r="AT311" s="168" t="s">
        <v>185</v>
      </c>
      <c r="AU311" s="168" t="s">
        <v>93</v>
      </c>
      <c r="AV311" s="10" t="s">
        <v>93</v>
      </c>
      <c r="AW311" s="10" t="s">
        <v>32</v>
      </c>
      <c r="AX311" s="10" t="s">
        <v>74</v>
      </c>
      <c r="AY311" s="168" t="s">
        <v>173</v>
      </c>
    </row>
    <row r="312" spans="2:51" s="10" customFormat="1" ht="22.5" customHeight="1">
      <c r="B312" s="161"/>
      <c r="C312" s="162"/>
      <c r="D312" s="162"/>
      <c r="E312" s="163" t="s">
        <v>3</v>
      </c>
      <c r="F312" s="261" t="s">
        <v>371</v>
      </c>
      <c r="G312" s="260"/>
      <c r="H312" s="260"/>
      <c r="I312" s="260"/>
      <c r="J312" s="162"/>
      <c r="K312" s="164">
        <v>12</v>
      </c>
      <c r="L312" s="162"/>
      <c r="M312" s="162"/>
      <c r="N312" s="162"/>
      <c r="O312" s="162"/>
      <c r="P312" s="162"/>
      <c r="Q312" s="162"/>
      <c r="R312" s="165"/>
      <c r="T312" s="166"/>
      <c r="U312" s="162"/>
      <c r="V312" s="162"/>
      <c r="W312" s="162"/>
      <c r="X312" s="162"/>
      <c r="Y312" s="162"/>
      <c r="Z312" s="162"/>
      <c r="AA312" s="167"/>
      <c r="AT312" s="168" t="s">
        <v>185</v>
      </c>
      <c r="AU312" s="168" t="s">
        <v>93</v>
      </c>
      <c r="AV312" s="10" t="s">
        <v>93</v>
      </c>
      <c r="AW312" s="10" t="s">
        <v>32</v>
      </c>
      <c r="AX312" s="10" t="s">
        <v>74</v>
      </c>
      <c r="AY312" s="168" t="s">
        <v>173</v>
      </c>
    </row>
    <row r="313" spans="2:51" s="10" customFormat="1" ht="22.5" customHeight="1">
      <c r="B313" s="161"/>
      <c r="C313" s="162"/>
      <c r="D313" s="162"/>
      <c r="E313" s="163" t="s">
        <v>3</v>
      </c>
      <c r="F313" s="261" t="s">
        <v>372</v>
      </c>
      <c r="G313" s="260"/>
      <c r="H313" s="260"/>
      <c r="I313" s="260"/>
      <c r="J313" s="162"/>
      <c r="K313" s="164">
        <v>216.825</v>
      </c>
      <c r="L313" s="162"/>
      <c r="M313" s="162"/>
      <c r="N313" s="162"/>
      <c r="O313" s="162"/>
      <c r="P313" s="162"/>
      <c r="Q313" s="162"/>
      <c r="R313" s="165"/>
      <c r="T313" s="166"/>
      <c r="U313" s="162"/>
      <c r="V313" s="162"/>
      <c r="W313" s="162"/>
      <c r="X313" s="162"/>
      <c r="Y313" s="162"/>
      <c r="Z313" s="162"/>
      <c r="AA313" s="167"/>
      <c r="AT313" s="168" t="s">
        <v>185</v>
      </c>
      <c r="AU313" s="168" t="s">
        <v>93</v>
      </c>
      <c r="AV313" s="10" t="s">
        <v>93</v>
      </c>
      <c r="AW313" s="10" t="s">
        <v>32</v>
      </c>
      <c r="AX313" s="10" t="s">
        <v>74</v>
      </c>
      <c r="AY313" s="168" t="s">
        <v>173</v>
      </c>
    </row>
    <row r="314" spans="2:51" s="11" customFormat="1" ht="22.5" customHeight="1">
      <c r="B314" s="169"/>
      <c r="C314" s="170"/>
      <c r="D314" s="170"/>
      <c r="E314" s="171" t="s">
        <v>3</v>
      </c>
      <c r="F314" s="262" t="s">
        <v>187</v>
      </c>
      <c r="G314" s="263"/>
      <c r="H314" s="263"/>
      <c r="I314" s="263"/>
      <c r="J314" s="170"/>
      <c r="K314" s="172">
        <v>246.325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185</v>
      </c>
      <c r="AU314" s="176" t="s">
        <v>93</v>
      </c>
      <c r="AV314" s="11" t="s">
        <v>178</v>
      </c>
      <c r="AW314" s="11" t="s">
        <v>32</v>
      </c>
      <c r="AX314" s="11" t="s">
        <v>81</v>
      </c>
      <c r="AY314" s="176" t="s">
        <v>173</v>
      </c>
    </row>
    <row r="315" spans="2:63" s="9" customFormat="1" ht="29.85" customHeight="1">
      <c r="B315" s="143"/>
      <c r="C315" s="144"/>
      <c r="D315" s="153" t="s">
        <v>108</v>
      </c>
      <c r="E315" s="153"/>
      <c r="F315" s="153"/>
      <c r="G315" s="153"/>
      <c r="H315" s="153"/>
      <c r="I315" s="153"/>
      <c r="J315" s="153"/>
      <c r="K315" s="153"/>
      <c r="L315" s="153"/>
      <c r="M315" s="153"/>
      <c r="N315" s="277">
        <f>BK315</f>
        <v>0</v>
      </c>
      <c r="O315" s="278"/>
      <c r="P315" s="278"/>
      <c r="Q315" s="278"/>
      <c r="R315" s="146"/>
      <c r="T315" s="147"/>
      <c r="U315" s="144"/>
      <c r="V315" s="144"/>
      <c r="W315" s="148">
        <f>SUM(W316:W469)</f>
        <v>0</v>
      </c>
      <c r="X315" s="144"/>
      <c r="Y315" s="148">
        <f>SUM(Y316:Y469)</f>
        <v>405.35576024999995</v>
      </c>
      <c r="Z315" s="144"/>
      <c r="AA315" s="149">
        <f>SUM(AA316:AA469)</f>
        <v>0</v>
      </c>
      <c r="AR315" s="150" t="s">
        <v>81</v>
      </c>
      <c r="AT315" s="151" t="s">
        <v>73</v>
      </c>
      <c r="AU315" s="151" t="s">
        <v>81</v>
      </c>
      <c r="AY315" s="150" t="s">
        <v>173</v>
      </c>
      <c r="BK315" s="152">
        <f>SUM(BK316:BK469)</f>
        <v>0</v>
      </c>
    </row>
    <row r="316" spans="2:65" s="1" customFormat="1" ht="44.25" customHeight="1">
      <c r="B316" s="125"/>
      <c r="C316" s="154" t="s">
        <v>373</v>
      </c>
      <c r="D316" s="154" t="s">
        <v>174</v>
      </c>
      <c r="E316" s="155" t="s">
        <v>374</v>
      </c>
      <c r="F316" s="255" t="s">
        <v>375</v>
      </c>
      <c r="G316" s="256"/>
      <c r="H316" s="256"/>
      <c r="I316" s="256"/>
      <c r="J316" s="156" t="s">
        <v>209</v>
      </c>
      <c r="K316" s="157">
        <v>4720.519</v>
      </c>
      <c r="L316" s="257">
        <v>0</v>
      </c>
      <c r="M316" s="256"/>
      <c r="N316" s="258">
        <f>ROUND(L316*K316,2)</f>
        <v>0</v>
      </c>
      <c r="O316" s="256"/>
      <c r="P316" s="256"/>
      <c r="Q316" s="256"/>
      <c r="R316" s="127"/>
      <c r="T316" s="158" t="s">
        <v>3</v>
      </c>
      <c r="U316" s="42" t="s">
        <v>39</v>
      </c>
      <c r="V316" s="34"/>
      <c r="W316" s="159">
        <f>V316*K316</f>
        <v>0</v>
      </c>
      <c r="X316" s="159">
        <v>0.01838</v>
      </c>
      <c r="Y316" s="159">
        <f>X316*K316</f>
        <v>86.76313922000001</v>
      </c>
      <c r="Z316" s="159">
        <v>0</v>
      </c>
      <c r="AA316" s="160">
        <f>Z316*K316</f>
        <v>0</v>
      </c>
      <c r="AR316" s="16" t="s">
        <v>178</v>
      </c>
      <c r="AT316" s="16" t="s">
        <v>174</v>
      </c>
      <c r="AU316" s="16" t="s">
        <v>93</v>
      </c>
      <c r="AY316" s="16" t="s">
        <v>173</v>
      </c>
      <c r="BE316" s="100">
        <f>IF(U316="základní",N316,0)</f>
        <v>0</v>
      </c>
      <c r="BF316" s="100">
        <f>IF(U316="snížená",N316,0)</f>
        <v>0</v>
      </c>
      <c r="BG316" s="100">
        <f>IF(U316="zákl. přenesená",N316,0)</f>
        <v>0</v>
      </c>
      <c r="BH316" s="100">
        <f>IF(U316="sníž. přenesená",N316,0)</f>
        <v>0</v>
      </c>
      <c r="BI316" s="100">
        <f>IF(U316="nulová",N316,0)</f>
        <v>0</v>
      </c>
      <c r="BJ316" s="16" t="s">
        <v>81</v>
      </c>
      <c r="BK316" s="100">
        <f>ROUND(L316*K316,2)</f>
        <v>0</v>
      </c>
      <c r="BL316" s="16" t="s">
        <v>178</v>
      </c>
      <c r="BM316" s="16" t="s">
        <v>376</v>
      </c>
    </row>
    <row r="317" spans="2:51" s="12" customFormat="1" ht="22.5" customHeight="1">
      <c r="B317" s="177"/>
      <c r="C317" s="178"/>
      <c r="D317" s="178"/>
      <c r="E317" s="179" t="s">
        <v>3</v>
      </c>
      <c r="F317" s="266" t="s">
        <v>377</v>
      </c>
      <c r="G317" s="265"/>
      <c r="H317" s="265"/>
      <c r="I317" s="265"/>
      <c r="J317" s="178"/>
      <c r="K317" s="180" t="s">
        <v>3</v>
      </c>
      <c r="L317" s="178"/>
      <c r="M317" s="178"/>
      <c r="N317" s="178"/>
      <c r="O317" s="178"/>
      <c r="P317" s="178"/>
      <c r="Q317" s="178"/>
      <c r="R317" s="181"/>
      <c r="T317" s="182"/>
      <c r="U317" s="178"/>
      <c r="V317" s="178"/>
      <c r="W317" s="178"/>
      <c r="X317" s="178"/>
      <c r="Y317" s="178"/>
      <c r="Z317" s="178"/>
      <c r="AA317" s="183"/>
      <c r="AT317" s="184" t="s">
        <v>185</v>
      </c>
      <c r="AU317" s="184" t="s">
        <v>93</v>
      </c>
      <c r="AV317" s="12" t="s">
        <v>81</v>
      </c>
      <c r="AW317" s="12" t="s">
        <v>32</v>
      </c>
      <c r="AX317" s="12" t="s">
        <v>74</v>
      </c>
      <c r="AY317" s="184" t="s">
        <v>173</v>
      </c>
    </row>
    <row r="318" spans="2:51" s="12" customFormat="1" ht="22.5" customHeight="1">
      <c r="B318" s="177"/>
      <c r="C318" s="178"/>
      <c r="D318" s="178"/>
      <c r="E318" s="179" t="s">
        <v>3</v>
      </c>
      <c r="F318" s="264" t="s">
        <v>378</v>
      </c>
      <c r="G318" s="265"/>
      <c r="H318" s="265"/>
      <c r="I318" s="265"/>
      <c r="J318" s="178"/>
      <c r="K318" s="180" t="s">
        <v>3</v>
      </c>
      <c r="L318" s="178"/>
      <c r="M318" s="178"/>
      <c r="N318" s="178"/>
      <c r="O318" s="178"/>
      <c r="P318" s="178"/>
      <c r="Q318" s="178"/>
      <c r="R318" s="181"/>
      <c r="T318" s="182"/>
      <c r="U318" s="178"/>
      <c r="V318" s="178"/>
      <c r="W318" s="178"/>
      <c r="X318" s="178"/>
      <c r="Y318" s="178"/>
      <c r="Z318" s="178"/>
      <c r="AA318" s="183"/>
      <c r="AT318" s="184" t="s">
        <v>185</v>
      </c>
      <c r="AU318" s="184" t="s">
        <v>93</v>
      </c>
      <c r="AV318" s="12" t="s">
        <v>81</v>
      </c>
      <c r="AW318" s="12" t="s">
        <v>32</v>
      </c>
      <c r="AX318" s="12" t="s">
        <v>74</v>
      </c>
      <c r="AY318" s="184" t="s">
        <v>173</v>
      </c>
    </row>
    <row r="319" spans="2:51" s="10" customFormat="1" ht="22.5" customHeight="1">
      <c r="B319" s="161"/>
      <c r="C319" s="162"/>
      <c r="D319" s="162"/>
      <c r="E319" s="163" t="s">
        <v>3</v>
      </c>
      <c r="F319" s="261" t="s">
        <v>379</v>
      </c>
      <c r="G319" s="260"/>
      <c r="H319" s="260"/>
      <c r="I319" s="260"/>
      <c r="J319" s="162"/>
      <c r="K319" s="164">
        <v>286.86</v>
      </c>
      <c r="L319" s="162"/>
      <c r="M319" s="162"/>
      <c r="N319" s="162"/>
      <c r="O319" s="162"/>
      <c r="P319" s="162"/>
      <c r="Q319" s="162"/>
      <c r="R319" s="165"/>
      <c r="T319" s="166"/>
      <c r="U319" s="162"/>
      <c r="V319" s="162"/>
      <c r="W319" s="162"/>
      <c r="X319" s="162"/>
      <c r="Y319" s="162"/>
      <c r="Z319" s="162"/>
      <c r="AA319" s="167"/>
      <c r="AT319" s="168" t="s">
        <v>185</v>
      </c>
      <c r="AU319" s="168" t="s">
        <v>93</v>
      </c>
      <c r="AV319" s="10" t="s">
        <v>93</v>
      </c>
      <c r="AW319" s="10" t="s">
        <v>32</v>
      </c>
      <c r="AX319" s="10" t="s">
        <v>74</v>
      </c>
      <c r="AY319" s="168" t="s">
        <v>173</v>
      </c>
    </row>
    <row r="320" spans="2:51" s="10" customFormat="1" ht="22.5" customHeight="1">
      <c r="B320" s="161"/>
      <c r="C320" s="162"/>
      <c r="D320" s="162"/>
      <c r="E320" s="163" t="s">
        <v>3</v>
      </c>
      <c r="F320" s="261" t="s">
        <v>380</v>
      </c>
      <c r="G320" s="260"/>
      <c r="H320" s="260"/>
      <c r="I320" s="260"/>
      <c r="J320" s="162"/>
      <c r="K320" s="164">
        <v>270.69</v>
      </c>
      <c r="L320" s="162"/>
      <c r="M320" s="162"/>
      <c r="N320" s="162"/>
      <c r="O320" s="162"/>
      <c r="P320" s="162"/>
      <c r="Q320" s="162"/>
      <c r="R320" s="165"/>
      <c r="T320" s="166"/>
      <c r="U320" s="162"/>
      <c r="V320" s="162"/>
      <c r="W320" s="162"/>
      <c r="X320" s="162"/>
      <c r="Y320" s="162"/>
      <c r="Z320" s="162"/>
      <c r="AA320" s="167"/>
      <c r="AT320" s="168" t="s">
        <v>185</v>
      </c>
      <c r="AU320" s="168" t="s">
        <v>93</v>
      </c>
      <c r="AV320" s="10" t="s">
        <v>93</v>
      </c>
      <c r="AW320" s="10" t="s">
        <v>32</v>
      </c>
      <c r="AX320" s="10" t="s">
        <v>74</v>
      </c>
      <c r="AY320" s="168" t="s">
        <v>173</v>
      </c>
    </row>
    <row r="321" spans="2:51" s="10" customFormat="1" ht="22.5" customHeight="1">
      <c r="B321" s="161"/>
      <c r="C321" s="162"/>
      <c r="D321" s="162"/>
      <c r="E321" s="163" t="s">
        <v>3</v>
      </c>
      <c r="F321" s="261" t="s">
        <v>381</v>
      </c>
      <c r="G321" s="260"/>
      <c r="H321" s="260"/>
      <c r="I321" s="260"/>
      <c r="J321" s="162"/>
      <c r="K321" s="164">
        <v>198.087</v>
      </c>
      <c r="L321" s="162"/>
      <c r="M321" s="162"/>
      <c r="N321" s="162"/>
      <c r="O321" s="162"/>
      <c r="P321" s="162"/>
      <c r="Q321" s="162"/>
      <c r="R321" s="165"/>
      <c r="T321" s="166"/>
      <c r="U321" s="162"/>
      <c r="V321" s="162"/>
      <c r="W321" s="162"/>
      <c r="X321" s="162"/>
      <c r="Y321" s="162"/>
      <c r="Z321" s="162"/>
      <c r="AA321" s="167"/>
      <c r="AT321" s="168" t="s">
        <v>185</v>
      </c>
      <c r="AU321" s="168" t="s">
        <v>93</v>
      </c>
      <c r="AV321" s="10" t="s">
        <v>93</v>
      </c>
      <c r="AW321" s="10" t="s">
        <v>32</v>
      </c>
      <c r="AX321" s="10" t="s">
        <v>74</v>
      </c>
      <c r="AY321" s="168" t="s">
        <v>173</v>
      </c>
    </row>
    <row r="322" spans="2:51" s="12" customFormat="1" ht="22.5" customHeight="1">
      <c r="B322" s="177"/>
      <c r="C322" s="178"/>
      <c r="D322" s="178"/>
      <c r="E322" s="179" t="s">
        <v>3</v>
      </c>
      <c r="F322" s="264" t="s">
        <v>328</v>
      </c>
      <c r="G322" s="265"/>
      <c r="H322" s="265"/>
      <c r="I322" s="265"/>
      <c r="J322" s="178"/>
      <c r="K322" s="180" t="s">
        <v>3</v>
      </c>
      <c r="L322" s="178"/>
      <c r="M322" s="178"/>
      <c r="N322" s="178"/>
      <c r="O322" s="178"/>
      <c r="P322" s="178"/>
      <c r="Q322" s="178"/>
      <c r="R322" s="181"/>
      <c r="T322" s="182"/>
      <c r="U322" s="178"/>
      <c r="V322" s="178"/>
      <c r="W322" s="178"/>
      <c r="X322" s="178"/>
      <c r="Y322" s="178"/>
      <c r="Z322" s="178"/>
      <c r="AA322" s="183"/>
      <c r="AT322" s="184" t="s">
        <v>185</v>
      </c>
      <c r="AU322" s="184" t="s">
        <v>93</v>
      </c>
      <c r="AV322" s="12" t="s">
        <v>81</v>
      </c>
      <c r="AW322" s="12" t="s">
        <v>32</v>
      </c>
      <c r="AX322" s="12" t="s">
        <v>74</v>
      </c>
      <c r="AY322" s="184" t="s">
        <v>173</v>
      </c>
    </row>
    <row r="323" spans="2:51" s="10" customFormat="1" ht="22.5" customHeight="1">
      <c r="B323" s="161"/>
      <c r="C323" s="162"/>
      <c r="D323" s="162"/>
      <c r="E323" s="163" t="s">
        <v>3</v>
      </c>
      <c r="F323" s="261" t="s">
        <v>382</v>
      </c>
      <c r="G323" s="260"/>
      <c r="H323" s="260"/>
      <c r="I323" s="260"/>
      <c r="J323" s="162"/>
      <c r="K323" s="164">
        <v>153.75</v>
      </c>
      <c r="L323" s="162"/>
      <c r="M323" s="162"/>
      <c r="N323" s="162"/>
      <c r="O323" s="162"/>
      <c r="P323" s="162"/>
      <c r="Q323" s="162"/>
      <c r="R323" s="165"/>
      <c r="T323" s="166"/>
      <c r="U323" s="162"/>
      <c r="V323" s="162"/>
      <c r="W323" s="162"/>
      <c r="X323" s="162"/>
      <c r="Y323" s="162"/>
      <c r="Z323" s="162"/>
      <c r="AA323" s="167"/>
      <c r="AT323" s="168" t="s">
        <v>185</v>
      </c>
      <c r="AU323" s="168" t="s">
        <v>93</v>
      </c>
      <c r="AV323" s="10" t="s">
        <v>93</v>
      </c>
      <c r="AW323" s="10" t="s">
        <v>32</v>
      </c>
      <c r="AX323" s="10" t="s">
        <v>74</v>
      </c>
      <c r="AY323" s="168" t="s">
        <v>173</v>
      </c>
    </row>
    <row r="324" spans="2:51" s="10" customFormat="1" ht="22.5" customHeight="1">
      <c r="B324" s="161"/>
      <c r="C324" s="162"/>
      <c r="D324" s="162"/>
      <c r="E324" s="163" t="s">
        <v>3</v>
      </c>
      <c r="F324" s="261" t="s">
        <v>383</v>
      </c>
      <c r="G324" s="260"/>
      <c r="H324" s="260"/>
      <c r="I324" s="260"/>
      <c r="J324" s="162"/>
      <c r="K324" s="164">
        <v>193.35</v>
      </c>
      <c r="L324" s="162"/>
      <c r="M324" s="162"/>
      <c r="N324" s="162"/>
      <c r="O324" s="162"/>
      <c r="P324" s="162"/>
      <c r="Q324" s="162"/>
      <c r="R324" s="165"/>
      <c r="T324" s="166"/>
      <c r="U324" s="162"/>
      <c r="V324" s="162"/>
      <c r="W324" s="162"/>
      <c r="X324" s="162"/>
      <c r="Y324" s="162"/>
      <c r="Z324" s="162"/>
      <c r="AA324" s="167"/>
      <c r="AT324" s="168" t="s">
        <v>185</v>
      </c>
      <c r="AU324" s="168" t="s">
        <v>93</v>
      </c>
      <c r="AV324" s="10" t="s">
        <v>93</v>
      </c>
      <c r="AW324" s="10" t="s">
        <v>32</v>
      </c>
      <c r="AX324" s="10" t="s">
        <v>74</v>
      </c>
      <c r="AY324" s="168" t="s">
        <v>173</v>
      </c>
    </row>
    <row r="325" spans="2:51" s="10" customFormat="1" ht="22.5" customHeight="1">
      <c r="B325" s="161"/>
      <c r="C325" s="162"/>
      <c r="D325" s="162"/>
      <c r="E325" s="163" t="s">
        <v>3</v>
      </c>
      <c r="F325" s="261" t="s">
        <v>381</v>
      </c>
      <c r="G325" s="260"/>
      <c r="H325" s="260"/>
      <c r="I325" s="260"/>
      <c r="J325" s="162"/>
      <c r="K325" s="164">
        <v>198.087</v>
      </c>
      <c r="L325" s="162"/>
      <c r="M325" s="162"/>
      <c r="N325" s="162"/>
      <c r="O325" s="162"/>
      <c r="P325" s="162"/>
      <c r="Q325" s="162"/>
      <c r="R325" s="165"/>
      <c r="T325" s="166"/>
      <c r="U325" s="162"/>
      <c r="V325" s="162"/>
      <c r="W325" s="162"/>
      <c r="X325" s="162"/>
      <c r="Y325" s="162"/>
      <c r="Z325" s="162"/>
      <c r="AA325" s="167"/>
      <c r="AT325" s="168" t="s">
        <v>185</v>
      </c>
      <c r="AU325" s="168" t="s">
        <v>93</v>
      </c>
      <c r="AV325" s="10" t="s">
        <v>93</v>
      </c>
      <c r="AW325" s="10" t="s">
        <v>32</v>
      </c>
      <c r="AX325" s="10" t="s">
        <v>74</v>
      </c>
      <c r="AY325" s="168" t="s">
        <v>173</v>
      </c>
    </row>
    <row r="326" spans="2:51" s="12" customFormat="1" ht="22.5" customHeight="1">
      <c r="B326" s="177"/>
      <c r="C326" s="178"/>
      <c r="D326" s="178"/>
      <c r="E326" s="179" t="s">
        <v>3</v>
      </c>
      <c r="F326" s="264" t="s">
        <v>384</v>
      </c>
      <c r="G326" s="265"/>
      <c r="H326" s="265"/>
      <c r="I326" s="265"/>
      <c r="J326" s="178"/>
      <c r="K326" s="180" t="s">
        <v>3</v>
      </c>
      <c r="L326" s="178"/>
      <c r="M326" s="178"/>
      <c r="N326" s="178"/>
      <c r="O326" s="178"/>
      <c r="P326" s="178"/>
      <c r="Q326" s="178"/>
      <c r="R326" s="181"/>
      <c r="T326" s="182"/>
      <c r="U326" s="178"/>
      <c r="V326" s="178"/>
      <c r="W326" s="178"/>
      <c r="X326" s="178"/>
      <c r="Y326" s="178"/>
      <c r="Z326" s="178"/>
      <c r="AA326" s="183"/>
      <c r="AT326" s="184" t="s">
        <v>185</v>
      </c>
      <c r="AU326" s="184" t="s">
        <v>93</v>
      </c>
      <c r="AV326" s="12" t="s">
        <v>81</v>
      </c>
      <c r="AW326" s="12" t="s">
        <v>32</v>
      </c>
      <c r="AX326" s="12" t="s">
        <v>74</v>
      </c>
      <c r="AY326" s="184" t="s">
        <v>173</v>
      </c>
    </row>
    <row r="327" spans="2:51" s="12" customFormat="1" ht="22.5" customHeight="1">
      <c r="B327" s="177"/>
      <c r="C327" s="178"/>
      <c r="D327" s="178"/>
      <c r="E327" s="179" t="s">
        <v>3</v>
      </c>
      <c r="F327" s="264" t="s">
        <v>378</v>
      </c>
      <c r="G327" s="265"/>
      <c r="H327" s="265"/>
      <c r="I327" s="265"/>
      <c r="J327" s="178"/>
      <c r="K327" s="180" t="s">
        <v>3</v>
      </c>
      <c r="L327" s="178"/>
      <c r="M327" s="178"/>
      <c r="N327" s="178"/>
      <c r="O327" s="178"/>
      <c r="P327" s="178"/>
      <c r="Q327" s="178"/>
      <c r="R327" s="181"/>
      <c r="T327" s="182"/>
      <c r="U327" s="178"/>
      <c r="V327" s="178"/>
      <c r="W327" s="178"/>
      <c r="X327" s="178"/>
      <c r="Y327" s="178"/>
      <c r="Z327" s="178"/>
      <c r="AA327" s="183"/>
      <c r="AT327" s="184" t="s">
        <v>185</v>
      </c>
      <c r="AU327" s="184" t="s">
        <v>93</v>
      </c>
      <c r="AV327" s="12" t="s">
        <v>81</v>
      </c>
      <c r="AW327" s="12" t="s">
        <v>32</v>
      </c>
      <c r="AX327" s="12" t="s">
        <v>74</v>
      </c>
      <c r="AY327" s="184" t="s">
        <v>173</v>
      </c>
    </row>
    <row r="328" spans="2:51" s="10" customFormat="1" ht="22.5" customHeight="1">
      <c r="B328" s="161"/>
      <c r="C328" s="162"/>
      <c r="D328" s="162"/>
      <c r="E328" s="163" t="s">
        <v>3</v>
      </c>
      <c r="F328" s="261" t="s">
        <v>385</v>
      </c>
      <c r="G328" s="260"/>
      <c r="H328" s="260"/>
      <c r="I328" s="260"/>
      <c r="J328" s="162"/>
      <c r="K328" s="164">
        <v>330.413</v>
      </c>
      <c r="L328" s="162"/>
      <c r="M328" s="162"/>
      <c r="N328" s="162"/>
      <c r="O328" s="162"/>
      <c r="P328" s="162"/>
      <c r="Q328" s="162"/>
      <c r="R328" s="165"/>
      <c r="T328" s="166"/>
      <c r="U328" s="162"/>
      <c r="V328" s="162"/>
      <c r="W328" s="162"/>
      <c r="X328" s="162"/>
      <c r="Y328" s="162"/>
      <c r="Z328" s="162"/>
      <c r="AA328" s="167"/>
      <c r="AT328" s="168" t="s">
        <v>185</v>
      </c>
      <c r="AU328" s="168" t="s">
        <v>93</v>
      </c>
      <c r="AV328" s="10" t="s">
        <v>93</v>
      </c>
      <c r="AW328" s="10" t="s">
        <v>32</v>
      </c>
      <c r="AX328" s="10" t="s">
        <v>74</v>
      </c>
      <c r="AY328" s="168" t="s">
        <v>173</v>
      </c>
    </row>
    <row r="329" spans="2:51" s="10" customFormat="1" ht="22.5" customHeight="1">
      <c r="B329" s="161"/>
      <c r="C329" s="162"/>
      <c r="D329" s="162"/>
      <c r="E329" s="163" t="s">
        <v>3</v>
      </c>
      <c r="F329" s="261" t="s">
        <v>386</v>
      </c>
      <c r="G329" s="260"/>
      <c r="H329" s="260"/>
      <c r="I329" s="260"/>
      <c r="J329" s="162"/>
      <c r="K329" s="164">
        <v>346.5</v>
      </c>
      <c r="L329" s="162"/>
      <c r="M329" s="162"/>
      <c r="N329" s="162"/>
      <c r="O329" s="162"/>
      <c r="P329" s="162"/>
      <c r="Q329" s="162"/>
      <c r="R329" s="165"/>
      <c r="T329" s="166"/>
      <c r="U329" s="162"/>
      <c r="V329" s="162"/>
      <c r="W329" s="162"/>
      <c r="X329" s="162"/>
      <c r="Y329" s="162"/>
      <c r="Z329" s="162"/>
      <c r="AA329" s="167"/>
      <c r="AT329" s="168" t="s">
        <v>185</v>
      </c>
      <c r="AU329" s="168" t="s">
        <v>93</v>
      </c>
      <c r="AV329" s="10" t="s">
        <v>93</v>
      </c>
      <c r="AW329" s="10" t="s">
        <v>32</v>
      </c>
      <c r="AX329" s="10" t="s">
        <v>74</v>
      </c>
      <c r="AY329" s="168" t="s">
        <v>173</v>
      </c>
    </row>
    <row r="330" spans="2:51" s="10" customFormat="1" ht="22.5" customHeight="1">
      <c r="B330" s="161"/>
      <c r="C330" s="162"/>
      <c r="D330" s="162"/>
      <c r="E330" s="163" t="s">
        <v>3</v>
      </c>
      <c r="F330" s="261" t="s">
        <v>387</v>
      </c>
      <c r="G330" s="260"/>
      <c r="H330" s="260"/>
      <c r="I330" s="260"/>
      <c r="J330" s="162"/>
      <c r="K330" s="164">
        <v>175.219</v>
      </c>
      <c r="L330" s="162"/>
      <c r="M330" s="162"/>
      <c r="N330" s="162"/>
      <c r="O330" s="162"/>
      <c r="P330" s="162"/>
      <c r="Q330" s="162"/>
      <c r="R330" s="165"/>
      <c r="T330" s="166"/>
      <c r="U330" s="162"/>
      <c r="V330" s="162"/>
      <c r="W330" s="162"/>
      <c r="X330" s="162"/>
      <c r="Y330" s="162"/>
      <c r="Z330" s="162"/>
      <c r="AA330" s="167"/>
      <c r="AT330" s="168" t="s">
        <v>185</v>
      </c>
      <c r="AU330" s="168" t="s">
        <v>93</v>
      </c>
      <c r="AV330" s="10" t="s">
        <v>93</v>
      </c>
      <c r="AW330" s="10" t="s">
        <v>32</v>
      </c>
      <c r="AX330" s="10" t="s">
        <v>74</v>
      </c>
      <c r="AY330" s="168" t="s">
        <v>173</v>
      </c>
    </row>
    <row r="331" spans="2:51" s="12" customFormat="1" ht="22.5" customHeight="1">
      <c r="B331" s="177"/>
      <c r="C331" s="178"/>
      <c r="D331" s="178"/>
      <c r="E331" s="179" t="s">
        <v>3</v>
      </c>
      <c r="F331" s="264" t="s">
        <v>388</v>
      </c>
      <c r="G331" s="265"/>
      <c r="H331" s="265"/>
      <c r="I331" s="265"/>
      <c r="J331" s="178"/>
      <c r="K331" s="180" t="s">
        <v>3</v>
      </c>
      <c r="L331" s="178"/>
      <c r="M331" s="178"/>
      <c r="N331" s="178"/>
      <c r="O331" s="178"/>
      <c r="P331" s="178"/>
      <c r="Q331" s="178"/>
      <c r="R331" s="181"/>
      <c r="T331" s="182"/>
      <c r="U331" s="178"/>
      <c r="V331" s="178"/>
      <c r="W331" s="178"/>
      <c r="X331" s="178"/>
      <c r="Y331" s="178"/>
      <c r="Z331" s="178"/>
      <c r="AA331" s="183"/>
      <c r="AT331" s="184" t="s">
        <v>185</v>
      </c>
      <c r="AU331" s="184" t="s">
        <v>93</v>
      </c>
      <c r="AV331" s="12" t="s">
        <v>81</v>
      </c>
      <c r="AW331" s="12" t="s">
        <v>32</v>
      </c>
      <c r="AX331" s="12" t="s">
        <v>74</v>
      </c>
      <c r="AY331" s="184" t="s">
        <v>173</v>
      </c>
    </row>
    <row r="332" spans="2:51" s="12" customFormat="1" ht="22.5" customHeight="1">
      <c r="B332" s="177"/>
      <c r="C332" s="178"/>
      <c r="D332" s="178"/>
      <c r="E332" s="179" t="s">
        <v>3</v>
      </c>
      <c r="F332" s="264" t="s">
        <v>378</v>
      </c>
      <c r="G332" s="265"/>
      <c r="H332" s="265"/>
      <c r="I332" s="265"/>
      <c r="J332" s="178"/>
      <c r="K332" s="180" t="s">
        <v>3</v>
      </c>
      <c r="L332" s="178"/>
      <c r="M332" s="178"/>
      <c r="N332" s="178"/>
      <c r="O332" s="178"/>
      <c r="P332" s="178"/>
      <c r="Q332" s="178"/>
      <c r="R332" s="181"/>
      <c r="T332" s="182"/>
      <c r="U332" s="178"/>
      <c r="V332" s="178"/>
      <c r="W332" s="178"/>
      <c r="X332" s="178"/>
      <c r="Y332" s="178"/>
      <c r="Z332" s="178"/>
      <c r="AA332" s="183"/>
      <c r="AT332" s="184" t="s">
        <v>185</v>
      </c>
      <c r="AU332" s="184" t="s">
        <v>93</v>
      </c>
      <c r="AV332" s="12" t="s">
        <v>81</v>
      </c>
      <c r="AW332" s="12" t="s">
        <v>32</v>
      </c>
      <c r="AX332" s="12" t="s">
        <v>74</v>
      </c>
      <c r="AY332" s="184" t="s">
        <v>173</v>
      </c>
    </row>
    <row r="333" spans="2:51" s="10" customFormat="1" ht="22.5" customHeight="1">
      <c r="B333" s="161"/>
      <c r="C333" s="162"/>
      <c r="D333" s="162"/>
      <c r="E333" s="163" t="s">
        <v>3</v>
      </c>
      <c r="F333" s="261" t="s">
        <v>389</v>
      </c>
      <c r="G333" s="260"/>
      <c r="H333" s="260"/>
      <c r="I333" s="260"/>
      <c r="J333" s="162"/>
      <c r="K333" s="164">
        <v>516.15</v>
      </c>
      <c r="L333" s="162"/>
      <c r="M333" s="162"/>
      <c r="N333" s="162"/>
      <c r="O333" s="162"/>
      <c r="P333" s="162"/>
      <c r="Q333" s="162"/>
      <c r="R333" s="165"/>
      <c r="T333" s="166"/>
      <c r="U333" s="162"/>
      <c r="V333" s="162"/>
      <c r="W333" s="162"/>
      <c r="X333" s="162"/>
      <c r="Y333" s="162"/>
      <c r="Z333" s="162"/>
      <c r="AA333" s="167"/>
      <c r="AT333" s="168" t="s">
        <v>185</v>
      </c>
      <c r="AU333" s="168" t="s">
        <v>93</v>
      </c>
      <c r="AV333" s="10" t="s">
        <v>93</v>
      </c>
      <c r="AW333" s="10" t="s">
        <v>32</v>
      </c>
      <c r="AX333" s="10" t="s">
        <v>74</v>
      </c>
      <c r="AY333" s="168" t="s">
        <v>173</v>
      </c>
    </row>
    <row r="334" spans="2:51" s="10" customFormat="1" ht="22.5" customHeight="1">
      <c r="B334" s="161"/>
      <c r="C334" s="162"/>
      <c r="D334" s="162"/>
      <c r="E334" s="163" t="s">
        <v>3</v>
      </c>
      <c r="F334" s="261" t="s">
        <v>390</v>
      </c>
      <c r="G334" s="260"/>
      <c r="H334" s="260"/>
      <c r="I334" s="260"/>
      <c r="J334" s="162"/>
      <c r="K334" s="164">
        <v>370</v>
      </c>
      <c r="L334" s="162"/>
      <c r="M334" s="162"/>
      <c r="N334" s="162"/>
      <c r="O334" s="162"/>
      <c r="P334" s="162"/>
      <c r="Q334" s="162"/>
      <c r="R334" s="165"/>
      <c r="T334" s="166"/>
      <c r="U334" s="162"/>
      <c r="V334" s="162"/>
      <c r="W334" s="162"/>
      <c r="X334" s="162"/>
      <c r="Y334" s="162"/>
      <c r="Z334" s="162"/>
      <c r="AA334" s="167"/>
      <c r="AT334" s="168" t="s">
        <v>185</v>
      </c>
      <c r="AU334" s="168" t="s">
        <v>93</v>
      </c>
      <c r="AV334" s="10" t="s">
        <v>93</v>
      </c>
      <c r="AW334" s="10" t="s">
        <v>32</v>
      </c>
      <c r="AX334" s="10" t="s">
        <v>74</v>
      </c>
      <c r="AY334" s="168" t="s">
        <v>173</v>
      </c>
    </row>
    <row r="335" spans="2:51" s="10" customFormat="1" ht="22.5" customHeight="1">
      <c r="B335" s="161"/>
      <c r="C335" s="162"/>
      <c r="D335" s="162"/>
      <c r="E335" s="163" t="s">
        <v>3</v>
      </c>
      <c r="F335" s="261" t="s">
        <v>391</v>
      </c>
      <c r="G335" s="260"/>
      <c r="H335" s="260"/>
      <c r="I335" s="260"/>
      <c r="J335" s="162"/>
      <c r="K335" s="164">
        <v>310</v>
      </c>
      <c r="L335" s="162"/>
      <c r="M335" s="162"/>
      <c r="N335" s="162"/>
      <c r="O335" s="162"/>
      <c r="P335" s="162"/>
      <c r="Q335" s="162"/>
      <c r="R335" s="165"/>
      <c r="T335" s="166"/>
      <c r="U335" s="162"/>
      <c r="V335" s="162"/>
      <c r="W335" s="162"/>
      <c r="X335" s="162"/>
      <c r="Y335" s="162"/>
      <c r="Z335" s="162"/>
      <c r="AA335" s="167"/>
      <c r="AT335" s="168" t="s">
        <v>185</v>
      </c>
      <c r="AU335" s="168" t="s">
        <v>93</v>
      </c>
      <c r="AV335" s="10" t="s">
        <v>93</v>
      </c>
      <c r="AW335" s="10" t="s">
        <v>32</v>
      </c>
      <c r="AX335" s="10" t="s">
        <v>74</v>
      </c>
      <c r="AY335" s="168" t="s">
        <v>173</v>
      </c>
    </row>
    <row r="336" spans="2:51" s="12" customFormat="1" ht="22.5" customHeight="1">
      <c r="B336" s="177"/>
      <c r="C336" s="178"/>
      <c r="D336" s="178"/>
      <c r="E336" s="179" t="s">
        <v>3</v>
      </c>
      <c r="F336" s="264" t="s">
        <v>328</v>
      </c>
      <c r="G336" s="265"/>
      <c r="H336" s="265"/>
      <c r="I336" s="265"/>
      <c r="J336" s="178"/>
      <c r="K336" s="180" t="s">
        <v>3</v>
      </c>
      <c r="L336" s="178"/>
      <c r="M336" s="178"/>
      <c r="N336" s="178"/>
      <c r="O336" s="178"/>
      <c r="P336" s="178"/>
      <c r="Q336" s="178"/>
      <c r="R336" s="181"/>
      <c r="T336" s="182"/>
      <c r="U336" s="178"/>
      <c r="V336" s="178"/>
      <c r="W336" s="178"/>
      <c r="X336" s="178"/>
      <c r="Y336" s="178"/>
      <c r="Z336" s="178"/>
      <c r="AA336" s="183"/>
      <c r="AT336" s="184" t="s">
        <v>185</v>
      </c>
      <c r="AU336" s="184" t="s">
        <v>93</v>
      </c>
      <c r="AV336" s="12" t="s">
        <v>81</v>
      </c>
      <c r="AW336" s="12" t="s">
        <v>32</v>
      </c>
      <c r="AX336" s="12" t="s">
        <v>74</v>
      </c>
      <c r="AY336" s="184" t="s">
        <v>173</v>
      </c>
    </row>
    <row r="337" spans="2:51" s="10" customFormat="1" ht="22.5" customHeight="1">
      <c r="B337" s="161"/>
      <c r="C337" s="162"/>
      <c r="D337" s="162"/>
      <c r="E337" s="163" t="s">
        <v>3</v>
      </c>
      <c r="F337" s="261" t="s">
        <v>392</v>
      </c>
      <c r="G337" s="260"/>
      <c r="H337" s="260"/>
      <c r="I337" s="260"/>
      <c r="J337" s="162"/>
      <c r="K337" s="164">
        <v>396.8</v>
      </c>
      <c r="L337" s="162"/>
      <c r="M337" s="162"/>
      <c r="N337" s="162"/>
      <c r="O337" s="162"/>
      <c r="P337" s="162"/>
      <c r="Q337" s="162"/>
      <c r="R337" s="165"/>
      <c r="T337" s="166"/>
      <c r="U337" s="162"/>
      <c r="V337" s="162"/>
      <c r="W337" s="162"/>
      <c r="X337" s="162"/>
      <c r="Y337" s="162"/>
      <c r="Z337" s="162"/>
      <c r="AA337" s="167"/>
      <c r="AT337" s="168" t="s">
        <v>185</v>
      </c>
      <c r="AU337" s="168" t="s">
        <v>93</v>
      </c>
      <c r="AV337" s="10" t="s">
        <v>93</v>
      </c>
      <c r="AW337" s="10" t="s">
        <v>32</v>
      </c>
      <c r="AX337" s="10" t="s">
        <v>74</v>
      </c>
      <c r="AY337" s="168" t="s">
        <v>173</v>
      </c>
    </row>
    <row r="338" spans="2:51" s="10" customFormat="1" ht="22.5" customHeight="1">
      <c r="B338" s="161"/>
      <c r="C338" s="162"/>
      <c r="D338" s="162"/>
      <c r="E338" s="163" t="s">
        <v>3</v>
      </c>
      <c r="F338" s="261" t="s">
        <v>393</v>
      </c>
      <c r="G338" s="260"/>
      <c r="H338" s="260"/>
      <c r="I338" s="260"/>
      <c r="J338" s="162"/>
      <c r="K338" s="164">
        <v>240</v>
      </c>
      <c r="L338" s="162"/>
      <c r="M338" s="162"/>
      <c r="N338" s="162"/>
      <c r="O338" s="162"/>
      <c r="P338" s="162"/>
      <c r="Q338" s="162"/>
      <c r="R338" s="165"/>
      <c r="T338" s="166"/>
      <c r="U338" s="162"/>
      <c r="V338" s="162"/>
      <c r="W338" s="162"/>
      <c r="X338" s="162"/>
      <c r="Y338" s="162"/>
      <c r="Z338" s="162"/>
      <c r="AA338" s="167"/>
      <c r="AT338" s="168" t="s">
        <v>185</v>
      </c>
      <c r="AU338" s="168" t="s">
        <v>93</v>
      </c>
      <c r="AV338" s="10" t="s">
        <v>93</v>
      </c>
      <c r="AW338" s="10" t="s">
        <v>32</v>
      </c>
      <c r="AX338" s="10" t="s">
        <v>74</v>
      </c>
      <c r="AY338" s="168" t="s">
        <v>173</v>
      </c>
    </row>
    <row r="339" spans="2:51" s="10" customFormat="1" ht="22.5" customHeight="1">
      <c r="B339" s="161"/>
      <c r="C339" s="162"/>
      <c r="D339" s="162"/>
      <c r="E339" s="163" t="s">
        <v>3</v>
      </c>
      <c r="F339" s="261" t="s">
        <v>391</v>
      </c>
      <c r="G339" s="260"/>
      <c r="H339" s="260"/>
      <c r="I339" s="260"/>
      <c r="J339" s="162"/>
      <c r="K339" s="164">
        <v>310</v>
      </c>
      <c r="L339" s="162"/>
      <c r="M339" s="162"/>
      <c r="N339" s="162"/>
      <c r="O339" s="162"/>
      <c r="P339" s="162"/>
      <c r="Q339" s="162"/>
      <c r="R339" s="165"/>
      <c r="T339" s="166"/>
      <c r="U339" s="162"/>
      <c r="V339" s="162"/>
      <c r="W339" s="162"/>
      <c r="X339" s="162"/>
      <c r="Y339" s="162"/>
      <c r="Z339" s="162"/>
      <c r="AA339" s="167"/>
      <c r="AT339" s="168" t="s">
        <v>185</v>
      </c>
      <c r="AU339" s="168" t="s">
        <v>93</v>
      </c>
      <c r="AV339" s="10" t="s">
        <v>93</v>
      </c>
      <c r="AW339" s="10" t="s">
        <v>32</v>
      </c>
      <c r="AX339" s="10" t="s">
        <v>74</v>
      </c>
      <c r="AY339" s="168" t="s">
        <v>173</v>
      </c>
    </row>
    <row r="340" spans="2:51" s="12" customFormat="1" ht="22.5" customHeight="1">
      <c r="B340" s="177"/>
      <c r="C340" s="178"/>
      <c r="D340" s="178"/>
      <c r="E340" s="179" t="s">
        <v>3</v>
      </c>
      <c r="F340" s="264" t="s">
        <v>394</v>
      </c>
      <c r="G340" s="265"/>
      <c r="H340" s="265"/>
      <c r="I340" s="265"/>
      <c r="J340" s="178"/>
      <c r="K340" s="180" t="s">
        <v>3</v>
      </c>
      <c r="L340" s="178"/>
      <c r="M340" s="178"/>
      <c r="N340" s="178"/>
      <c r="O340" s="178"/>
      <c r="P340" s="178"/>
      <c r="Q340" s="178"/>
      <c r="R340" s="181"/>
      <c r="T340" s="182"/>
      <c r="U340" s="178"/>
      <c r="V340" s="178"/>
      <c r="W340" s="178"/>
      <c r="X340" s="178"/>
      <c r="Y340" s="178"/>
      <c r="Z340" s="178"/>
      <c r="AA340" s="183"/>
      <c r="AT340" s="184" t="s">
        <v>185</v>
      </c>
      <c r="AU340" s="184" t="s">
        <v>93</v>
      </c>
      <c r="AV340" s="12" t="s">
        <v>81</v>
      </c>
      <c r="AW340" s="12" t="s">
        <v>32</v>
      </c>
      <c r="AX340" s="12" t="s">
        <v>74</v>
      </c>
      <c r="AY340" s="184" t="s">
        <v>173</v>
      </c>
    </row>
    <row r="341" spans="2:51" s="10" customFormat="1" ht="22.5" customHeight="1">
      <c r="B341" s="161"/>
      <c r="C341" s="162"/>
      <c r="D341" s="162"/>
      <c r="E341" s="163" t="s">
        <v>3</v>
      </c>
      <c r="F341" s="261" t="s">
        <v>395</v>
      </c>
      <c r="G341" s="260"/>
      <c r="H341" s="260"/>
      <c r="I341" s="260"/>
      <c r="J341" s="162"/>
      <c r="K341" s="164">
        <v>502.418</v>
      </c>
      <c r="L341" s="162"/>
      <c r="M341" s="162"/>
      <c r="N341" s="162"/>
      <c r="O341" s="162"/>
      <c r="P341" s="162"/>
      <c r="Q341" s="162"/>
      <c r="R341" s="165"/>
      <c r="T341" s="166"/>
      <c r="U341" s="162"/>
      <c r="V341" s="162"/>
      <c r="W341" s="162"/>
      <c r="X341" s="162"/>
      <c r="Y341" s="162"/>
      <c r="Z341" s="162"/>
      <c r="AA341" s="167"/>
      <c r="AT341" s="168" t="s">
        <v>185</v>
      </c>
      <c r="AU341" s="168" t="s">
        <v>93</v>
      </c>
      <c r="AV341" s="10" t="s">
        <v>93</v>
      </c>
      <c r="AW341" s="10" t="s">
        <v>32</v>
      </c>
      <c r="AX341" s="10" t="s">
        <v>74</v>
      </c>
      <c r="AY341" s="168" t="s">
        <v>173</v>
      </c>
    </row>
    <row r="342" spans="2:51" s="10" customFormat="1" ht="22.5" customHeight="1">
      <c r="B342" s="161"/>
      <c r="C342" s="162"/>
      <c r="D342" s="162"/>
      <c r="E342" s="163" t="s">
        <v>3</v>
      </c>
      <c r="F342" s="261" t="s">
        <v>396</v>
      </c>
      <c r="G342" s="260"/>
      <c r="H342" s="260"/>
      <c r="I342" s="260"/>
      <c r="J342" s="162"/>
      <c r="K342" s="164">
        <v>450</v>
      </c>
      <c r="L342" s="162"/>
      <c r="M342" s="162"/>
      <c r="N342" s="162"/>
      <c r="O342" s="162"/>
      <c r="P342" s="162"/>
      <c r="Q342" s="162"/>
      <c r="R342" s="165"/>
      <c r="T342" s="166"/>
      <c r="U342" s="162"/>
      <c r="V342" s="162"/>
      <c r="W342" s="162"/>
      <c r="X342" s="162"/>
      <c r="Y342" s="162"/>
      <c r="Z342" s="162"/>
      <c r="AA342" s="167"/>
      <c r="AT342" s="168" t="s">
        <v>185</v>
      </c>
      <c r="AU342" s="168" t="s">
        <v>93</v>
      </c>
      <c r="AV342" s="10" t="s">
        <v>93</v>
      </c>
      <c r="AW342" s="10" t="s">
        <v>32</v>
      </c>
      <c r="AX342" s="10" t="s">
        <v>74</v>
      </c>
      <c r="AY342" s="168" t="s">
        <v>173</v>
      </c>
    </row>
    <row r="343" spans="2:51" s="10" customFormat="1" ht="22.5" customHeight="1">
      <c r="B343" s="161"/>
      <c r="C343" s="162"/>
      <c r="D343" s="162"/>
      <c r="E343" s="163" t="s">
        <v>3</v>
      </c>
      <c r="F343" s="261" t="s">
        <v>397</v>
      </c>
      <c r="G343" s="260"/>
      <c r="H343" s="260"/>
      <c r="I343" s="260"/>
      <c r="J343" s="162"/>
      <c r="K343" s="164">
        <v>-527.805</v>
      </c>
      <c r="L343" s="162"/>
      <c r="M343" s="162"/>
      <c r="N343" s="162"/>
      <c r="O343" s="162"/>
      <c r="P343" s="162"/>
      <c r="Q343" s="162"/>
      <c r="R343" s="165"/>
      <c r="T343" s="166"/>
      <c r="U343" s="162"/>
      <c r="V343" s="162"/>
      <c r="W343" s="162"/>
      <c r="X343" s="162"/>
      <c r="Y343" s="162"/>
      <c r="Z343" s="162"/>
      <c r="AA343" s="167"/>
      <c r="AT343" s="168" t="s">
        <v>185</v>
      </c>
      <c r="AU343" s="168" t="s">
        <v>93</v>
      </c>
      <c r="AV343" s="10" t="s">
        <v>93</v>
      </c>
      <c r="AW343" s="10" t="s">
        <v>32</v>
      </c>
      <c r="AX343" s="10" t="s">
        <v>74</v>
      </c>
      <c r="AY343" s="168" t="s">
        <v>173</v>
      </c>
    </row>
    <row r="344" spans="2:51" s="11" customFormat="1" ht="22.5" customHeight="1">
      <c r="B344" s="169"/>
      <c r="C344" s="170"/>
      <c r="D344" s="170"/>
      <c r="E344" s="171" t="s">
        <v>3</v>
      </c>
      <c r="F344" s="262" t="s">
        <v>187</v>
      </c>
      <c r="G344" s="263"/>
      <c r="H344" s="263"/>
      <c r="I344" s="263"/>
      <c r="J344" s="170"/>
      <c r="K344" s="172">
        <v>4720.519</v>
      </c>
      <c r="L344" s="170"/>
      <c r="M344" s="170"/>
      <c r="N344" s="170"/>
      <c r="O344" s="170"/>
      <c r="P344" s="170"/>
      <c r="Q344" s="170"/>
      <c r="R344" s="173"/>
      <c r="T344" s="174"/>
      <c r="U344" s="170"/>
      <c r="V344" s="170"/>
      <c r="W344" s="170"/>
      <c r="X344" s="170"/>
      <c r="Y344" s="170"/>
      <c r="Z344" s="170"/>
      <c r="AA344" s="175"/>
      <c r="AT344" s="176" t="s">
        <v>185</v>
      </c>
      <c r="AU344" s="176" t="s">
        <v>93</v>
      </c>
      <c r="AV344" s="11" t="s">
        <v>178</v>
      </c>
      <c r="AW344" s="11" t="s">
        <v>32</v>
      </c>
      <c r="AX344" s="11" t="s">
        <v>81</v>
      </c>
      <c r="AY344" s="176" t="s">
        <v>173</v>
      </c>
    </row>
    <row r="345" spans="2:65" s="1" customFormat="1" ht="31.5" customHeight="1">
      <c r="B345" s="125"/>
      <c r="C345" s="154" t="s">
        <v>398</v>
      </c>
      <c r="D345" s="154" t="s">
        <v>174</v>
      </c>
      <c r="E345" s="155" t="s">
        <v>399</v>
      </c>
      <c r="F345" s="255" t="s">
        <v>400</v>
      </c>
      <c r="G345" s="256"/>
      <c r="H345" s="256"/>
      <c r="I345" s="256"/>
      <c r="J345" s="156" t="s">
        <v>209</v>
      </c>
      <c r="K345" s="157">
        <v>527.805</v>
      </c>
      <c r="L345" s="257">
        <v>0</v>
      </c>
      <c r="M345" s="256"/>
      <c r="N345" s="258">
        <f>ROUND(L345*K345,2)</f>
        <v>0</v>
      </c>
      <c r="O345" s="256"/>
      <c r="P345" s="256"/>
      <c r="Q345" s="256"/>
      <c r="R345" s="127"/>
      <c r="T345" s="158" t="s">
        <v>3</v>
      </c>
      <c r="U345" s="42" t="s">
        <v>39</v>
      </c>
      <c r="V345" s="34"/>
      <c r="W345" s="159">
        <f>V345*K345</f>
        <v>0</v>
      </c>
      <c r="X345" s="159">
        <v>0.021</v>
      </c>
      <c r="Y345" s="159">
        <f>X345*K345</f>
        <v>11.083905</v>
      </c>
      <c r="Z345" s="159">
        <v>0</v>
      </c>
      <c r="AA345" s="160">
        <f>Z345*K345</f>
        <v>0</v>
      </c>
      <c r="AR345" s="16" t="s">
        <v>178</v>
      </c>
      <c r="AT345" s="16" t="s">
        <v>174</v>
      </c>
      <c r="AU345" s="16" t="s">
        <v>93</v>
      </c>
      <c r="AY345" s="16" t="s">
        <v>173</v>
      </c>
      <c r="BE345" s="100">
        <f>IF(U345="základní",N345,0)</f>
        <v>0</v>
      </c>
      <c r="BF345" s="100">
        <f>IF(U345="snížená",N345,0)</f>
        <v>0</v>
      </c>
      <c r="BG345" s="100">
        <f>IF(U345="zákl. přenesená",N345,0)</f>
        <v>0</v>
      </c>
      <c r="BH345" s="100">
        <f>IF(U345="sníž. přenesená",N345,0)</f>
        <v>0</v>
      </c>
      <c r="BI345" s="100">
        <f>IF(U345="nulová",N345,0)</f>
        <v>0</v>
      </c>
      <c r="BJ345" s="16" t="s">
        <v>81</v>
      </c>
      <c r="BK345" s="100">
        <f>ROUND(L345*K345,2)</f>
        <v>0</v>
      </c>
      <c r="BL345" s="16" t="s">
        <v>178</v>
      </c>
      <c r="BM345" s="16" t="s">
        <v>401</v>
      </c>
    </row>
    <row r="346" spans="2:51" s="12" customFormat="1" ht="22.5" customHeight="1">
      <c r="B346" s="177"/>
      <c r="C346" s="178"/>
      <c r="D346" s="178"/>
      <c r="E346" s="179" t="s">
        <v>3</v>
      </c>
      <c r="F346" s="266" t="s">
        <v>402</v>
      </c>
      <c r="G346" s="265"/>
      <c r="H346" s="265"/>
      <c r="I346" s="265"/>
      <c r="J346" s="178"/>
      <c r="K346" s="180" t="s">
        <v>3</v>
      </c>
      <c r="L346" s="178"/>
      <c r="M346" s="178"/>
      <c r="N346" s="178"/>
      <c r="O346" s="178"/>
      <c r="P346" s="178"/>
      <c r="Q346" s="178"/>
      <c r="R346" s="181"/>
      <c r="T346" s="182"/>
      <c r="U346" s="178"/>
      <c r="V346" s="178"/>
      <c r="W346" s="178"/>
      <c r="X346" s="178"/>
      <c r="Y346" s="178"/>
      <c r="Z346" s="178"/>
      <c r="AA346" s="183"/>
      <c r="AT346" s="184" t="s">
        <v>185</v>
      </c>
      <c r="AU346" s="184" t="s">
        <v>93</v>
      </c>
      <c r="AV346" s="12" t="s">
        <v>81</v>
      </c>
      <c r="AW346" s="12" t="s">
        <v>32</v>
      </c>
      <c r="AX346" s="12" t="s">
        <v>74</v>
      </c>
      <c r="AY346" s="184" t="s">
        <v>173</v>
      </c>
    </row>
    <row r="347" spans="2:51" s="12" customFormat="1" ht="22.5" customHeight="1">
      <c r="B347" s="177"/>
      <c r="C347" s="178"/>
      <c r="D347" s="178"/>
      <c r="E347" s="179" t="s">
        <v>3</v>
      </c>
      <c r="F347" s="264" t="s">
        <v>378</v>
      </c>
      <c r="G347" s="265"/>
      <c r="H347" s="265"/>
      <c r="I347" s="265"/>
      <c r="J347" s="178"/>
      <c r="K347" s="180" t="s">
        <v>3</v>
      </c>
      <c r="L347" s="178"/>
      <c r="M347" s="178"/>
      <c r="N347" s="178"/>
      <c r="O347" s="178"/>
      <c r="P347" s="178"/>
      <c r="Q347" s="178"/>
      <c r="R347" s="181"/>
      <c r="T347" s="182"/>
      <c r="U347" s="178"/>
      <c r="V347" s="178"/>
      <c r="W347" s="178"/>
      <c r="X347" s="178"/>
      <c r="Y347" s="178"/>
      <c r="Z347" s="178"/>
      <c r="AA347" s="183"/>
      <c r="AT347" s="184" t="s">
        <v>185</v>
      </c>
      <c r="AU347" s="184" t="s">
        <v>93</v>
      </c>
      <c r="AV347" s="12" t="s">
        <v>81</v>
      </c>
      <c r="AW347" s="12" t="s">
        <v>32</v>
      </c>
      <c r="AX347" s="12" t="s">
        <v>74</v>
      </c>
      <c r="AY347" s="184" t="s">
        <v>173</v>
      </c>
    </row>
    <row r="348" spans="2:51" s="10" customFormat="1" ht="22.5" customHeight="1">
      <c r="B348" s="161"/>
      <c r="C348" s="162"/>
      <c r="D348" s="162"/>
      <c r="E348" s="163" t="s">
        <v>3</v>
      </c>
      <c r="F348" s="261" t="s">
        <v>403</v>
      </c>
      <c r="G348" s="260"/>
      <c r="H348" s="260"/>
      <c r="I348" s="260"/>
      <c r="J348" s="162"/>
      <c r="K348" s="164">
        <v>13.26</v>
      </c>
      <c r="L348" s="162"/>
      <c r="M348" s="162"/>
      <c r="N348" s="162"/>
      <c r="O348" s="162"/>
      <c r="P348" s="162"/>
      <c r="Q348" s="162"/>
      <c r="R348" s="165"/>
      <c r="T348" s="166"/>
      <c r="U348" s="162"/>
      <c r="V348" s="162"/>
      <c r="W348" s="162"/>
      <c r="X348" s="162"/>
      <c r="Y348" s="162"/>
      <c r="Z348" s="162"/>
      <c r="AA348" s="167"/>
      <c r="AT348" s="168" t="s">
        <v>185</v>
      </c>
      <c r="AU348" s="168" t="s">
        <v>93</v>
      </c>
      <c r="AV348" s="10" t="s">
        <v>93</v>
      </c>
      <c r="AW348" s="10" t="s">
        <v>32</v>
      </c>
      <c r="AX348" s="10" t="s">
        <v>74</v>
      </c>
      <c r="AY348" s="168" t="s">
        <v>173</v>
      </c>
    </row>
    <row r="349" spans="2:51" s="10" customFormat="1" ht="22.5" customHeight="1">
      <c r="B349" s="161"/>
      <c r="C349" s="162"/>
      <c r="D349" s="162"/>
      <c r="E349" s="163" t="s">
        <v>3</v>
      </c>
      <c r="F349" s="261" t="s">
        <v>404</v>
      </c>
      <c r="G349" s="260"/>
      <c r="H349" s="260"/>
      <c r="I349" s="260"/>
      <c r="J349" s="162"/>
      <c r="K349" s="164">
        <v>9.5</v>
      </c>
      <c r="L349" s="162"/>
      <c r="M349" s="162"/>
      <c r="N349" s="162"/>
      <c r="O349" s="162"/>
      <c r="P349" s="162"/>
      <c r="Q349" s="162"/>
      <c r="R349" s="165"/>
      <c r="T349" s="166"/>
      <c r="U349" s="162"/>
      <c r="V349" s="162"/>
      <c r="W349" s="162"/>
      <c r="X349" s="162"/>
      <c r="Y349" s="162"/>
      <c r="Z349" s="162"/>
      <c r="AA349" s="167"/>
      <c r="AT349" s="168" t="s">
        <v>185</v>
      </c>
      <c r="AU349" s="168" t="s">
        <v>93</v>
      </c>
      <c r="AV349" s="10" t="s">
        <v>93</v>
      </c>
      <c r="AW349" s="10" t="s">
        <v>32</v>
      </c>
      <c r="AX349" s="10" t="s">
        <v>74</v>
      </c>
      <c r="AY349" s="168" t="s">
        <v>173</v>
      </c>
    </row>
    <row r="350" spans="2:51" s="10" customFormat="1" ht="22.5" customHeight="1">
      <c r="B350" s="161"/>
      <c r="C350" s="162"/>
      <c r="D350" s="162"/>
      <c r="E350" s="163" t="s">
        <v>3</v>
      </c>
      <c r="F350" s="261" t="s">
        <v>405</v>
      </c>
      <c r="G350" s="260"/>
      <c r="H350" s="260"/>
      <c r="I350" s="260"/>
      <c r="J350" s="162"/>
      <c r="K350" s="164">
        <v>13.2</v>
      </c>
      <c r="L350" s="162"/>
      <c r="M350" s="162"/>
      <c r="N350" s="162"/>
      <c r="O350" s="162"/>
      <c r="P350" s="162"/>
      <c r="Q350" s="162"/>
      <c r="R350" s="165"/>
      <c r="T350" s="166"/>
      <c r="U350" s="162"/>
      <c r="V350" s="162"/>
      <c r="W350" s="162"/>
      <c r="X350" s="162"/>
      <c r="Y350" s="162"/>
      <c r="Z350" s="162"/>
      <c r="AA350" s="167"/>
      <c r="AT350" s="168" t="s">
        <v>185</v>
      </c>
      <c r="AU350" s="168" t="s">
        <v>93</v>
      </c>
      <c r="AV350" s="10" t="s">
        <v>93</v>
      </c>
      <c r="AW350" s="10" t="s">
        <v>32</v>
      </c>
      <c r="AX350" s="10" t="s">
        <v>74</v>
      </c>
      <c r="AY350" s="168" t="s">
        <v>173</v>
      </c>
    </row>
    <row r="351" spans="2:51" s="10" customFormat="1" ht="22.5" customHeight="1">
      <c r="B351" s="161"/>
      <c r="C351" s="162"/>
      <c r="D351" s="162"/>
      <c r="E351" s="163" t="s">
        <v>3</v>
      </c>
      <c r="F351" s="261" t="s">
        <v>406</v>
      </c>
      <c r="G351" s="260"/>
      <c r="H351" s="260"/>
      <c r="I351" s="260"/>
      <c r="J351" s="162"/>
      <c r="K351" s="164">
        <v>29.5</v>
      </c>
      <c r="L351" s="162"/>
      <c r="M351" s="162"/>
      <c r="N351" s="162"/>
      <c r="O351" s="162"/>
      <c r="P351" s="162"/>
      <c r="Q351" s="162"/>
      <c r="R351" s="165"/>
      <c r="T351" s="166"/>
      <c r="U351" s="162"/>
      <c r="V351" s="162"/>
      <c r="W351" s="162"/>
      <c r="X351" s="162"/>
      <c r="Y351" s="162"/>
      <c r="Z351" s="162"/>
      <c r="AA351" s="167"/>
      <c r="AT351" s="168" t="s">
        <v>185</v>
      </c>
      <c r="AU351" s="168" t="s">
        <v>93</v>
      </c>
      <c r="AV351" s="10" t="s">
        <v>93</v>
      </c>
      <c r="AW351" s="10" t="s">
        <v>32</v>
      </c>
      <c r="AX351" s="10" t="s">
        <v>74</v>
      </c>
      <c r="AY351" s="168" t="s">
        <v>173</v>
      </c>
    </row>
    <row r="352" spans="2:51" s="10" customFormat="1" ht="22.5" customHeight="1">
      <c r="B352" s="161"/>
      <c r="C352" s="162"/>
      <c r="D352" s="162"/>
      <c r="E352" s="163" t="s">
        <v>3</v>
      </c>
      <c r="F352" s="261" t="s">
        <v>407</v>
      </c>
      <c r="G352" s="260"/>
      <c r="H352" s="260"/>
      <c r="I352" s="260"/>
      <c r="J352" s="162"/>
      <c r="K352" s="164">
        <v>17.3</v>
      </c>
      <c r="L352" s="162"/>
      <c r="M352" s="162"/>
      <c r="N352" s="162"/>
      <c r="O352" s="162"/>
      <c r="P352" s="162"/>
      <c r="Q352" s="162"/>
      <c r="R352" s="165"/>
      <c r="T352" s="166"/>
      <c r="U352" s="162"/>
      <c r="V352" s="162"/>
      <c r="W352" s="162"/>
      <c r="X352" s="162"/>
      <c r="Y352" s="162"/>
      <c r="Z352" s="162"/>
      <c r="AA352" s="167"/>
      <c r="AT352" s="168" t="s">
        <v>185</v>
      </c>
      <c r="AU352" s="168" t="s">
        <v>93</v>
      </c>
      <c r="AV352" s="10" t="s">
        <v>93</v>
      </c>
      <c r="AW352" s="10" t="s">
        <v>32</v>
      </c>
      <c r="AX352" s="10" t="s">
        <v>74</v>
      </c>
      <c r="AY352" s="168" t="s">
        <v>173</v>
      </c>
    </row>
    <row r="353" spans="2:51" s="10" customFormat="1" ht="22.5" customHeight="1">
      <c r="B353" s="161"/>
      <c r="C353" s="162"/>
      <c r="D353" s="162"/>
      <c r="E353" s="163" t="s">
        <v>3</v>
      </c>
      <c r="F353" s="261" t="s">
        <v>408</v>
      </c>
      <c r="G353" s="260"/>
      <c r="H353" s="260"/>
      <c r="I353" s="260"/>
      <c r="J353" s="162"/>
      <c r="K353" s="164">
        <v>10.06</v>
      </c>
      <c r="L353" s="162"/>
      <c r="M353" s="162"/>
      <c r="N353" s="162"/>
      <c r="O353" s="162"/>
      <c r="P353" s="162"/>
      <c r="Q353" s="162"/>
      <c r="R353" s="165"/>
      <c r="T353" s="166"/>
      <c r="U353" s="162"/>
      <c r="V353" s="162"/>
      <c r="W353" s="162"/>
      <c r="X353" s="162"/>
      <c r="Y353" s="162"/>
      <c r="Z353" s="162"/>
      <c r="AA353" s="167"/>
      <c r="AT353" s="168" t="s">
        <v>185</v>
      </c>
      <c r="AU353" s="168" t="s">
        <v>93</v>
      </c>
      <c r="AV353" s="10" t="s">
        <v>93</v>
      </c>
      <c r="AW353" s="10" t="s">
        <v>32</v>
      </c>
      <c r="AX353" s="10" t="s">
        <v>74</v>
      </c>
      <c r="AY353" s="168" t="s">
        <v>173</v>
      </c>
    </row>
    <row r="354" spans="2:51" s="10" customFormat="1" ht="22.5" customHeight="1">
      <c r="B354" s="161"/>
      <c r="C354" s="162"/>
      <c r="D354" s="162"/>
      <c r="E354" s="163" t="s">
        <v>3</v>
      </c>
      <c r="F354" s="261" t="s">
        <v>409</v>
      </c>
      <c r="G354" s="260"/>
      <c r="H354" s="260"/>
      <c r="I354" s="260"/>
      <c r="J354" s="162"/>
      <c r="K354" s="164">
        <v>13.2</v>
      </c>
      <c r="L354" s="162"/>
      <c r="M354" s="162"/>
      <c r="N354" s="162"/>
      <c r="O354" s="162"/>
      <c r="P354" s="162"/>
      <c r="Q354" s="162"/>
      <c r="R354" s="165"/>
      <c r="T354" s="166"/>
      <c r="U354" s="162"/>
      <c r="V354" s="162"/>
      <c r="W354" s="162"/>
      <c r="X354" s="162"/>
      <c r="Y354" s="162"/>
      <c r="Z354" s="162"/>
      <c r="AA354" s="167"/>
      <c r="AT354" s="168" t="s">
        <v>185</v>
      </c>
      <c r="AU354" s="168" t="s">
        <v>93</v>
      </c>
      <c r="AV354" s="10" t="s">
        <v>93</v>
      </c>
      <c r="AW354" s="10" t="s">
        <v>32</v>
      </c>
      <c r="AX354" s="10" t="s">
        <v>74</v>
      </c>
      <c r="AY354" s="168" t="s">
        <v>173</v>
      </c>
    </row>
    <row r="355" spans="2:51" s="10" customFormat="1" ht="22.5" customHeight="1">
      <c r="B355" s="161"/>
      <c r="C355" s="162"/>
      <c r="D355" s="162"/>
      <c r="E355" s="163" t="s">
        <v>3</v>
      </c>
      <c r="F355" s="261" t="s">
        <v>410</v>
      </c>
      <c r="G355" s="260"/>
      <c r="H355" s="260"/>
      <c r="I355" s="260"/>
      <c r="J355" s="162"/>
      <c r="K355" s="164">
        <v>29.1</v>
      </c>
      <c r="L355" s="162"/>
      <c r="M355" s="162"/>
      <c r="N355" s="162"/>
      <c r="O355" s="162"/>
      <c r="P355" s="162"/>
      <c r="Q355" s="162"/>
      <c r="R355" s="165"/>
      <c r="T355" s="166"/>
      <c r="U355" s="162"/>
      <c r="V355" s="162"/>
      <c r="W355" s="162"/>
      <c r="X355" s="162"/>
      <c r="Y355" s="162"/>
      <c r="Z355" s="162"/>
      <c r="AA355" s="167"/>
      <c r="AT355" s="168" t="s">
        <v>185</v>
      </c>
      <c r="AU355" s="168" t="s">
        <v>93</v>
      </c>
      <c r="AV355" s="10" t="s">
        <v>93</v>
      </c>
      <c r="AW355" s="10" t="s">
        <v>32</v>
      </c>
      <c r="AX355" s="10" t="s">
        <v>74</v>
      </c>
      <c r="AY355" s="168" t="s">
        <v>173</v>
      </c>
    </row>
    <row r="356" spans="2:51" s="10" customFormat="1" ht="22.5" customHeight="1">
      <c r="B356" s="161"/>
      <c r="C356" s="162"/>
      <c r="D356" s="162"/>
      <c r="E356" s="163" t="s">
        <v>3</v>
      </c>
      <c r="F356" s="261" t="s">
        <v>411</v>
      </c>
      <c r="G356" s="260"/>
      <c r="H356" s="260"/>
      <c r="I356" s="260"/>
      <c r="J356" s="162"/>
      <c r="K356" s="164">
        <v>23.915</v>
      </c>
      <c r="L356" s="162"/>
      <c r="M356" s="162"/>
      <c r="N356" s="162"/>
      <c r="O356" s="162"/>
      <c r="P356" s="162"/>
      <c r="Q356" s="162"/>
      <c r="R356" s="165"/>
      <c r="T356" s="166"/>
      <c r="U356" s="162"/>
      <c r="V356" s="162"/>
      <c r="W356" s="162"/>
      <c r="X356" s="162"/>
      <c r="Y356" s="162"/>
      <c r="Z356" s="162"/>
      <c r="AA356" s="167"/>
      <c r="AT356" s="168" t="s">
        <v>185</v>
      </c>
      <c r="AU356" s="168" t="s">
        <v>93</v>
      </c>
      <c r="AV356" s="10" t="s">
        <v>93</v>
      </c>
      <c r="AW356" s="10" t="s">
        <v>32</v>
      </c>
      <c r="AX356" s="10" t="s">
        <v>74</v>
      </c>
      <c r="AY356" s="168" t="s">
        <v>173</v>
      </c>
    </row>
    <row r="357" spans="2:51" s="10" customFormat="1" ht="31.5" customHeight="1">
      <c r="B357" s="161"/>
      <c r="C357" s="162"/>
      <c r="D357" s="162"/>
      <c r="E357" s="163" t="s">
        <v>3</v>
      </c>
      <c r="F357" s="261" t="s">
        <v>412</v>
      </c>
      <c r="G357" s="260"/>
      <c r="H357" s="260"/>
      <c r="I357" s="260"/>
      <c r="J357" s="162"/>
      <c r="K357" s="164">
        <v>19.225</v>
      </c>
      <c r="L357" s="162"/>
      <c r="M357" s="162"/>
      <c r="N357" s="162"/>
      <c r="O357" s="162"/>
      <c r="P357" s="162"/>
      <c r="Q357" s="162"/>
      <c r="R357" s="165"/>
      <c r="T357" s="166"/>
      <c r="U357" s="162"/>
      <c r="V357" s="162"/>
      <c r="W357" s="162"/>
      <c r="X357" s="162"/>
      <c r="Y357" s="162"/>
      <c r="Z357" s="162"/>
      <c r="AA357" s="167"/>
      <c r="AT357" s="168" t="s">
        <v>185</v>
      </c>
      <c r="AU357" s="168" t="s">
        <v>93</v>
      </c>
      <c r="AV357" s="10" t="s">
        <v>93</v>
      </c>
      <c r="AW357" s="10" t="s">
        <v>32</v>
      </c>
      <c r="AX357" s="10" t="s">
        <v>74</v>
      </c>
      <c r="AY357" s="168" t="s">
        <v>173</v>
      </c>
    </row>
    <row r="358" spans="2:51" s="10" customFormat="1" ht="22.5" customHeight="1">
      <c r="B358" s="161"/>
      <c r="C358" s="162"/>
      <c r="D358" s="162"/>
      <c r="E358" s="163" t="s">
        <v>3</v>
      </c>
      <c r="F358" s="261" t="s">
        <v>413</v>
      </c>
      <c r="G358" s="260"/>
      <c r="H358" s="260"/>
      <c r="I358" s="260"/>
      <c r="J358" s="162"/>
      <c r="K358" s="164">
        <v>24.005</v>
      </c>
      <c r="L358" s="162"/>
      <c r="M358" s="162"/>
      <c r="N358" s="162"/>
      <c r="O358" s="162"/>
      <c r="P358" s="162"/>
      <c r="Q358" s="162"/>
      <c r="R358" s="165"/>
      <c r="T358" s="166"/>
      <c r="U358" s="162"/>
      <c r="V358" s="162"/>
      <c r="W358" s="162"/>
      <c r="X358" s="162"/>
      <c r="Y358" s="162"/>
      <c r="Z358" s="162"/>
      <c r="AA358" s="167"/>
      <c r="AT358" s="168" t="s">
        <v>185</v>
      </c>
      <c r="AU358" s="168" t="s">
        <v>93</v>
      </c>
      <c r="AV358" s="10" t="s">
        <v>93</v>
      </c>
      <c r="AW358" s="10" t="s">
        <v>32</v>
      </c>
      <c r="AX358" s="10" t="s">
        <v>74</v>
      </c>
      <c r="AY358" s="168" t="s">
        <v>173</v>
      </c>
    </row>
    <row r="359" spans="2:51" s="10" customFormat="1" ht="31.5" customHeight="1">
      <c r="B359" s="161"/>
      <c r="C359" s="162"/>
      <c r="D359" s="162"/>
      <c r="E359" s="163" t="s">
        <v>3</v>
      </c>
      <c r="F359" s="261" t="s">
        <v>414</v>
      </c>
      <c r="G359" s="260"/>
      <c r="H359" s="260"/>
      <c r="I359" s="260"/>
      <c r="J359" s="162"/>
      <c r="K359" s="164">
        <v>19.225</v>
      </c>
      <c r="L359" s="162"/>
      <c r="M359" s="162"/>
      <c r="N359" s="162"/>
      <c r="O359" s="162"/>
      <c r="P359" s="162"/>
      <c r="Q359" s="162"/>
      <c r="R359" s="165"/>
      <c r="T359" s="166"/>
      <c r="U359" s="162"/>
      <c r="V359" s="162"/>
      <c r="W359" s="162"/>
      <c r="X359" s="162"/>
      <c r="Y359" s="162"/>
      <c r="Z359" s="162"/>
      <c r="AA359" s="167"/>
      <c r="AT359" s="168" t="s">
        <v>185</v>
      </c>
      <c r="AU359" s="168" t="s">
        <v>93</v>
      </c>
      <c r="AV359" s="10" t="s">
        <v>93</v>
      </c>
      <c r="AW359" s="10" t="s">
        <v>32</v>
      </c>
      <c r="AX359" s="10" t="s">
        <v>74</v>
      </c>
      <c r="AY359" s="168" t="s">
        <v>173</v>
      </c>
    </row>
    <row r="360" spans="2:51" s="10" customFormat="1" ht="22.5" customHeight="1">
      <c r="B360" s="161"/>
      <c r="C360" s="162"/>
      <c r="D360" s="162"/>
      <c r="E360" s="163" t="s">
        <v>3</v>
      </c>
      <c r="F360" s="261" t="s">
        <v>415</v>
      </c>
      <c r="G360" s="260"/>
      <c r="H360" s="260"/>
      <c r="I360" s="260"/>
      <c r="J360" s="162"/>
      <c r="K360" s="164">
        <v>11.7</v>
      </c>
      <c r="L360" s="162"/>
      <c r="M360" s="162"/>
      <c r="N360" s="162"/>
      <c r="O360" s="162"/>
      <c r="P360" s="162"/>
      <c r="Q360" s="162"/>
      <c r="R360" s="165"/>
      <c r="T360" s="166"/>
      <c r="U360" s="162"/>
      <c r="V360" s="162"/>
      <c r="W360" s="162"/>
      <c r="X360" s="162"/>
      <c r="Y360" s="162"/>
      <c r="Z360" s="162"/>
      <c r="AA360" s="167"/>
      <c r="AT360" s="168" t="s">
        <v>185</v>
      </c>
      <c r="AU360" s="168" t="s">
        <v>93</v>
      </c>
      <c r="AV360" s="10" t="s">
        <v>93</v>
      </c>
      <c r="AW360" s="10" t="s">
        <v>32</v>
      </c>
      <c r="AX360" s="10" t="s">
        <v>74</v>
      </c>
      <c r="AY360" s="168" t="s">
        <v>173</v>
      </c>
    </row>
    <row r="361" spans="2:51" s="10" customFormat="1" ht="22.5" customHeight="1">
      <c r="B361" s="161"/>
      <c r="C361" s="162"/>
      <c r="D361" s="162"/>
      <c r="E361" s="163" t="s">
        <v>3</v>
      </c>
      <c r="F361" s="261" t="s">
        <v>416</v>
      </c>
      <c r="G361" s="260"/>
      <c r="H361" s="260"/>
      <c r="I361" s="260"/>
      <c r="J361" s="162"/>
      <c r="K361" s="164">
        <v>7.4</v>
      </c>
      <c r="L361" s="162"/>
      <c r="M361" s="162"/>
      <c r="N361" s="162"/>
      <c r="O361" s="162"/>
      <c r="P361" s="162"/>
      <c r="Q361" s="162"/>
      <c r="R361" s="165"/>
      <c r="T361" s="166"/>
      <c r="U361" s="162"/>
      <c r="V361" s="162"/>
      <c r="W361" s="162"/>
      <c r="X361" s="162"/>
      <c r="Y361" s="162"/>
      <c r="Z361" s="162"/>
      <c r="AA361" s="167"/>
      <c r="AT361" s="168" t="s">
        <v>185</v>
      </c>
      <c r="AU361" s="168" t="s">
        <v>93</v>
      </c>
      <c r="AV361" s="10" t="s">
        <v>93</v>
      </c>
      <c r="AW361" s="10" t="s">
        <v>32</v>
      </c>
      <c r="AX361" s="10" t="s">
        <v>74</v>
      </c>
      <c r="AY361" s="168" t="s">
        <v>173</v>
      </c>
    </row>
    <row r="362" spans="2:51" s="10" customFormat="1" ht="22.5" customHeight="1">
      <c r="B362" s="161"/>
      <c r="C362" s="162"/>
      <c r="D362" s="162"/>
      <c r="E362" s="163" t="s">
        <v>3</v>
      </c>
      <c r="F362" s="261" t="s">
        <v>417</v>
      </c>
      <c r="G362" s="260"/>
      <c r="H362" s="260"/>
      <c r="I362" s="260"/>
      <c r="J362" s="162"/>
      <c r="K362" s="164">
        <v>11.8</v>
      </c>
      <c r="L362" s="162"/>
      <c r="M362" s="162"/>
      <c r="N362" s="162"/>
      <c r="O362" s="162"/>
      <c r="P362" s="162"/>
      <c r="Q362" s="162"/>
      <c r="R362" s="165"/>
      <c r="T362" s="166"/>
      <c r="U362" s="162"/>
      <c r="V362" s="162"/>
      <c r="W362" s="162"/>
      <c r="X362" s="162"/>
      <c r="Y362" s="162"/>
      <c r="Z362" s="162"/>
      <c r="AA362" s="167"/>
      <c r="AT362" s="168" t="s">
        <v>185</v>
      </c>
      <c r="AU362" s="168" t="s">
        <v>93</v>
      </c>
      <c r="AV362" s="10" t="s">
        <v>93</v>
      </c>
      <c r="AW362" s="10" t="s">
        <v>32</v>
      </c>
      <c r="AX362" s="10" t="s">
        <v>74</v>
      </c>
      <c r="AY362" s="168" t="s">
        <v>173</v>
      </c>
    </row>
    <row r="363" spans="2:51" s="10" customFormat="1" ht="22.5" customHeight="1">
      <c r="B363" s="161"/>
      <c r="C363" s="162"/>
      <c r="D363" s="162"/>
      <c r="E363" s="163" t="s">
        <v>3</v>
      </c>
      <c r="F363" s="261" t="s">
        <v>418</v>
      </c>
      <c r="G363" s="260"/>
      <c r="H363" s="260"/>
      <c r="I363" s="260"/>
      <c r="J363" s="162"/>
      <c r="K363" s="164">
        <v>8.6</v>
      </c>
      <c r="L363" s="162"/>
      <c r="M363" s="162"/>
      <c r="N363" s="162"/>
      <c r="O363" s="162"/>
      <c r="P363" s="162"/>
      <c r="Q363" s="162"/>
      <c r="R363" s="165"/>
      <c r="T363" s="166"/>
      <c r="U363" s="162"/>
      <c r="V363" s="162"/>
      <c r="W363" s="162"/>
      <c r="X363" s="162"/>
      <c r="Y363" s="162"/>
      <c r="Z363" s="162"/>
      <c r="AA363" s="167"/>
      <c r="AT363" s="168" t="s">
        <v>185</v>
      </c>
      <c r="AU363" s="168" t="s">
        <v>93</v>
      </c>
      <c r="AV363" s="10" t="s">
        <v>93</v>
      </c>
      <c r="AW363" s="10" t="s">
        <v>32</v>
      </c>
      <c r="AX363" s="10" t="s">
        <v>74</v>
      </c>
      <c r="AY363" s="168" t="s">
        <v>173</v>
      </c>
    </row>
    <row r="364" spans="2:51" s="10" customFormat="1" ht="22.5" customHeight="1">
      <c r="B364" s="161"/>
      <c r="C364" s="162"/>
      <c r="D364" s="162"/>
      <c r="E364" s="163" t="s">
        <v>3</v>
      </c>
      <c r="F364" s="261" t="s">
        <v>419</v>
      </c>
      <c r="G364" s="260"/>
      <c r="H364" s="260"/>
      <c r="I364" s="260"/>
      <c r="J364" s="162"/>
      <c r="K364" s="164">
        <v>10</v>
      </c>
      <c r="L364" s="162"/>
      <c r="M364" s="162"/>
      <c r="N364" s="162"/>
      <c r="O364" s="162"/>
      <c r="P364" s="162"/>
      <c r="Q364" s="162"/>
      <c r="R364" s="165"/>
      <c r="T364" s="166"/>
      <c r="U364" s="162"/>
      <c r="V364" s="162"/>
      <c r="W364" s="162"/>
      <c r="X364" s="162"/>
      <c r="Y364" s="162"/>
      <c r="Z364" s="162"/>
      <c r="AA364" s="167"/>
      <c r="AT364" s="168" t="s">
        <v>185</v>
      </c>
      <c r="AU364" s="168" t="s">
        <v>93</v>
      </c>
      <c r="AV364" s="10" t="s">
        <v>93</v>
      </c>
      <c r="AW364" s="10" t="s">
        <v>32</v>
      </c>
      <c r="AX364" s="10" t="s">
        <v>74</v>
      </c>
      <c r="AY364" s="168" t="s">
        <v>173</v>
      </c>
    </row>
    <row r="365" spans="2:51" s="10" customFormat="1" ht="22.5" customHeight="1">
      <c r="B365" s="161"/>
      <c r="C365" s="162"/>
      <c r="D365" s="162"/>
      <c r="E365" s="163" t="s">
        <v>3</v>
      </c>
      <c r="F365" s="261" t="s">
        <v>420</v>
      </c>
      <c r="G365" s="260"/>
      <c r="H365" s="260"/>
      <c r="I365" s="260"/>
      <c r="J365" s="162"/>
      <c r="K365" s="164">
        <v>12.4</v>
      </c>
      <c r="L365" s="162"/>
      <c r="M365" s="162"/>
      <c r="N365" s="162"/>
      <c r="O365" s="162"/>
      <c r="P365" s="162"/>
      <c r="Q365" s="162"/>
      <c r="R365" s="165"/>
      <c r="T365" s="166"/>
      <c r="U365" s="162"/>
      <c r="V365" s="162"/>
      <c r="W365" s="162"/>
      <c r="X365" s="162"/>
      <c r="Y365" s="162"/>
      <c r="Z365" s="162"/>
      <c r="AA365" s="167"/>
      <c r="AT365" s="168" t="s">
        <v>185</v>
      </c>
      <c r="AU365" s="168" t="s">
        <v>93</v>
      </c>
      <c r="AV365" s="10" t="s">
        <v>93</v>
      </c>
      <c r="AW365" s="10" t="s">
        <v>32</v>
      </c>
      <c r="AX365" s="10" t="s">
        <v>74</v>
      </c>
      <c r="AY365" s="168" t="s">
        <v>173</v>
      </c>
    </row>
    <row r="366" spans="2:51" s="10" customFormat="1" ht="22.5" customHeight="1">
      <c r="B366" s="161"/>
      <c r="C366" s="162"/>
      <c r="D366" s="162"/>
      <c r="E366" s="163" t="s">
        <v>3</v>
      </c>
      <c r="F366" s="261" t="s">
        <v>421</v>
      </c>
      <c r="G366" s="260"/>
      <c r="H366" s="260"/>
      <c r="I366" s="260"/>
      <c r="J366" s="162"/>
      <c r="K366" s="164">
        <v>9.1</v>
      </c>
      <c r="L366" s="162"/>
      <c r="M366" s="162"/>
      <c r="N366" s="162"/>
      <c r="O366" s="162"/>
      <c r="P366" s="162"/>
      <c r="Q366" s="162"/>
      <c r="R366" s="165"/>
      <c r="T366" s="166"/>
      <c r="U366" s="162"/>
      <c r="V366" s="162"/>
      <c r="W366" s="162"/>
      <c r="X366" s="162"/>
      <c r="Y366" s="162"/>
      <c r="Z366" s="162"/>
      <c r="AA366" s="167"/>
      <c r="AT366" s="168" t="s">
        <v>185</v>
      </c>
      <c r="AU366" s="168" t="s">
        <v>93</v>
      </c>
      <c r="AV366" s="10" t="s">
        <v>93</v>
      </c>
      <c r="AW366" s="10" t="s">
        <v>32</v>
      </c>
      <c r="AX366" s="10" t="s">
        <v>74</v>
      </c>
      <c r="AY366" s="168" t="s">
        <v>173</v>
      </c>
    </row>
    <row r="367" spans="2:51" s="10" customFormat="1" ht="22.5" customHeight="1">
      <c r="B367" s="161"/>
      <c r="C367" s="162"/>
      <c r="D367" s="162"/>
      <c r="E367" s="163" t="s">
        <v>3</v>
      </c>
      <c r="F367" s="261" t="s">
        <v>422</v>
      </c>
      <c r="G367" s="260"/>
      <c r="H367" s="260"/>
      <c r="I367" s="260"/>
      <c r="J367" s="162"/>
      <c r="K367" s="164">
        <v>9.1</v>
      </c>
      <c r="L367" s="162"/>
      <c r="M367" s="162"/>
      <c r="N367" s="162"/>
      <c r="O367" s="162"/>
      <c r="P367" s="162"/>
      <c r="Q367" s="162"/>
      <c r="R367" s="165"/>
      <c r="T367" s="166"/>
      <c r="U367" s="162"/>
      <c r="V367" s="162"/>
      <c r="W367" s="162"/>
      <c r="X367" s="162"/>
      <c r="Y367" s="162"/>
      <c r="Z367" s="162"/>
      <c r="AA367" s="167"/>
      <c r="AT367" s="168" t="s">
        <v>185</v>
      </c>
      <c r="AU367" s="168" t="s">
        <v>93</v>
      </c>
      <c r="AV367" s="10" t="s">
        <v>93</v>
      </c>
      <c r="AW367" s="10" t="s">
        <v>32</v>
      </c>
      <c r="AX367" s="10" t="s">
        <v>74</v>
      </c>
      <c r="AY367" s="168" t="s">
        <v>173</v>
      </c>
    </row>
    <row r="368" spans="2:51" s="10" customFormat="1" ht="22.5" customHeight="1">
      <c r="B368" s="161"/>
      <c r="C368" s="162"/>
      <c r="D368" s="162"/>
      <c r="E368" s="163" t="s">
        <v>3</v>
      </c>
      <c r="F368" s="261" t="s">
        <v>423</v>
      </c>
      <c r="G368" s="260"/>
      <c r="H368" s="260"/>
      <c r="I368" s="260"/>
      <c r="J368" s="162"/>
      <c r="K368" s="164">
        <v>16.6</v>
      </c>
      <c r="L368" s="162"/>
      <c r="M368" s="162"/>
      <c r="N368" s="162"/>
      <c r="O368" s="162"/>
      <c r="P368" s="162"/>
      <c r="Q368" s="162"/>
      <c r="R368" s="165"/>
      <c r="T368" s="166"/>
      <c r="U368" s="162"/>
      <c r="V368" s="162"/>
      <c r="W368" s="162"/>
      <c r="X368" s="162"/>
      <c r="Y368" s="162"/>
      <c r="Z368" s="162"/>
      <c r="AA368" s="167"/>
      <c r="AT368" s="168" t="s">
        <v>185</v>
      </c>
      <c r="AU368" s="168" t="s">
        <v>93</v>
      </c>
      <c r="AV368" s="10" t="s">
        <v>93</v>
      </c>
      <c r="AW368" s="10" t="s">
        <v>32</v>
      </c>
      <c r="AX368" s="10" t="s">
        <v>74</v>
      </c>
      <c r="AY368" s="168" t="s">
        <v>173</v>
      </c>
    </row>
    <row r="369" spans="2:51" s="10" customFormat="1" ht="22.5" customHeight="1">
      <c r="B369" s="161"/>
      <c r="C369" s="162"/>
      <c r="D369" s="162"/>
      <c r="E369" s="163" t="s">
        <v>3</v>
      </c>
      <c r="F369" s="261" t="s">
        <v>424</v>
      </c>
      <c r="G369" s="260"/>
      <c r="H369" s="260"/>
      <c r="I369" s="260"/>
      <c r="J369" s="162"/>
      <c r="K369" s="164">
        <v>16.6</v>
      </c>
      <c r="L369" s="162"/>
      <c r="M369" s="162"/>
      <c r="N369" s="162"/>
      <c r="O369" s="162"/>
      <c r="P369" s="162"/>
      <c r="Q369" s="162"/>
      <c r="R369" s="165"/>
      <c r="T369" s="166"/>
      <c r="U369" s="162"/>
      <c r="V369" s="162"/>
      <c r="W369" s="162"/>
      <c r="X369" s="162"/>
      <c r="Y369" s="162"/>
      <c r="Z369" s="162"/>
      <c r="AA369" s="167"/>
      <c r="AT369" s="168" t="s">
        <v>185</v>
      </c>
      <c r="AU369" s="168" t="s">
        <v>93</v>
      </c>
      <c r="AV369" s="10" t="s">
        <v>93</v>
      </c>
      <c r="AW369" s="10" t="s">
        <v>32</v>
      </c>
      <c r="AX369" s="10" t="s">
        <v>74</v>
      </c>
      <c r="AY369" s="168" t="s">
        <v>173</v>
      </c>
    </row>
    <row r="370" spans="2:51" s="12" customFormat="1" ht="22.5" customHeight="1">
      <c r="B370" s="177"/>
      <c r="C370" s="178"/>
      <c r="D370" s="178"/>
      <c r="E370" s="179" t="s">
        <v>3</v>
      </c>
      <c r="F370" s="264" t="s">
        <v>328</v>
      </c>
      <c r="G370" s="265"/>
      <c r="H370" s="265"/>
      <c r="I370" s="265"/>
      <c r="J370" s="178"/>
      <c r="K370" s="180" t="s">
        <v>3</v>
      </c>
      <c r="L370" s="178"/>
      <c r="M370" s="178"/>
      <c r="N370" s="178"/>
      <c r="O370" s="178"/>
      <c r="P370" s="178"/>
      <c r="Q370" s="178"/>
      <c r="R370" s="181"/>
      <c r="T370" s="182"/>
      <c r="U370" s="178"/>
      <c r="V370" s="178"/>
      <c r="W370" s="178"/>
      <c r="X370" s="178"/>
      <c r="Y370" s="178"/>
      <c r="Z370" s="178"/>
      <c r="AA370" s="183"/>
      <c r="AT370" s="184" t="s">
        <v>185</v>
      </c>
      <c r="AU370" s="184" t="s">
        <v>93</v>
      </c>
      <c r="AV370" s="12" t="s">
        <v>81</v>
      </c>
      <c r="AW370" s="12" t="s">
        <v>32</v>
      </c>
      <c r="AX370" s="12" t="s">
        <v>74</v>
      </c>
      <c r="AY370" s="184" t="s">
        <v>173</v>
      </c>
    </row>
    <row r="371" spans="2:51" s="10" customFormat="1" ht="22.5" customHeight="1">
      <c r="B371" s="161"/>
      <c r="C371" s="162"/>
      <c r="D371" s="162"/>
      <c r="E371" s="163" t="s">
        <v>3</v>
      </c>
      <c r="F371" s="261" t="s">
        <v>425</v>
      </c>
      <c r="G371" s="260"/>
      <c r="H371" s="260"/>
      <c r="I371" s="260"/>
      <c r="J371" s="162"/>
      <c r="K371" s="164">
        <v>15.88</v>
      </c>
      <c r="L371" s="162"/>
      <c r="M371" s="162"/>
      <c r="N371" s="162"/>
      <c r="O371" s="162"/>
      <c r="P371" s="162"/>
      <c r="Q371" s="162"/>
      <c r="R371" s="165"/>
      <c r="T371" s="166"/>
      <c r="U371" s="162"/>
      <c r="V371" s="162"/>
      <c r="W371" s="162"/>
      <c r="X371" s="162"/>
      <c r="Y371" s="162"/>
      <c r="Z371" s="162"/>
      <c r="AA371" s="167"/>
      <c r="AT371" s="168" t="s">
        <v>185</v>
      </c>
      <c r="AU371" s="168" t="s">
        <v>93</v>
      </c>
      <c r="AV371" s="10" t="s">
        <v>93</v>
      </c>
      <c r="AW371" s="10" t="s">
        <v>32</v>
      </c>
      <c r="AX371" s="10" t="s">
        <v>74</v>
      </c>
      <c r="AY371" s="168" t="s">
        <v>173</v>
      </c>
    </row>
    <row r="372" spans="2:51" s="10" customFormat="1" ht="22.5" customHeight="1">
      <c r="B372" s="161"/>
      <c r="C372" s="162"/>
      <c r="D372" s="162"/>
      <c r="E372" s="163" t="s">
        <v>3</v>
      </c>
      <c r="F372" s="261" t="s">
        <v>426</v>
      </c>
      <c r="G372" s="260"/>
      <c r="H372" s="260"/>
      <c r="I372" s="260"/>
      <c r="J372" s="162"/>
      <c r="K372" s="164">
        <v>12.7</v>
      </c>
      <c r="L372" s="162"/>
      <c r="M372" s="162"/>
      <c r="N372" s="162"/>
      <c r="O372" s="162"/>
      <c r="P372" s="162"/>
      <c r="Q372" s="162"/>
      <c r="R372" s="165"/>
      <c r="T372" s="166"/>
      <c r="U372" s="162"/>
      <c r="V372" s="162"/>
      <c r="W372" s="162"/>
      <c r="X372" s="162"/>
      <c r="Y372" s="162"/>
      <c r="Z372" s="162"/>
      <c r="AA372" s="167"/>
      <c r="AT372" s="168" t="s">
        <v>185</v>
      </c>
      <c r="AU372" s="168" t="s">
        <v>93</v>
      </c>
      <c r="AV372" s="10" t="s">
        <v>93</v>
      </c>
      <c r="AW372" s="10" t="s">
        <v>32</v>
      </c>
      <c r="AX372" s="10" t="s">
        <v>74</v>
      </c>
      <c r="AY372" s="168" t="s">
        <v>173</v>
      </c>
    </row>
    <row r="373" spans="2:51" s="10" customFormat="1" ht="22.5" customHeight="1">
      <c r="B373" s="161"/>
      <c r="C373" s="162"/>
      <c r="D373" s="162"/>
      <c r="E373" s="163" t="s">
        <v>3</v>
      </c>
      <c r="F373" s="261" t="s">
        <v>427</v>
      </c>
      <c r="G373" s="260"/>
      <c r="H373" s="260"/>
      <c r="I373" s="260"/>
      <c r="J373" s="162"/>
      <c r="K373" s="164">
        <v>11.8</v>
      </c>
      <c r="L373" s="162"/>
      <c r="M373" s="162"/>
      <c r="N373" s="162"/>
      <c r="O373" s="162"/>
      <c r="P373" s="162"/>
      <c r="Q373" s="162"/>
      <c r="R373" s="165"/>
      <c r="T373" s="166"/>
      <c r="U373" s="162"/>
      <c r="V373" s="162"/>
      <c r="W373" s="162"/>
      <c r="X373" s="162"/>
      <c r="Y373" s="162"/>
      <c r="Z373" s="162"/>
      <c r="AA373" s="167"/>
      <c r="AT373" s="168" t="s">
        <v>185</v>
      </c>
      <c r="AU373" s="168" t="s">
        <v>93</v>
      </c>
      <c r="AV373" s="10" t="s">
        <v>93</v>
      </c>
      <c r="AW373" s="10" t="s">
        <v>32</v>
      </c>
      <c r="AX373" s="10" t="s">
        <v>74</v>
      </c>
      <c r="AY373" s="168" t="s">
        <v>173</v>
      </c>
    </row>
    <row r="374" spans="2:51" s="10" customFormat="1" ht="22.5" customHeight="1">
      <c r="B374" s="161"/>
      <c r="C374" s="162"/>
      <c r="D374" s="162"/>
      <c r="E374" s="163" t="s">
        <v>3</v>
      </c>
      <c r="F374" s="261" t="s">
        <v>428</v>
      </c>
      <c r="G374" s="260"/>
      <c r="H374" s="260"/>
      <c r="I374" s="260"/>
      <c r="J374" s="162"/>
      <c r="K374" s="164">
        <v>9.4</v>
      </c>
      <c r="L374" s="162"/>
      <c r="M374" s="162"/>
      <c r="N374" s="162"/>
      <c r="O374" s="162"/>
      <c r="P374" s="162"/>
      <c r="Q374" s="162"/>
      <c r="R374" s="165"/>
      <c r="T374" s="166"/>
      <c r="U374" s="162"/>
      <c r="V374" s="162"/>
      <c r="W374" s="162"/>
      <c r="X374" s="162"/>
      <c r="Y374" s="162"/>
      <c r="Z374" s="162"/>
      <c r="AA374" s="167"/>
      <c r="AT374" s="168" t="s">
        <v>185</v>
      </c>
      <c r="AU374" s="168" t="s">
        <v>93</v>
      </c>
      <c r="AV374" s="10" t="s">
        <v>93</v>
      </c>
      <c r="AW374" s="10" t="s">
        <v>32</v>
      </c>
      <c r="AX374" s="10" t="s">
        <v>74</v>
      </c>
      <c r="AY374" s="168" t="s">
        <v>173</v>
      </c>
    </row>
    <row r="375" spans="2:51" s="10" customFormat="1" ht="22.5" customHeight="1">
      <c r="B375" s="161"/>
      <c r="C375" s="162"/>
      <c r="D375" s="162"/>
      <c r="E375" s="163" t="s">
        <v>3</v>
      </c>
      <c r="F375" s="261" t="s">
        <v>429</v>
      </c>
      <c r="G375" s="260"/>
      <c r="H375" s="260"/>
      <c r="I375" s="260"/>
      <c r="J375" s="162"/>
      <c r="K375" s="164">
        <v>13.2</v>
      </c>
      <c r="L375" s="162"/>
      <c r="M375" s="162"/>
      <c r="N375" s="162"/>
      <c r="O375" s="162"/>
      <c r="P375" s="162"/>
      <c r="Q375" s="162"/>
      <c r="R375" s="165"/>
      <c r="T375" s="166"/>
      <c r="U375" s="162"/>
      <c r="V375" s="162"/>
      <c r="W375" s="162"/>
      <c r="X375" s="162"/>
      <c r="Y375" s="162"/>
      <c r="Z375" s="162"/>
      <c r="AA375" s="167"/>
      <c r="AT375" s="168" t="s">
        <v>185</v>
      </c>
      <c r="AU375" s="168" t="s">
        <v>93</v>
      </c>
      <c r="AV375" s="10" t="s">
        <v>93</v>
      </c>
      <c r="AW375" s="10" t="s">
        <v>32</v>
      </c>
      <c r="AX375" s="10" t="s">
        <v>74</v>
      </c>
      <c r="AY375" s="168" t="s">
        <v>173</v>
      </c>
    </row>
    <row r="376" spans="2:51" s="10" customFormat="1" ht="22.5" customHeight="1">
      <c r="B376" s="161"/>
      <c r="C376" s="162"/>
      <c r="D376" s="162"/>
      <c r="E376" s="163" t="s">
        <v>3</v>
      </c>
      <c r="F376" s="261" t="s">
        <v>430</v>
      </c>
      <c r="G376" s="260"/>
      <c r="H376" s="260"/>
      <c r="I376" s="260"/>
      <c r="J376" s="162"/>
      <c r="K376" s="164">
        <v>29.5</v>
      </c>
      <c r="L376" s="162"/>
      <c r="M376" s="162"/>
      <c r="N376" s="162"/>
      <c r="O376" s="162"/>
      <c r="P376" s="162"/>
      <c r="Q376" s="162"/>
      <c r="R376" s="165"/>
      <c r="T376" s="166"/>
      <c r="U376" s="162"/>
      <c r="V376" s="162"/>
      <c r="W376" s="162"/>
      <c r="X376" s="162"/>
      <c r="Y376" s="162"/>
      <c r="Z376" s="162"/>
      <c r="AA376" s="167"/>
      <c r="AT376" s="168" t="s">
        <v>185</v>
      </c>
      <c r="AU376" s="168" t="s">
        <v>93</v>
      </c>
      <c r="AV376" s="10" t="s">
        <v>93</v>
      </c>
      <c r="AW376" s="10" t="s">
        <v>32</v>
      </c>
      <c r="AX376" s="10" t="s">
        <v>74</v>
      </c>
      <c r="AY376" s="168" t="s">
        <v>173</v>
      </c>
    </row>
    <row r="377" spans="2:51" s="10" customFormat="1" ht="22.5" customHeight="1">
      <c r="B377" s="161"/>
      <c r="C377" s="162"/>
      <c r="D377" s="162"/>
      <c r="E377" s="163" t="s">
        <v>3</v>
      </c>
      <c r="F377" s="261" t="s">
        <v>431</v>
      </c>
      <c r="G377" s="260"/>
      <c r="H377" s="260"/>
      <c r="I377" s="260"/>
      <c r="J377" s="162"/>
      <c r="K377" s="164">
        <v>17.3</v>
      </c>
      <c r="L377" s="162"/>
      <c r="M377" s="162"/>
      <c r="N377" s="162"/>
      <c r="O377" s="162"/>
      <c r="P377" s="162"/>
      <c r="Q377" s="162"/>
      <c r="R377" s="165"/>
      <c r="T377" s="166"/>
      <c r="U377" s="162"/>
      <c r="V377" s="162"/>
      <c r="W377" s="162"/>
      <c r="X377" s="162"/>
      <c r="Y377" s="162"/>
      <c r="Z377" s="162"/>
      <c r="AA377" s="167"/>
      <c r="AT377" s="168" t="s">
        <v>185</v>
      </c>
      <c r="AU377" s="168" t="s">
        <v>93</v>
      </c>
      <c r="AV377" s="10" t="s">
        <v>93</v>
      </c>
      <c r="AW377" s="10" t="s">
        <v>32</v>
      </c>
      <c r="AX377" s="10" t="s">
        <v>74</v>
      </c>
      <c r="AY377" s="168" t="s">
        <v>173</v>
      </c>
    </row>
    <row r="378" spans="2:51" s="10" customFormat="1" ht="22.5" customHeight="1">
      <c r="B378" s="161"/>
      <c r="C378" s="162"/>
      <c r="D378" s="162"/>
      <c r="E378" s="163" t="s">
        <v>3</v>
      </c>
      <c r="F378" s="261" t="s">
        <v>432</v>
      </c>
      <c r="G378" s="260"/>
      <c r="H378" s="260"/>
      <c r="I378" s="260"/>
      <c r="J378" s="162"/>
      <c r="K378" s="164">
        <v>10.06</v>
      </c>
      <c r="L378" s="162"/>
      <c r="M378" s="162"/>
      <c r="N378" s="162"/>
      <c r="O378" s="162"/>
      <c r="P378" s="162"/>
      <c r="Q378" s="162"/>
      <c r="R378" s="165"/>
      <c r="T378" s="166"/>
      <c r="U378" s="162"/>
      <c r="V378" s="162"/>
      <c r="W378" s="162"/>
      <c r="X378" s="162"/>
      <c r="Y378" s="162"/>
      <c r="Z378" s="162"/>
      <c r="AA378" s="167"/>
      <c r="AT378" s="168" t="s">
        <v>185</v>
      </c>
      <c r="AU378" s="168" t="s">
        <v>93</v>
      </c>
      <c r="AV378" s="10" t="s">
        <v>93</v>
      </c>
      <c r="AW378" s="10" t="s">
        <v>32</v>
      </c>
      <c r="AX378" s="10" t="s">
        <v>74</v>
      </c>
      <c r="AY378" s="168" t="s">
        <v>173</v>
      </c>
    </row>
    <row r="379" spans="2:51" s="10" customFormat="1" ht="22.5" customHeight="1">
      <c r="B379" s="161"/>
      <c r="C379" s="162"/>
      <c r="D379" s="162"/>
      <c r="E379" s="163" t="s">
        <v>3</v>
      </c>
      <c r="F379" s="261" t="s">
        <v>433</v>
      </c>
      <c r="G379" s="260"/>
      <c r="H379" s="260"/>
      <c r="I379" s="260"/>
      <c r="J379" s="162"/>
      <c r="K379" s="164">
        <v>13.2</v>
      </c>
      <c r="L379" s="162"/>
      <c r="M379" s="162"/>
      <c r="N379" s="162"/>
      <c r="O379" s="162"/>
      <c r="P379" s="162"/>
      <c r="Q379" s="162"/>
      <c r="R379" s="165"/>
      <c r="T379" s="166"/>
      <c r="U379" s="162"/>
      <c r="V379" s="162"/>
      <c r="W379" s="162"/>
      <c r="X379" s="162"/>
      <c r="Y379" s="162"/>
      <c r="Z379" s="162"/>
      <c r="AA379" s="167"/>
      <c r="AT379" s="168" t="s">
        <v>185</v>
      </c>
      <c r="AU379" s="168" t="s">
        <v>93</v>
      </c>
      <c r="AV379" s="10" t="s">
        <v>93</v>
      </c>
      <c r="AW379" s="10" t="s">
        <v>32</v>
      </c>
      <c r="AX379" s="10" t="s">
        <v>74</v>
      </c>
      <c r="AY379" s="168" t="s">
        <v>173</v>
      </c>
    </row>
    <row r="380" spans="2:51" s="10" customFormat="1" ht="22.5" customHeight="1">
      <c r="B380" s="161"/>
      <c r="C380" s="162"/>
      <c r="D380" s="162"/>
      <c r="E380" s="163" t="s">
        <v>3</v>
      </c>
      <c r="F380" s="261" t="s">
        <v>434</v>
      </c>
      <c r="G380" s="260"/>
      <c r="H380" s="260"/>
      <c r="I380" s="260"/>
      <c r="J380" s="162"/>
      <c r="K380" s="164">
        <v>29.1</v>
      </c>
      <c r="L380" s="162"/>
      <c r="M380" s="162"/>
      <c r="N380" s="162"/>
      <c r="O380" s="162"/>
      <c r="P380" s="162"/>
      <c r="Q380" s="162"/>
      <c r="R380" s="165"/>
      <c r="T380" s="166"/>
      <c r="U380" s="162"/>
      <c r="V380" s="162"/>
      <c r="W380" s="162"/>
      <c r="X380" s="162"/>
      <c r="Y380" s="162"/>
      <c r="Z380" s="162"/>
      <c r="AA380" s="167"/>
      <c r="AT380" s="168" t="s">
        <v>185</v>
      </c>
      <c r="AU380" s="168" t="s">
        <v>93</v>
      </c>
      <c r="AV380" s="10" t="s">
        <v>93</v>
      </c>
      <c r="AW380" s="10" t="s">
        <v>32</v>
      </c>
      <c r="AX380" s="10" t="s">
        <v>74</v>
      </c>
      <c r="AY380" s="168" t="s">
        <v>173</v>
      </c>
    </row>
    <row r="381" spans="2:51" s="10" customFormat="1" ht="22.5" customHeight="1">
      <c r="B381" s="161"/>
      <c r="C381" s="162"/>
      <c r="D381" s="162"/>
      <c r="E381" s="163" t="s">
        <v>3</v>
      </c>
      <c r="F381" s="261" t="s">
        <v>435</v>
      </c>
      <c r="G381" s="260"/>
      <c r="H381" s="260"/>
      <c r="I381" s="260"/>
      <c r="J381" s="162"/>
      <c r="K381" s="164">
        <v>30.875</v>
      </c>
      <c r="L381" s="162"/>
      <c r="M381" s="162"/>
      <c r="N381" s="162"/>
      <c r="O381" s="162"/>
      <c r="P381" s="162"/>
      <c r="Q381" s="162"/>
      <c r="R381" s="165"/>
      <c r="T381" s="166"/>
      <c r="U381" s="162"/>
      <c r="V381" s="162"/>
      <c r="W381" s="162"/>
      <c r="X381" s="162"/>
      <c r="Y381" s="162"/>
      <c r="Z381" s="162"/>
      <c r="AA381" s="167"/>
      <c r="AT381" s="168" t="s">
        <v>185</v>
      </c>
      <c r="AU381" s="168" t="s">
        <v>93</v>
      </c>
      <c r="AV381" s="10" t="s">
        <v>93</v>
      </c>
      <c r="AW381" s="10" t="s">
        <v>32</v>
      </c>
      <c r="AX381" s="10" t="s">
        <v>74</v>
      </c>
      <c r="AY381" s="168" t="s">
        <v>173</v>
      </c>
    </row>
    <row r="382" spans="2:51" s="11" customFormat="1" ht="22.5" customHeight="1">
      <c r="B382" s="169"/>
      <c r="C382" s="170"/>
      <c r="D382" s="170"/>
      <c r="E382" s="171" t="s">
        <v>3</v>
      </c>
      <c r="F382" s="262" t="s">
        <v>187</v>
      </c>
      <c r="G382" s="263"/>
      <c r="H382" s="263"/>
      <c r="I382" s="263"/>
      <c r="J382" s="170"/>
      <c r="K382" s="172">
        <v>527.805</v>
      </c>
      <c r="L382" s="170"/>
      <c r="M382" s="170"/>
      <c r="N382" s="170"/>
      <c r="O382" s="170"/>
      <c r="P382" s="170"/>
      <c r="Q382" s="170"/>
      <c r="R382" s="173"/>
      <c r="T382" s="174"/>
      <c r="U382" s="170"/>
      <c r="V382" s="170"/>
      <c r="W382" s="170"/>
      <c r="X382" s="170"/>
      <c r="Y382" s="170"/>
      <c r="Z382" s="170"/>
      <c r="AA382" s="175"/>
      <c r="AT382" s="176" t="s">
        <v>185</v>
      </c>
      <c r="AU382" s="176" t="s">
        <v>93</v>
      </c>
      <c r="AV382" s="11" t="s">
        <v>178</v>
      </c>
      <c r="AW382" s="11" t="s">
        <v>32</v>
      </c>
      <c r="AX382" s="11" t="s">
        <v>81</v>
      </c>
      <c r="AY382" s="176" t="s">
        <v>173</v>
      </c>
    </row>
    <row r="383" spans="2:65" s="1" customFormat="1" ht="31.5" customHeight="1">
      <c r="B383" s="125"/>
      <c r="C383" s="154" t="s">
        <v>436</v>
      </c>
      <c r="D383" s="154" t="s">
        <v>174</v>
      </c>
      <c r="E383" s="155" t="s">
        <v>437</v>
      </c>
      <c r="F383" s="255" t="s">
        <v>438</v>
      </c>
      <c r="G383" s="256"/>
      <c r="H383" s="256"/>
      <c r="I383" s="256"/>
      <c r="J383" s="156" t="s">
        <v>209</v>
      </c>
      <c r="K383" s="157">
        <v>38.494</v>
      </c>
      <c r="L383" s="257">
        <v>0</v>
      </c>
      <c r="M383" s="256"/>
      <c r="N383" s="258">
        <f>ROUND(L383*K383,2)</f>
        <v>0</v>
      </c>
      <c r="O383" s="256"/>
      <c r="P383" s="256"/>
      <c r="Q383" s="256"/>
      <c r="R383" s="127"/>
      <c r="T383" s="158" t="s">
        <v>3</v>
      </c>
      <c r="U383" s="42" t="s">
        <v>39</v>
      </c>
      <c r="V383" s="34"/>
      <c r="W383" s="159">
        <f>V383*K383</f>
        <v>0</v>
      </c>
      <c r="X383" s="159">
        <v>0.00026</v>
      </c>
      <c r="Y383" s="159">
        <f>X383*K383</f>
        <v>0.010008439999999999</v>
      </c>
      <c r="Z383" s="159">
        <v>0</v>
      </c>
      <c r="AA383" s="160">
        <f>Z383*K383</f>
        <v>0</v>
      </c>
      <c r="AR383" s="16" t="s">
        <v>178</v>
      </c>
      <c r="AT383" s="16" t="s">
        <v>174</v>
      </c>
      <c r="AU383" s="16" t="s">
        <v>93</v>
      </c>
      <c r="AY383" s="16" t="s">
        <v>173</v>
      </c>
      <c r="BE383" s="100">
        <f>IF(U383="základní",N383,0)</f>
        <v>0</v>
      </c>
      <c r="BF383" s="100">
        <f>IF(U383="snížená",N383,0)</f>
        <v>0</v>
      </c>
      <c r="BG383" s="100">
        <f>IF(U383="zákl. přenesená",N383,0)</f>
        <v>0</v>
      </c>
      <c r="BH383" s="100">
        <f>IF(U383="sníž. přenesená",N383,0)</f>
        <v>0</v>
      </c>
      <c r="BI383" s="100">
        <f>IF(U383="nulová",N383,0)</f>
        <v>0</v>
      </c>
      <c r="BJ383" s="16" t="s">
        <v>81</v>
      </c>
      <c r="BK383" s="100">
        <f>ROUND(L383*K383,2)</f>
        <v>0</v>
      </c>
      <c r="BL383" s="16" t="s">
        <v>178</v>
      </c>
      <c r="BM383" s="16" t="s">
        <v>439</v>
      </c>
    </row>
    <row r="384" spans="2:65" s="1" customFormat="1" ht="31.5" customHeight="1">
      <c r="B384" s="125"/>
      <c r="C384" s="154" t="s">
        <v>440</v>
      </c>
      <c r="D384" s="154" t="s">
        <v>174</v>
      </c>
      <c r="E384" s="155" t="s">
        <v>441</v>
      </c>
      <c r="F384" s="255" t="s">
        <v>442</v>
      </c>
      <c r="G384" s="256"/>
      <c r="H384" s="256"/>
      <c r="I384" s="256"/>
      <c r="J384" s="156" t="s">
        <v>209</v>
      </c>
      <c r="K384" s="157">
        <v>38.494</v>
      </c>
      <c r="L384" s="257">
        <v>0</v>
      </c>
      <c r="M384" s="256"/>
      <c r="N384" s="258">
        <f>ROUND(L384*K384,2)</f>
        <v>0</v>
      </c>
      <c r="O384" s="256"/>
      <c r="P384" s="256"/>
      <c r="Q384" s="256"/>
      <c r="R384" s="127"/>
      <c r="T384" s="158" t="s">
        <v>3</v>
      </c>
      <c r="U384" s="42" t="s">
        <v>39</v>
      </c>
      <c r="V384" s="34"/>
      <c r="W384" s="159">
        <f>V384*K384</f>
        <v>0</v>
      </c>
      <c r="X384" s="159">
        <v>0.00489</v>
      </c>
      <c r="Y384" s="159">
        <f>X384*K384</f>
        <v>0.18823566</v>
      </c>
      <c r="Z384" s="159">
        <v>0</v>
      </c>
      <c r="AA384" s="160">
        <f>Z384*K384</f>
        <v>0</v>
      </c>
      <c r="AR384" s="16" t="s">
        <v>178</v>
      </c>
      <c r="AT384" s="16" t="s">
        <v>174</v>
      </c>
      <c r="AU384" s="16" t="s">
        <v>93</v>
      </c>
      <c r="AY384" s="16" t="s">
        <v>173</v>
      </c>
      <c r="BE384" s="100">
        <f>IF(U384="základní",N384,0)</f>
        <v>0</v>
      </c>
      <c r="BF384" s="100">
        <f>IF(U384="snížená",N384,0)</f>
        <v>0</v>
      </c>
      <c r="BG384" s="100">
        <f>IF(U384="zákl. přenesená",N384,0)</f>
        <v>0</v>
      </c>
      <c r="BH384" s="100">
        <f>IF(U384="sníž. přenesená",N384,0)</f>
        <v>0</v>
      </c>
      <c r="BI384" s="100">
        <f>IF(U384="nulová",N384,0)</f>
        <v>0</v>
      </c>
      <c r="BJ384" s="16" t="s">
        <v>81</v>
      </c>
      <c r="BK384" s="100">
        <f>ROUND(L384*K384,2)</f>
        <v>0</v>
      </c>
      <c r="BL384" s="16" t="s">
        <v>178</v>
      </c>
      <c r="BM384" s="16" t="s">
        <v>443</v>
      </c>
    </row>
    <row r="385" spans="2:51" s="10" customFormat="1" ht="22.5" customHeight="1">
      <c r="B385" s="161"/>
      <c r="C385" s="162"/>
      <c r="D385" s="162"/>
      <c r="E385" s="163" t="s">
        <v>3</v>
      </c>
      <c r="F385" s="259" t="s">
        <v>444</v>
      </c>
      <c r="G385" s="260"/>
      <c r="H385" s="260"/>
      <c r="I385" s="260"/>
      <c r="J385" s="162"/>
      <c r="K385" s="164">
        <v>6.11</v>
      </c>
      <c r="L385" s="162"/>
      <c r="M385" s="162"/>
      <c r="N385" s="162"/>
      <c r="O385" s="162"/>
      <c r="P385" s="162"/>
      <c r="Q385" s="162"/>
      <c r="R385" s="165"/>
      <c r="T385" s="166"/>
      <c r="U385" s="162"/>
      <c r="V385" s="162"/>
      <c r="W385" s="162"/>
      <c r="X385" s="162"/>
      <c r="Y385" s="162"/>
      <c r="Z385" s="162"/>
      <c r="AA385" s="167"/>
      <c r="AT385" s="168" t="s">
        <v>185</v>
      </c>
      <c r="AU385" s="168" t="s">
        <v>93</v>
      </c>
      <c r="AV385" s="10" t="s">
        <v>93</v>
      </c>
      <c r="AW385" s="10" t="s">
        <v>32</v>
      </c>
      <c r="AX385" s="10" t="s">
        <v>74</v>
      </c>
      <c r="AY385" s="168" t="s">
        <v>173</v>
      </c>
    </row>
    <row r="386" spans="2:51" s="10" customFormat="1" ht="22.5" customHeight="1">
      <c r="B386" s="161"/>
      <c r="C386" s="162"/>
      <c r="D386" s="162"/>
      <c r="E386" s="163" t="s">
        <v>3</v>
      </c>
      <c r="F386" s="261" t="s">
        <v>445</v>
      </c>
      <c r="G386" s="260"/>
      <c r="H386" s="260"/>
      <c r="I386" s="260"/>
      <c r="J386" s="162"/>
      <c r="K386" s="164">
        <v>3.02</v>
      </c>
      <c r="L386" s="162"/>
      <c r="M386" s="162"/>
      <c r="N386" s="162"/>
      <c r="O386" s="162"/>
      <c r="P386" s="162"/>
      <c r="Q386" s="162"/>
      <c r="R386" s="165"/>
      <c r="T386" s="166"/>
      <c r="U386" s="162"/>
      <c r="V386" s="162"/>
      <c r="W386" s="162"/>
      <c r="X386" s="162"/>
      <c r="Y386" s="162"/>
      <c r="Z386" s="162"/>
      <c r="AA386" s="167"/>
      <c r="AT386" s="168" t="s">
        <v>185</v>
      </c>
      <c r="AU386" s="168" t="s">
        <v>93</v>
      </c>
      <c r="AV386" s="10" t="s">
        <v>93</v>
      </c>
      <c r="AW386" s="10" t="s">
        <v>32</v>
      </c>
      <c r="AX386" s="10" t="s">
        <v>74</v>
      </c>
      <c r="AY386" s="168" t="s">
        <v>173</v>
      </c>
    </row>
    <row r="387" spans="2:51" s="10" customFormat="1" ht="22.5" customHeight="1">
      <c r="B387" s="161"/>
      <c r="C387" s="162"/>
      <c r="D387" s="162"/>
      <c r="E387" s="163" t="s">
        <v>3</v>
      </c>
      <c r="F387" s="261" t="s">
        <v>446</v>
      </c>
      <c r="G387" s="260"/>
      <c r="H387" s="260"/>
      <c r="I387" s="260"/>
      <c r="J387" s="162"/>
      <c r="K387" s="164">
        <v>29.364</v>
      </c>
      <c r="L387" s="162"/>
      <c r="M387" s="162"/>
      <c r="N387" s="162"/>
      <c r="O387" s="162"/>
      <c r="P387" s="162"/>
      <c r="Q387" s="162"/>
      <c r="R387" s="165"/>
      <c r="T387" s="166"/>
      <c r="U387" s="162"/>
      <c r="V387" s="162"/>
      <c r="W387" s="162"/>
      <c r="X387" s="162"/>
      <c r="Y387" s="162"/>
      <c r="Z387" s="162"/>
      <c r="AA387" s="167"/>
      <c r="AT387" s="168" t="s">
        <v>185</v>
      </c>
      <c r="AU387" s="168" t="s">
        <v>93</v>
      </c>
      <c r="AV387" s="10" t="s">
        <v>93</v>
      </c>
      <c r="AW387" s="10" t="s">
        <v>32</v>
      </c>
      <c r="AX387" s="10" t="s">
        <v>74</v>
      </c>
      <c r="AY387" s="168" t="s">
        <v>173</v>
      </c>
    </row>
    <row r="388" spans="2:51" s="11" customFormat="1" ht="22.5" customHeight="1">
      <c r="B388" s="169"/>
      <c r="C388" s="170"/>
      <c r="D388" s="170"/>
      <c r="E388" s="171" t="s">
        <v>3</v>
      </c>
      <c r="F388" s="262" t="s">
        <v>187</v>
      </c>
      <c r="G388" s="263"/>
      <c r="H388" s="263"/>
      <c r="I388" s="263"/>
      <c r="J388" s="170"/>
      <c r="K388" s="172">
        <v>38.494</v>
      </c>
      <c r="L388" s="170"/>
      <c r="M388" s="170"/>
      <c r="N388" s="170"/>
      <c r="O388" s="170"/>
      <c r="P388" s="170"/>
      <c r="Q388" s="170"/>
      <c r="R388" s="173"/>
      <c r="T388" s="174"/>
      <c r="U388" s="170"/>
      <c r="V388" s="170"/>
      <c r="W388" s="170"/>
      <c r="X388" s="170"/>
      <c r="Y388" s="170"/>
      <c r="Z388" s="170"/>
      <c r="AA388" s="175"/>
      <c r="AT388" s="176" t="s">
        <v>185</v>
      </c>
      <c r="AU388" s="176" t="s">
        <v>93</v>
      </c>
      <c r="AV388" s="11" t="s">
        <v>178</v>
      </c>
      <c r="AW388" s="11" t="s">
        <v>32</v>
      </c>
      <c r="AX388" s="11" t="s">
        <v>81</v>
      </c>
      <c r="AY388" s="176" t="s">
        <v>173</v>
      </c>
    </row>
    <row r="389" spans="2:65" s="1" customFormat="1" ht="31.5" customHeight="1">
      <c r="B389" s="125"/>
      <c r="C389" s="154" t="s">
        <v>447</v>
      </c>
      <c r="D389" s="154" t="s">
        <v>174</v>
      </c>
      <c r="E389" s="155" t="s">
        <v>448</v>
      </c>
      <c r="F389" s="255" t="s">
        <v>449</v>
      </c>
      <c r="G389" s="256"/>
      <c r="H389" s="256"/>
      <c r="I389" s="256"/>
      <c r="J389" s="156" t="s">
        <v>209</v>
      </c>
      <c r="K389" s="157">
        <v>38.494</v>
      </c>
      <c r="L389" s="257">
        <v>0</v>
      </c>
      <c r="M389" s="256"/>
      <c r="N389" s="258">
        <f>ROUND(L389*K389,2)</f>
        <v>0</v>
      </c>
      <c r="O389" s="256"/>
      <c r="P389" s="256"/>
      <c r="Q389" s="256"/>
      <c r="R389" s="127"/>
      <c r="T389" s="158" t="s">
        <v>3</v>
      </c>
      <c r="U389" s="42" t="s">
        <v>39</v>
      </c>
      <c r="V389" s="34"/>
      <c r="W389" s="159">
        <f>V389*K389</f>
        <v>0</v>
      </c>
      <c r="X389" s="159">
        <v>0.0231</v>
      </c>
      <c r="Y389" s="159">
        <f>X389*K389</f>
        <v>0.8892114</v>
      </c>
      <c r="Z389" s="159">
        <v>0</v>
      </c>
      <c r="AA389" s="160">
        <f>Z389*K389</f>
        <v>0</v>
      </c>
      <c r="AR389" s="16" t="s">
        <v>178</v>
      </c>
      <c r="AT389" s="16" t="s">
        <v>174</v>
      </c>
      <c r="AU389" s="16" t="s">
        <v>93</v>
      </c>
      <c r="AY389" s="16" t="s">
        <v>173</v>
      </c>
      <c r="BE389" s="100">
        <f>IF(U389="základní",N389,0)</f>
        <v>0</v>
      </c>
      <c r="BF389" s="100">
        <f>IF(U389="snížená",N389,0)</f>
        <v>0</v>
      </c>
      <c r="BG389" s="100">
        <f>IF(U389="zákl. přenesená",N389,0)</f>
        <v>0</v>
      </c>
      <c r="BH389" s="100">
        <f>IF(U389="sníž. přenesená",N389,0)</f>
        <v>0</v>
      </c>
      <c r="BI389" s="100">
        <f>IF(U389="nulová",N389,0)</f>
        <v>0</v>
      </c>
      <c r="BJ389" s="16" t="s">
        <v>81</v>
      </c>
      <c r="BK389" s="100">
        <f>ROUND(L389*K389,2)</f>
        <v>0</v>
      </c>
      <c r="BL389" s="16" t="s">
        <v>178</v>
      </c>
      <c r="BM389" s="16" t="s">
        <v>450</v>
      </c>
    </row>
    <row r="390" spans="2:51" s="10" customFormat="1" ht="22.5" customHeight="1">
      <c r="B390" s="161"/>
      <c r="C390" s="162"/>
      <c r="D390" s="162"/>
      <c r="E390" s="163" t="s">
        <v>3</v>
      </c>
      <c r="F390" s="259" t="s">
        <v>444</v>
      </c>
      <c r="G390" s="260"/>
      <c r="H390" s="260"/>
      <c r="I390" s="260"/>
      <c r="J390" s="162"/>
      <c r="K390" s="164">
        <v>6.11</v>
      </c>
      <c r="L390" s="162"/>
      <c r="M390" s="162"/>
      <c r="N390" s="162"/>
      <c r="O390" s="162"/>
      <c r="P390" s="162"/>
      <c r="Q390" s="162"/>
      <c r="R390" s="165"/>
      <c r="T390" s="166"/>
      <c r="U390" s="162"/>
      <c r="V390" s="162"/>
      <c r="W390" s="162"/>
      <c r="X390" s="162"/>
      <c r="Y390" s="162"/>
      <c r="Z390" s="162"/>
      <c r="AA390" s="167"/>
      <c r="AT390" s="168" t="s">
        <v>185</v>
      </c>
      <c r="AU390" s="168" t="s">
        <v>93</v>
      </c>
      <c r="AV390" s="10" t="s">
        <v>93</v>
      </c>
      <c r="AW390" s="10" t="s">
        <v>32</v>
      </c>
      <c r="AX390" s="10" t="s">
        <v>74</v>
      </c>
      <c r="AY390" s="168" t="s">
        <v>173</v>
      </c>
    </row>
    <row r="391" spans="2:51" s="10" customFormat="1" ht="22.5" customHeight="1">
      <c r="B391" s="161"/>
      <c r="C391" s="162"/>
      <c r="D391" s="162"/>
      <c r="E391" s="163" t="s">
        <v>3</v>
      </c>
      <c r="F391" s="261" t="s">
        <v>445</v>
      </c>
      <c r="G391" s="260"/>
      <c r="H391" s="260"/>
      <c r="I391" s="260"/>
      <c r="J391" s="162"/>
      <c r="K391" s="164">
        <v>3.02</v>
      </c>
      <c r="L391" s="162"/>
      <c r="M391" s="162"/>
      <c r="N391" s="162"/>
      <c r="O391" s="162"/>
      <c r="P391" s="162"/>
      <c r="Q391" s="162"/>
      <c r="R391" s="165"/>
      <c r="T391" s="166"/>
      <c r="U391" s="162"/>
      <c r="V391" s="162"/>
      <c r="W391" s="162"/>
      <c r="X391" s="162"/>
      <c r="Y391" s="162"/>
      <c r="Z391" s="162"/>
      <c r="AA391" s="167"/>
      <c r="AT391" s="168" t="s">
        <v>185</v>
      </c>
      <c r="AU391" s="168" t="s">
        <v>93</v>
      </c>
      <c r="AV391" s="10" t="s">
        <v>93</v>
      </c>
      <c r="AW391" s="10" t="s">
        <v>32</v>
      </c>
      <c r="AX391" s="10" t="s">
        <v>74</v>
      </c>
      <c r="AY391" s="168" t="s">
        <v>173</v>
      </c>
    </row>
    <row r="392" spans="2:51" s="10" customFormat="1" ht="22.5" customHeight="1">
      <c r="B392" s="161"/>
      <c r="C392" s="162"/>
      <c r="D392" s="162"/>
      <c r="E392" s="163" t="s">
        <v>3</v>
      </c>
      <c r="F392" s="261" t="s">
        <v>446</v>
      </c>
      <c r="G392" s="260"/>
      <c r="H392" s="260"/>
      <c r="I392" s="260"/>
      <c r="J392" s="162"/>
      <c r="K392" s="164">
        <v>29.364</v>
      </c>
      <c r="L392" s="162"/>
      <c r="M392" s="162"/>
      <c r="N392" s="162"/>
      <c r="O392" s="162"/>
      <c r="P392" s="162"/>
      <c r="Q392" s="162"/>
      <c r="R392" s="165"/>
      <c r="T392" s="166"/>
      <c r="U392" s="162"/>
      <c r="V392" s="162"/>
      <c r="W392" s="162"/>
      <c r="X392" s="162"/>
      <c r="Y392" s="162"/>
      <c r="Z392" s="162"/>
      <c r="AA392" s="167"/>
      <c r="AT392" s="168" t="s">
        <v>185</v>
      </c>
      <c r="AU392" s="168" t="s">
        <v>93</v>
      </c>
      <c r="AV392" s="10" t="s">
        <v>93</v>
      </c>
      <c r="AW392" s="10" t="s">
        <v>32</v>
      </c>
      <c r="AX392" s="10" t="s">
        <v>74</v>
      </c>
      <c r="AY392" s="168" t="s">
        <v>173</v>
      </c>
    </row>
    <row r="393" spans="2:51" s="11" customFormat="1" ht="22.5" customHeight="1">
      <c r="B393" s="169"/>
      <c r="C393" s="170"/>
      <c r="D393" s="170"/>
      <c r="E393" s="171" t="s">
        <v>3</v>
      </c>
      <c r="F393" s="262" t="s">
        <v>187</v>
      </c>
      <c r="G393" s="263"/>
      <c r="H393" s="263"/>
      <c r="I393" s="263"/>
      <c r="J393" s="170"/>
      <c r="K393" s="172">
        <v>38.494</v>
      </c>
      <c r="L393" s="170"/>
      <c r="M393" s="170"/>
      <c r="N393" s="170"/>
      <c r="O393" s="170"/>
      <c r="P393" s="170"/>
      <c r="Q393" s="170"/>
      <c r="R393" s="173"/>
      <c r="T393" s="174"/>
      <c r="U393" s="170"/>
      <c r="V393" s="170"/>
      <c r="W393" s="170"/>
      <c r="X393" s="170"/>
      <c r="Y393" s="170"/>
      <c r="Z393" s="170"/>
      <c r="AA393" s="175"/>
      <c r="AT393" s="176" t="s">
        <v>185</v>
      </c>
      <c r="AU393" s="176" t="s">
        <v>93</v>
      </c>
      <c r="AV393" s="11" t="s">
        <v>178</v>
      </c>
      <c r="AW393" s="11" t="s">
        <v>32</v>
      </c>
      <c r="AX393" s="11" t="s">
        <v>81</v>
      </c>
      <c r="AY393" s="176" t="s">
        <v>173</v>
      </c>
    </row>
    <row r="394" spans="2:65" s="1" customFormat="1" ht="31.5" customHeight="1">
      <c r="B394" s="125"/>
      <c r="C394" s="154" t="s">
        <v>451</v>
      </c>
      <c r="D394" s="154" t="s">
        <v>174</v>
      </c>
      <c r="E394" s="155" t="s">
        <v>452</v>
      </c>
      <c r="F394" s="255" t="s">
        <v>453</v>
      </c>
      <c r="G394" s="256"/>
      <c r="H394" s="256"/>
      <c r="I394" s="256"/>
      <c r="J394" s="156" t="s">
        <v>209</v>
      </c>
      <c r="K394" s="157">
        <v>115.482</v>
      </c>
      <c r="L394" s="257">
        <v>0</v>
      </c>
      <c r="M394" s="256"/>
      <c r="N394" s="258">
        <f>ROUND(L394*K394,2)</f>
        <v>0</v>
      </c>
      <c r="O394" s="256"/>
      <c r="P394" s="256"/>
      <c r="Q394" s="256"/>
      <c r="R394" s="127"/>
      <c r="T394" s="158" t="s">
        <v>3</v>
      </c>
      <c r="U394" s="42" t="s">
        <v>39</v>
      </c>
      <c r="V394" s="34"/>
      <c r="W394" s="159">
        <f>V394*K394</f>
        <v>0</v>
      </c>
      <c r="X394" s="159">
        <v>0.02636</v>
      </c>
      <c r="Y394" s="159">
        <f>X394*K394</f>
        <v>3.04410552</v>
      </c>
      <c r="Z394" s="159">
        <v>0</v>
      </c>
      <c r="AA394" s="160">
        <f>Z394*K394</f>
        <v>0</v>
      </c>
      <c r="AR394" s="16" t="s">
        <v>178</v>
      </c>
      <c r="AT394" s="16" t="s">
        <v>174</v>
      </c>
      <c r="AU394" s="16" t="s">
        <v>93</v>
      </c>
      <c r="AY394" s="16" t="s">
        <v>173</v>
      </c>
      <c r="BE394" s="100">
        <f>IF(U394="základní",N394,0)</f>
        <v>0</v>
      </c>
      <c r="BF394" s="100">
        <f>IF(U394="snížená",N394,0)</f>
        <v>0</v>
      </c>
      <c r="BG394" s="100">
        <f>IF(U394="zákl. přenesená",N394,0)</f>
        <v>0</v>
      </c>
      <c r="BH394" s="100">
        <f>IF(U394="sníž. přenesená",N394,0)</f>
        <v>0</v>
      </c>
      <c r="BI394" s="100">
        <f>IF(U394="nulová",N394,0)</f>
        <v>0</v>
      </c>
      <c r="BJ394" s="16" t="s">
        <v>81</v>
      </c>
      <c r="BK394" s="100">
        <f>ROUND(L394*K394,2)</f>
        <v>0</v>
      </c>
      <c r="BL394" s="16" t="s">
        <v>178</v>
      </c>
      <c r="BM394" s="16" t="s">
        <v>454</v>
      </c>
    </row>
    <row r="395" spans="2:51" s="10" customFormat="1" ht="22.5" customHeight="1">
      <c r="B395" s="161"/>
      <c r="C395" s="162"/>
      <c r="D395" s="162"/>
      <c r="E395" s="163" t="s">
        <v>3</v>
      </c>
      <c r="F395" s="259" t="s">
        <v>455</v>
      </c>
      <c r="G395" s="260"/>
      <c r="H395" s="260"/>
      <c r="I395" s="260"/>
      <c r="J395" s="162"/>
      <c r="K395" s="164">
        <v>115.482</v>
      </c>
      <c r="L395" s="162"/>
      <c r="M395" s="162"/>
      <c r="N395" s="162"/>
      <c r="O395" s="162"/>
      <c r="P395" s="162"/>
      <c r="Q395" s="162"/>
      <c r="R395" s="165"/>
      <c r="T395" s="166"/>
      <c r="U395" s="162"/>
      <c r="V395" s="162"/>
      <c r="W395" s="162"/>
      <c r="X395" s="162"/>
      <c r="Y395" s="162"/>
      <c r="Z395" s="162"/>
      <c r="AA395" s="167"/>
      <c r="AT395" s="168" t="s">
        <v>185</v>
      </c>
      <c r="AU395" s="168" t="s">
        <v>93</v>
      </c>
      <c r="AV395" s="10" t="s">
        <v>93</v>
      </c>
      <c r="AW395" s="10" t="s">
        <v>32</v>
      </c>
      <c r="AX395" s="10" t="s">
        <v>74</v>
      </c>
      <c r="AY395" s="168" t="s">
        <v>173</v>
      </c>
    </row>
    <row r="396" spans="2:51" s="11" customFormat="1" ht="22.5" customHeight="1">
      <c r="B396" s="169"/>
      <c r="C396" s="170"/>
      <c r="D396" s="170"/>
      <c r="E396" s="171" t="s">
        <v>3</v>
      </c>
      <c r="F396" s="262" t="s">
        <v>187</v>
      </c>
      <c r="G396" s="263"/>
      <c r="H396" s="263"/>
      <c r="I396" s="263"/>
      <c r="J396" s="170"/>
      <c r="K396" s="172">
        <v>115.482</v>
      </c>
      <c r="L396" s="170"/>
      <c r="M396" s="170"/>
      <c r="N396" s="170"/>
      <c r="O396" s="170"/>
      <c r="P396" s="170"/>
      <c r="Q396" s="170"/>
      <c r="R396" s="173"/>
      <c r="T396" s="174"/>
      <c r="U396" s="170"/>
      <c r="V396" s="170"/>
      <c r="W396" s="170"/>
      <c r="X396" s="170"/>
      <c r="Y396" s="170"/>
      <c r="Z396" s="170"/>
      <c r="AA396" s="175"/>
      <c r="AT396" s="176" t="s">
        <v>185</v>
      </c>
      <c r="AU396" s="176" t="s">
        <v>93</v>
      </c>
      <c r="AV396" s="11" t="s">
        <v>178</v>
      </c>
      <c r="AW396" s="11" t="s">
        <v>32</v>
      </c>
      <c r="AX396" s="11" t="s">
        <v>81</v>
      </c>
      <c r="AY396" s="176" t="s">
        <v>173</v>
      </c>
    </row>
    <row r="397" spans="2:65" s="1" customFormat="1" ht="31.5" customHeight="1">
      <c r="B397" s="125"/>
      <c r="C397" s="154" t="s">
        <v>456</v>
      </c>
      <c r="D397" s="154" t="s">
        <v>174</v>
      </c>
      <c r="E397" s="155" t="s">
        <v>457</v>
      </c>
      <c r="F397" s="255" t="s">
        <v>458</v>
      </c>
      <c r="G397" s="256"/>
      <c r="H397" s="256"/>
      <c r="I397" s="256"/>
      <c r="J397" s="156" t="s">
        <v>209</v>
      </c>
      <c r="K397" s="157">
        <v>38.494</v>
      </c>
      <c r="L397" s="257">
        <v>0</v>
      </c>
      <c r="M397" s="256"/>
      <c r="N397" s="258">
        <f>ROUND(L397*K397,2)</f>
        <v>0</v>
      </c>
      <c r="O397" s="256"/>
      <c r="P397" s="256"/>
      <c r="Q397" s="256"/>
      <c r="R397" s="127"/>
      <c r="T397" s="158" t="s">
        <v>3</v>
      </c>
      <c r="U397" s="42" t="s">
        <v>39</v>
      </c>
      <c r="V397" s="34"/>
      <c r="W397" s="159">
        <f>V397*K397</f>
        <v>0</v>
      </c>
      <c r="X397" s="159">
        <v>0.00348</v>
      </c>
      <c r="Y397" s="159">
        <f>X397*K397</f>
        <v>0.13395912</v>
      </c>
      <c r="Z397" s="159">
        <v>0</v>
      </c>
      <c r="AA397" s="160">
        <f>Z397*K397</f>
        <v>0</v>
      </c>
      <c r="AR397" s="16" t="s">
        <v>178</v>
      </c>
      <c r="AT397" s="16" t="s">
        <v>174</v>
      </c>
      <c r="AU397" s="16" t="s">
        <v>93</v>
      </c>
      <c r="AY397" s="16" t="s">
        <v>173</v>
      </c>
      <c r="BE397" s="100">
        <f>IF(U397="základní",N397,0)</f>
        <v>0</v>
      </c>
      <c r="BF397" s="100">
        <f>IF(U397="snížená",N397,0)</f>
        <v>0</v>
      </c>
      <c r="BG397" s="100">
        <f>IF(U397="zákl. přenesená",N397,0)</f>
        <v>0</v>
      </c>
      <c r="BH397" s="100">
        <f>IF(U397="sníž. přenesená",N397,0)</f>
        <v>0</v>
      </c>
      <c r="BI397" s="100">
        <f>IF(U397="nulová",N397,0)</f>
        <v>0</v>
      </c>
      <c r="BJ397" s="16" t="s">
        <v>81</v>
      </c>
      <c r="BK397" s="100">
        <f>ROUND(L397*K397,2)</f>
        <v>0</v>
      </c>
      <c r="BL397" s="16" t="s">
        <v>178</v>
      </c>
      <c r="BM397" s="16" t="s">
        <v>459</v>
      </c>
    </row>
    <row r="398" spans="2:65" s="1" customFormat="1" ht="31.5" customHeight="1">
      <c r="B398" s="125"/>
      <c r="C398" s="154" t="s">
        <v>460</v>
      </c>
      <c r="D398" s="154" t="s">
        <v>174</v>
      </c>
      <c r="E398" s="155" t="s">
        <v>461</v>
      </c>
      <c r="F398" s="255" t="s">
        <v>462</v>
      </c>
      <c r="G398" s="256"/>
      <c r="H398" s="256"/>
      <c r="I398" s="256"/>
      <c r="J398" s="156" t="s">
        <v>209</v>
      </c>
      <c r="K398" s="157">
        <v>407.332</v>
      </c>
      <c r="L398" s="257">
        <v>0</v>
      </c>
      <c r="M398" s="256"/>
      <c r="N398" s="258">
        <f>ROUND(L398*K398,2)</f>
        <v>0</v>
      </c>
      <c r="O398" s="256"/>
      <c r="P398" s="256"/>
      <c r="Q398" s="256"/>
      <c r="R398" s="127"/>
      <c r="T398" s="158" t="s">
        <v>3</v>
      </c>
      <c r="U398" s="42" t="s">
        <v>39</v>
      </c>
      <c r="V398" s="34"/>
      <c r="W398" s="159">
        <f>V398*K398</f>
        <v>0</v>
      </c>
      <c r="X398" s="159">
        <v>0.00026</v>
      </c>
      <c r="Y398" s="159">
        <f>X398*K398</f>
        <v>0.10590631999999998</v>
      </c>
      <c r="Z398" s="159">
        <v>0</v>
      </c>
      <c r="AA398" s="160">
        <f>Z398*K398</f>
        <v>0</v>
      </c>
      <c r="AR398" s="16" t="s">
        <v>178</v>
      </c>
      <c r="AT398" s="16" t="s">
        <v>174</v>
      </c>
      <c r="AU398" s="16" t="s">
        <v>93</v>
      </c>
      <c r="AY398" s="16" t="s">
        <v>173</v>
      </c>
      <c r="BE398" s="100">
        <f>IF(U398="základní",N398,0)</f>
        <v>0</v>
      </c>
      <c r="BF398" s="100">
        <f>IF(U398="snížená",N398,0)</f>
        <v>0</v>
      </c>
      <c r="BG398" s="100">
        <f>IF(U398="zákl. přenesená",N398,0)</f>
        <v>0</v>
      </c>
      <c r="BH398" s="100">
        <f>IF(U398="sníž. přenesená",N398,0)</f>
        <v>0</v>
      </c>
      <c r="BI398" s="100">
        <f>IF(U398="nulová",N398,0)</f>
        <v>0</v>
      </c>
      <c r="BJ398" s="16" t="s">
        <v>81</v>
      </c>
      <c r="BK398" s="100">
        <f>ROUND(L398*K398,2)</f>
        <v>0</v>
      </c>
      <c r="BL398" s="16" t="s">
        <v>178</v>
      </c>
      <c r="BM398" s="16" t="s">
        <v>463</v>
      </c>
    </row>
    <row r="399" spans="2:51" s="12" customFormat="1" ht="22.5" customHeight="1">
      <c r="B399" s="177"/>
      <c r="C399" s="178"/>
      <c r="D399" s="178"/>
      <c r="E399" s="179" t="s">
        <v>3</v>
      </c>
      <c r="F399" s="266" t="s">
        <v>464</v>
      </c>
      <c r="G399" s="265"/>
      <c r="H399" s="265"/>
      <c r="I399" s="265"/>
      <c r="J399" s="178"/>
      <c r="K399" s="180" t="s">
        <v>3</v>
      </c>
      <c r="L399" s="178"/>
      <c r="M399" s="178"/>
      <c r="N399" s="178"/>
      <c r="O399" s="178"/>
      <c r="P399" s="178"/>
      <c r="Q399" s="178"/>
      <c r="R399" s="181"/>
      <c r="T399" s="182"/>
      <c r="U399" s="178"/>
      <c r="V399" s="178"/>
      <c r="W399" s="178"/>
      <c r="X399" s="178"/>
      <c r="Y399" s="178"/>
      <c r="Z399" s="178"/>
      <c r="AA399" s="183"/>
      <c r="AT399" s="184" t="s">
        <v>185</v>
      </c>
      <c r="AU399" s="184" t="s">
        <v>93</v>
      </c>
      <c r="AV399" s="12" t="s">
        <v>81</v>
      </c>
      <c r="AW399" s="12" t="s">
        <v>32</v>
      </c>
      <c r="AX399" s="12" t="s">
        <v>74</v>
      </c>
      <c r="AY399" s="184" t="s">
        <v>173</v>
      </c>
    </row>
    <row r="400" spans="2:51" s="10" customFormat="1" ht="22.5" customHeight="1">
      <c r="B400" s="161"/>
      <c r="C400" s="162"/>
      <c r="D400" s="162"/>
      <c r="E400" s="163" t="s">
        <v>3</v>
      </c>
      <c r="F400" s="261" t="s">
        <v>465</v>
      </c>
      <c r="G400" s="260"/>
      <c r="H400" s="260"/>
      <c r="I400" s="260"/>
      <c r="J400" s="162"/>
      <c r="K400" s="164">
        <v>321.948</v>
      </c>
      <c r="L400" s="162"/>
      <c r="M400" s="162"/>
      <c r="N400" s="162"/>
      <c r="O400" s="162"/>
      <c r="P400" s="162"/>
      <c r="Q400" s="162"/>
      <c r="R400" s="165"/>
      <c r="T400" s="166"/>
      <c r="U400" s="162"/>
      <c r="V400" s="162"/>
      <c r="W400" s="162"/>
      <c r="X400" s="162"/>
      <c r="Y400" s="162"/>
      <c r="Z400" s="162"/>
      <c r="AA400" s="167"/>
      <c r="AT400" s="168" t="s">
        <v>185</v>
      </c>
      <c r="AU400" s="168" t="s">
        <v>93</v>
      </c>
      <c r="AV400" s="10" t="s">
        <v>93</v>
      </c>
      <c r="AW400" s="10" t="s">
        <v>32</v>
      </c>
      <c r="AX400" s="10" t="s">
        <v>74</v>
      </c>
      <c r="AY400" s="168" t="s">
        <v>173</v>
      </c>
    </row>
    <row r="401" spans="2:51" s="10" customFormat="1" ht="22.5" customHeight="1">
      <c r="B401" s="161"/>
      <c r="C401" s="162"/>
      <c r="D401" s="162"/>
      <c r="E401" s="163" t="s">
        <v>3</v>
      </c>
      <c r="F401" s="261" t="s">
        <v>466</v>
      </c>
      <c r="G401" s="260"/>
      <c r="H401" s="260"/>
      <c r="I401" s="260"/>
      <c r="J401" s="162"/>
      <c r="K401" s="164">
        <v>62.324</v>
      </c>
      <c r="L401" s="162"/>
      <c r="M401" s="162"/>
      <c r="N401" s="162"/>
      <c r="O401" s="162"/>
      <c r="P401" s="162"/>
      <c r="Q401" s="162"/>
      <c r="R401" s="165"/>
      <c r="T401" s="166"/>
      <c r="U401" s="162"/>
      <c r="V401" s="162"/>
      <c r="W401" s="162"/>
      <c r="X401" s="162"/>
      <c r="Y401" s="162"/>
      <c r="Z401" s="162"/>
      <c r="AA401" s="167"/>
      <c r="AT401" s="168" t="s">
        <v>185</v>
      </c>
      <c r="AU401" s="168" t="s">
        <v>93</v>
      </c>
      <c r="AV401" s="10" t="s">
        <v>93</v>
      </c>
      <c r="AW401" s="10" t="s">
        <v>32</v>
      </c>
      <c r="AX401" s="10" t="s">
        <v>74</v>
      </c>
      <c r="AY401" s="168" t="s">
        <v>173</v>
      </c>
    </row>
    <row r="402" spans="2:51" s="10" customFormat="1" ht="22.5" customHeight="1">
      <c r="B402" s="161"/>
      <c r="C402" s="162"/>
      <c r="D402" s="162"/>
      <c r="E402" s="163" t="s">
        <v>3</v>
      </c>
      <c r="F402" s="261" t="s">
        <v>467</v>
      </c>
      <c r="G402" s="260"/>
      <c r="H402" s="260"/>
      <c r="I402" s="260"/>
      <c r="J402" s="162"/>
      <c r="K402" s="164">
        <v>7</v>
      </c>
      <c r="L402" s="162"/>
      <c r="M402" s="162"/>
      <c r="N402" s="162"/>
      <c r="O402" s="162"/>
      <c r="P402" s="162"/>
      <c r="Q402" s="162"/>
      <c r="R402" s="165"/>
      <c r="T402" s="166"/>
      <c r="U402" s="162"/>
      <c r="V402" s="162"/>
      <c r="W402" s="162"/>
      <c r="X402" s="162"/>
      <c r="Y402" s="162"/>
      <c r="Z402" s="162"/>
      <c r="AA402" s="167"/>
      <c r="AT402" s="168" t="s">
        <v>185</v>
      </c>
      <c r="AU402" s="168" t="s">
        <v>93</v>
      </c>
      <c r="AV402" s="10" t="s">
        <v>93</v>
      </c>
      <c r="AW402" s="10" t="s">
        <v>32</v>
      </c>
      <c r="AX402" s="10" t="s">
        <v>74</v>
      </c>
      <c r="AY402" s="168" t="s">
        <v>173</v>
      </c>
    </row>
    <row r="403" spans="2:51" s="10" customFormat="1" ht="22.5" customHeight="1">
      <c r="B403" s="161"/>
      <c r="C403" s="162"/>
      <c r="D403" s="162"/>
      <c r="E403" s="163" t="s">
        <v>3</v>
      </c>
      <c r="F403" s="261" t="s">
        <v>468</v>
      </c>
      <c r="G403" s="260"/>
      <c r="H403" s="260"/>
      <c r="I403" s="260"/>
      <c r="J403" s="162"/>
      <c r="K403" s="164">
        <v>16.06</v>
      </c>
      <c r="L403" s="162"/>
      <c r="M403" s="162"/>
      <c r="N403" s="162"/>
      <c r="O403" s="162"/>
      <c r="P403" s="162"/>
      <c r="Q403" s="162"/>
      <c r="R403" s="165"/>
      <c r="T403" s="166"/>
      <c r="U403" s="162"/>
      <c r="V403" s="162"/>
      <c r="W403" s="162"/>
      <c r="X403" s="162"/>
      <c r="Y403" s="162"/>
      <c r="Z403" s="162"/>
      <c r="AA403" s="167"/>
      <c r="AT403" s="168" t="s">
        <v>185</v>
      </c>
      <c r="AU403" s="168" t="s">
        <v>93</v>
      </c>
      <c r="AV403" s="10" t="s">
        <v>93</v>
      </c>
      <c r="AW403" s="10" t="s">
        <v>32</v>
      </c>
      <c r="AX403" s="10" t="s">
        <v>74</v>
      </c>
      <c r="AY403" s="168" t="s">
        <v>173</v>
      </c>
    </row>
    <row r="404" spans="2:51" s="11" customFormat="1" ht="22.5" customHeight="1">
      <c r="B404" s="169"/>
      <c r="C404" s="170"/>
      <c r="D404" s="170"/>
      <c r="E404" s="171" t="s">
        <v>3</v>
      </c>
      <c r="F404" s="262" t="s">
        <v>187</v>
      </c>
      <c r="G404" s="263"/>
      <c r="H404" s="263"/>
      <c r="I404" s="263"/>
      <c r="J404" s="170"/>
      <c r="K404" s="172">
        <v>407.332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185</v>
      </c>
      <c r="AU404" s="176" t="s">
        <v>93</v>
      </c>
      <c r="AV404" s="11" t="s">
        <v>178</v>
      </c>
      <c r="AW404" s="11" t="s">
        <v>32</v>
      </c>
      <c r="AX404" s="11" t="s">
        <v>81</v>
      </c>
      <c r="AY404" s="176" t="s">
        <v>173</v>
      </c>
    </row>
    <row r="405" spans="2:65" s="1" customFormat="1" ht="31.5" customHeight="1">
      <c r="B405" s="125"/>
      <c r="C405" s="154" t="s">
        <v>469</v>
      </c>
      <c r="D405" s="154" t="s">
        <v>174</v>
      </c>
      <c r="E405" s="155" t="s">
        <v>470</v>
      </c>
      <c r="F405" s="255" t="s">
        <v>471</v>
      </c>
      <c r="G405" s="256"/>
      <c r="H405" s="256"/>
      <c r="I405" s="256"/>
      <c r="J405" s="156" t="s">
        <v>209</v>
      </c>
      <c r="K405" s="157">
        <v>407.332</v>
      </c>
      <c r="L405" s="257">
        <v>0</v>
      </c>
      <c r="M405" s="256"/>
      <c r="N405" s="258">
        <f>ROUND(L405*K405,2)</f>
        <v>0</v>
      </c>
      <c r="O405" s="256"/>
      <c r="P405" s="256"/>
      <c r="Q405" s="256"/>
      <c r="R405" s="127"/>
      <c r="T405" s="158" t="s">
        <v>3</v>
      </c>
      <c r="U405" s="42" t="s">
        <v>39</v>
      </c>
      <c r="V405" s="34"/>
      <c r="W405" s="159">
        <f>V405*K405</f>
        <v>0</v>
      </c>
      <c r="X405" s="159">
        <v>0.0231</v>
      </c>
      <c r="Y405" s="159">
        <f>X405*K405</f>
        <v>9.409369199999999</v>
      </c>
      <c r="Z405" s="159">
        <v>0</v>
      </c>
      <c r="AA405" s="160">
        <f>Z405*K405</f>
        <v>0</v>
      </c>
      <c r="AR405" s="16" t="s">
        <v>178</v>
      </c>
      <c r="AT405" s="16" t="s">
        <v>174</v>
      </c>
      <c r="AU405" s="16" t="s">
        <v>93</v>
      </c>
      <c r="AY405" s="16" t="s">
        <v>173</v>
      </c>
      <c r="BE405" s="100">
        <f>IF(U405="základní",N405,0)</f>
        <v>0</v>
      </c>
      <c r="BF405" s="100">
        <f>IF(U405="snížená",N405,0)</f>
        <v>0</v>
      </c>
      <c r="BG405" s="100">
        <f>IF(U405="zákl. přenesená",N405,0)</f>
        <v>0</v>
      </c>
      <c r="BH405" s="100">
        <f>IF(U405="sníž. přenesená",N405,0)</f>
        <v>0</v>
      </c>
      <c r="BI405" s="100">
        <f>IF(U405="nulová",N405,0)</f>
        <v>0</v>
      </c>
      <c r="BJ405" s="16" t="s">
        <v>81</v>
      </c>
      <c r="BK405" s="100">
        <f>ROUND(L405*K405,2)</f>
        <v>0</v>
      </c>
      <c r="BL405" s="16" t="s">
        <v>178</v>
      </c>
      <c r="BM405" s="16" t="s">
        <v>472</v>
      </c>
    </row>
    <row r="406" spans="2:51" s="12" customFormat="1" ht="22.5" customHeight="1">
      <c r="B406" s="177"/>
      <c r="C406" s="178"/>
      <c r="D406" s="178"/>
      <c r="E406" s="179" t="s">
        <v>3</v>
      </c>
      <c r="F406" s="266" t="s">
        <v>464</v>
      </c>
      <c r="G406" s="265"/>
      <c r="H406" s="265"/>
      <c r="I406" s="265"/>
      <c r="J406" s="178"/>
      <c r="K406" s="180" t="s">
        <v>3</v>
      </c>
      <c r="L406" s="178"/>
      <c r="M406" s="178"/>
      <c r="N406" s="178"/>
      <c r="O406" s="178"/>
      <c r="P406" s="178"/>
      <c r="Q406" s="178"/>
      <c r="R406" s="181"/>
      <c r="T406" s="182"/>
      <c r="U406" s="178"/>
      <c r="V406" s="178"/>
      <c r="W406" s="178"/>
      <c r="X406" s="178"/>
      <c r="Y406" s="178"/>
      <c r="Z406" s="178"/>
      <c r="AA406" s="183"/>
      <c r="AT406" s="184" t="s">
        <v>185</v>
      </c>
      <c r="AU406" s="184" t="s">
        <v>93</v>
      </c>
      <c r="AV406" s="12" t="s">
        <v>81</v>
      </c>
      <c r="AW406" s="12" t="s">
        <v>32</v>
      </c>
      <c r="AX406" s="12" t="s">
        <v>74</v>
      </c>
      <c r="AY406" s="184" t="s">
        <v>173</v>
      </c>
    </row>
    <row r="407" spans="2:51" s="10" customFormat="1" ht="22.5" customHeight="1">
      <c r="B407" s="161"/>
      <c r="C407" s="162"/>
      <c r="D407" s="162"/>
      <c r="E407" s="163" t="s">
        <v>3</v>
      </c>
      <c r="F407" s="261" t="s">
        <v>465</v>
      </c>
      <c r="G407" s="260"/>
      <c r="H407" s="260"/>
      <c r="I407" s="260"/>
      <c r="J407" s="162"/>
      <c r="K407" s="164">
        <v>321.948</v>
      </c>
      <c r="L407" s="162"/>
      <c r="M407" s="162"/>
      <c r="N407" s="162"/>
      <c r="O407" s="162"/>
      <c r="P407" s="162"/>
      <c r="Q407" s="162"/>
      <c r="R407" s="165"/>
      <c r="T407" s="166"/>
      <c r="U407" s="162"/>
      <c r="V407" s="162"/>
      <c r="W407" s="162"/>
      <c r="X407" s="162"/>
      <c r="Y407" s="162"/>
      <c r="Z407" s="162"/>
      <c r="AA407" s="167"/>
      <c r="AT407" s="168" t="s">
        <v>185</v>
      </c>
      <c r="AU407" s="168" t="s">
        <v>93</v>
      </c>
      <c r="AV407" s="10" t="s">
        <v>93</v>
      </c>
      <c r="AW407" s="10" t="s">
        <v>32</v>
      </c>
      <c r="AX407" s="10" t="s">
        <v>74</v>
      </c>
      <c r="AY407" s="168" t="s">
        <v>173</v>
      </c>
    </row>
    <row r="408" spans="2:51" s="10" customFormat="1" ht="22.5" customHeight="1">
      <c r="B408" s="161"/>
      <c r="C408" s="162"/>
      <c r="D408" s="162"/>
      <c r="E408" s="163" t="s">
        <v>3</v>
      </c>
      <c r="F408" s="261" t="s">
        <v>466</v>
      </c>
      <c r="G408" s="260"/>
      <c r="H408" s="260"/>
      <c r="I408" s="260"/>
      <c r="J408" s="162"/>
      <c r="K408" s="164">
        <v>62.324</v>
      </c>
      <c r="L408" s="162"/>
      <c r="M408" s="162"/>
      <c r="N408" s="162"/>
      <c r="O408" s="162"/>
      <c r="P408" s="162"/>
      <c r="Q408" s="162"/>
      <c r="R408" s="165"/>
      <c r="T408" s="166"/>
      <c r="U408" s="162"/>
      <c r="V408" s="162"/>
      <c r="W408" s="162"/>
      <c r="X408" s="162"/>
      <c r="Y408" s="162"/>
      <c r="Z408" s="162"/>
      <c r="AA408" s="167"/>
      <c r="AT408" s="168" t="s">
        <v>185</v>
      </c>
      <c r="AU408" s="168" t="s">
        <v>93</v>
      </c>
      <c r="AV408" s="10" t="s">
        <v>93</v>
      </c>
      <c r="AW408" s="10" t="s">
        <v>32</v>
      </c>
      <c r="AX408" s="10" t="s">
        <v>74</v>
      </c>
      <c r="AY408" s="168" t="s">
        <v>173</v>
      </c>
    </row>
    <row r="409" spans="2:51" s="10" customFormat="1" ht="22.5" customHeight="1">
      <c r="B409" s="161"/>
      <c r="C409" s="162"/>
      <c r="D409" s="162"/>
      <c r="E409" s="163" t="s">
        <v>3</v>
      </c>
      <c r="F409" s="261" t="s">
        <v>467</v>
      </c>
      <c r="G409" s="260"/>
      <c r="H409" s="260"/>
      <c r="I409" s="260"/>
      <c r="J409" s="162"/>
      <c r="K409" s="164">
        <v>7</v>
      </c>
      <c r="L409" s="162"/>
      <c r="M409" s="162"/>
      <c r="N409" s="162"/>
      <c r="O409" s="162"/>
      <c r="P409" s="162"/>
      <c r="Q409" s="162"/>
      <c r="R409" s="165"/>
      <c r="T409" s="166"/>
      <c r="U409" s="162"/>
      <c r="V409" s="162"/>
      <c r="W409" s="162"/>
      <c r="X409" s="162"/>
      <c r="Y409" s="162"/>
      <c r="Z409" s="162"/>
      <c r="AA409" s="167"/>
      <c r="AT409" s="168" t="s">
        <v>185</v>
      </c>
      <c r="AU409" s="168" t="s">
        <v>93</v>
      </c>
      <c r="AV409" s="10" t="s">
        <v>93</v>
      </c>
      <c r="AW409" s="10" t="s">
        <v>32</v>
      </c>
      <c r="AX409" s="10" t="s">
        <v>74</v>
      </c>
      <c r="AY409" s="168" t="s">
        <v>173</v>
      </c>
    </row>
    <row r="410" spans="2:51" s="10" customFormat="1" ht="22.5" customHeight="1">
      <c r="B410" s="161"/>
      <c r="C410" s="162"/>
      <c r="D410" s="162"/>
      <c r="E410" s="163" t="s">
        <v>3</v>
      </c>
      <c r="F410" s="261" t="s">
        <v>468</v>
      </c>
      <c r="G410" s="260"/>
      <c r="H410" s="260"/>
      <c r="I410" s="260"/>
      <c r="J410" s="162"/>
      <c r="K410" s="164">
        <v>16.06</v>
      </c>
      <c r="L410" s="162"/>
      <c r="M410" s="162"/>
      <c r="N410" s="162"/>
      <c r="O410" s="162"/>
      <c r="P410" s="162"/>
      <c r="Q410" s="162"/>
      <c r="R410" s="165"/>
      <c r="T410" s="166"/>
      <c r="U410" s="162"/>
      <c r="V410" s="162"/>
      <c r="W410" s="162"/>
      <c r="X410" s="162"/>
      <c r="Y410" s="162"/>
      <c r="Z410" s="162"/>
      <c r="AA410" s="167"/>
      <c r="AT410" s="168" t="s">
        <v>185</v>
      </c>
      <c r="AU410" s="168" t="s">
        <v>93</v>
      </c>
      <c r="AV410" s="10" t="s">
        <v>93</v>
      </c>
      <c r="AW410" s="10" t="s">
        <v>32</v>
      </c>
      <c r="AX410" s="10" t="s">
        <v>74</v>
      </c>
      <c r="AY410" s="168" t="s">
        <v>173</v>
      </c>
    </row>
    <row r="411" spans="2:51" s="11" customFormat="1" ht="22.5" customHeight="1">
      <c r="B411" s="169"/>
      <c r="C411" s="170"/>
      <c r="D411" s="170"/>
      <c r="E411" s="171" t="s">
        <v>3</v>
      </c>
      <c r="F411" s="262" t="s">
        <v>187</v>
      </c>
      <c r="G411" s="263"/>
      <c r="H411" s="263"/>
      <c r="I411" s="263"/>
      <c r="J411" s="170"/>
      <c r="K411" s="172">
        <v>407.332</v>
      </c>
      <c r="L411" s="170"/>
      <c r="M411" s="170"/>
      <c r="N411" s="170"/>
      <c r="O411" s="170"/>
      <c r="P411" s="170"/>
      <c r="Q411" s="170"/>
      <c r="R411" s="173"/>
      <c r="T411" s="174"/>
      <c r="U411" s="170"/>
      <c r="V411" s="170"/>
      <c r="W411" s="170"/>
      <c r="X411" s="170"/>
      <c r="Y411" s="170"/>
      <c r="Z411" s="170"/>
      <c r="AA411" s="175"/>
      <c r="AT411" s="176" t="s">
        <v>185</v>
      </c>
      <c r="AU411" s="176" t="s">
        <v>93</v>
      </c>
      <c r="AV411" s="11" t="s">
        <v>178</v>
      </c>
      <c r="AW411" s="11" t="s">
        <v>32</v>
      </c>
      <c r="AX411" s="11" t="s">
        <v>81</v>
      </c>
      <c r="AY411" s="176" t="s">
        <v>173</v>
      </c>
    </row>
    <row r="412" spans="2:65" s="1" customFormat="1" ht="31.5" customHeight="1">
      <c r="B412" s="125"/>
      <c r="C412" s="154" t="s">
        <v>473</v>
      </c>
      <c r="D412" s="154" t="s">
        <v>174</v>
      </c>
      <c r="E412" s="155" t="s">
        <v>474</v>
      </c>
      <c r="F412" s="255" t="s">
        <v>475</v>
      </c>
      <c r="G412" s="256"/>
      <c r="H412" s="256"/>
      <c r="I412" s="256"/>
      <c r="J412" s="156" t="s">
        <v>209</v>
      </c>
      <c r="K412" s="157">
        <v>814.664</v>
      </c>
      <c r="L412" s="257">
        <v>0</v>
      </c>
      <c r="M412" s="256"/>
      <c r="N412" s="258">
        <f>ROUND(L412*K412,2)</f>
        <v>0</v>
      </c>
      <c r="O412" s="256"/>
      <c r="P412" s="256"/>
      <c r="Q412" s="256"/>
      <c r="R412" s="127"/>
      <c r="T412" s="158" t="s">
        <v>3</v>
      </c>
      <c r="U412" s="42" t="s">
        <v>39</v>
      </c>
      <c r="V412" s="34"/>
      <c r="W412" s="159">
        <f>V412*K412</f>
        <v>0</v>
      </c>
      <c r="X412" s="159">
        <v>0.0079</v>
      </c>
      <c r="Y412" s="159">
        <f>X412*K412</f>
        <v>6.4358456</v>
      </c>
      <c r="Z412" s="159">
        <v>0</v>
      </c>
      <c r="AA412" s="160">
        <f>Z412*K412</f>
        <v>0</v>
      </c>
      <c r="AR412" s="16" t="s">
        <v>178</v>
      </c>
      <c r="AT412" s="16" t="s">
        <v>174</v>
      </c>
      <c r="AU412" s="16" t="s">
        <v>93</v>
      </c>
      <c r="AY412" s="16" t="s">
        <v>173</v>
      </c>
      <c r="BE412" s="100">
        <f>IF(U412="základní",N412,0)</f>
        <v>0</v>
      </c>
      <c r="BF412" s="100">
        <f>IF(U412="snížená",N412,0)</f>
        <v>0</v>
      </c>
      <c r="BG412" s="100">
        <f>IF(U412="zákl. přenesená",N412,0)</f>
        <v>0</v>
      </c>
      <c r="BH412" s="100">
        <f>IF(U412="sníž. přenesená",N412,0)</f>
        <v>0</v>
      </c>
      <c r="BI412" s="100">
        <f>IF(U412="nulová",N412,0)</f>
        <v>0</v>
      </c>
      <c r="BJ412" s="16" t="s">
        <v>81</v>
      </c>
      <c r="BK412" s="100">
        <f>ROUND(L412*K412,2)</f>
        <v>0</v>
      </c>
      <c r="BL412" s="16" t="s">
        <v>178</v>
      </c>
      <c r="BM412" s="16" t="s">
        <v>476</v>
      </c>
    </row>
    <row r="413" spans="2:51" s="10" customFormat="1" ht="22.5" customHeight="1">
      <c r="B413" s="161"/>
      <c r="C413" s="162"/>
      <c r="D413" s="162"/>
      <c r="E413" s="163" t="s">
        <v>3</v>
      </c>
      <c r="F413" s="259" t="s">
        <v>477</v>
      </c>
      <c r="G413" s="260"/>
      <c r="H413" s="260"/>
      <c r="I413" s="260"/>
      <c r="J413" s="162"/>
      <c r="K413" s="164">
        <v>814.664</v>
      </c>
      <c r="L413" s="162"/>
      <c r="M413" s="162"/>
      <c r="N413" s="162"/>
      <c r="O413" s="162"/>
      <c r="P413" s="162"/>
      <c r="Q413" s="162"/>
      <c r="R413" s="165"/>
      <c r="T413" s="166"/>
      <c r="U413" s="162"/>
      <c r="V413" s="162"/>
      <c r="W413" s="162"/>
      <c r="X413" s="162"/>
      <c r="Y413" s="162"/>
      <c r="Z413" s="162"/>
      <c r="AA413" s="167"/>
      <c r="AT413" s="168" t="s">
        <v>185</v>
      </c>
      <c r="AU413" s="168" t="s">
        <v>93</v>
      </c>
      <c r="AV413" s="10" t="s">
        <v>93</v>
      </c>
      <c r="AW413" s="10" t="s">
        <v>32</v>
      </c>
      <c r="AX413" s="10" t="s">
        <v>74</v>
      </c>
      <c r="AY413" s="168" t="s">
        <v>173</v>
      </c>
    </row>
    <row r="414" spans="2:51" s="11" customFormat="1" ht="22.5" customHeight="1">
      <c r="B414" s="169"/>
      <c r="C414" s="170"/>
      <c r="D414" s="170"/>
      <c r="E414" s="171" t="s">
        <v>3</v>
      </c>
      <c r="F414" s="262" t="s">
        <v>187</v>
      </c>
      <c r="G414" s="263"/>
      <c r="H414" s="263"/>
      <c r="I414" s="263"/>
      <c r="J414" s="170"/>
      <c r="K414" s="172">
        <v>814.664</v>
      </c>
      <c r="L414" s="170"/>
      <c r="M414" s="170"/>
      <c r="N414" s="170"/>
      <c r="O414" s="170"/>
      <c r="P414" s="170"/>
      <c r="Q414" s="170"/>
      <c r="R414" s="173"/>
      <c r="T414" s="174"/>
      <c r="U414" s="170"/>
      <c r="V414" s="170"/>
      <c r="W414" s="170"/>
      <c r="X414" s="170"/>
      <c r="Y414" s="170"/>
      <c r="Z414" s="170"/>
      <c r="AA414" s="175"/>
      <c r="AT414" s="176" t="s">
        <v>185</v>
      </c>
      <c r="AU414" s="176" t="s">
        <v>93</v>
      </c>
      <c r="AV414" s="11" t="s">
        <v>178</v>
      </c>
      <c r="AW414" s="11" t="s">
        <v>32</v>
      </c>
      <c r="AX414" s="11" t="s">
        <v>81</v>
      </c>
      <c r="AY414" s="176" t="s">
        <v>173</v>
      </c>
    </row>
    <row r="415" spans="2:65" s="1" customFormat="1" ht="69.75" customHeight="1">
      <c r="B415" s="125"/>
      <c r="C415" s="154" t="s">
        <v>478</v>
      </c>
      <c r="D415" s="154" t="s">
        <v>174</v>
      </c>
      <c r="E415" s="155" t="s">
        <v>479</v>
      </c>
      <c r="F415" s="255" t="s">
        <v>480</v>
      </c>
      <c r="G415" s="256"/>
      <c r="H415" s="256"/>
      <c r="I415" s="256"/>
      <c r="J415" s="156" t="s">
        <v>209</v>
      </c>
      <c r="K415" s="157">
        <v>25.19</v>
      </c>
      <c r="L415" s="257">
        <v>0</v>
      </c>
      <c r="M415" s="256"/>
      <c r="N415" s="258">
        <f>ROUND(L415*K415,2)</f>
        <v>0</v>
      </c>
      <c r="O415" s="256"/>
      <c r="P415" s="256"/>
      <c r="Q415" s="256"/>
      <c r="R415" s="127"/>
      <c r="T415" s="158" t="s">
        <v>3</v>
      </c>
      <c r="U415" s="42" t="s">
        <v>39</v>
      </c>
      <c r="V415" s="34"/>
      <c r="W415" s="159">
        <f>V415*K415</f>
        <v>0</v>
      </c>
      <c r="X415" s="159">
        <v>0.00917</v>
      </c>
      <c r="Y415" s="159">
        <f>X415*K415</f>
        <v>0.23099229999999998</v>
      </c>
      <c r="Z415" s="159">
        <v>0</v>
      </c>
      <c r="AA415" s="160">
        <f>Z415*K415</f>
        <v>0</v>
      </c>
      <c r="AR415" s="16" t="s">
        <v>178</v>
      </c>
      <c r="AT415" s="16" t="s">
        <v>174</v>
      </c>
      <c r="AU415" s="16" t="s">
        <v>93</v>
      </c>
      <c r="AY415" s="16" t="s">
        <v>173</v>
      </c>
      <c r="BE415" s="100">
        <f>IF(U415="základní",N415,0)</f>
        <v>0</v>
      </c>
      <c r="BF415" s="100">
        <f>IF(U415="snížená",N415,0)</f>
        <v>0</v>
      </c>
      <c r="BG415" s="100">
        <f>IF(U415="zákl. přenesená",N415,0)</f>
        <v>0</v>
      </c>
      <c r="BH415" s="100">
        <f>IF(U415="sníž. přenesená",N415,0)</f>
        <v>0</v>
      </c>
      <c r="BI415" s="100">
        <f>IF(U415="nulová",N415,0)</f>
        <v>0</v>
      </c>
      <c r="BJ415" s="16" t="s">
        <v>81</v>
      </c>
      <c r="BK415" s="100">
        <f>ROUND(L415*K415,2)</f>
        <v>0</v>
      </c>
      <c r="BL415" s="16" t="s">
        <v>178</v>
      </c>
      <c r="BM415" s="16" t="s">
        <v>481</v>
      </c>
    </row>
    <row r="416" spans="2:51" s="10" customFormat="1" ht="22.5" customHeight="1">
      <c r="B416" s="161"/>
      <c r="C416" s="162"/>
      <c r="D416" s="162"/>
      <c r="E416" s="163" t="s">
        <v>3</v>
      </c>
      <c r="F416" s="259" t="s">
        <v>468</v>
      </c>
      <c r="G416" s="260"/>
      <c r="H416" s="260"/>
      <c r="I416" s="260"/>
      <c r="J416" s="162"/>
      <c r="K416" s="164">
        <v>16.06</v>
      </c>
      <c r="L416" s="162"/>
      <c r="M416" s="162"/>
      <c r="N416" s="162"/>
      <c r="O416" s="162"/>
      <c r="P416" s="162"/>
      <c r="Q416" s="162"/>
      <c r="R416" s="165"/>
      <c r="T416" s="166"/>
      <c r="U416" s="162"/>
      <c r="V416" s="162"/>
      <c r="W416" s="162"/>
      <c r="X416" s="162"/>
      <c r="Y416" s="162"/>
      <c r="Z416" s="162"/>
      <c r="AA416" s="167"/>
      <c r="AT416" s="168" t="s">
        <v>185</v>
      </c>
      <c r="AU416" s="168" t="s">
        <v>93</v>
      </c>
      <c r="AV416" s="10" t="s">
        <v>93</v>
      </c>
      <c r="AW416" s="10" t="s">
        <v>32</v>
      </c>
      <c r="AX416" s="10" t="s">
        <v>74</v>
      </c>
      <c r="AY416" s="168" t="s">
        <v>173</v>
      </c>
    </row>
    <row r="417" spans="2:51" s="10" customFormat="1" ht="22.5" customHeight="1">
      <c r="B417" s="161"/>
      <c r="C417" s="162"/>
      <c r="D417" s="162"/>
      <c r="E417" s="163" t="s">
        <v>3</v>
      </c>
      <c r="F417" s="261" t="s">
        <v>444</v>
      </c>
      <c r="G417" s="260"/>
      <c r="H417" s="260"/>
      <c r="I417" s="260"/>
      <c r="J417" s="162"/>
      <c r="K417" s="164">
        <v>6.11</v>
      </c>
      <c r="L417" s="162"/>
      <c r="M417" s="162"/>
      <c r="N417" s="162"/>
      <c r="O417" s="162"/>
      <c r="P417" s="162"/>
      <c r="Q417" s="162"/>
      <c r="R417" s="165"/>
      <c r="T417" s="166"/>
      <c r="U417" s="162"/>
      <c r="V417" s="162"/>
      <c r="W417" s="162"/>
      <c r="X417" s="162"/>
      <c r="Y417" s="162"/>
      <c r="Z417" s="162"/>
      <c r="AA417" s="167"/>
      <c r="AT417" s="168" t="s">
        <v>185</v>
      </c>
      <c r="AU417" s="168" t="s">
        <v>93</v>
      </c>
      <c r="AV417" s="10" t="s">
        <v>93</v>
      </c>
      <c r="AW417" s="10" t="s">
        <v>32</v>
      </c>
      <c r="AX417" s="10" t="s">
        <v>74</v>
      </c>
      <c r="AY417" s="168" t="s">
        <v>173</v>
      </c>
    </row>
    <row r="418" spans="2:51" s="10" customFormat="1" ht="22.5" customHeight="1">
      <c r="B418" s="161"/>
      <c r="C418" s="162"/>
      <c r="D418" s="162"/>
      <c r="E418" s="163" t="s">
        <v>3</v>
      </c>
      <c r="F418" s="261" t="s">
        <v>445</v>
      </c>
      <c r="G418" s="260"/>
      <c r="H418" s="260"/>
      <c r="I418" s="260"/>
      <c r="J418" s="162"/>
      <c r="K418" s="164">
        <v>3.02</v>
      </c>
      <c r="L418" s="162"/>
      <c r="M418" s="162"/>
      <c r="N418" s="162"/>
      <c r="O418" s="162"/>
      <c r="P418" s="162"/>
      <c r="Q418" s="162"/>
      <c r="R418" s="165"/>
      <c r="T418" s="166"/>
      <c r="U418" s="162"/>
      <c r="V418" s="162"/>
      <c r="W418" s="162"/>
      <c r="X418" s="162"/>
      <c r="Y418" s="162"/>
      <c r="Z418" s="162"/>
      <c r="AA418" s="167"/>
      <c r="AT418" s="168" t="s">
        <v>185</v>
      </c>
      <c r="AU418" s="168" t="s">
        <v>93</v>
      </c>
      <c r="AV418" s="10" t="s">
        <v>93</v>
      </c>
      <c r="AW418" s="10" t="s">
        <v>32</v>
      </c>
      <c r="AX418" s="10" t="s">
        <v>74</v>
      </c>
      <c r="AY418" s="168" t="s">
        <v>173</v>
      </c>
    </row>
    <row r="419" spans="2:51" s="11" customFormat="1" ht="22.5" customHeight="1">
      <c r="B419" s="169"/>
      <c r="C419" s="170"/>
      <c r="D419" s="170"/>
      <c r="E419" s="171" t="s">
        <v>3</v>
      </c>
      <c r="F419" s="262" t="s">
        <v>187</v>
      </c>
      <c r="G419" s="263"/>
      <c r="H419" s="263"/>
      <c r="I419" s="263"/>
      <c r="J419" s="170"/>
      <c r="K419" s="172">
        <v>25.19</v>
      </c>
      <c r="L419" s="170"/>
      <c r="M419" s="170"/>
      <c r="N419" s="170"/>
      <c r="O419" s="170"/>
      <c r="P419" s="170"/>
      <c r="Q419" s="170"/>
      <c r="R419" s="173"/>
      <c r="T419" s="174"/>
      <c r="U419" s="170"/>
      <c r="V419" s="170"/>
      <c r="W419" s="170"/>
      <c r="X419" s="170"/>
      <c r="Y419" s="170"/>
      <c r="Z419" s="170"/>
      <c r="AA419" s="175"/>
      <c r="AT419" s="176" t="s">
        <v>185</v>
      </c>
      <c r="AU419" s="176" t="s">
        <v>93</v>
      </c>
      <c r="AV419" s="11" t="s">
        <v>178</v>
      </c>
      <c r="AW419" s="11" t="s">
        <v>32</v>
      </c>
      <c r="AX419" s="11" t="s">
        <v>81</v>
      </c>
      <c r="AY419" s="176" t="s">
        <v>173</v>
      </c>
    </row>
    <row r="420" spans="2:65" s="1" customFormat="1" ht="82.5" customHeight="1">
      <c r="B420" s="125"/>
      <c r="C420" s="154" t="s">
        <v>482</v>
      </c>
      <c r="D420" s="154" t="s">
        <v>174</v>
      </c>
      <c r="E420" s="155" t="s">
        <v>483</v>
      </c>
      <c r="F420" s="255" t="s">
        <v>484</v>
      </c>
      <c r="G420" s="256"/>
      <c r="H420" s="256"/>
      <c r="I420" s="256"/>
      <c r="J420" s="156" t="s">
        <v>209</v>
      </c>
      <c r="K420" s="157">
        <v>365.012</v>
      </c>
      <c r="L420" s="257">
        <v>0</v>
      </c>
      <c r="M420" s="256"/>
      <c r="N420" s="258">
        <f>ROUND(L420*K420,2)</f>
        <v>0</v>
      </c>
      <c r="O420" s="256"/>
      <c r="P420" s="256"/>
      <c r="Q420" s="256"/>
      <c r="R420" s="127"/>
      <c r="T420" s="158" t="s">
        <v>3</v>
      </c>
      <c r="U420" s="42" t="s">
        <v>39</v>
      </c>
      <c r="V420" s="34"/>
      <c r="W420" s="159">
        <f>V420*K420</f>
        <v>0</v>
      </c>
      <c r="X420" s="159">
        <v>0.01213</v>
      </c>
      <c r="Y420" s="159">
        <f>X420*K420</f>
        <v>4.42759556</v>
      </c>
      <c r="Z420" s="159">
        <v>0</v>
      </c>
      <c r="AA420" s="160">
        <f>Z420*K420</f>
        <v>0</v>
      </c>
      <c r="AR420" s="16" t="s">
        <v>178</v>
      </c>
      <c r="AT420" s="16" t="s">
        <v>174</v>
      </c>
      <c r="AU420" s="16" t="s">
        <v>93</v>
      </c>
      <c r="AY420" s="16" t="s">
        <v>173</v>
      </c>
      <c r="BE420" s="100">
        <f>IF(U420="základní",N420,0)</f>
        <v>0</v>
      </c>
      <c r="BF420" s="100">
        <f>IF(U420="snížená",N420,0)</f>
        <v>0</v>
      </c>
      <c r="BG420" s="100">
        <f>IF(U420="zákl. přenesená",N420,0)</f>
        <v>0</v>
      </c>
      <c r="BH420" s="100">
        <f>IF(U420="sníž. přenesená",N420,0)</f>
        <v>0</v>
      </c>
      <c r="BI420" s="100">
        <f>IF(U420="nulová",N420,0)</f>
        <v>0</v>
      </c>
      <c r="BJ420" s="16" t="s">
        <v>81</v>
      </c>
      <c r="BK420" s="100">
        <f>ROUND(L420*K420,2)</f>
        <v>0</v>
      </c>
      <c r="BL420" s="16" t="s">
        <v>178</v>
      </c>
      <c r="BM420" s="16" t="s">
        <v>485</v>
      </c>
    </row>
    <row r="421" spans="2:51" s="12" customFormat="1" ht="22.5" customHeight="1">
      <c r="B421" s="177"/>
      <c r="C421" s="178"/>
      <c r="D421" s="178"/>
      <c r="E421" s="179" t="s">
        <v>3</v>
      </c>
      <c r="F421" s="266" t="s">
        <v>464</v>
      </c>
      <c r="G421" s="265"/>
      <c r="H421" s="265"/>
      <c r="I421" s="265"/>
      <c r="J421" s="178"/>
      <c r="K421" s="180" t="s">
        <v>3</v>
      </c>
      <c r="L421" s="178"/>
      <c r="M421" s="178"/>
      <c r="N421" s="178"/>
      <c r="O421" s="178"/>
      <c r="P421" s="178"/>
      <c r="Q421" s="178"/>
      <c r="R421" s="181"/>
      <c r="T421" s="182"/>
      <c r="U421" s="178"/>
      <c r="V421" s="178"/>
      <c r="W421" s="178"/>
      <c r="X421" s="178"/>
      <c r="Y421" s="178"/>
      <c r="Z421" s="178"/>
      <c r="AA421" s="183"/>
      <c r="AT421" s="184" t="s">
        <v>185</v>
      </c>
      <c r="AU421" s="184" t="s">
        <v>93</v>
      </c>
      <c r="AV421" s="12" t="s">
        <v>81</v>
      </c>
      <c r="AW421" s="12" t="s">
        <v>32</v>
      </c>
      <c r="AX421" s="12" t="s">
        <v>74</v>
      </c>
      <c r="AY421" s="184" t="s">
        <v>173</v>
      </c>
    </row>
    <row r="422" spans="2:51" s="10" customFormat="1" ht="22.5" customHeight="1">
      <c r="B422" s="161"/>
      <c r="C422" s="162"/>
      <c r="D422" s="162"/>
      <c r="E422" s="163" t="s">
        <v>3</v>
      </c>
      <c r="F422" s="261" t="s">
        <v>486</v>
      </c>
      <c r="G422" s="260"/>
      <c r="H422" s="260"/>
      <c r="I422" s="260"/>
      <c r="J422" s="162"/>
      <c r="K422" s="164">
        <v>295.688</v>
      </c>
      <c r="L422" s="162"/>
      <c r="M422" s="162"/>
      <c r="N422" s="162"/>
      <c r="O422" s="162"/>
      <c r="P422" s="162"/>
      <c r="Q422" s="162"/>
      <c r="R422" s="165"/>
      <c r="T422" s="166"/>
      <c r="U422" s="162"/>
      <c r="V422" s="162"/>
      <c r="W422" s="162"/>
      <c r="X422" s="162"/>
      <c r="Y422" s="162"/>
      <c r="Z422" s="162"/>
      <c r="AA422" s="167"/>
      <c r="AT422" s="168" t="s">
        <v>185</v>
      </c>
      <c r="AU422" s="168" t="s">
        <v>93</v>
      </c>
      <c r="AV422" s="10" t="s">
        <v>93</v>
      </c>
      <c r="AW422" s="10" t="s">
        <v>32</v>
      </c>
      <c r="AX422" s="10" t="s">
        <v>74</v>
      </c>
      <c r="AY422" s="168" t="s">
        <v>173</v>
      </c>
    </row>
    <row r="423" spans="2:51" s="10" customFormat="1" ht="22.5" customHeight="1">
      <c r="B423" s="161"/>
      <c r="C423" s="162"/>
      <c r="D423" s="162"/>
      <c r="E423" s="163" t="s">
        <v>3</v>
      </c>
      <c r="F423" s="261" t="s">
        <v>466</v>
      </c>
      <c r="G423" s="260"/>
      <c r="H423" s="260"/>
      <c r="I423" s="260"/>
      <c r="J423" s="162"/>
      <c r="K423" s="164">
        <v>62.324</v>
      </c>
      <c r="L423" s="162"/>
      <c r="M423" s="162"/>
      <c r="N423" s="162"/>
      <c r="O423" s="162"/>
      <c r="P423" s="162"/>
      <c r="Q423" s="162"/>
      <c r="R423" s="165"/>
      <c r="T423" s="166"/>
      <c r="U423" s="162"/>
      <c r="V423" s="162"/>
      <c r="W423" s="162"/>
      <c r="X423" s="162"/>
      <c r="Y423" s="162"/>
      <c r="Z423" s="162"/>
      <c r="AA423" s="167"/>
      <c r="AT423" s="168" t="s">
        <v>185</v>
      </c>
      <c r="AU423" s="168" t="s">
        <v>93</v>
      </c>
      <c r="AV423" s="10" t="s">
        <v>93</v>
      </c>
      <c r="AW423" s="10" t="s">
        <v>32</v>
      </c>
      <c r="AX423" s="10" t="s">
        <v>74</v>
      </c>
      <c r="AY423" s="168" t="s">
        <v>173</v>
      </c>
    </row>
    <row r="424" spans="2:51" s="10" customFormat="1" ht="22.5" customHeight="1">
      <c r="B424" s="161"/>
      <c r="C424" s="162"/>
      <c r="D424" s="162"/>
      <c r="E424" s="163" t="s">
        <v>3</v>
      </c>
      <c r="F424" s="261" t="s">
        <v>467</v>
      </c>
      <c r="G424" s="260"/>
      <c r="H424" s="260"/>
      <c r="I424" s="260"/>
      <c r="J424" s="162"/>
      <c r="K424" s="164">
        <v>7</v>
      </c>
      <c r="L424" s="162"/>
      <c r="M424" s="162"/>
      <c r="N424" s="162"/>
      <c r="O424" s="162"/>
      <c r="P424" s="162"/>
      <c r="Q424" s="162"/>
      <c r="R424" s="165"/>
      <c r="T424" s="166"/>
      <c r="U424" s="162"/>
      <c r="V424" s="162"/>
      <c r="W424" s="162"/>
      <c r="X424" s="162"/>
      <c r="Y424" s="162"/>
      <c r="Z424" s="162"/>
      <c r="AA424" s="167"/>
      <c r="AT424" s="168" t="s">
        <v>185</v>
      </c>
      <c r="AU424" s="168" t="s">
        <v>93</v>
      </c>
      <c r="AV424" s="10" t="s">
        <v>93</v>
      </c>
      <c r="AW424" s="10" t="s">
        <v>32</v>
      </c>
      <c r="AX424" s="10" t="s">
        <v>74</v>
      </c>
      <c r="AY424" s="168" t="s">
        <v>173</v>
      </c>
    </row>
    <row r="425" spans="2:51" s="11" customFormat="1" ht="22.5" customHeight="1">
      <c r="B425" s="169"/>
      <c r="C425" s="170"/>
      <c r="D425" s="170"/>
      <c r="E425" s="171" t="s">
        <v>3</v>
      </c>
      <c r="F425" s="262" t="s">
        <v>187</v>
      </c>
      <c r="G425" s="263"/>
      <c r="H425" s="263"/>
      <c r="I425" s="263"/>
      <c r="J425" s="170"/>
      <c r="K425" s="172">
        <v>365.012</v>
      </c>
      <c r="L425" s="170"/>
      <c r="M425" s="170"/>
      <c r="N425" s="170"/>
      <c r="O425" s="170"/>
      <c r="P425" s="170"/>
      <c r="Q425" s="170"/>
      <c r="R425" s="173"/>
      <c r="T425" s="174"/>
      <c r="U425" s="170"/>
      <c r="V425" s="170"/>
      <c r="W425" s="170"/>
      <c r="X425" s="170"/>
      <c r="Y425" s="170"/>
      <c r="Z425" s="170"/>
      <c r="AA425" s="175"/>
      <c r="AT425" s="176" t="s">
        <v>185</v>
      </c>
      <c r="AU425" s="176" t="s">
        <v>93</v>
      </c>
      <c r="AV425" s="11" t="s">
        <v>178</v>
      </c>
      <c r="AW425" s="11" t="s">
        <v>32</v>
      </c>
      <c r="AX425" s="11" t="s">
        <v>81</v>
      </c>
      <c r="AY425" s="176" t="s">
        <v>173</v>
      </c>
    </row>
    <row r="426" spans="2:65" s="1" customFormat="1" ht="82.5" customHeight="1">
      <c r="B426" s="125"/>
      <c r="C426" s="154" t="s">
        <v>487</v>
      </c>
      <c r="D426" s="154" t="s">
        <v>174</v>
      </c>
      <c r="E426" s="155" t="s">
        <v>488</v>
      </c>
      <c r="F426" s="255" t="s">
        <v>489</v>
      </c>
      <c r="G426" s="256"/>
      <c r="H426" s="256"/>
      <c r="I426" s="256"/>
      <c r="J426" s="156" t="s">
        <v>209</v>
      </c>
      <c r="K426" s="157">
        <v>106.886</v>
      </c>
      <c r="L426" s="257">
        <v>0</v>
      </c>
      <c r="M426" s="256"/>
      <c r="N426" s="258">
        <f>ROUND(L426*K426,2)</f>
        <v>0</v>
      </c>
      <c r="O426" s="256"/>
      <c r="P426" s="256"/>
      <c r="Q426" s="256"/>
      <c r="R426" s="127"/>
      <c r="T426" s="158" t="s">
        <v>3</v>
      </c>
      <c r="U426" s="42" t="s">
        <v>39</v>
      </c>
      <c r="V426" s="34"/>
      <c r="W426" s="159">
        <f>V426*K426</f>
        <v>0</v>
      </c>
      <c r="X426" s="159">
        <v>0.01276</v>
      </c>
      <c r="Y426" s="159">
        <f>X426*K426</f>
        <v>1.36386536</v>
      </c>
      <c r="Z426" s="159">
        <v>0</v>
      </c>
      <c r="AA426" s="160">
        <f>Z426*K426</f>
        <v>0</v>
      </c>
      <c r="AR426" s="16" t="s">
        <v>178</v>
      </c>
      <c r="AT426" s="16" t="s">
        <v>174</v>
      </c>
      <c r="AU426" s="16" t="s">
        <v>93</v>
      </c>
      <c r="AY426" s="16" t="s">
        <v>173</v>
      </c>
      <c r="BE426" s="100">
        <f>IF(U426="základní",N426,0)</f>
        <v>0</v>
      </c>
      <c r="BF426" s="100">
        <f>IF(U426="snížená",N426,0)</f>
        <v>0</v>
      </c>
      <c r="BG426" s="100">
        <f>IF(U426="zákl. přenesená",N426,0)</f>
        <v>0</v>
      </c>
      <c r="BH426" s="100">
        <f>IF(U426="sníž. přenesená",N426,0)</f>
        <v>0</v>
      </c>
      <c r="BI426" s="100">
        <f>IF(U426="nulová",N426,0)</f>
        <v>0</v>
      </c>
      <c r="BJ426" s="16" t="s">
        <v>81</v>
      </c>
      <c r="BK426" s="100">
        <f>ROUND(L426*K426,2)</f>
        <v>0</v>
      </c>
      <c r="BL426" s="16" t="s">
        <v>178</v>
      </c>
      <c r="BM426" s="16" t="s">
        <v>490</v>
      </c>
    </row>
    <row r="427" spans="2:51" s="12" customFormat="1" ht="22.5" customHeight="1">
      <c r="B427" s="177"/>
      <c r="C427" s="178"/>
      <c r="D427" s="178"/>
      <c r="E427" s="179" t="s">
        <v>3</v>
      </c>
      <c r="F427" s="266" t="s">
        <v>491</v>
      </c>
      <c r="G427" s="265"/>
      <c r="H427" s="265"/>
      <c r="I427" s="265"/>
      <c r="J427" s="178"/>
      <c r="K427" s="180" t="s">
        <v>3</v>
      </c>
      <c r="L427" s="178"/>
      <c r="M427" s="178"/>
      <c r="N427" s="178"/>
      <c r="O427" s="178"/>
      <c r="P427" s="178"/>
      <c r="Q427" s="178"/>
      <c r="R427" s="181"/>
      <c r="T427" s="182"/>
      <c r="U427" s="178"/>
      <c r="V427" s="178"/>
      <c r="W427" s="178"/>
      <c r="X427" s="178"/>
      <c r="Y427" s="178"/>
      <c r="Z427" s="178"/>
      <c r="AA427" s="183"/>
      <c r="AT427" s="184" t="s">
        <v>185</v>
      </c>
      <c r="AU427" s="184" t="s">
        <v>93</v>
      </c>
      <c r="AV427" s="12" t="s">
        <v>81</v>
      </c>
      <c r="AW427" s="12" t="s">
        <v>32</v>
      </c>
      <c r="AX427" s="12" t="s">
        <v>74</v>
      </c>
      <c r="AY427" s="184" t="s">
        <v>173</v>
      </c>
    </row>
    <row r="428" spans="2:51" s="10" customFormat="1" ht="22.5" customHeight="1">
      <c r="B428" s="161"/>
      <c r="C428" s="162"/>
      <c r="D428" s="162"/>
      <c r="E428" s="163" t="s">
        <v>3</v>
      </c>
      <c r="F428" s="261" t="s">
        <v>492</v>
      </c>
      <c r="G428" s="260"/>
      <c r="H428" s="260"/>
      <c r="I428" s="260"/>
      <c r="J428" s="162"/>
      <c r="K428" s="164">
        <v>16</v>
      </c>
      <c r="L428" s="162"/>
      <c r="M428" s="162"/>
      <c r="N428" s="162"/>
      <c r="O428" s="162"/>
      <c r="P428" s="162"/>
      <c r="Q428" s="162"/>
      <c r="R428" s="165"/>
      <c r="T428" s="166"/>
      <c r="U428" s="162"/>
      <c r="V428" s="162"/>
      <c r="W428" s="162"/>
      <c r="X428" s="162"/>
      <c r="Y428" s="162"/>
      <c r="Z428" s="162"/>
      <c r="AA428" s="167"/>
      <c r="AT428" s="168" t="s">
        <v>185</v>
      </c>
      <c r="AU428" s="168" t="s">
        <v>93</v>
      </c>
      <c r="AV428" s="10" t="s">
        <v>93</v>
      </c>
      <c r="AW428" s="10" t="s">
        <v>32</v>
      </c>
      <c r="AX428" s="10" t="s">
        <v>74</v>
      </c>
      <c r="AY428" s="168" t="s">
        <v>173</v>
      </c>
    </row>
    <row r="429" spans="2:51" s="10" customFormat="1" ht="22.5" customHeight="1">
      <c r="B429" s="161"/>
      <c r="C429" s="162"/>
      <c r="D429" s="162"/>
      <c r="E429" s="163" t="s">
        <v>3</v>
      </c>
      <c r="F429" s="261" t="s">
        <v>493</v>
      </c>
      <c r="G429" s="260"/>
      <c r="H429" s="260"/>
      <c r="I429" s="260"/>
      <c r="J429" s="162"/>
      <c r="K429" s="164">
        <v>52.075</v>
      </c>
      <c r="L429" s="162"/>
      <c r="M429" s="162"/>
      <c r="N429" s="162"/>
      <c r="O429" s="162"/>
      <c r="P429" s="162"/>
      <c r="Q429" s="162"/>
      <c r="R429" s="165"/>
      <c r="T429" s="166"/>
      <c r="U429" s="162"/>
      <c r="V429" s="162"/>
      <c r="W429" s="162"/>
      <c r="X429" s="162"/>
      <c r="Y429" s="162"/>
      <c r="Z429" s="162"/>
      <c r="AA429" s="167"/>
      <c r="AT429" s="168" t="s">
        <v>185</v>
      </c>
      <c r="AU429" s="168" t="s">
        <v>93</v>
      </c>
      <c r="AV429" s="10" t="s">
        <v>93</v>
      </c>
      <c r="AW429" s="10" t="s">
        <v>32</v>
      </c>
      <c r="AX429" s="10" t="s">
        <v>74</v>
      </c>
      <c r="AY429" s="168" t="s">
        <v>173</v>
      </c>
    </row>
    <row r="430" spans="2:51" s="10" customFormat="1" ht="22.5" customHeight="1">
      <c r="B430" s="161"/>
      <c r="C430" s="162"/>
      <c r="D430" s="162"/>
      <c r="E430" s="163" t="s">
        <v>3</v>
      </c>
      <c r="F430" s="261" t="s">
        <v>494</v>
      </c>
      <c r="G430" s="260"/>
      <c r="H430" s="260"/>
      <c r="I430" s="260"/>
      <c r="J430" s="162"/>
      <c r="K430" s="164">
        <v>15.368</v>
      </c>
      <c r="L430" s="162"/>
      <c r="M430" s="162"/>
      <c r="N430" s="162"/>
      <c r="O430" s="162"/>
      <c r="P430" s="162"/>
      <c r="Q430" s="162"/>
      <c r="R430" s="165"/>
      <c r="T430" s="166"/>
      <c r="U430" s="162"/>
      <c r="V430" s="162"/>
      <c r="W430" s="162"/>
      <c r="X430" s="162"/>
      <c r="Y430" s="162"/>
      <c r="Z430" s="162"/>
      <c r="AA430" s="167"/>
      <c r="AT430" s="168" t="s">
        <v>185</v>
      </c>
      <c r="AU430" s="168" t="s">
        <v>93</v>
      </c>
      <c r="AV430" s="10" t="s">
        <v>93</v>
      </c>
      <c r="AW430" s="10" t="s">
        <v>32</v>
      </c>
      <c r="AX430" s="10" t="s">
        <v>74</v>
      </c>
      <c r="AY430" s="168" t="s">
        <v>173</v>
      </c>
    </row>
    <row r="431" spans="2:51" s="12" customFormat="1" ht="22.5" customHeight="1">
      <c r="B431" s="177"/>
      <c r="C431" s="178"/>
      <c r="D431" s="178"/>
      <c r="E431" s="179" t="s">
        <v>3</v>
      </c>
      <c r="F431" s="264" t="s">
        <v>495</v>
      </c>
      <c r="G431" s="265"/>
      <c r="H431" s="265"/>
      <c r="I431" s="265"/>
      <c r="J431" s="178"/>
      <c r="K431" s="180" t="s">
        <v>3</v>
      </c>
      <c r="L431" s="178"/>
      <c r="M431" s="178"/>
      <c r="N431" s="178"/>
      <c r="O431" s="178"/>
      <c r="P431" s="178"/>
      <c r="Q431" s="178"/>
      <c r="R431" s="181"/>
      <c r="T431" s="182"/>
      <c r="U431" s="178"/>
      <c r="V431" s="178"/>
      <c r="W431" s="178"/>
      <c r="X431" s="178"/>
      <c r="Y431" s="178"/>
      <c r="Z431" s="178"/>
      <c r="AA431" s="183"/>
      <c r="AT431" s="184" t="s">
        <v>185</v>
      </c>
      <c r="AU431" s="184" t="s">
        <v>93</v>
      </c>
      <c r="AV431" s="12" t="s">
        <v>81</v>
      </c>
      <c r="AW431" s="12" t="s">
        <v>32</v>
      </c>
      <c r="AX431" s="12" t="s">
        <v>74</v>
      </c>
      <c r="AY431" s="184" t="s">
        <v>173</v>
      </c>
    </row>
    <row r="432" spans="2:51" s="10" customFormat="1" ht="22.5" customHeight="1">
      <c r="B432" s="161"/>
      <c r="C432" s="162"/>
      <c r="D432" s="162"/>
      <c r="E432" s="163" t="s">
        <v>3</v>
      </c>
      <c r="F432" s="261" t="s">
        <v>496</v>
      </c>
      <c r="G432" s="260"/>
      <c r="H432" s="260"/>
      <c r="I432" s="260"/>
      <c r="J432" s="162"/>
      <c r="K432" s="164">
        <v>23.443</v>
      </c>
      <c r="L432" s="162"/>
      <c r="M432" s="162"/>
      <c r="N432" s="162"/>
      <c r="O432" s="162"/>
      <c r="P432" s="162"/>
      <c r="Q432" s="162"/>
      <c r="R432" s="165"/>
      <c r="T432" s="166"/>
      <c r="U432" s="162"/>
      <c r="V432" s="162"/>
      <c r="W432" s="162"/>
      <c r="X432" s="162"/>
      <c r="Y432" s="162"/>
      <c r="Z432" s="162"/>
      <c r="AA432" s="167"/>
      <c r="AT432" s="168" t="s">
        <v>185</v>
      </c>
      <c r="AU432" s="168" t="s">
        <v>93</v>
      </c>
      <c r="AV432" s="10" t="s">
        <v>93</v>
      </c>
      <c r="AW432" s="10" t="s">
        <v>32</v>
      </c>
      <c r="AX432" s="10" t="s">
        <v>74</v>
      </c>
      <c r="AY432" s="168" t="s">
        <v>173</v>
      </c>
    </row>
    <row r="433" spans="2:51" s="11" customFormat="1" ht="22.5" customHeight="1">
      <c r="B433" s="169"/>
      <c r="C433" s="170"/>
      <c r="D433" s="170"/>
      <c r="E433" s="171" t="s">
        <v>3</v>
      </c>
      <c r="F433" s="262" t="s">
        <v>187</v>
      </c>
      <c r="G433" s="263"/>
      <c r="H433" s="263"/>
      <c r="I433" s="263"/>
      <c r="J433" s="170"/>
      <c r="K433" s="172">
        <v>106.886</v>
      </c>
      <c r="L433" s="170"/>
      <c r="M433" s="170"/>
      <c r="N433" s="170"/>
      <c r="O433" s="170"/>
      <c r="P433" s="170"/>
      <c r="Q433" s="170"/>
      <c r="R433" s="173"/>
      <c r="T433" s="174"/>
      <c r="U433" s="170"/>
      <c r="V433" s="170"/>
      <c r="W433" s="170"/>
      <c r="X433" s="170"/>
      <c r="Y433" s="170"/>
      <c r="Z433" s="170"/>
      <c r="AA433" s="175"/>
      <c r="AT433" s="176" t="s">
        <v>185</v>
      </c>
      <c r="AU433" s="176" t="s">
        <v>93</v>
      </c>
      <c r="AV433" s="11" t="s">
        <v>178</v>
      </c>
      <c r="AW433" s="11" t="s">
        <v>32</v>
      </c>
      <c r="AX433" s="11" t="s">
        <v>81</v>
      </c>
      <c r="AY433" s="176" t="s">
        <v>173</v>
      </c>
    </row>
    <row r="434" spans="2:65" s="1" customFormat="1" ht="82.5" customHeight="1">
      <c r="B434" s="125"/>
      <c r="C434" s="154" t="s">
        <v>497</v>
      </c>
      <c r="D434" s="154" t="s">
        <v>174</v>
      </c>
      <c r="E434" s="155" t="s">
        <v>498</v>
      </c>
      <c r="F434" s="255" t="s">
        <v>499</v>
      </c>
      <c r="G434" s="256"/>
      <c r="H434" s="256"/>
      <c r="I434" s="256"/>
      <c r="J434" s="156" t="s">
        <v>209</v>
      </c>
      <c r="K434" s="157">
        <v>668.137</v>
      </c>
      <c r="L434" s="257">
        <v>0</v>
      </c>
      <c r="M434" s="256"/>
      <c r="N434" s="258">
        <f>ROUND(L434*K434,2)</f>
        <v>0</v>
      </c>
      <c r="O434" s="256"/>
      <c r="P434" s="256"/>
      <c r="Q434" s="256"/>
      <c r="R434" s="127"/>
      <c r="T434" s="158" t="s">
        <v>3</v>
      </c>
      <c r="U434" s="42" t="s">
        <v>39</v>
      </c>
      <c r="V434" s="34"/>
      <c r="W434" s="159">
        <f>V434*K434</f>
        <v>0</v>
      </c>
      <c r="X434" s="159">
        <v>0.02301</v>
      </c>
      <c r="Y434" s="159">
        <f>X434*K434</f>
        <v>15.373832369999999</v>
      </c>
      <c r="Z434" s="159">
        <v>0</v>
      </c>
      <c r="AA434" s="160">
        <f>Z434*K434</f>
        <v>0</v>
      </c>
      <c r="AR434" s="16" t="s">
        <v>178</v>
      </c>
      <c r="AT434" s="16" t="s">
        <v>174</v>
      </c>
      <c r="AU434" s="16" t="s">
        <v>93</v>
      </c>
      <c r="AY434" s="16" t="s">
        <v>173</v>
      </c>
      <c r="BE434" s="100">
        <f>IF(U434="základní",N434,0)</f>
        <v>0</v>
      </c>
      <c r="BF434" s="100">
        <f>IF(U434="snížená",N434,0)</f>
        <v>0</v>
      </c>
      <c r="BG434" s="100">
        <f>IF(U434="zákl. přenesená",N434,0)</f>
        <v>0</v>
      </c>
      <c r="BH434" s="100">
        <f>IF(U434="sníž. přenesená",N434,0)</f>
        <v>0</v>
      </c>
      <c r="BI434" s="100">
        <f>IF(U434="nulová",N434,0)</f>
        <v>0</v>
      </c>
      <c r="BJ434" s="16" t="s">
        <v>81</v>
      </c>
      <c r="BK434" s="100">
        <f>ROUND(L434*K434,2)</f>
        <v>0</v>
      </c>
      <c r="BL434" s="16" t="s">
        <v>178</v>
      </c>
      <c r="BM434" s="16" t="s">
        <v>500</v>
      </c>
    </row>
    <row r="435" spans="2:51" s="10" customFormat="1" ht="22.5" customHeight="1">
      <c r="B435" s="161"/>
      <c r="C435" s="162"/>
      <c r="D435" s="162"/>
      <c r="E435" s="163" t="s">
        <v>3</v>
      </c>
      <c r="F435" s="259" t="s">
        <v>501</v>
      </c>
      <c r="G435" s="260"/>
      <c r="H435" s="260"/>
      <c r="I435" s="260"/>
      <c r="J435" s="162"/>
      <c r="K435" s="164">
        <v>116.8</v>
      </c>
      <c r="L435" s="162"/>
      <c r="M435" s="162"/>
      <c r="N435" s="162"/>
      <c r="O435" s="162"/>
      <c r="P435" s="162"/>
      <c r="Q435" s="162"/>
      <c r="R435" s="165"/>
      <c r="T435" s="166"/>
      <c r="U435" s="162"/>
      <c r="V435" s="162"/>
      <c r="W435" s="162"/>
      <c r="X435" s="162"/>
      <c r="Y435" s="162"/>
      <c r="Z435" s="162"/>
      <c r="AA435" s="167"/>
      <c r="AT435" s="168" t="s">
        <v>185</v>
      </c>
      <c r="AU435" s="168" t="s">
        <v>93</v>
      </c>
      <c r="AV435" s="10" t="s">
        <v>93</v>
      </c>
      <c r="AW435" s="10" t="s">
        <v>32</v>
      </c>
      <c r="AX435" s="10" t="s">
        <v>74</v>
      </c>
      <c r="AY435" s="168" t="s">
        <v>173</v>
      </c>
    </row>
    <row r="436" spans="2:51" s="10" customFormat="1" ht="22.5" customHeight="1">
      <c r="B436" s="161"/>
      <c r="C436" s="162"/>
      <c r="D436" s="162"/>
      <c r="E436" s="163" t="s">
        <v>3</v>
      </c>
      <c r="F436" s="261" t="s">
        <v>502</v>
      </c>
      <c r="G436" s="260"/>
      <c r="H436" s="260"/>
      <c r="I436" s="260"/>
      <c r="J436" s="162"/>
      <c r="K436" s="164">
        <v>42.925</v>
      </c>
      <c r="L436" s="162"/>
      <c r="M436" s="162"/>
      <c r="N436" s="162"/>
      <c r="O436" s="162"/>
      <c r="P436" s="162"/>
      <c r="Q436" s="162"/>
      <c r="R436" s="165"/>
      <c r="T436" s="166"/>
      <c r="U436" s="162"/>
      <c r="V436" s="162"/>
      <c r="W436" s="162"/>
      <c r="X436" s="162"/>
      <c r="Y436" s="162"/>
      <c r="Z436" s="162"/>
      <c r="AA436" s="167"/>
      <c r="AT436" s="168" t="s">
        <v>185</v>
      </c>
      <c r="AU436" s="168" t="s">
        <v>93</v>
      </c>
      <c r="AV436" s="10" t="s">
        <v>93</v>
      </c>
      <c r="AW436" s="10" t="s">
        <v>32</v>
      </c>
      <c r="AX436" s="10" t="s">
        <v>74</v>
      </c>
      <c r="AY436" s="168" t="s">
        <v>173</v>
      </c>
    </row>
    <row r="437" spans="2:51" s="10" customFormat="1" ht="22.5" customHeight="1">
      <c r="B437" s="161"/>
      <c r="C437" s="162"/>
      <c r="D437" s="162"/>
      <c r="E437" s="163" t="s">
        <v>3</v>
      </c>
      <c r="F437" s="261" t="s">
        <v>503</v>
      </c>
      <c r="G437" s="260"/>
      <c r="H437" s="260"/>
      <c r="I437" s="260"/>
      <c r="J437" s="162"/>
      <c r="K437" s="164">
        <v>96.75</v>
      </c>
      <c r="L437" s="162"/>
      <c r="M437" s="162"/>
      <c r="N437" s="162"/>
      <c r="O437" s="162"/>
      <c r="P437" s="162"/>
      <c r="Q437" s="162"/>
      <c r="R437" s="165"/>
      <c r="T437" s="166"/>
      <c r="U437" s="162"/>
      <c r="V437" s="162"/>
      <c r="W437" s="162"/>
      <c r="X437" s="162"/>
      <c r="Y437" s="162"/>
      <c r="Z437" s="162"/>
      <c r="AA437" s="167"/>
      <c r="AT437" s="168" t="s">
        <v>185</v>
      </c>
      <c r="AU437" s="168" t="s">
        <v>93</v>
      </c>
      <c r="AV437" s="10" t="s">
        <v>93</v>
      </c>
      <c r="AW437" s="10" t="s">
        <v>32</v>
      </c>
      <c r="AX437" s="10" t="s">
        <v>74</v>
      </c>
      <c r="AY437" s="168" t="s">
        <v>173</v>
      </c>
    </row>
    <row r="438" spans="2:51" s="10" customFormat="1" ht="22.5" customHeight="1">
      <c r="B438" s="161"/>
      <c r="C438" s="162"/>
      <c r="D438" s="162"/>
      <c r="E438" s="163" t="s">
        <v>3</v>
      </c>
      <c r="F438" s="261" t="s">
        <v>504</v>
      </c>
      <c r="G438" s="260"/>
      <c r="H438" s="260"/>
      <c r="I438" s="260"/>
      <c r="J438" s="162"/>
      <c r="K438" s="164">
        <v>191.231</v>
      </c>
      <c r="L438" s="162"/>
      <c r="M438" s="162"/>
      <c r="N438" s="162"/>
      <c r="O438" s="162"/>
      <c r="P438" s="162"/>
      <c r="Q438" s="162"/>
      <c r="R438" s="165"/>
      <c r="T438" s="166"/>
      <c r="U438" s="162"/>
      <c r="V438" s="162"/>
      <c r="W438" s="162"/>
      <c r="X438" s="162"/>
      <c r="Y438" s="162"/>
      <c r="Z438" s="162"/>
      <c r="AA438" s="167"/>
      <c r="AT438" s="168" t="s">
        <v>185</v>
      </c>
      <c r="AU438" s="168" t="s">
        <v>93</v>
      </c>
      <c r="AV438" s="10" t="s">
        <v>93</v>
      </c>
      <c r="AW438" s="10" t="s">
        <v>32</v>
      </c>
      <c r="AX438" s="10" t="s">
        <v>74</v>
      </c>
      <c r="AY438" s="168" t="s">
        <v>173</v>
      </c>
    </row>
    <row r="439" spans="2:51" s="10" customFormat="1" ht="22.5" customHeight="1">
      <c r="B439" s="161"/>
      <c r="C439" s="162"/>
      <c r="D439" s="162"/>
      <c r="E439" s="163" t="s">
        <v>3</v>
      </c>
      <c r="F439" s="261" t="s">
        <v>505</v>
      </c>
      <c r="G439" s="260"/>
      <c r="H439" s="260"/>
      <c r="I439" s="260"/>
      <c r="J439" s="162"/>
      <c r="K439" s="164">
        <v>129</v>
      </c>
      <c r="L439" s="162"/>
      <c r="M439" s="162"/>
      <c r="N439" s="162"/>
      <c r="O439" s="162"/>
      <c r="P439" s="162"/>
      <c r="Q439" s="162"/>
      <c r="R439" s="165"/>
      <c r="T439" s="166"/>
      <c r="U439" s="162"/>
      <c r="V439" s="162"/>
      <c r="W439" s="162"/>
      <c r="X439" s="162"/>
      <c r="Y439" s="162"/>
      <c r="Z439" s="162"/>
      <c r="AA439" s="167"/>
      <c r="AT439" s="168" t="s">
        <v>185</v>
      </c>
      <c r="AU439" s="168" t="s">
        <v>93</v>
      </c>
      <c r="AV439" s="10" t="s">
        <v>93</v>
      </c>
      <c r="AW439" s="10" t="s">
        <v>32</v>
      </c>
      <c r="AX439" s="10" t="s">
        <v>74</v>
      </c>
      <c r="AY439" s="168" t="s">
        <v>173</v>
      </c>
    </row>
    <row r="440" spans="2:51" s="10" customFormat="1" ht="22.5" customHeight="1">
      <c r="B440" s="161"/>
      <c r="C440" s="162"/>
      <c r="D440" s="162"/>
      <c r="E440" s="163" t="s">
        <v>3</v>
      </c>
      <c r="F440" s="261" t="s">
        <v>253</v>
      </c>
      <c r="G440" s="260"/>
      <c r="H440" s="260"/>
      <c r="I440" s="260"/>
      <c r="J440" s="162"/>
      <c r="K440" s="164">
        <v>-102.6</v>
      </c>
      <c r="L440" s="162"/>
      <c r="M440" s="162"/>
      <c r="N440" s="162"/>
      <c r="O440" s="162"/>
      <c r="P440" s="162"/>
      <c r="Q440" s="162"/>
      <c r="R440" s="165"/>
      <c r="T440" s="166"/>
      <c r="U440" s="162"/>
      <c r="V440" s="162"/>
      <c r="W440" s="162"/>
      <c r="X440" s="162"/>
      <c r="Y440" s="162"/>
      <c r="Z440" s="162"/>
      <c r="AA440" s="167"/>
      <c r="AT440" s="168" t="s">
        <v>185</v>
      </c>
      <c r="AU440" s="168" t="s">
        <v>93</v>
      </c>
      <c r="AV440" s="10" t="s">
        <v>93</v>
      </c>
      <c r="AW440" s="10" t="s">
        <v>32</v>
      </c>
      <c r="AX440" s="10" t="s">
        <v>74</v>
      </c>
      <c r="AY440" s="168" t="s">
        <v>173</v>
      </c>
    </row>
    <row r="441" spans="2:51" s="10" customFormat="1" ht="22.5" customHeight="1">
      <c r="B441" s="161"/>
      <c r="C441" s="162"/>
      <c r="D441" s="162"/>
      <c r="E441" s="163" t="s">
        <v>3</v>
      </c>
      <c r="F441" s="261" t="s">
        <v>506</v>
      </c>
      <c r="G441" s="260"/>
      <c r="H441" s="260"/>
      <c r="I441" s="260"/>
      <c r="J441" s="162"/>
      <c r="K441" s="164">
        <v>110.588</v>
      </c>
      <c r="L441" s="162"/>
      <c r="M441" s="162"/>
      <c r="N441" s="162"/>
      <c r="O441" s="162"/>
      <c r="P441" s="162"/>
      <c r="Q441" s="162"/>
      <c r="R441" s="165"/>
      <c r="T441" s="166"/>
      <c r="U441" s="162"/>
      <c r="V441" s="162"/>
      <c r="W441" s="162"/>
      <c r="X441" s="162"/>
      <c r="Y441" s="162"/>
      <c r="Z441" s="162"/>
      <c r="AA441" s="167"/>
      <c r="AT441" s="168" t="s">
        <v>185</v>
      </c>
      <c r="AU441" s="168" t="s">
        <v>93</v>
      </c>
      <c r="AV441" s="10" t="s">
        <v>93</v>
      </c>
      <c r="AW441" s="10" t="s">
        <v>32</v>
      </c>
      <c r="AX441" s="10" t="s">
        <v>74</v>
      </c>
      <c r="AY441" s="168" t="s">
        <v>173</v>
      </c>
    </row>
    <row r="442" spans="2:51" s="10" customFormat="1" ht="22.5" customHeight="1">
      <c r="B442" s="161"/>
      <c r="C442" s="162"/>
      <c r="D442" s="162"/>
      <c r="E442" s="163" t="s">
        <v>3</v>
      </c>
      <c r="F442" s="261" t="s">
        <v>492</v>
      </c>
      <c r="G442" s="260"/>
      <c r="H442" s="260"/>
      <c r="I442" s="260"/>
      <c r="J442" s="162"/>
      <c r="K442" s="164">
        <v>16</v>
      </c>
      <c r="L442" s="162"/>
      <c r="M442" s="162"/>
      <c r="N442" s="162"/>
      <c r="O442" s="162"/>
      <c r="P442" s="162"/>
      <c r="Q442" s="162"/>
      <c r="R442" s="165"/>
      <c r="T442" s="166"/>
      <c r="U442" s="162"/>
      <c r="V442" s="162"/>
      <c r="W442" s="162"/>
      <c r="X442" s="162"/>
      <c r="Y442" s="162"/>
      <c r="Z442" s="162"/>
      <c r="AA442" s="167"/>
      <c r="AT442" s="168" t="s">
        <v>185</v>
      </c>
      <c r="AU442" s="168" t="s">
        <v>93</v>
      </c>
      <c r="AV442" s="10" t="s">
        <v>93</v>
      </c>
      <c r="AW442" s="10" t="s">
        <v>32</v>
      </c>
      <c r="AX442" s="10" t="s">
        <v>74</v>
      </c>
      <c r="AY442" s="168" t="s">
        <v>173</v>
      </c>
    </row>
    <row r="443" spans="2:51" s="10" customFormat="1" ht="22.5" customHeight="1">
      <c r="B443" s="161"/>
      <c r="C443" s="162"/>
      <c r="D443" s="162"/>
      <c r="E443" s="163" t="s">
        <v>3</v>
      </c>
      <c r="F443" s="261" t="s">
        <v>493</v>
      </c>
      <c r="G443" s="260"/>
      <c r="H443" s="260"/>
      <c r="I443" s="260"/>
      <c r="J443" s="162"/>
      <c r="K443" s="164">
        <v>52.075</v>
      </c>
      <c r="L443" s="162"/>
      <c r="M443" s="162"/>
      <c r="N443" s="162"/>
      <c r="O443" s="162"/>
      <c r="P443" s="162"/>
      <c r="Q443" s="162"/>
      <c r="R443" s="165"/>
      <c r="T443" s="166"/>
      <c r="U443" s="162"/>
      <c r="V443" s="162"/>
      <c r="W443" s="162"/>
      <c r="X443" s="162"/>
      <c r="Y443" s="162"/>
      <c r="Z443" s="162"/>
      <c r="AA443" s="167"/>
      <c r="AT443" s="168" t="s">
        <v>185</v>
      </c>
      <c r="AU443" s="168" t="s">
        <v>93</v>
      </c>
      <c r="AV443" s="10" t="s">
        <v>93</v>
      </c>
      <c r="AW443" s="10" t="s">
        <v>32</v>
      </c>
      <c r="AX443" s="10" t="s">
        <v>74</v>
      </c>
      <c r="AY443" s="168" t="s">
        <v>173</v>
      </c>
    </row>
    <row r="444" spans="2:51" s="10" customFormat="1" ht="22.5" customHeight="1">
      <c r="B444" s="161"/>
      <c r="C444" s="162"/>
      <c r="D444" s="162"/>
      <c r="E444" s="163" t="s">
        <v>3</v>
      </c>
      <c r="F444" s="261" t="s">
        <v>494</v>
      </c>
      <c r="G444" s="260"/>
      <c r="H444" s="260"/>
      <c r="I444" s="260"/>
      <c r="J444" s="162"/>
      <c r="K444" s="164">
        <v>15.368</v>
      </c>
      <c r="L444" s="162"/>
      <c r="M444" s="162"/>
      <c r="N444" s="162"/>
      <c r="O444" s="162"/>
      <c r="P444" s="162"/>
      <c r="Q444" s="162"/>
      <c r="R444" s="165"/>
      <c r="T444" s="166"/>
      <c r="U444" s="162"/>
      <c r="V444" s="162"/>
      <c r="W444" s="162"/>
      <c r="X444" s="162"/>
      <c r="Y444" s="162"/>
      <c r="Z444" s="162"/>
      <c r="AA444" s="167"/>
      <c r="AT444" s="168" t="s">
        <v>185</v>
      </c>
      <c r="AU444" s="168" t="s">
        <v>93</v>
      </c>
      <c r="AV444" s="10" t="s">
        <v>93</v>
      </c>
      <c r="AW444" s="10" t="s">
        <v>32</v>
      </c>
      <c r="AX444" s="10" t="s">
        <v>74</v>
      </c>
      <c r="AY444" s="168" t="s">
        <v>173</v>
      </c>
    </row>
    <row r="445" spans="2:51" s="11" customFormat="1" ht="22.5" customHeight="1">
      <c r="B445" s="169"/>
      <c r="C445" s="170"/>
      <c r="D445" s="170"/>
      <c r="E445" s="171" t="s">
        <v>3</v>
      </c>
      <c r="F445" s="262" t="s">
        <v>187</v>
      </c>
      <c r="G445" s="263"/>
      <c r="H445" s="263"/>
      <c r="I445" s="263"/>
      <c r="J445" s="170"/>
      <c r="K445" s="172">
        <v>668.137</v>
      </c>
      <c r="L445" s="170"/>
      <c r="M445" s="170"/>
      <c r="N445" s="170"/>
      <c r="O445" s="170"/>
      <c r="P445" s="170"/>
      <c r="Q445" s="170"/>
      <c r="R445" s="173"/>
      <c r="T445" s="174"/>
      <c r="U445" s="170"/>
      <c r="V445" s="170"/>
      <c r="W445" s="170"/>
      <c r="X445" s="170"/>
      <c r="Y445" s="170"/>
      <c r="Z445" s="170"/>
      <c r="AA445" s="175"/>
      <c r="AT445" s="176" t="s">
        <v>185</v>
      </c>
      <c r="AU445" s="176" t="s">
        <v>93</v>
      </c>
      <c r="AV445" s="11" t="s">
        <v>178</v>
      </c>
      <c r="AW445" s="11" t="s">
        <v>32</v>
      </c>
      <c r="AX445" s="11" t="s">
        <v>81</v>
      </c>
      <c r="AY445" s="176" t="s">
        <v>173</v>
      </c>
    </row>
    <row r="446" spans="2:65" s="1" customFormat="1" ht="57" customHeight="1">
      <c r="B446" s="125"/>
      <c r="C446" s="154" t="s">
        <v>507</v>
      </c>
      <c r="D446" s="154" t="s">
        <v>174</v>
      </c>
      <c r="E446" s="155" t="s">
        <v>508</v>
      </c>
      <c r="F446" s="255" t="s">
        <v>509</v>
      </c>
      <c r="G446" s="256"/>
      <c r="H446" s="256"/>
      <c r="I446" s="256"/>
      <c r="J446" s="156" t="s">
        <v>209</v>
      </c>
      <c r="K446" s="157">
        <v>22.499</v>
      </c>
      <c r="L446" s="257">
        <v>0</v>
      </c>
      <c r="M446" s="256"/>
      <c r="N446" s="258">
        <f>ROUND(L446*K446,2)</f>
        <v>0</v>
      </c>
      <c r="O446" s="256"/>
      <c r="P446" s="256"/>
      <c r="Q446" s="256"/>
      <c r="R446" s="127"/>
      <c r="T446" s="158" t="s">
        <v>3</v>
      </c>
      <c r="U446" s="42" t="s">
        <v>39</v>
      </c>
      <c r="V446" s="34"/>
      <c r="W446" s="159">
        <f>V446*K446</f>
        <v>0</v>
      </c>
      <c r="X446" s="159">
        <v>2.25634</v>
      </c>
      <c r="Y446" s="159">
        <f>X446*K446</f>
        <v>50.765393659999994</v>
      </c>
      <c r="Z446" s="159">
        <v>0</v>
      </c>
      <c r="AA446" s="160">
        <f>Z446*K446</f>
        <v>0</v>
      </c>
      <c r="AR446" s="16" t="s">
        <v>178</v>
      </c>
      <c r="AT446" s="16" t="s">
        <v>174</v>
      </c>
      <c r="AU446" s="16" t="s">
        <v>93</v>
      </c>
      <c r="AY446" s="16" t="s">
        <v>173</v>
      </c>
      <c r="BE446" s="100">
        <f>IF(U446="základní",N446,0)</f>
        <v>0</v>
      </c>
      <c r="BF446" s="100">
        <f>IF(U446="snížená",N446,0)</f>
        <v>0</v>
      </c>
      <c r="BG446" s="100">
        <f>IF(U446="zákl. přenesená",N446,0)</f>
        <v>0</v>
      </c>
      <c r="BH446" s="100">
        <f>IF(U446="sníž. přenesená",N446,0)</f>
        <v>0</v>
      </c>
      <c r="BI446" s="100">
        <f>IF(U446="nulová",N446,0)</f>
        <v>0</v>
      </c>
      <c r="BJ446" s="16" t="s">
        <v>81</v>
      </c>
      <c r="BK446" s="100">
        <f>ROUND(L446*K446,2)</f>
        <v>0</v>
      </c>
      <c r="BL446" s="16" t="s">
        <v>178</v>
      </c>
      <c r="BM446" s="16" t="s">
        <v>510</v>
      </c>
    </row>
    <row r="447" spans="2:51" s="10" customFormat="1" ht="44.25" customHeight="1">
      <c r="B447" s="161"/>
      <c r="C447" s="162"/>
      <c r="D447" s="162"/>
      <c r="E447" s="163" t="s">
        <v>3</v>
      </c>
      <c r="F447" s="259" t="s">
        <v>511</v>
      </c>
      <c r="G447" s="260"/>
      <c r="H447" s="260"/>
      <c r="I447" s="260"/>
      <c r="J447" s="162"/>
      <c r="K447" s="164">
        <v>10.336</v>
      </c>
      <c r="L447" s="162"/>
      <c r="M447" s="162"/>
      <c r="N447" s="162"/>
      <c r="O447" s="162"/>
      <c r="P447" s="162"/>
      <c r="Q447" s="162"/>
      <c r="R447" s="165"/>
      <c r="T447" s="166"/>
      <c r="U447" s="162"/>
      <c r="V447" s="162"/>
      <c r="W447" s="162"/>
      <c r="X447" s="162"/>
      <c r="Y447" s="162"/>
      <c r="Z447" s="162"/>
      <c r="AA447" s="167"/>
      <c r="AT447" s="168" t="s">
        <v>185</v>
      </c>
      <c r="AU447" s="168" t="s">
        <v>93</v>
      </c>
      <c r="AV447" s="10" t="s">
        <v>93</v>
      </c>
      <c r="AW447" s="10" t="s">
        <v>32</v>
      </c>
      <c r="AX447" s="10" t="s">
        <v>74</v>
      </c>
      <c r="AY447" s="168" t="s">
        <v>173</v>
      </c>
    </row>
    <row r="448" spans="2:51" s="10" customFormat="1" ht="44.25" customHeight="1">
      <c r="B448" s="161"/>
      <c r="C448" s="162"/>
      <c r="D448" s="162"/>
      <c r="E448" s="163" t="s">
        <v>3</v>
      </c>
      <c r="F448" s="261" t="s">
        <v>512</v>
      </c>
      <c r="G448" s="260"/>
      <c r="H448" s="260"/>
      <c r="I448" s="260"/>
      <c r="J448" s="162"/>
      <c r="K448" s="164">
        <v>12.163</v>
      </c>
      <c r="L448" s="162"/>
      <c r="M448" s="162"/>
      <c r="N448" s="162"/>
      <c r="O448" s="162"/>
      <c r="P448" s="162"/>
      <c r="Q448" s="162"/>
      <c r="R448" s="165"/>
      <c r="T448" s="166"/>
      <c r="U448" s="162"/>
      <c r="V448" s="162"/>
      <c r="W448" s="162"/>
      <c r="X448" s="162"/>
      <c r="Y448" s="162"/>
      <c r="Z448" s="162"/>
      <c r="AA448" s="167"/>
      <c r="AT448" s="168" t="s">
        <v>185</v>
      </c>
      <c r="AU448" s="168" t="s">
        <v>93</v>
      </c>
      <c r="AV448" s="10" t="s">
        <v>93</v>
      </c>
      <c r="AW448" s="10" t="s">
        <v>32</v>
      </c>
      <c r="AX448" s="10" t="s">
        <v>74</v>
      </c>
      <c r="AY448" s="168" t="s">
        <v>173</v>
      </c>
    </row>
    <row r="449" spans="2:51" s="11" customFormat="1" ht="22.5" customHeight="1">
      <c r="B449" s="169"/>
      <c r="C449" s="170"/>
      <c r="D449" s="170"/>
      <c r="E449" s="171" t="s">
        <v>3</v>
      </c>
      <c r="F449" s="262" t="s">
        <v>187</v>
      </c>
      <c r="G449" s="263"/>
      <c r="H449" s="263"/>
      <c r="I449" s="263"/>
      <c r="J449" s="170"/>
      <c r="K449" s="172">
        <v>22.499</v>
      </c>
      <c r="L449" s="170"/>
      <c r="M449" s="170"/>
      <c r="N449" s="170"/>
      <c r="O449" s="170"/>
      <c r="P449" s="170"/>
      <c r="Q449" s="170"/>
      <c r="R449" s="173"/>
      <c r="T449" s="174"/>
      <c r="U449" s="170"/>
      <c r="V449" s="170"/>
      <c r="W449" s="170"/>
      <c r="X449" s="170"/>
      <c r="Y449" s="170"/>
      <c r="Z449" s="170"/>
      <c r="AA449" s="175"/>
      <c r="AT449" s="176" t="s">
        <v>185</v>
      </c>
      <c r="AU449" s="176" t="s">
        <v>93</v>
      </c>
      <c r="AV449" s="11" t="s">
        <v>178</v>
      </c>
      <c r="AW449" s="11" t="s">
        <v>32</v>
      </c>
      <c r="AX449" s="11" t="s">
        <v>81</v>
      </c>
      <c r="AY449" s="176" t="s">
        <v>173</v>
      </c>
    </row>
    <row r="450" spans="2:65" s="1" customFormat="1" ht="57" customHeight="1">
      <c r="B450" s="125"/>
      <c r="C450" s="154" t="s">
        <v>513</v>
      </c>
      <c r="D450" s="154" t="s">
        <v>174</v>
      </c>
      <c r="E450" s="155" t="s">
        <v>514</v>
      </c>
      <c r="F450" s="255" t="s">
        <v>515</v>
      </c>
      <c r="G450" s="256"/>
      <c r="H450" s="256"/>
      <c r="I450" s="256"/>
      <c r="J450" s="156" t="s">
        <v>209</v>
      </c>
      <c r="K450" s="157">
        <v>45.755</v>
      </c>
      <c r="L450" s="257">
        <v>0</v>
      </c>
      <c r="M450" s="256"/>
      <c r="N450" s="258">
        <f>ROUND(L450*K450,2)</f>
        <v>0</v>
      </c>
      <c r="O450" s="256"/>
      <c r="P450" s="256"/>
      <c r="Q450" s="256"/>
      <c r="R450" s="127"/>
      <c r="T450" s="158" t="s">
        <v>3</v>
      </c>
      <c r="U450" s="42" t="s">
        <v>39</v>
      </c>
      <c r="V450" s="34"/>
      <c r="W450" s="159">
        <f>V450*K450</f>
        <v>0</v>
      </c>
      <c r="X450" s="159">
        <v>2.25634</v>
      </c>
      <c r="Y450" s="159">
        <f>X450*K450</f>
        <v>103.2388367</v>
      </c>
      <c r="Z450" s="159">
        <v>0</v>
      </c>
      <c r="AA450" s="160">
        <f>Z450*K450</f>
        <v>0</v>
      </c>
      <c r="AR450" s="16" t="s">
        <v>178</v>
      </c>
      <c r="AT450" s="16" t="s">
        <v>174</v>
      </c>
      <c r="AU450" s="16" t="s">
        <v>93</v>
      </c>
      <c r="AY450" s="16" t="s">
        <v>173</v>
      </c>
      <c r="BE450" s="100">
        <f>IF(U450="základní",N450,0)</f>
        <v>0</v>
      </c>
      <c r="BF450" s="100">
        <f>IF(U450="snížená",N450,0)</f>
        <v>0</v>
      </c>
      <c r="BG450" s="100">
        <f>IF(U450="zákl. přenesená",N450,0)</f>
        <v>0</v>
      </c>
      <c r="BH450" s="100">
        <f>IF(U450="sníž. přenesená",N450,0)</f>
        <v>0</v>
      </c>
      <c r="BI450" s="100">
        <f>IF(U450="nulová",N450,0)</f>
        <v>0</v>
      </c>
      <c r="BJ450" s="16" t="s">
        <v>81</v>
      </c>
      <c r="BK450" s="100">
        <f>ROUND(L450*K450,2)</f>
        <v>0</v>
      </c>
      <c r="BL450" s="16" t="s">
        <v>178</v>
      </c>
      <c r="BM450" s="16" t="s">
        <v>516</v>
      </c>
    </row>
    <row r="451" spans="2:51" s="10" customFormat="1" ht="57" customHeight="1">
      <c r="B451" s="161"/>
      <c r="C451" s="162"/>
      <c r="D451" s="162"/>
      <c r="E451" s="163" t="s">
        <v>3</v>
      </c>
      <c r="F451" s="259" t="s">
        <v>517</v>
      </c>
      <c r="G451" s="260"/>
      <c r="H451" s="260"/>
      <c r="I451" s="260"/>
      <c r="J451" s="162"/>
      <c r="K451" s="164">
        <v>32.045</v>
      </c>
      <c r="L451" s="162"/>
      <c r="M451" s="162"/>
      <c r="N451" s="162"/>
      <c r="O451" s="162"/>
      <c r="P451" s="162"/>
      <c r="Q451" s="162"/>
      <c r="R451" s="165"/>
      <c r="T451" s="166"/>
      <c r="U451" s="162"/>
      <c r="V451" s="162"/>
      <c r="W451" s="162"/>
      <c r="X451" s="162"/>
      <c r="Y451" s="162"/>
      <c r="Z451" s="162"/>
      <c r="AA451" s="167"/>
      <c r="AT451" s="168" t="s">
        <v>185</v>
      </c>
      <c r="AU451" s="168" t="s">
        <v>93</v>
      </c>
      <c r="AV451" s="10" t="s">
        <v>93</v>
      </c>
      <c r="AW451" s="10" t="s">
        <v>32</v>
      </c>
      <c r="AX451" s="10" t="s">
        <v>74</v>
      </c>
      <c r="AY451" s="168" t="s">
        <v>173</v>
      </c>
    </row>
    <row r="452" spans="2:51" s="10" customFormat="1" ht="57" customHeight="1">
      <c r="B452" s="161"/>
      <c r="C452" s="162"/>
      <c r="D452" s="162"/>
      <c r="E452" s="163" t="s">
        <v>3</v>
      </c>
      <c r="F452" s="261" t="s">
        <v>518</v>
      </c>
      <c r="G452" s="260"/>
      <c r="H452" s="260"/>
      <c r="I452" s="260"/>
      <c r="J452" s="162"/>
      <c r="K452" s="164">
        <v>13.71</v>
      </c>
      <c r="L452" s="162"/>
      <c r="M452" s="162"/>
      <c r="N452" s="162"/>
      <c r="O452" s="162"/>
      <c r="P452" s="162"/>
      <c r="Q452" s="162"/>
      <c r="R452" s="165"/>
      <c r="T452" s="166"/>
      <c r="U452" s="162"/>
      <c r="V452" s="162"/>
      <c r="W452" s="162"/>
      <c r="X452" s="162"/>
      <c r="Y452" s="162"/>
      <c r="Z452" s="162"/>
      <c r="AA452" s="167"/>
      <c r="AT452" s="168" t="s">
        <v>185</v>
      </c>
      <c r="AU452" s="168" t="s">
        <v>93</v>
      </c>
      <c r="AV452" s="10" t="s">
        <v>93</v>
      </c>
      <c r="AW452" s="10" t="s">
        <v>32</v>
      </c>
      <c r="AX452" s="10" t="s">
        <v>74</v>
      </c>
      <c r="AY452" s="168" t="s">
        <v>173</v>
      </c>
    </row>
    <row r="453" spans="2:51" s="11" customFormat="1" ht="22.5" customHeight="1">
      <c r="B453" s="169"/>
      <c r="C453" s="170"/>
      <c r="D453" s="170"/>
      <c r="E453" s="171" t="s">
        <v>3</v>
      </c>
      <c r="F453" s="262" t="s">
        <v>187</v>
      </c>
      <c r="G453" s="263"/>
      <c r="H453" s="263"/>
      <c r="I453" s="263"/>
      <c r="J453" s="170"/>
      <c r="K453" s="172">
        <v>45.755</v>
      </c>
      <c r="L453" s="170"/>
      <c r="M453" s="170"/>
      <c r="N453" s="170"/>
      <c r="O453" s="170"/>
      <c r="P453" s="170"/>
      <c r="Q453" s="170"/>
      <c r="R453" s="173"/>
      <c r="T453" s="174"/>
      <c r="U453" s="170"/>
      <c r="V453" s="170"/>
      <c r="W453" s="170"/>
      <c r="X453" s="170"/>
      <c r="Y453" s="170"/>
      <c r="Z453" s="170"/>
      <c r="AA453" s="175"/>
      <c r="AT453" s="176" t="s">
        <v>185</v>
      </c>
      <c r="AU453" s="176" t="s">
        <v>93</v>
      </c>
      <c r="AV453" s="11" t="s">
        <v>178</v>
      </c>
      <c r="AW453" s="11" t="s">
        <v>32</v>
      </c>
      <c r="AX453" s="11" t="s">
        <v>81</v>
      </c>
      <c r="AY453" s="176" t="s">
        <v>173</v>
      </c>
    </row>
    <row r="454" spans="2:65" s="1" customFormat="1" ht="57" customHeight="1">
      <c r="B454" s="125"/>
      <c r="C454" s="154" t="s">
        <v>519</v>
      </c>
      <c r="D454" s="154" t="s">
        <v>174</v>
      </c>
      <c r="E454" s="155" t="s">
        <v>520</v>
      </c>
      <c r="F454" s="255" t="s">
        <v>521</v>
      </c>
      <c r="G454" s="256"/>
      <c r="H454" s="256"/>
      <c r="I454" s="256"/>
      <c r="J454" s="156" t="s">
        <v>209</v>
      </c>
      <c r="K454" s="157">
        <v>43.638</v>
      </c>
      <c r="L454" s="257">
        <v>0</v>
      </c>
      <c r="M454" s="256"/>
      <c r="N454" s="258">
        <f>ROUND(L454*K454,2)</f>
        <v>0</v>
      </c>
      <c r="O454" s="256"/>
      <c r="P454" s="256"/>
      <c r="Q454" s="256"/>
      <c r="R454" s="127"/>
      <c r="T454" s="158" t="s">
        <v>3</v>
      </c>
      <c r="U454" s="42" t="s">
        <v>39</v>
      </c>
      <c r="V454" s="34"/>
      <c r="W454" s="159">
        <f>V454*K454</f>
        <v>0</v>
      </c>
      <c r="X454" s="159">
        <v>2.25634</v>
      </c>
      <c r="Y454" s="159">
        <f>X454*K454</f>
        <v>98.46216491999999</v>
      </c>
      <c r="Z454" s="159">
        <v>0</v>
      </c>
      <c r="AA454" s="160">
        <f>Z454*K454</f>
        <v>0</v>
      </c>
      <c r="AR454" s="16" t="s">
        <v>178</v>
      </c>
      <c r="AT454" s="16" t="s">
        <v>174</v>
      </c>
      <c r="AU454" s="16" t="s">
        <v>93</v>
      </c>
      <c r="AY454" s="16" t="s">
        <v>173</v>
      </c>
      <c r="BE454" s="100">
        <f>IF(U454="základní",N454,0)</f>
        <v>0</v>
      </c>
      <c r="BF454" s="100">
        <f>IF(U454="snížená",N454,0)</f>
        <v>0</v>
      </c>
      <c r="BG454" s="100">
        <f>IF(U454="zákl. přenesená",N454,0)</f>
        <v>0</v>
      </c>
      <c r="BH454" s="100">
        <f>IF(U454="sníž. přenesená",N454,0)</f>
        <v>0</v>
      </c>
      <c r="BI454" s="100">
        <f>IF(U454="nulová",N454,0)</f>
        <v>0</v>
      </c>
      <c r="BJ454" s="16" t="s">
        <v>81</v>
      </c>
      <c r="BK454" s="100">
        <f>ROUND(L454*K454,2)</f>
        <v>0</v>
      </c>
      <c r="BL454" s="16" t="s">
        <v>178</v>
      </c>
      <c r="BM454" s="16" t="s">
        <v>522</v>
      </c>
    </row>
    <row r="455" spans="2:51" s="10" customFormat="1" ht="22.5" customHeight="1">
      <c r="B455" s="161"/>
      <c r="C455" s="162"/>
      <c r="D455" s="162"/>
      <c r="E455" s="163" t="s">
        <v>3</v>
      </c>
      <c r="F455" s="259" t="s">
        <v>523</v>
      </c>
      <c r="G455" s="260"/>
      <c r="H455" s="260"/>
      <c r="I455" s="260"/>
      <c r="J455" s="162"/>
      <c r="K455" s="164">
        <v>40.929</v>
      </c>
      <c r="L455" s="162"/>
      <c r="M455" s="162"/>
      <c r="N455" s="162"/>
      <c r="O455" s="162"/>
      <c r="P455" s="162"/>
      <c r="Q455" s="162"/>
      <c r="R455" s="165"/>
      <c r="T455" s="166"/>
      <c r="U455" s="162"/>
      <c r="V455" s="162"/>
      <c r="W455" s="162"/>
      <c r="X455" s="162"/>
      <c r="Y455" s="162"/>
      <c r="Z455" s="162"/>
      <c r="AA455" s="167"/>
      <c r="AT455" s="168" t="s">
        <v>185</v>
      </c>
      <c r="AU455" s="168" t="s">
        <v>93</v>
      </c>
      <c r="AV455" s="10" t="s">
        <v>93</v>
      </c>
      <c r="AW455" s="10" t="s">
        <v>32</v>
      </c>
      <c r="AX455" s="10" t="s">
        <v>74</v>
      </c>
      <c r="AY455" s="168" t="s">
        <v>173</v>
      </c>
    </row>
    <row r="456" spans="2:51" s="10" customFormat="1" ht="22.5" customHeight="1">
      <c r="B456" s="161"/>
      <c r="C456" s="162"/>
      <c r="D456" s="162"/>
      <c r="E456" s="163" t="s">
        <v>3</v>
      </c>
      <c r="F456" s="261" t="s">
        <v>524</v>
      </c>
      <c r="G456" s="260"/>
      <c r="H456" s="260"/>
      <c r="I456" s="260"/>
      <c r="J456" s="162"/>
      <c r="K456" s="164">
        <v>2.709</v>
      </c>
      <c r="L456" s="162"/>
      <c r="M456" s="162"/>
      <c r="N456" s="162"/>
      <c r="O456" s="162"/>
      <c r="P456" s="162"/>
      <c r="Q456" s="162"/>
      <c r="R456" s="165"/>
      <c r="T456" s="166"/>
      <c r="U456" s="162"/>
      <c r="V456" s="162"/>
      <c r="W456" s="162"/>
      <c r="X456" s="162"/>
      <c r="Y456" s="162"/>
      <c r="Z456" s="162"/>
      <c r="AA456" s="167"/>
      <c r="AT456" s="168" t="s">
        <v>185</v>
      </c>
      <c r="AU456" s="168" t="s">
        <v>93</v>
      </c>
      <c r="AV456" s="10" t="s">
        <v>93</v>
      </c>
      <c r="AW456" s="10" t="s">
        <v>32</v>
      </c>
      <c r="AX456" s="10" t="s">
        <v>74</v>
      </c>
      <c r="AY456" s="168" t="s">
        <v>173</v>
      </c>
    </row>
    <row r="457" spans="2:51" s="11" customFormat="1" ht="22.5" customHeight="1">
      <c r="B457" s="169"/>
      <c r="C457" s="170"/>
      <c r="D457" s="170"/>
      <c r="E457" s="171" t="s">
        <v>3</v>
      </c>
      <c r="F457" s="262" t="s">
        <v>187</v>
      </c>
      <c r="G457" s="263"/>
      <c r="H457" s="263"/>
      <c r="I457" s="263"/>
      <c r="J457" s="170"/>
      <c r="K457" s="172">
        <v>43.638</v>
      </c>
      <c r="L457" s="170"/>
      <c r="M457" s="170"/>
      <c r="N457" s="170"/>
      <c r="O457" s="170"/>
      <c r="P457" s="170"/>
      <c r="Q457" s="170"/>
      <c r="R457" s="173"/>
      <c r="T457" s="174"/>
      <c r="U457" s="170"/>
      <c r="V457" s="170"/>
      <c r="W457" s="170"/>
      <c r="X457" s="170"/>
      <c r="Y457" s="170"/>
      <c r="Z457" s="170"/>
      <c r="AA457" s="175"/>
      <c r="AT457" s="176" t="s">
        <v>185</v>
      </c>
      <c r="AU457" s="176" t="s">
        <v>93</v>
      </c>
      <c r="AV457" s="11" t="s">
        <v>178</v>
      </c>
      <c r="AW457" s="11" t="s">
        <v>32</v>
      </c>
      <c r="AX457" s="11" t="s">
        <v>81</v>
      </c>
      <c r="AY457" s="176" t="s">
        <v>173</v>
      </c>
    </row>
    <row r="458" spans="2:65" s="1" customFormat="1" ht="57" customHeight="1">
      <c r="B458" s="125"/>
      <c r="C458" s="154" t="s">
        <v>525</v>
      </c>
      <c r="D458" s="154" t="s">
        <v>174</v>
      </c>
      <c r="E458" s="155" t="s">
        <v>526</v>
      </c>
      <c r="F458" s="255" t="s">
        <v>527</v>
      </c>
      <c r="G458" s="256"/>
      <c r="H458" s="256"/>
      <c r="I458" s="256"/>
      <c r="J458" s="156" t="s">
        <v>209</v>
      </c>
      <c r="K458" s="157">
        <v>126.43</v>
      </c>
      <c r="L458" s="257">
        <v>0</v>
      </c>
      <c r="M458" s="256"/>
      <c r="N458" s="258">
        <f>ROUND(L458*K458,2)</f>
        <v>0</v>
      </c>
      <c r="O458" s="256"/>
      <c r="P458" s="256"/>
      <c r="Q458" s="256"/>
      <c r="R458" s="127"/>
      <c r="T458" s="158" t="s">
        <v>3</v>
      </c>
      <c r="U458" s="42" t="s">
        <v>39</v>
      </c>
      <c r="V458" s="34"/>
      <c r="W458" s="159">
        <f>V458*K458</f>
        <v>0</v>
      </c>
      <c r="X458" s="159">
        <v>0.0945</v>
      </c>
      <c r="Y458" s="159">
        <f>X458*K458</f>
        <v>11.947635</v>
      </c>
      <c r="Z458" s="159">
        <v>0</v>
      </c>
      <c r="AA458" s="160">
        <f>Z458*K458</f>
        <v>0</v>
      </c>
      <c r="AR458" s="16" t="s">
        <v>178</v>
      </c>
      <c r="AT458" s="16" t="s">
        <v>174</v>
      </c>
      <c r="AU458" s="16" t="s">
        <v>93</v>
      </c>
      <c r="AY458" s="16" t="s">
        <v>173</v>
      </c>
      <c r="BE458" s="100">
        <f>IF(U458="základní",N458,0)</f>
        <v>0</v>
      </c>
      <c r="BF458" s="100">
        <f>IF(U458="snížená",N458,0)</f>
        <v>0</v>
      </c>
      <c r="BG458" s="100">
        <f>IF(U458="zákl. přenesená",N458,0)</f>
        <v>0</v>
      </c>
      <c r="BH458" s="100">
        <f>IF(U458="sníž. přenesená",N458,0)</f>
        <v>0</v>
      </c>
      <c r="BI458" s="100">
        <f>IF(U458="nulová",N458,0)</f>
        <v>0</v>
      </c>
      <c r="BJ458" s="16" t="s">
        <v>81</v>
      </c>
      <c r="BK458" s="100">
        <f>ROUND(L458*K458,2)</f>
        <v>0</v>
      </c>
      <c r="BL458" s="16" t="s">
        <v>178</v>
      </c>
      <c r="BM458" s="16" t="s">
        <v>528</v>
      </c>
    </row>
    <row r="459" spans="2:51" s="12" customFormat="1" ht="22.5" customHeight="1">
      <c r="B459" s="177"/>
      <c r="C459" s="178"/>
      <c r="D459" s="178"/>
      <c r="E459" s="179" t="s">
        <v>3</v>
      </c>
      <c r="F459" s="266" t="s">
        <v>328</v>
      </c>
      <c r="G459" s="265"/>
      <c r="H459" s="265"/>
      <c r="I459" s="265"/>
      <c r="J459" s="178"/>
      <c r="K459" s="180" t="s">
        <v>3</v>
      </c>
      <c r="L459" s="178"/>
      <c r="M459" s="178"/>
      <c r="N459" s="178"/>
      <c r="O459" s="178"/>
      <c r="P459" s="178"/>
      <c r="Q459" s="178"/>
      <c r="R459" s="181"/>
      <c r="T459" s="182"/>
      <c r="U459" s="178"/>
      <c r="V459" s="178"/>
      <c r="W459" s="178"/>
      <c r="X459" s="178"/>
      <c r="Y459" s="178"/>
      <c r="Z459" s="178"/>
      <c r="AA459" s="183"/>
      <c r="AT459" s="184" t="s">
        <v>185</v>
      </c>
      <c r="AU459" s="184" t="s">
        <v>93</v>
      </c>
      <c r="AV459" s="12" t="s">
        <v>81</v>
      </c>
      <c r="AW459" s="12" t="s">
        <v>32</v>
      </c>
      <c r="AX459" s="12" t="s">
        <v>74</v>
      </c>
      <c r="AY459" s="184" t="s">
        <v>173</v>
      </c>
    </row>
    <row r="460" spans="2:51" s="10" customFormat="1" ht="22.5" customHeight="1">
      <c r="B460" s="161"/>
      <c r="C460" s="162"/>
      <c r="D460" s="162"/>
      <c r="E460" s="163" t="s">
        <v>3</v>
      </c>
      <c r="F460" s="261" t="s">
        <v>529</v>
      </c>
      <c r="G460" s="260"/>
      <c r="H460" s="260"/>
      <c r="I460" s="260"/>
      <c r="J460" s="162"/>
      <c r="K460" s="164">
        <v>66.7</v>
      </c>
      <c r="L460" s="162"/>
      <c r="M460" s="162"/>
      <c r="N460" s="162"/>
      <c r="O460" s="162"/>
      <c r="P460" s="162"/>
      <c r="Q460" s="162"/>
      <c r="R460" s="165"/>
      <c r="T460" s="166"/>
      <c r="U460" s="162"/>
      <c r="V460" s="162"/>
      <c r="W460" s="162"/>
      <c r="X460" s="162"/>
      <c r="Y460" s="162"/>
      <c r="Z460" s="162"/>
      <c r="AA460" s="167"/>
      <c r="AT460" s="168" t="s">
        <v>185</v>
      </c>
      <c r="AU460" s="168" t="s">
        <v>93</v>
      </c>
      <c r="AV460" s="10" t="s">
        <v>93</v>
      </c>
      <c r="AW460" s="10" t="s">
        <v>32</v>
      </c>
      <c r="AX460" s="10" t="s">
        <v>74</v>
      </c>
      <c r="AY460" s="168" t="s">
        <v>173</v>
      </c>
    </row>
    <row r="461" spans="2:51" s="10" customFormat="1" ht="22.5" customHeight="1">
      <c r="B461" s="161"/>
      <c r="C461" s="162"/>
      <c r="D461" s="162"/>
      <c r="E461" s="163" t="s">
        <v>3</v>
      </c>
      <c r="F461" s="261" t="s">
        <v>530</v>
      </c>
      <c r="G461" s="260"/>
      <c r="H461" s="260"/>
      <c r="I461" s="260"/>
      <c r="J461" s="162"/>
      <c r="K461" s="164">
        <v>59.73</v>
      </c>
      <c r="L461" s="162"/>
      <c r="M461" s="162"/>
      <c r="N461" s="162"/>
      <c r="O461" s="162"/>
      <c r="P461" s="162"/>
      <c r="Q461" s="162"/>
      <c r="R461" s="165"/>
      <c r="T461" s="166"/>
      <c r="U461" s="162"/>
      <c r="V461" s="162"/>
      <c r="W461" s="162"/>
      <c r="X461" s="162"/>
      <c r="Y461" s="162"/>
      <c r="Z461" s="162"/>
      <c r="AA461" s="167"/>
      <c r="AT461" s="168" t="s">
        <v>185</v>
      </c>
      <c r="AU461" s="168" t="s">
        <v>93</v>
      </c>
      <c r="AV461" s="10" t="s">
        <v>93</v>
      </c>
      <c r="AW461" s="10" t="s">
        <v>32</v>
      </c>
      <c r="AX461" s="10" t="s">
        <v>74</v>
      </c>
      <c r="AY461" s="168" t="s">
        <v>173</v>
      </c>
    </row>
    <row r="462" spans="2:51" s="11" customFormat="1" ht="22.5" customHeight="1">
      <c r="B462" s="169"/>
      <c r="C462" s="170"/>
      <c r="D462" s="170"/>
      <c r="E462" s="171" t="s">
        <v>3</v>
      </c>
      <c r="F462" s="262" t="s">
        <v>187</v>
      </c>
      <c r="G462" s="263"/>
      <c r="H462" s="263"/>
      <c r="I462" s="263"/>
      <c r="J462" s="170"/>
      <c r="K462" s="172">
        <v>126.43</v>
      </c>
      <c r="L462" s="170"/>
      <c r="M462" s="170"/>
      <c r="N462" s="170"/>
      <c r="O462" s="170"/>
      <c r="P462" s="170"/>
      <c r="Q462" s="170"/>
      <c r="R462" s="173"/>
      <c r="T462" s="174"/>
      <c r="U462" s="170"/>
      <c r="V462" s="170"/>
      <c r="W462" s="170"/>
      <c r="X462" s="170"/>
      <c r="Y462" s="170"/>
      <c r="Z462" s="170"/>
      <c r="AA462" s="175"/>
      <c r="AT462" s="176" t="s">
        <v>185</v>
      </c>
      <c r="AU462" s="176" t="s">
        <v>93</v>
      </c>
      <c r="AV462" s="11" t="s">
        <v>178</v>
      </c>
      <c r="AW462" s="11" t="s">
        <v>32</v>
      </c>
      <c r="AX462" s="11" t="s">
        <v>81</v>
      </c>
      <c r="AY462" s="176" t="s">
        <v>173</v>
      </c>
    </row>
    <row r="463" spans="2:65" s="1" customFormat="1" ht="57" customHeight="1">
      <c r="B463" s="125"/>
      <c r="C463" s="154" t="s">
        <v>531</v>
      </c>
      <c r="D463" s="154" t="s">
        <v>174</v>
      </c>
      <c r="E463" s="155" t="s">
        <v>532</v>
      </c>
      <c r="F463" s="255" t="s">
        <v>533</v>
      </c>
      <c r="G463" s="256"/>
      <c r="H463" s="256"/>
      <c r="I463" s="256"/>
      <c r="J463" s="156" t="s">
        <v>209</v>
      </c>
      <c r="K463" s="157">
        <v>73.81</v>
      </c>
      <c r="L463" s="257">
        <v>0</v>
      </c>
      <c r="M463" s="256"/>
      <c r="N463" s="258">
        <f>ROUND(L463*K463,2)</f>
        <v>0</v>
      </c>
      <c r="O463" s="256"/>
      <c r="P463" s="256"/>
      <c r="Q463" s="256"/>
      <c r="R463" s="127"/>
      <c r="T463" s="158" t="s">
        <v>3</v>
      </c>
      <c r="U463" s="42" t="s">
        <v>39</v>
      </c>
      <c r="V463" s="34"/>
      <c r="W463" s="159">
        <f>V463*K463</f>
        <v>0</v>
      </c>
      <c r="X463" s="159">
        <v>0.0025</v>
      </c>
      <c r="Y463" s="159">
        <f>X463*K463</f>
        <v>0.18452500000000002</v>
      </c>
      <c r="Z463" s="159">
        <v>0</v>
      </c>
      <c r="AA463" s="160">
        <f>Z463*K463</f>
        <v>0</v>
      </c>
      <c r="AR463" s="16" t="s">
        <v>178</v>
      </c>
      <c r="AT463" s="16" t="s">
        <v>174</v>
      </c>
      <c r="AU463" s="16" t="s">
        <v>93</v>
      </c>
      <c r="AY463" s="16" t="s">
        <v>173</v>
      </c>
      <c r="BE463" s="100">
        <f>IF(U463="základní",N463,0)</f>
        <v>0</v>
      </c>
      <c r="BF463" s="100">
        <f>IF(U463="snížená",N463,0)</f>
        <v>0</v>
      </c>
      <c r="BG463" s="100">
        <f>IF(U463="zákl. přenesená",N463,0)</f>
        <v>0</v>
      </c>
      <c r="BH463" s="100">
        <f>IF(U463="sníž. přenesená",N463,0)</f>
        <v>0</v>
      </c>
      <c r="BI463" s="100">
        <f>IF(U463="nulová",N463,0)</f>
        <v>0</v>
      </c>
      <c r="BJ463" s="16" t="s">
        <v>81</v>
      </c>
      <c r="BK463" s="100">
        <f>ROUND(L463*K463,2)</f>
        <v>0</v>
      </c>
      <c r="BL463" s="16" t="s">
        <v>178</v>
      </c>
      <c r="BM463" s="16" t="s">
        <v>534</v>
      </c>
    </row>
    <row r="464" spans="2:51" s="10" customFormat="1" ht="22.5" customHeight="1">
      <c r="B464" s="161"/>
      <c r="C464" s="162"/>
      <c r="D464" s="162"/>
      <c r="E464" s="163" t="s">
        <v>3</v>
      </c>
      <c r="F464" s="259" t="s">
        <v>535</v>
      </c>
      <c r="G464" s="260"/>
      <c r="H464" s="260"/>
      <c r="I464" s="260"/>
      <c r="J464" s="162"/>
      <c r="K464" s="164">
        <v>73.81</v>
      </c>
      <c r="L464" s="162"/>
      <c r="M464" s="162"/>
      <c r="N464" s="162"/>
      <c r="O464" s="162"/>
      <c r="P464" s="162"/>
      <c r="Q464" s="162"/>
      <c r="R464" s="165"/>
      <c r="T464" s="166"/>
      <c r="U464" s="162"/>
      <c r="V464" s="162"/>
      <c r="W464" s="162"/>
      <c r="X464" s="162"/>
      <c r="Y464" s="162"/>
      <c r="Z464" s="162"/>
      <c r="AA464" s="167"/>
      <c r="AT464" s="168" t="s">
        <v>185</v>
      </c>
      <c r="AU464" s="168" t="s">
        <v>93</v>
      </c>
      <c r="AV464" s="10" t="s">
        <v>93</v>
      </c>
      <c r="AW464" s="10" t="s">
        <v>32</v>
      </c>
      <c r="AX464" s="10" t="s">
        <v>74</v>
      </c>
      <c r="AY464" s="168" t="s">
        <v>173</v>
      </c>
    </row>
    <row r="465" spans="2:51" s="11" customFormat="1" ht="22.5" customHeight="1">
      <c r="B465" s="169"/>
      <c r="C465" s="170"/>
      <c r="D465" s="170"/>
      <c r="E465" s="171" t="s">
        <v>3</v>
      </c>
      <c r="F465" s="262" t="s">
        <v>187</v>
      </c>
      <c r="G465" s="263"/>
      <c r="H465" s="263"/>
      <c r="I465" s="263"/>
      <c r="J465" s="170"/>
      <c r="K465" s="172">
        <v>73.81</v>
      </c>
      <c r="L465" s="170"/>
      <c r="M465" s="170"/>
      <c r="N465" s="170"/>
      <c r="O465" s="170"/>
      <c r="P465" s="170"/>
      <c r="Q465" s="170"/>
      <c r="R465" s="173"/>
      <c r="T465" s="174"/>
      <c r="U465" s="170"/>
      <c r="V465" s="170"/>
      <c r="W465" s="170"/>
      <c r="X465" s="170"/>
      <c r="Y465" s="170"/>
      <c r="Z465" s="170"/>
      <c r="AA465" s="175"/>
      <c r="AT465" s="176" t="s">
        <v>185</v>
      </c>
      <c r="AU465" s="176" t="s">
        <v>93</v>
      </c>
      <c r="AV465" s="11" t="s">
        <v>178</v>
      </c>
      <c r="AW465" s="11" t="s">
        <v>32</v>
      </c>
      <c r="AX465" s="11" t="s">
        <v>81</v>
      </c>
      <c r="AY465" s="176" t="s">
        <v>173</v>
      </c>
    </row>
    <row r="466" spans="2:65" s="1" customFormat="1" ht="31.5" customHeight="1">
      <c r="B466" s="125"/>
      <c r="C466" s="154" t="s">
        <v>536</v>
      </c>
      <c r="D466" s="154" t="s">
        <v>174</v>
      </c>
      <c r="E466" s="155" t="s">
        <v>537</v>
      </c>
      <c r="F466" s="255" t="s">
        <v>538</v>
      </c>
      <c r="G466" s="256"/>
      <c r="H466" s="256"/>
      <c r="I466" s="256"/>
      <c r="J466" s="156" t="s">
        <v>209</v>
      </c>
      <c r="K466" s="157">
        <v>67.67</v>
      </c>
      <c r="L466" s="257">
        <v>0</v>
      </c>
      <c r="M466" s="256"/>
      <c r="N466" s="258">
        <f>ROUND(L466*K466,2)</f>
        <v>0</v>
      </c>
      <c r="O466" s="256"/>
      <c r="P466" s="256"/>
      <c r="Q466" s="256"/>
      <c r="R466" s="127"/>
      <c r="T466" s="158" t="s">
        <v>3</v>
      </c>
      <c r="U466" s="42" t="s">
        <v>39</v>
      </c>
      <c r="V466" s="34"/>
      <c r="W466" s="159">
        <f>V466*K466</f>
        <v>0</v>
      </c>
      <c r="X466" s="159">
        <v>0.01917</v>
      </c>
      <c r="Y466" s="159">
        <f>X466*K466</f>
        <v>1.2972339</v>
      </c>
      <c r="Z466" s="159">
        <v>0</v>
      </c>
      <c r="AA466" s="160">
        <f>Z466*K466</f>
        <v>0</v>
      </c>
      <c r="AR466" s="16" t="s">
        <v>178</v>
      </c>
      <c r="AT466" s="16" t="s">
        <v>174</v>
      </c>
      <c r="AU466" s="16" t="s">
        <v>93</v>
      </c>
      <c r="AY466" s="16" t="s">
        <v>173</v>
      </c>
      <c r="BE466" s="100">
        <f>IF(U466="základní",N466,0)</f>
        <v>0</v>
      </c>
      <c r="BF466" s="100">
        <f>IF(U466="snížená",N466,0)</f>
        <v>0</v>
      </c>
      <c r="BG466" s="100">
        <f>IF(U466="zákl. přenesená",N466,0)</f>
        <v>0</v>
      </c>
      <c r="BH466" s="100">
        <f>IF(U466="sníž. přenesená",N466,0)</f>
        <v>0</v>
      </c>
      <c r="BI466" s="100">
        <f>IF(U466="nulová",N466,0)</f>
        <v>0</v>
      </c>
      <c r="BJ466" s="16" t="s">
        <v>81</v>
      </c>
      <c r="BK466" s="100">
        <f>ROUND(L466*K466,2)</f>
        <v>0</v>
      </c>
      <c r="BL466" s="16" t="s">
        <v>178</v>
      </c>
      <c r="BM466" s="16" t="s">
        <v>539</v>
      </c>
    </row>
    <row r="467" spans="2:51" s="12" customFormat="1" ht="22.5" customHeight="1">
      <c r="B467" s="177"/>
      <c r="C467" s="178"/>
      <c r="D467" s="178"/>
      <c r="E467" s="179" t="s">
        <v>3</v>
      </c>
      <c r="F467" s="266" t="s">
        <v>328</v>
      </c>
      <c r="G467" s="265"/>
      <c r="H467" s="265"/>
      <c r="I467" s="265"/>
      <c r="J467" s="178"/>
      <c r="K467" s="180" t="s">
        <v>3</v>
      </c>
      <c r="L467" s="178"/>
      <c r="M467" s="178"/>
      <c r="N467" s="178"/>
      <c r="O467" s="178"/>
      <c r="P467" s="178"/>
      <c r="Q467" s="178"/>
      <c r="R467" s="181"/>
      <c r="T467" s="182"/>
      <c r="U467" s="178"/>
      <c r="V467" s="178"/>
      <c r="W467" s="178"/>
      <c r="X467" s="178"/>
      <c r="Y467" s="178"/>
      <c r="Z467" s="178"/>
      <c r="AA467" s="183"/>
      <c r="AT467" s="184" t="s">
        <v>185</v>
      </c>
      <c r="AU467" s="184" t="s">
        <v>93</v>
      </c>
      <c r="AV467" s="12" t="s">
        <v>81</v>
      </c>
      <c r="AW467" s="12" t="s">
        <v>32</v>
      </c>
      <c r="AX467" s="12" t="s">
        <v>74</v>
      </c>
      <c r="AY467" s="184" t="s">
        <v>173</v>
      </c>
    </row>
    <row r="468" spans="2:51" s="10" customFormat="1" ht="22.5" customHeight="1">
      <c r="B468" s="161"/>
      <c r="C468" s="162"/>
      <c r="D468" s="162"/>
      <c r="E468" s="163" t="s">
        <v>3</v>
      </c>
      <c r="F468" s="261" t="s">
        <v>540</v>
      </c>
      <c r="G468" s="260"/>
      <c r="H468" s="260"/>
      <c r="I468" s="260"/>
      <c r="J468" s="162"/>
      <c r="K468" s="164">
        <v>67.67</v>
      </c>
      <c r="L468" s="162"/>
      <c r="M468" s="162"/>
      <c r="N468" s="162"/>
      <c r="O468" s="162"/>
      <c r="P468" s="162"/>
      <c r="Q468" s="162"/>
      <c r="R468" s="165"/>
      <c r="T468" s="166"/>
      <c r="U468" s="162"/>
      <c r="V468" s="162"/>
      <c r="W468" s="162"/>
      <c r="X468" s="162"/>
      <c r="Y468" s="162"/>
      <c r="Z468" s="162"/>
      <c r="AA468" s="167"/>
      <c r="AT468" s="168" t="s">
        <v>185</v>
      </c>
      <c r="AU468" s="168" t="s">
        <v>93</v>
      </c>
      <c r="AV468" s="10" t="s">
        <v>93</v>
      </c>
      <c r="AW468" s="10" t="s">
        <v>32</v>
      </c>
      <c r="AX468" s="10" t="s">
        <v>74</v>
      </c>
      <c r="AY468" s="168" t="s">
        <v>173</v>
      </c>
    </row>
    <row r="469" spans="2:51" s="11" customFormat="1" ht="22.5" customHeight="1">
      <c r="B469" s="169"/>
      <c r="C469" s="170"/>
      <c r="D469" s="170"/>
      <c r="E469" s="171" t="s">
        <v>3</v>
      </c>
      <c r="F469" s="262" t="s">
        <v>187</v>
      </c>
      <c r="G469" s="263"/>
      <c r="H469" s="263"/>
      <c r="I469" s="263"/>
      <c r="J469" s="170"/>
      <c r="K469" s="172">
        <v>67.67</v>
      </c>
      <c r="L469" s="170"/>
      <c r="M469" s="170"/>
      <c r="N469" s="170"/>
      <c r="O469" s="170"/>
      <c r="P469" s="170"/>
      <c r="Q469" s="170"/>
      <c r="R469" s="173"/>
      <c r="T469" s="174"/>
      <c r="U469" s="170"/>
      <c r="V469" s="170"/>
      <c r="W469" s="170"/>
      <c r="X469" s="170"/>
      <c r="Y469" s="170"/>
      <c r="Z469" s="170"/>
      <c r="AA469" s="175"/>
      <c r="AT469" s="176" t="s">
        <v>185</v>
      </c>
      <c r="AU469" s="176" t="s">
        <v>93</v>
      </c>
      <c r="AV469" s="11" t="s">
        <v>178</v>
      </c>
      <c r="AW469" s="11" t="s">
        <v>32</v>
      </c>
      <c r="AX469" s="11" t="s">
        <v>81</v>
      </c>
      <c r="AY469" s="176" t="s">
        <v>173</v>
      </c>
    </row>
    <row r="470" spans="2:63" s="9" customFormat="1" ht="29.85" customHeight="1">
      <c r="B470" s="143"/>
      <c r="C470" s="144"/>
      <c r="D470" s="153" t="s">
        <v>109</v>
      </c>
      <c r="E470" s="153"/>
      <c r="F470" s="153"/>
      <c r="G470" s="153"/>
      <c r="H470" s="153"/>
      <c r="I470" s="153"/>
      <c r="J470" s="153"/>
      <c r="K470" s="153"/>
      <c r="L470" s="153"/>
      <c r="M470" s="153"/>
      <c r="N470" s="277">
        <f>BK470</f>
        <v>0</v>
      </c>
      <c r="O470" s="278"/>
      <c r="P470" s="278"/>
      <c r="Q470" s="278"/>
      <c r="R470" s="146"/>
      <c r="T470" s="147"/>
      <c r="U470" s="144"/>
      <c r="V470" s="144"/>
      <c r="W470" s="148">
        <f>SUM(W471:W504)</f>
        <v>0</v>
      </c>
      <c r="X470" s="144"/>
      <c r="Y470" s="148">
        <f>SUM(Y471:Y504)</f>
        <v>63.8264124</v>
      </c>
      <c r="Z470" s="144"/>
      <c r="AA470" s="149">
        <f>SUM(AA471:AA504)</f>
        <v>0</v>
      </c>
      <c r="AR470" s="150" t="s">
        <v>81</v>
      </c>
      <c r="AT470" s="151" t="s">
        <v>73</v>
      </c>
      <c r="AU470" s="151" t="s">
        <v>81</v>
      </c>
      <c r="AY470" s="150" t="s">
        <v>173</v>
      </c>
      <c r="BK470" s="152">
        <f>SUM(BK471:BK504)</f>
        <v>0</v>
      </c>
    </row>
    <row r="471" spans="2:65" s="1" customFormat="1" ht="82.5" customHeight="1">
      <c r="B471" s="125"/>
      <c r="C471" s="154" t="s">
        <v>541</v>
      </c>
      <c r="D471" s="154" t="s">
        <v>174</v>
      </c>
      <c r="E471" s="155" t="s">
        <v>542</v>
      </c>
      <c r="F471" s="255" t="s">
        <v>543</v>
      </c>
      <c r="G471" s="256"/>
      <c r="H471" s="256"/>
      <c r="I471" s="256"/>
      <c r="J471" s="156" t="s">
        <v>182</v>
      </c>
      <c r="K471" s="157">
        <v>45</v>
      </c>
      <c r="L471" s="257">
        <v>0</v>
      </c>
      <c r="M471" s="256"/>
      <c r="N471" s="258">
        <f>ROUND(L471*K471,2)</f>
        <v>0</v>
      </c>
      <c r="O471" s="256"/>
      <c r="P471" s="256"/>
      <c r="Q471" s="256"/>
      <c r="R471" s="127"/>
      <c r="T471" s="158" t="s">
        <v>3</v>
      </c>
      <c r="U471" s="42" t="s">
        <v>39</v>
      </c>
      <c r="V471" s="34"/>
      <c r="W471" s="159">
        <f>V471*K471</f>
        <v>0</v>
      </c>
      <c r="X471" s="159">
        <v>0</v>
      </c>
      <c r="Y471" s="159">
        <f>X471*K471</f>
        <v>0</v>
      </c>
      <c r="Z471" s="159">
        <v>0</v>
      </c>
      <c r="AA471" s="160">
        <f>Z471*K471</f>
        <v>0</v>
      </c>
      <c r="AR471" s="16" t="s">
        <v>178</v>
      </c>
      <c r="AT471" s="16" t="s">
        <v>174</v>
      </c>
      <c r="AU471" s="16" t="s">
        <v>93</v>
      </c>
      <c r="AY471" s="16" t="s">
        <v>173</v>
      </c>
      <c r="BE471" s="100">
        <f>IF(U471="základní",N471,0)</f>
        <v>0</v>
      </c>
      <c r="BF471" s="100">
        <f>IF(U471="snížená",N471,0)</f>
        <v>0</v>
      </c>
      <c r="BG471" s="100">
        <f>IF(U471="zákl. přenesená",N471,0)</f>
        <v>0</v>
      </c>
      <c r="BH471" s="100">
        <f>IF(U471="sníž. přenesená",N471,0)</f>
        <v>0</v>
      </c>
      <c r="BI471" s="100">
        <f>IF(U471="nulová",N471,0)</f>
        <v>0</v>
      </c>
      <c r="BJ471" s="16" t="s">
        <v>81</v>
      </c>
      <c r="BK471" s="100">
        <f>ROUND(L471*K471,2)</f>
        <v>0</v>
      </c>
      <c r="BL471" s="16" t="s">
        <v>178</v>
      </c>
      <c r="BM471" s="16" t="s">
        <v>544</v>
      </c>
    </row>
    <row r="472" spans="2:65" s="1" customFormat="1" ht="69.75" customHeight="1">
      <c r="B472" s="125"/>
      <c r="C472" s="154" t="s">
        <v>545</v>
      </c>
      <c r="D472" s="154" t="s">
        <v>174</v>
      </c>
      <c r="E472" s="155" t="s">
        <v>546</v>
      </c>
      <c r="F472" s="255" t="s">
        <v>547</v>
      </c>
      <c r="G472" s="256"/>
      <c r="H472" s="256"/>
      <c r="I472" s="256"/>
      <c r="J472" s="156" t="s">
        <v>182</v>
      </c>
      <c r="K472" s="157">
        <v>46.4</v>
      </c>
      <c r="L472" s="257">
        <v>0</v>
      </c>
      <c r="M472" s="256"/>
      <c r="N472" s="258">
        <f>ROUND(L472*K472,2)</f>
        <v>0</v>
      </c>
      <c r="O472" s="256"/>
      <c r="P472" s="256"/>
      <c r="Q472" s="256"/>
      <c r="R472" s="127"/>
      <c r="T472" s="158" t="s">
        <v>3</v>
      </c>
      <c r="U472" s="42" t="s">
        <v>39</v>
      </c>
      <c r="V472" s="34"/>
      <c r="W472" s="159">
        <f>V472*K472</f>
        <v>0</v>
      </c>
      <c r="X472" s="159">
        <v>0.00206</v>
      </c>
      <c r="Y472" s="159">
        <f>X472*K472</f>
        <v>0.095584</v>
      </c>
      <c r="Z472" s="159">
        <v>0</v>
      </c>
      <c r="AA472" s="160">
        <f>Z472*K472</f>
        <v>0</v>
      </c>
      <c r="AR472" s="16" t="s">
        <v>178</v>
      </c>
      <c r="AT472" s="16" t="s">
        <v>174</v>
      </c>
      <c r="AU472" s="16" t="s">
        <v>93</v>
      </c>
      <c r="AY472" s="16" t="s">
        <v>173</v>
      </c>
      <c r="BE472" s="100">
        <f>IF(U472="základní",N472,0)</f>
        <v>0</v>
      </c>
      <c r="BF472" s="100">
        <f>IF(U472="snížená",N472,0)</f>
        <v>0</v>
      </c>
      <c r="BG472" s="100">
        <f>IF(U472="zákl. přenesená",N472,0)</f>
        <v>0</v>
      </c>
      <c r="BH472" s="100">
        <f>IF(U472="sníž. přenesená",N472,0)</f>
        <v>0</v>
      </c>
      <c r="BI472" s="100">
        <f>IF(U472="nulová",N472,0)</f>
        <v>0</v>
      </c>
      <c r="BJ472" s="16" t="s">
        <v>81</v>
      </c>
      <c r="BK472" s="100">
        <f>ROUND(L472*K472,2)</f>
        <v>0</v>
      </c>
      <c r="BL472" s="16" t="s">
        <v>178</v>
      </c>
      <c r="BM472" s="16" t="s">
        <v>548</v>
      </c>
    </row>
    <row r="473" spans="2:51" s="10" customFormat="1" ht="22.5" customHeight="1">
      <c r="B473" s="161"/>
      <c r="C473" s="162"/>
      <c r="D473" s="162"/>
      <c r="E473" s="163" t="s">
        <v>3</v>
      </c>
      <c r="F473" s="259" t="s">
        <v>549</v>
      </c>
      <c r="G473" s="260"/>
      <c r="H473" s="260"/>
      <c r="I473" s="260"/>
      <c r="J473" s="162"/>
      <c r="K473" s="164">
        <v>46.4</v>
      </c>
      <c r="L473" s="162"/>
      <c r="M473" s="162"/>
      <c r="N473" s="162"/>
      <c r="O473" s="162"/>
      <c r="P473" s="162"/>
      <c r="Q473" s="162"/>
      <c r="R473" s="165"/>
      <c r="T473" s="166"/>
      <c r="U473" s="162"/>
      <c r="V473" s="162"/>
      <c r="W473" s="162"/>
      <c r="X473" s="162"/>
      <c r="Y473" s="162"/>
      <c r="Z473" s="162"/>
      <c r="AA473" s="167"/>
      <c r="AT473" s="168" t="s">
        <v>185</v>
      </c>
      <c r="AU473" s="168" t="s">
        <v>93</v>
      </c>
      <c r="AV473" s="10" t="s">
        <v>93</v>
      </c>
      <c r="AW473" s="10" t="s">
        <v>32</v>
      </c>
      <c r="AX473" s="10" t="s">
        <v>74</v>
      </c>
      <c r="AY473" s="168" t="s">
        <v>173</v>
      </c>
    </row>
    <row r="474" spans="2:51" s="11" customFormat="1" ht="22.5" customHeight="1">
      <c r="B474" s="169"/>
      <c r="C474" s="170"/>
      <c r="D474" s="170"/>
      <c r="E474" s="171" t="s">
        <v>3</v>
      </c>
      <c r="F474" s="262" t="s">
        <v>187</v>
      </c>
      <c r="G474" s="263"/>
      <c r="H474" s="263"/>
      <c r="I474" s="263"/>
      <c r="J474" s="170"/>
      <c r="K474" s="172">
        <v>46.4</v>
      </c>
      <c r="L474" s="170"/>
      <c r="M474" s="170"/>
      <c r="N474" s="170"/>
      <c r="O474" s="170"/>
      <c r="P474" s="170"/>
      <c r="Q474" s="170"/>
      <c r="R474" s="173"/>
      <c r="T474" s="174"/>
      <c r="U474" s="170"/>
      <c r="V474" s="170"/>
      <c r="W474" s="170"/>
      <c r="X474" s="170"/>
      <c r="Y474" s="170"/>
      <c r="Z474" s="170"/>
      <c r="AA474" s="175"/>
      <c r="AT474" s="176" t="s">
        <v>185</v>
      </c>
      <c r="AU474" s="176" t="s">
        <v>93</v>
      </c>
      <c r="AV474" s="11" t="s">
        <v>178</v>
      </c>
      <c r="AW474" s="11" t="s">
        <v>32</v>
      </c>
      <c r="AX474" s="11" t="s">
        <v>81</v>
      </c>
      <c r="AY474" s="176" t="s">
        <v>173</v>
      </c>
    </row>
    <row r="475" spans="2:65" s="1" customFormat="1" ht="69.75" customHeight="1">
      <c r="B475" s="125"/>
      <c r="C475" s="154" t="s">
        <v>550</v>
      </c>
      <c r="D475" s="154" t="s">
        <v>174</v>
      </c>
      <c r="E475" s="155" t="s">
        <v>551</v>
      </c>
      <c r="F475" s="255" t="s">
        <v>552</v>
      </c>
      <c r="G475" s="256"/>
      <c r="H475" s="256"/>
      <c r="I475" s="256"/>
      <c r="J475" s="156" t="s">
        <v>182</v>
      </c>
      <c r="K475" s="157">
        <v>86</v>
      </c>
      <c r="L475" s="257">
        <v>0</v>
      </c>
      <c r="M475" s="256"/>
      <c r="N475" s="258">
        <f>ROUND(L475*K475,2)</f>
        <v>0</v>
      </c>
      <c r="O475" s="256"/>
      <c r="P475" s="256"/>
      <c r="Q475" s="256"/>
      <c r="R475" s="127"/>
      <c r="T475" s="158" t="s">
        <v>3</v>
      </c>
      <c r="U475" s="42" t="s">
        <v>39</v>
      </c>
      <c r="V475" s="34"/>
      <c r="W475" s="159">
        <f>V475*K475</f>
        <v>0</v>
      </c>
      <c r="X475" s="159">
        <v>0.0033</v>
      </c>
      <c r="Y475" s="159">
        <f>X475*K475</f>
        <v>0.2838</v>
      </c>
      <c r="Z475" s="159">
        <v>0</v>
      </c>
      <c r="AA475" s="160">
        <f>Z475*K475</f>
        <v>0</v>
      </c>
      <c r="AR475" s="16" t="s">
        <v>178</v>
      </c>
      <c r="AT475" s="16" t="s">
        <v>174</v>
      </c>
      <c r="AU475" s="16" t="s">
        <v>93</v>
      </c>
      <c r="AY475" s="16" t="s">
        <v>173</v>
      </c>
      <c r="BE475" s="100">
        <f>IF(U475="základní",N475,0)</f>
        <v>0</v>
      </c>
      <c r="BF475" s="100">
        <f>IF(U475="snížená",N475,0)</f>
        <v>0</v>
      </c>
      <c r="BG475" s="100">
        <f>IF(U475="zákl. přenesená",N475,0)</f>
        <v>0</v>
      </c>
      <c r="BH475" s="100">
        <f>IF(U475="sníž. přenesená",N475,0)</f>
        <v>0</v>
      </c>
      <c r="BI475" s="100">
        <f>IF(U475="nulová",N475,0)</f>
        <v>0</v>
      </c>
      <c r="BJ475" s="16" t="s">
        <v>81</v>
      </c>
      <c r="BK475" s="100">
        <f>ROUND(L475*K475,2)</f>
        <v>0</v>
      </c>
      <c r="BL475" s="16" t="s">
        <v>178</v>
      </c>
      <c r="BM475" s="16" t="s">
        <v>553</v>
      </c>
    </row>
    <row r="476" spans="2:51" s="10" customFormat="1" ht="22.5" customHeight="1">
      <c r="B476" s="161"/>
      <c r="C476" s="162"/>
      <c r="D476" s="162"/>
      <c r="E476" s="163" t="s">
        <v>3</v>
      </c>
      <c r="F476" s="259" t="s">
        <v>554</v>
      </c>
      <c r="G476" s="260"/>
      <c r="H476" s="260"/>
      <c r="I476" s="260"/>
      <c r="J476" s="162"/>
      <c r="K476" s="164">
        <v>86</v>
      </c>
      <c r="L476" s="162"/>
      <c r="M476" s="162"/>
      <c r="N476" s="162"/>
      <c r="O476" s="162"/>
      <c r="P476" s="162"/>
      <c r="Q476" s="162"/>
      <c r="R476" s="165"/>
      <c r="T476" s="166"/>
      <c r="U476" s="162"/>
      <c r="V476" s="162"/>
      <c r="W476" s="162"/>
      <c r="X476" s="162"/>
      <c r="Y476" s="162"/>
      <c r="Z476" s="162"/>
      <c r="AA476" s="167"/>
      <c r="AT476" s="168" t="s">
        <v>185</v>
      </c>
      <c r="AU476" s="168" t="s">
        <v>93</v>
      </c>
      <c r="AV476" s="10" t="s">
        <v>93</v>
      </c>
      <c r="AW476" s="10" t="s">
        <v>32</v>
      </c>
      <c r="AX476" s="10" t="s">
        <v>74</v>
      </c>
      <c r="AY476" s="168" t="s">
        <v>173</v>
      </c>
    </row>
    <row r="477" spans="2:51" s="11" customFormat="1" ht="22.5" customHeight="1">
      <c r="B477" s="169"/>
      <c r="C477" s="170"/>
      <c r="D477" s="170"/>
      <c r="E477" s="171" t="s">
        <v>3</v>
      </c>
      <c r="F477" s="262" t="s">
        <v>187</v>
      </c>
      <c r="G477" s="263"/>
      <c r="H477" s="263"/>
      <c r="I477" s="263"/>
      <c r="J477" s="170"/>
      <c r="K477" s="172">
        <v>86</v>
      </c>
      <c r="L477" s="170"/>
      <c r="M477" s="170"/>
      <c r="N477" s="170"/>
      <c r="O477" s="170"/>
      <c r="P477" s="170"/>
      <c r="Q477" s="170"/>
      <c r="R477" s="173"/>
      <c r="T477" s="174"/>
      <c r="U477" s="170"/>
      <c r="V477" s="170"/>
      <c r="W477" s="170"/>
      <c r="X477" s="170"/>
      <c r="Y477" s="170"/>
      <c r="Z477" s="170"/>
      <c r="AA477" s="175"/>
      <c r="AT477" s="176" t="s">
        <v>185</v>
      </c>
      <c r="AU477" s="176" t="s">
        <v>93</v>
      </c>
      <c r="AV477" s="11" t="s">
        <v>178</v>
      </c>
      <c r="AW477" s="11" t="s">
        <v>32</v>
      </c>
      <c r="AX477" s="11" t="s">
        <v>81</v>
      </c>
      <c r="AY477" s="176" t="s">
        <v>173</v>
      </c>
    </row>
    <row r="478" spans="2:65" s="1" customFormat="1" ht="69.75" customHeight="1">
      <c r="B478" s="125"/>
      <c r="C478" s="154" t="s">
        <v>555</v>
      </c>
      <c r="D478" s="154" t="s">
        <v>174</v>
      </c>
      <c r="E478" s="155" t="s">
        <v>556</v>
      </c>
      <c r="F478" s="255" t="s">
        <v>557</v>
      </c>
      <c r="G478" s="256"/>
      <c r="H478" s="256"/>
      <c r="I478" s="256"/>
      <c r="J478" s="156" t="s">
        <v>182</v>
      </c>
      <c r="K478" s="157">
        <v>50.4</v>
      </c>
      <c r="L478" s="257">
        <v>0</v>
      </c>
      <c r="M478" s="256"/>
      <c r="N478" s="258">
        <f>ROUND(L478*K478,2)</f>
        <v>0</v>
      </c>
      <c r="O478" s="256"/>
      <c r="P478" s="256"/>
      <c r="Q478" s="256"/>
      <c r="R478" s="127"/>
      <c r="T478" s="158" t="s">
        <v>3</v>
      </c>
      <c r="U478" s="42" t="s">
        <v>39</v>
      </c>
      <c r="V478" s="34"/>
      <c r="W478" s="159">
        <f>V478*K478</f>
        <v>0</v>
      </c>
      <c r="X478" s="159">
        <v>0.00482</v>
      </c>
      <c r="Y478" s="159">
        <f>X478*K478</f>
        <v>0.24292799999999998</v>
      </c>
      <c r="Z478" s="159">
        <v>0</v>
      </c>
      <c r="AA478" s="160">
        <f>Z478*K478</f>
        <v>0</v>
      </c>
      <c r="AR478" s="16" t="s">
        <v>178</v>
      </c>
      <c r="AT478" s="16" t="s">
        <v>174</v>
      </c>
      <c r="AU478" s="16" t="s">
        <v>93</v>
      </c>
      <c r="AY478" s="16" t="s">
        <v>173</v>
      </c>
      <c r="BE478" s="100">
        <f>IF(U478="základní",N478,0)</f>
        <v>0</v>
      </c>
      <c r="BF478" s="100">
        <f>IF(U478="snížená",N478,0)</f>
        <v>0</v>
      </c>
      <c r="BG478" s="100">
        <f>IF(U478="zákl. přenesená",N478,0)</f>
        <v>0</v>
      </c>
      <c r="BH478" s="100">
        <f>IF(U478="sníž. přenesená",N478,0)</f>
        <v>0</v>
      </c>
      <c r="BI478" s="100">
        <f>IF(U478="nulová",N478,0)</f>
        <v>0</v>
      </c>
      <c r="BJ478" s="16" t="s">
        <v>81</v>
      </c>
      <c r="BK478" s="100">
        <f>ROUND(L478*K478,2)</f>
        <v>0</v>
      </c>
      <c r="BL478" s="16" t="s">
        <v>178</v>
      </c>
      <c r="BM478" s="16" t="s">
        <v>558</v>
      </c>
    </row>
    <row r="479" spans="2:51" s="10" customFormat="1" ht="22.5" customHeight="1">
      <c r="B479" s="161"/>
      <c r="C479" s="162"/>
      <c r="D479" s="162"/>
      <c r="E479" s="163" t="s">
        <v>3</v>
      </c>
      <c r="F479" s="259" t="s">
        <v>559</v>
      </c>
      <c r="G479" s="260"/>
      <c r="H479" s="260"/>
      <c r="I479" s="260"/>
      <c r="J479" s="162"/>
      <c r="K479" s="164">
        <v>50.4</v>
      </c>
      <c r="L479" s="162"/>
      <c r="M479" s="162"/>
      <c r="N479" s="162"/>
      <c r="O479" s="162"/>
      <c r="P479" s="162"/>
      <c r="Q479" s="162"/>
      <c r="R479" s="165"/>
      <c r="T479" s="166"/>
      <c r="U479" s="162"/>
      <c r="V479" s="162"/>
      <c r="W479" s="162"/>
      <c r="X479" s="162"/>
      <c r="Y479" s="162"/>
      <c r="Z479" s="162"/>
      <c r="AA479" s="167"/>
      <c r="AT479" s="168" t="s">
        <v>185</v>
      </c>
      <c r="AU479" s="168" t="s">
        <v>93</v>
      </c>
      <c r="AV479" s="10" t="s">
        <v>93</v>
      </c>
      <c r="AW479" s="10" t="s">
        <v>32</v>
      </c>
      <c r="AX479" s="10" t="s">
        <v>74</v>
      </c>
      <c r="AY479" s="168" t="s">
        <v>173</v>
      </c>
    </row>
    <row r="480" spans="2:51" s="11" customFormat="1" ht="22.5" customHeight="1">
      <c r="B480" s="169"/>
      <c r="C480" s="170"/>
      <c r="D480" s="170"/>
      <c r="E480" s="171" t="s">
        <v>3</v>
      </c>
      <c r="F480" s="262" t="s">
        <v>187</v>
      </c>
      <c r="G480" s="263"/>
      <c r="H480" s="263"/>
      <c r="I480" s="263"/>
      <c r="J480" s="170"/>
      <c r="K480" s="172">
        <v>50.4</v>
      </c>
      <c r="L480" s="170"/>
      <c r="M480" s="170"/>
      <c r="N480" s="170"/>
      <c r="O480" s="170"/>
      <c r="P480" s="170"/>
      <c r="Q480" s="170"/>
      <c r="R480" s="173"/>
      <c r="T480" s="174"/>
      <c r="U480" s="170"/>
      <c r="V480" s="170"/>
      <c r="W480" s="170"/>
      <c r="X480" s="170"/>
      <c r="Y480" s="170"/>
      <c r="Z480" s="170"/>
      <c r="AA480" s="175"/>
      <c r="AT480" s="176" t="s">
        <v>185</v>
      </c>
      <c r="AU480" s="176" t="s">
        <v>93</v>
      </c>
      <c r="AV480" s="11" t="s">
        <v>178</v>
      </c>
      <c r="AW480" s="11" t="s">
        <v>32</v>
      </c>
      <c r="AX480" s="11" t="s">
        <v>81</v>
      </c>
      <c r="AY480" s="176" t="s">
        <v>173</v>
      </c>
    </row>
    <row r="481" spans="2:65" s="1" customFormat="1" ht="69.75" customHeight="1">
      <c r="B481" s="125"/>
      <c r="C481" s="154" t="s">
        <v>560</v>
      </c>
      <c r="D481" s="154" t="s">
        <v>174</v>
      </c>
      <c r="E481" s="155" t="s">
        <v>561</v>
      </c>
      <c r="F481" s="255" t="s">
        <v>562</v>
      </c>
      <c r="G481" s="256"/>
      <c r="H481" s="256"/>
      <c r="I481" s="256"/>
      <c r="J481" s="156" t="s">
        <v>182</v>
      </c>
      <c r="K481" s="157">
        <v>31.2</v>
      </c>
      <c r="L481" s="257">
        <v>0</v>
      </c>
      <c r="M481" s="256"/>
      <c r="N481" s="258">
        <f>ROUND(L481*K481,2)</f>
        <v>0</v>
      </c>
      <c r="O481" s="256"/>
      <c r="P481" s="256"/>
      <c r="Q481" s="256"/>
      <c r="R481" s="127"/>
      <c r="T481" s="158" t="s">
        <v>3</v>
      </c>
      <c r="U481" s="42" t="s">
        <v>39</v>
      </c>
      <c r="V481" s="34"/>
      <c r="W481" s="159">
        <f>V481*K481</f>
        <v>0</v>
      </c>
      <c r="X481" s="159">
        <v>0.00724</v>
      </c>
      <c r="Y481" s="159">
        <f>X481*K481</f>
        <v>0.225888</v>
      </c>
      <c r="Z481" s="159">
        <v>0</v>
      </c>
      <c r="AA481" s="160">
        <f>Z481*K481</f>
        <v>0</v>
      </c>
      <c r="AR481" s="16" t="s">
        <v>178</v>
      </c>
      <c r="AT481" s="16" t="s">
        <v>174</v>
      </c>
      <c r="AU481" s="16" t="s">
        <v>93</v>
      </c>
      <c r="AY481" s="16" t="s">
        <v>173</v>
      </c>
      <c r="BE481" s="100">
        <f>IF(U481="základní",N481,0)</f>
        <v>0</v>
      </c>
      <c r="BF481" s="100">
        <f>IF(U481="snížená",N481,0)</f>
        <v>0</v>
      </c>
      <c r="BG481" s="100">
        <f>IF(U481="zákl. přenesená",N481,0)</f>
        <v>0</v>
      </c>
      <c r="BH481" s="100">
        <f>IF(U481="sníž. přenesená",N481,0)</f>
        <v>0</v>
      </c>
      <c r="BI481" s="100">
        <f>IF(U481="nulová",N481,0)</f>
        <v>0</v>
      </c>
      <c r="BJ481" s="16" t="s">
        <v>81</v>
      </c>
      <c r="BK481" s="100">
        <f>ROUND(L481*K481,2)</f>
        <v>0</v>
      </c>
      <c r="BL481" s="16" t="s">
        <v>178</v>
      </c>
      <c r="BM481" s="16" t="s">
        <v>563</v>
      </c>
    </row>
    <row r="482" spans="2:51" s="10" customFormat="1" ht="22.5" customHeight="1">
      <c r="B482" s="161"/>
      <c r="C482" s="162"/>
      <c r="D482" s="162"/>
      <c r="E482" s="163" t="s">
        <v>3</v>
      </c>
      <c r="F482" s="259" t="s">
        <v>564</v>
      </c>
      <c r="G482" s="260"/>
      <c r="H482" s="260"/>
      <c r="I482" s="260"/>
      <c r="J482" s="162"/>
      <c r="K482" s="164">
        <v>31.2</v>
      </c>
      <c r="L482" s="162"/>
      <c r="M482" s="162"/>
      <c r="N482" s="162"/>
      <c r="O482" s="162"/>
      <c r="P482" s="162"/>
      <c r="Q482" s="162"/>
      <c r="R482" s="165"/>
      <c r="T482" s="166"/>
      <c r="U482" s="162"/>
      <c r="V482" s="162"/>
      <c r="W482" s="162"/>
      <c r="X482" s="162"/>
      <c r="Y482" s="162"/>
      <c r="Z482" s="162"/>
      <c r="AA482" s="167"/>
      <c r="AT482" s="168" t="s">
        <v>185</v>
      </c>
      <c r="AU482" s="168" t="s">
        <v>93</v>
      </c>
      <c r="AV482" s="10" t="s">
        <v>93</v>
      </c>
      <c r="AW482" s="10" t="s">
        <v>32</v>
      </c>
      <c r="AX482" s="10" t="s">
        <v>74</v>
      </c>
      <c r="AY482" s="168" t="s">
        <v>173</v>
      </c>
    </row>
    <row r="483" spans="2:51" s="11" customFormat="1" ht="22.5" customHeight="1">
      <c r="B483" s="169"/>
      <c r="C483" s="170"/>
      <c r="D483" s="170"/>
      <c r="E483" s="171" t="s">
        <v>3</v>
      </c>
      <c r="F483" s="262" t="s">
        <v>187</v>
      </c>
      <c r="G483" s="263"/>
      <c r="H483" s="263"/>
      <c r="I483" s="263"/>
      <c r="J483" s="170"/>
      <c r="K483" s="172">
        <v>31.2</v>
      </c>
      <c r="L483" s="170"/>
      <c r="M483" s="170"/>
      <c r="N483" s="170"/>
      <c r="O483" s="170"/>
      <c r="P483" s="170"/>
      <c r="Q483" s="170"/>
      <c r="R483" s="173"/>
      <c r="T483" s="174"/>
      <c r="U483" s="170"/>
      <c r="V483" s="170"/>
      <c r="W483" s="170"/>
      <c r="X483" s="170"/>
      <c r="Y483" s="170"/>
      <c r="Z483" s="170"/>
      <c r="AA483" s="175"/>
      <c r="AT483" s="176" t="s">
        <v>185</v>
      </c>
      <c r="AU483" s="176" t="s">
        <v>93</v>
      </c>
      <c r="AV483" s="11" t="s">
        <v>178</v>
      </c>
      <c r="AW483" s="11" t="s">
        <v>32</v>
      </c>
      <c r="AX483" s="11" t="s">
        <v>81</v>
      </c>
      <c r="AY483" s="176" t="s">
        <v>173</v>
      </c>
    </row>
    <row r="484" spans="2:65" s="1" customFormat="1" ht="82.5" customHeight="1">
      <c r="B484" s="125"/>
      <c r="C484" s="154" t="s">
        <v>565</v>
      </c>
      <c r="D484" s="154" t="s">
        <v>174</v>
      </c>
      <c r="E484" s="155" t="s">
        <v>566</v>
      </c>
      <c r="F484" s="255" t="s">
        <v>567</v>
      </c>
      <c r="G484" s="256"/>
      <c r="H484" s="256"/>
      <c r="I484" s="256"/>
      <c r="J484" s="156" t="s">
        <v>182</v>
      </c>
      <c r="K484" s="157">
        <v>31.5</v>
      </c>
      <c r="L484" s="257">
        <v>0</v>
      </c>
      <c r="M484" s="256"/>
      <c r="N484" s="258">
        <f>ROUND(L484*K484,2)</f>
        <v>0</v>
      </c>
      <c r="O484" s="256"/>
      <c r="P484" s="256"/>
      <c r="Q484" s="256"/>
      <c r="R484" s="127"/>
      <c r="T484" s="158" t="s">
        <v>3</v>
      </c>
      <c r="U484" s="42" t="s">
        <v>39</v>
      </c>
      <c r="V484" s="34"/>
      <c r="W484" s="159">
        <f>V484*K484</f>
        <v>0</v>
      </c>
      <c r="X484" s="159">
        <v>0.01146</v>
      </c>
      <c r="Y484" s="159">
        <f>X484*K484</f>
        <v>0.36099</v>
      </c>
      <c r="Z484" s="159">
        <v>0</v>
      </c>
      <c r="AA484" s="160">
        <f>Z484*K484</f>
        <v>0</v>
      </c>
      <c r="AR484" s="16" t="s">
        <v>178</v>
      </c>
      <c r="AT484" s="16" t="s">
        <v>174</v>
      </c>
      <c r="AU484" s="16" t="s">
        <v>93</v>
      </c>
      <c r="AY484" s="16" t="s">
        <v>173</v>
      </c>
      <c r="BE484" s="100">
        <f>IF(U484="základní",N484,0)</f>
        <v>0</v>
      </c>
      <c r="BF484" s="100">
        <f>IF(U484="snížená",N484,0)</f>
        <v>0</v>
      </c>
      <c r="BG484" s="100">
        <f>IF(U484="zákl. přenesená",N484,0)</f>
        <v>0</v>
      </c>
      <c r="BH484" s="100">
        <f>IF(U484="sníž. přenesená",N484,0)</f>
        <v>0</v>
      </c>
      <c r="BI484" s="100">
        <f>IF(U484="nulová",N484,0)</f>
        <v>0</v>
      </c>
      <c r="BJ484" s="16" t="s">
        <v>81</v>
      </c>
      <c r="BK484" s="100">
        <f>ROUND(L484*K484,2)</f>
        <v>0</v>
      </c>
      <c r="BL484" s="16" t="s">
        <v>178</v>
      </c>
      <c r="BM484" s="16" t="s">
        <v>568</v>
      </c>
    </row>
    <row r="485" spans="2:51" s="10" customFormat="1" ht="22.5" customHeight="1">
      <c r="B485" s="161"/>
      <c r="C485" s="162"/>
      <c r="D485" s="162"/>
      <c r="E485" s="163" t="s">
        <v>3</v>
      </c>
      <c r="F485" s="259" t="s">
        <v>569</v>
      </c>
      <c r="G485" s="260"/>
      <c r="H485" s="260"/>
      <c r="I485" s="260"/>
      <c r="J485" s="162"/>
      <c r="K485" s="164">
        <v>31.5</v>
      </c>
      <c r="L485" s="162"/>
      <c r="M485" s="162"/>
      <c r="N485" s="162"/>
      <c r="O485" s="162"/>
      <c r="P485" s="162"/>
      <c r="Q485" s="162"/>
      <c r="R485" s="165"/>
      <c r="T485" s="166"/>
      <c r="U485" s="162"/>
      <c r="V485" s="162"/>
      <c r="W485" s="162"/>
      <c r="X485" s="162"/>
      <c r="Y485" s="162"/>
      <c r="Z485" s="162"/>
      <c r="AA485" s="167"/>
      <c r="AT485" s="168" t="s">
        <v>185</v>
      </c>
      <c r="AU485" s="168" t="s">
        <v>93</v>
      </c>
      <c r="AV485" s="10" t="s">
        <v>93</v>
      </c>
      <c r="AW485" s="10" t="s">
        <v>32</v>
      </c>
      <c r="AX485" s="10" t="s">
        <v>74</v>
      </c>
      <c r="AY485" s="168" t="s">
        <v>173</v>
      </c>
    </row>
    <row r="486" spans="2:51" s="11" customFormat="1" ht="22.5" customHeight="1">
      <c r="B486" s="169"/>
      <c r="C486" s="170"/>
      <c r="D486" s="170"/>
      <c r="E486" s="171" t="s">
        <v>3</v>
      </c>
      <c r="F486" s="262" t="s">
        <v>187</v>
      </c>
      <c r="G486" s="263"/>
      <c r="H486" s="263"/>
      <c r="I486" s="263"/>
      <c r="J486" s="170"/>
      <c r="K486" s="172">
        <v>31.5</v>
      </c>
      <c r="L486" s="170"/>
      <c r="M486" s="170"/>
      <c r="N486" s="170"/>
      <c r="O486" s="170"/>
      <c r="P486" s="170"/>
      <c r="Q486" s="170"/>
      <c r="R486" s="173"/>
      <c r="T486" s="174"/>
      <c r="U486" s="170"/>
      <c r="V486" s="170"/>
      <c r="W486" s="170"/>
      <c r="X486" s="170"/>
      <c r="Y486" s="170"/>
      <c r="Z486" s="170"/>
      <c r="AA486" s="175"/>
      <c r="AT486" s="176" t="s">
        <v>185</v>
      </c>
      <c r="AU486" s="176" t="s">
        <v>93</v>
      </c>
      <c r="AV486" s="11" t="s">
        <v>178</v>
      </c>
      <c r="AW486" s="11" t="s">
        <v>32</v>
      </c>
      <c r="AX486" s="11" t="s">
        <v>81</v>
      </c>
      <c r="AY486" s="176" t="s">
        <v>173</v>
      </c>
    </row>
    <row r="487" spans="2:65" s="1" customFormat="1" ht="57" customHeight="1">
      <c r="B487" s="125"/>
      <c r="C487" s="154" t="s">
        <v>570</v>
      </c>
      <c r="D487" s="154" t="s">
        <v>174</v>
      </c>
      <c r="E487" s="155" t="s">
        <v>571</v>
      </c>
      <c r="F487" s="255" t="s">
        <v>572</v>
      </c>
      <c r="G487" s="256"/>
      <c r="H487" s="256"/>
      <c r="I487" s="256"/>
      <c r="J487" s="156" t="s">
        <v>191</v>
      </c>
      <c r="K487" s="157">
        <v>2.16</v>
      </c>
      <c r="L487" s="257">
        <v>0</v>
      </c>
      <c r="M487" s="256"/>
      <c r="N487" s="258">
        <f>ROUND(L487*K487,2)</f>
        <v>0</v>
      </c>
      <c r="O487" s="256"/>
      <c r="P487" s="256"/>
      <c r="Q487" s="256"/>
      <c r="R487" s="127"/>
      <c r="T487" s="158" t="s">
        <v>3</v>
      </c>
      <c r="U487" s="42" t="s">
        <v>39</v>
      </c>
      <c r="V487" s="34"/>
      <c r="W487" s="159">
        <f>V487*K487</f>
        <v>0</v>
      </c>
      <c r="X487" s="159">
        <v>1.47064</v>
      </c>
      <c r="Y487" s="159">
        <f>X487*K487</f>
        <v>3.1765824</v>
      </c>
      <c r="Z487" s="159">
        <v>0</v>
      </c>
      <c r="AA487" s="160">
        <f>Z487*K487</f>
        <v>0</v>
      </c>
      <c r="AR487" s="16" t="s">
        <v>178</v>
      </c>
      <c r="AT487" s="16" t="s">
        <v>174</v>
      </c>
      <c r="AU487" s="16" t="s">
        <v>93</v>
      </c>
      <c r="AY487" s="16" t="s">
        <v>173</v>
      </c>
      <c r="BE487" s="100">
        <f>IF(U487="základní",N487,0)</f>
        <v>0</v>
      </c>
      <c r="BF487" s="100">
        <f>IF(U487="snížená",N487,0)</f>
        <v>0</v>
      </c>
      <c r="BG487" s="100">
        <f>IF(U487="zákl. přenesená",N487,0)</f>
        <v>0</v>
      </c>
      <c r="BH487" s="100">
        <f>IF(U487="sníž. přenesená",N487,0)</f>
        <v>0</v>
      </c>
      <c r="BI487" s="100">
        <f>IF(U487="nulová",N487,0)</f>
        <v>0</v>
      </c>
      <c r="BJ487" s="16" t="s">
        <v>81</v>
      </c>
      <c r="BK487" s="100">
        <f>ROUND(L487*K487,2)</f>
        <v>0</v>
      </c>
      <c r="BL487" s="16" t="s">
        <v>178</v>
      </c>
      <c r="BM487" s="16" t="s">
        <v>573</v>
      </c>
    </row>
    <row r="488" spans="2:51" s="10" customFormat="1" ht="22.5" customHeight="1">
      <c r="B488" s="161"/>
      <c r="C488" s="162"/>
      <c r="D488" s="162"/>
      <c r="E488" s="163" t="s">
        <v>3</v>
      </c>
      <c r="F488" s="259" t="s">
        <v>574</v>
      </c>
      <c r="G488" s="260"/>
      <c r="H488" s="260"/>
      <c r="I488" s="260"/>
      <c r="J488" s="162"/>
      <c r="K488" s="164">
        <v>2.16</v>
      </c>
      <c r="L488" s="162"/>
      <c r="M488" s="162"/>
      <c r="N488" s="162"/>
      <c r="O488" s="162"/>
      <c r="P488" s="162"/>
      <c r="Q488" s="162"/>
      <c r="R488" s="165"/>
      <c r="T488" s="166"/>
      <c r="U488" s="162"/>
      <c r="V488" s="162"/>
      <c r="W488" s="162"/>
      <c r="X488" s="162"/>
      <c r="Y488" s="162"/>
      <c r="Z488" s="162"/>
      <c r="AA488" s="167"/>
      <c r="AT488" s="168" t="s">
        <v>185</v>
      </c>
      <c r="AU488" s="168" t="s">
        <v>93</v>
      </c>
      <c r="AV488" s="10" t="s">
        <v>93</v>
      </c>
      <c r="AW488" s="10" t="s">
        <v>32</v>
      </c>
      <c r="AX488" s="10" t="s">
        <v>74</v>
      </c>
      <c r="AY488" s="168" t="s">
        <v>173</v>
      </c>
    </row>
    <row r="489" spans="2:51" s="11" customFormat="1" ht="22.5" customHeight="1">
      <c r="B489" s="169"/>
      <c r="C489" s="170"/>
      <c r="D489" s="170"/>
      <c r="E489" s="171" t="s">
        <v>3</v>
      </c>
      <c r="F489" s="262" t="s">
        <v>187</v>
      </c>
      <c r="G489" s="263"/>
      <c r="H489" s="263"/>
      <c r="I489" s="263"/>
      <c r="J489" s="170"/>
      <c r="K489" s="172">
        <v>2.16</v>
      </c>
      <c r="L489" s="170"/>
      <c r="M489" s="170"/>
      <c r="N489" s="170"/>
      <c r="O489" s="170"/>
      <c r="P489" s="170"/>
      <c r="Q489" s="170"/>
      <c r="R489" s="173"/>
      <c r="T489" s="174"/>
      <c r="U489" s="170"/>
      <c r="V489" s="170"/>
      <c r="W489" s="170"/>
      <c r="X489" s="170"/>
      <c r="Y489" s="170"/>
      <c r="Z489" s="170"/>
      <c r="AA489" s="175"/>
      <c r="AT489" s="176" t="s">
        <v>185</v>
      </c>
      <c r="AU489" s="176" t="s">
        <v>93</v>
      </c>
      <c r="AV489" s="11" t="s">
        <v>178</v>
      </c>
      <c r="AW489" s="11" t="s">
        <v>32</v>
      </c>
      <c r="AX489" s="11" t="s">
        <v>81</v>
      </c>
      <c r="AY489" s="176" t="s">
        <v>173</v>
      </c>
    </row>
    <row r="490" spans="2:65" s="1" customFormat="1" ht="57" customHeight="1">
      <c r="B490" s="125"/>
      <c r="C490" s="154" t="s">
        <v>575</v>
      </c>
      <c r="D490" s="154" t="s">
        <v>174</v>
      </c>
      <c r="E490" s="155" t="s">
        <v>576</v>
      </c>
      <c r="F490" s="255" t="s">
        <v>577</v>
      </c>
      <c r="G490" s="256"/>
      <c r="H490" s="256"/>
      <c r="I490" s="256"/>
      <c r="J490" s="156" t="s">
        <v>578</v>
      </c>
      <c r="K490" s="157">
        <v>13</v>
      </c>
      <c r="L490" s="257">
        <v>0</v>
      </c>
      <c r="M490" s="256"/>
      <c r="N490" s="258">
        <f>ROUND(L490*K490,2)</f>
        <v>0</v>
      </c>
      <c r="O490" s="256"/>
      <c r="P490" s="256"/>
      <c r="Q490" s="256"/>
      <c r="R490" s="127"/>
      <c r="T490" s="158" t="s">
        <v>3</v>
      </c>
      <c r="U490" s="42" t="s">
        <v>39</v>
      </c>
      <c r="V490" s="34"/>
      <c r="W490" s="159">
        <f>V490*K490</f>
        <v>0</v>
      </c>
      <c r="X490" s="159">
        <v>0.07279</v>
      </c>
      <c r="Y490" s="159">
        <f>X490*K490</f>
        <v>0.94627</v>
      </c>
      <c r="Z490" s="159">
        <v>0</v>
      </c>
      <c r="AA490" s="160">
        <f>Z490*K490</f>
        <v>0</v>
      </c>
      <c r="AR490" s="16" t="s">
        <v>178</v>
      </c>
      <c r="AT490" s="16" t="s">
        <v>174</v>
      </c>
      <c r="AU490" s="16" t="s">
        <v>93</v>
      </c>
      <c r="AY490" s="16" t="s">
        <v>173</v>
      </c>
      <c r="BE490" s="100">
        <f>IF(U490="základní",N490,0)</f>
        <v>0</v>
      </c>
      <c r="BF490" s="100">
        <f>IF(U490="snížená",N490,0)</f>
        <v>0</v>
      </c>
      <c r="BG490" s="100">
        <f>IF(U490="zákl. přenesená",N490,0)</f>
        <v>0</v>
      </c>
      <c r="BH490" s="100">
        <f>IF(U490="sníž. přenesená",N490,0)</f>
        <v>0</v>
      </c>
      <c r="BI490" s="100">
        <f>IF(U490="nulová",N490,0)</f>
        <v>0</v>
      </c>
      <c r="BJ490" s="16" t="s">
        <v>81</v>
      </c>
      <c r="BK490" s="100">
        <f>ROUND(L490*K490,2)</f>
        <v>0</v>
      </c>
      <c r="BL490" s="16" t="s">
        <v>178</v>
      </c>
      <c r="BM490" s="16" t="s">
        <v>579</v>
      </c>
    </row>
    <row r="491" spans="2:65" s="1" customFormat="1" ht="44.25" customHeight="1">
      <c r="B491" s="125"/>
      <c r="C491" s="154" t="s">
        <v>580</v>
      </c>
      <c r="D491" s="154" t="s">
        <v>174</v>
      </c>
      <c r="E491" s="155" t="s">
        <v>581</v>
      </c>
      <c r="F491" s="255" t="s">
        <v>582</v>
      </c>
      <c r="G491" s="256"/>
      <c r="H491" s="256"/>
      <c r="I491" s="256"/>
      <c r="J491" s="156" t="s">
        <v>578</v>
      </c>
      <c r="K491" s="157">
        <v>5</v>
      </c>
      <c r="L491" s="257">
        <v>0</v>
      </c>
      <c r="M491" s="256"/>
      <c r="N491" s="258">
        <f>ROUND(L491*K491,2)</f>
        <v>0</v>
      </c>
      <c r="O491" s="256"/>
      <c r="P491" s="256"/>
      <c r="Q491" s="256"/>
      <c r="R491" s="127"/>
      <c r="T491" s="158" t="s">
        <v>3</v>
      </c>
      <c r="U491" s="42" t="s">
        <v>39</v>
      </c>
      <c r="V491" s="34"/>
      <c r="W491" s="159">
        <f>V491*K491</f>
        <v>0</v>
      </c>
      <c r="X491" s="159">
        <v>0.10661</v>
      </c>
      <c r="Y491" s="159">
        <f>X491*K491</f>
        <v>0.53305</v>
      </c>
      <c r="Z491" s="159">
        <v>0</v>
      </c>
      <c r="AA491" s="160">
        <f>Z491*K491</f>
        <v>0</v>
      </c>
      <c r="AR491" s="16" t="s">
        <v>178</v>
      </c>
      <c r="AT491" s="16" t="s">
        <v>174</v>
      </c>
      <c r="AU491" s="16" t="s">
        <v>93</v>
      </c>
      <c r="AY491" s="16" t="s">
        <v>173</v>
      </c>
      <c r="BE491" s="100">
        <f>IF(U491="základní",N491,0)</f>
        <v>0</v>
      </c>
      <c r="BF491" s="100">
        <f>IF(U491="snížená",N491,0)</f>
        <v>0</v>
      </c>
      <c r="BG491" s="100">
        <f>IF(U491="zákl. přenesená",N491,0)</f>
        <v>0</v>
      </c>
      <c r="BH491" s="100">
        <f>IF(U491="sníž. přenesená",N491,0)</f>
        <v>0</v>
      </c>
      <c r="BI491" s="100">
        <f>IF(U491="nulová",N491,0)</f>
        <v>0</v>
      </c>
      <c r="BJ491" s="16" t="s">
        <v>81</v>
      </c>
      <c r="BK491" s="100">
        <f>ROUND(L491*K491,2)</f>
        <v>0</v>
      </c>
      <c r="BL491" s="16" t="s">
        <v>178</v>
      </c>
      <c r="BM491" s="16" t="s">
        <v>583</v>
      </c>
    </row>
    <row r="492" spans="2:51" s="10" customFormat="1" ht="22.5" customHeight="1">
      <c r="B492" s="161"/>
      <c r="C492" s="162"/>
      <c r="D492" s="162"/>
      <c r="E492" s="163" t="s">
        <v>3</v>
      </c>
      <c r="F492" s="259" t="s">
        <v>584</v>
      </c>
      <c r="G492" s="260"/>
      <c r="H492" s="260"/>
      <c r="I492" s="260"/>
      <c r="J492" s="162"/>
      <c r="K492" s="164">
        <v>5</v>
      </c>
      <c r="L492" s="162"/>
      <c r="M492" s="162"/>
      <c r="N492" s="162"/>
      <c r="O492" s="162"/>
      <c r="P492" s="162"/>
      <c r="Q492" s="162"/>
      <c r="R492" s="165"/>
      <c r="T492" s="166"/>
      <c r="U492" s="162"/>
      <c r="V492" s="162"/>
      <c r="W492" s="162"/>
      <c r="X492" s="162"/>
      <c r="Y492" s="162"/>
      <c r="Z492" s="162"/>
      <c r="AA492" s="167"/>
      <c r="AT492" s="168" t="s">
        <v>185</v>
      </c>
      <c r="AU492" s="168" t="s">
        <v>93</v>
      </c>
      <c r="AV492" s="10" t="s">
        <v>93</v>
      </c>
      <c r="AW492" s="10" t="s">
        <v>32</v>
      </c>
      <c r="AX492" s="10" t="s">
        <v>74</v>
      </c>
      <c r="AY492" s="168" t="s">
        <v>173</v>
      </c>
    </row>
    <row r="493" spans="2:51" s="11" customFormat="1" ht="22.5" customHeight="1">
      <c r="B493" s="169"/>
      <c r="C493" s="170"/>
      <c r="D493" s="170"/>
      <c r="E493" s="171" t="s">
        <v>3</v>
      </c>
      <c r="F493" s="262" t="s">
        <v>187</v>
      </c>
      <c r="G493" s="263"/>
      <c r="H493" s="263"/>
      <c r="I493" s="263"/>
      <c r="J493" s="170"/>
      <c r="K493" s="172">
        <v>5</v>
      </c>
      <c r="L493" s="170"/>
      <c r="M493" s="170"/>
      <c r="N493" s="170"/>
      <c r="O493" s="170"/>
      <c r="P493" s="170"/>
      <c r="Q493" s="170"/>
      <c r="R493" s="173"/>
      <c r="T493" s="174"/>
      <c r="U493" s="170"/>
      <c r="V493" s="170"/>
      <c r="W493" s="170"/>
      <c r="X493" s="170"/>
      <c r="Y493" s="170"/>
      <c r="Z493" s="170"/>
      <c r="AA493" s="175"/>
      <c r="AT493" s="176" t="s">
        <v>185</v>
      </c>
      <c r="AU493" s="176" t="s">
        <v>93</v>
      </c>
      <c r="AV493" s="11" t="s">
        <v>178</v>
      </c>
      <c r="AW493" s="11" t="s">
        <v>32</v>
      </c>
      <c r="AX493" s="11" t="s">
        <v>81</v>
      </c>
      <c r="AY493" s="176" t="s">
        <v>173</v>
      </c>
    </row>
    <row r="494" spans="2:65" s="1" customFormat="1" ht="44.25" customHeight="1">
      <c r="B494" s="125"/>
      <c r="C494" s="154" t="s">
        <v>585</v>
      </c>
      <c r="D494" s="154" t="s">
        <v>174</v>
      </c>
      <c r="E494" s="155" t="s">
        <v>586</v>
      </c>
      <c r="F494" s="255" t="s">
        <v>587</v>
      </c>
      <c r="G494" s="256"/>
      <c r="H494" s="256"/>
      <c r="I494" s="256"/>
      <c r="J494" s="156" t="s">
        <v>578</v>
      </c>
      <c r="K494" s="157">
        <v>5</v>
      </c>
      <c r="L494" s="257">
        <v>0</v>
      </c>
      <c r="M494" s="256"/>
      <c r="N494" s="258">
        <f>ROUND(L494*K494,2)</f>
        <v>0</v>
      </c>
      <c r="O494" s="256"/>
      <c r="P494" s="256"/>
      <c r="Q494" s="256"/>
      <c r="R494" s="127"/>
      <c r="T494" s="158" t="s">
        <v>3</v>
      </c>
      <c r="U494" s="42" t="s">
        <v>39</v>
      </c>
      <c r="V494" s="34"/>
      <c r="W494" s="159">
        <f>V494*K494</f>
        <v>0</v>
      </c>
      <c r="X494" s="159">
        <v>0.11631</v>
      </c>
      <c r="Y494" s="159">
        <f>X494*K494</f>
        <v>0.58155</v>
      </c>
      <c r="Z494" s="159">
        <v>0</v>
      </c>
      <c r="AA494" s="160">
        <f>Z494*K494</f>
        <v>0</v>
      </c>
      <c r="AR494" s="16" t="s">
        <v>178</v>
      </c>
      <c r="AT494" s="16" t="s">
        <v>174</v>
      </c>
      <c r="AU494" s="16" t="s">
        <v>93</v>
      </c>
      <c r="AY494" s="16" t="s">
        <v>173</v>
      </c>
      <c r="BE494" s="100">
        <f>IF(U494="základní",N494,0)</f>
        <v>0</v>
      </c>
      <c r="BF494" s="100">
        <f>IF(U494="snížená",N494,0)</f>
        <v>0</v>
      </c>
      <c r="BG494" s="100">
        <f>IF(U494="zákl. přenesená",N494,0)</f>
        <v>0</v>
      </c>
      <c r="BH494" s="100">
        <f>IF(U494="sníž. přenesená",N494,0)</f>
        <v>0</v>
      </c>
      <c r="BI494" s="100">
        <f>IF(U494="nulová",N494,0)</f>
        <v>0</v>
      </c>
      <c r="BJ494" s="16" t="s">
        <v>81</v>
      </c>
      <c r="BK494" s="100">
        <f>ROUND(L494*K494,2)</f>
        <v>0</v>
      </c>
      <c r="BL494" s="16" t="s">
        <v>178</v>
      </c>
      <c r="BM494" s="16" t="s">
        <v>588</v>
      </c>
    </row>
    <row r="495" spans="2:65" s="1" customFormat="1" ht="44.25" customHeight="1">
      <c r="B495" s="125"/>
      <c r="C495" s="154" t="s">
        <v>589</v>
      </c>
      <c r="D495" s="154" t="s">
        <v>174</v>
      </c>
      <c r="E495" s="155" t="s">
        <v>590</v>
      </c>
      <c r="F495" s="255" t="s">
        <v>591</v>
      </c>
      <c r="G495" s="256"/>
      <c r="H495" s="256"/>
      <c r="I495" s="256"/>
      <c r="J495" s="156" t="s">
        <v>578</v>
      </c>
      <c r="K495" s="157">
        <v>4</v>
      </c>
      <c r="L495" s="257">
        <v>0</v>
      </c>
      <c r="M495" s="256"/>
      <c r="N495" s="258">
        <f>ROUND(L495*K495,2)</f>
        <v>0</v>
      </c>
      <c r="O495" s="256"/>
      <c r="P495" s="256"/>
      <c r="Q495" s="256"/>
      <c r="R495" s="127"/>
      <c r="T495" s="158" t="s">
        <v>3</v>
      </c>
      <c r="U495" s="42" t="s">
        <v>39</v>
      </c>
      <c r="V495" s="34"/>
      <c r="W495" s="159">
        <f>V495*K495</f>
        <v>0</v>
      </c>
      <c r="X495" s="159">
        <v>0.17891</v>
      </c>
      <c r="Y495" s="159">
        <f>X495*K495</f>
        <v>0.71564</v>
      </c>
      <c r="Z495" s="159">
        <v>0</v>
      </c>
      <c r="AA495" s="160">
        <f>Z495*K495</f>
        <v>0</v>
      </c>
      <c r="AR495" s="16" t="s">
        <v>178</v>
      </c>
      <c r="AT495" s="16" t="s">
        <v>174</v>
      </c>
      <c r="AU495" s="16" t="s">
        <v>93</v>
      </c>
      <c r="AY495" s="16" t="s">
        <v>173</v>
      </c>
      <c r="BE495" s="100">
        <f>IF(U495="základní",N495,0)</f>
        <v>0</v>
      </c>
      <c r="BF495" s="100">
        <f>IF(U495="snížená",N495,0)</f>
        <v>0</v>
      </c>
      <c r="BG495" s="100">
        <f>IF(U495="zákl. přenesená",N495,0)</f>
        <v>0</v>
      </c>
      <c r="BH495" s="100">
        <f>IF(U495="sníž. přenesená",N495,0)</f>
        <v>0</v>
      </c>
      <c r="BI495" s="100">
        <f>IF(U495="nulová",N495,0)</f>
        <v>0</v>
      </c>
      <c r="BJ495" s="16" t="s">
        <v>81</v>
      </c>
      <c r="BK495" s="100">
        <f>ROUND(L495*K495,2)</f>
        <v>0</v>
      </c>
      <c r="BL495" s="16" t="s">
        <v>178</v>
      </c>
      <c r="BM495" s="16" t="s">
        <v>592</v>
      </c>
    </row>
    <row r="496" spans="2:65" s="1" customFormat="1" ht="57" customHeight="1">
      <c r="B496" s="125"/>
      <c r="C496" s="154" t="s">
        <v>593</v>
      </c>
      <c r="D496" s="154" t="s">
        <v>174</v>
      </c>
      <c r="E496" s="155" t="s">
        <v>594</v>
      </c>
      <c r="F496" s="255" t="s">
        <v>595</v>
      </c>
      <c r="G496" s="256"/>
      <c r="H496" s="256"/>
      <c r="I496" s="256"/>
      <c r="J496" s="156" t="s">
        <v>578</v>
      </c>
      <c r="K496" s="157">
        <v>6</v>
      </c>
      <c r="L496" s="257">
        <v>0</v>
      </c>
      <c r="M496" s="256"/>
      <c r="N496" s="258">
        <f>ROUND(L496*K496,2)</f>
        <v>0</v>
      </c>
      <c r="O496" s="256"/>
      <c r="P496" s="256"/>
      <c r="Q496" s="256"/>
      <c r="R496" s="127"/>
      <c r="T496" s="158" t="s">
        <v>3</v>
      </c>
      <c r="U496" s="42" t="s">
        <v>39</v>
      </c>
      <c r="V496" s="34"/>
      <c r="W496" s="159">
        <f>V496*K496</f>
        <v>0</v>
      </c>
      <c r="X496" s="159">
        <v>0.01082</v>
      </c>
      <c r="Y496" s="159">
        <f>X496*K496</f>
        <v>0.06492</v>
      </c>
      <c r="Z496" s="159">
        <v>0</v>
      </c>
      <c r="AA496" s="160">
        <f>Z496*K496</f>
        <v>0</v>
      </c>
      <c r="AR496" s="16" t="s">
        <v>178</v>
      </c>
      <c r="AT496" s="16" t="s">
        <v>174</v>
      </c>
      <c r="AU496" s="16" t="s">
        <v>93</v>
      </c>
      <c r="AY496" s="16" t="s">
        <v>173</v>
      </c>
      <c r="BE496" s="100">
        <f>IF(U496="základní",N496,0)</f>
        <v>0</v>
      </c>
      <c r="BF496" s="100">
        <f>IF(U496="snížená",N496,0)</f>
        <v>0</v>
      </c>
      <c r="BG496" s="100">
        <f>IF(U496="zákl. přenesená",N496,0)</f>
        <v>0</v>
      </c>
      <c r="BH496" s="100">
        <f>IF(U496="sníž. přenesená",N496,0)</f>
        <v>0</v>
      </c>
      <c r="BI496" s="100">
        <f>IF(U496="nulová",N496,0)</f>
        <v>0</v>
      </c>
      <c r="BJ496" s="16" t="s">
        <v>81</v>
      </c>
      <c r="BK496" s="100">
        <f>ROUND(L496*K496,2)</f>
        <v>0</v>
      </c>
      <c r="BL496" s="16" t="s">
        <v>178</v>
      </c>
      <c r="BM496" s="16" t="s">
        <v>596</v>
      </c>
    </row>
    <row r="497" spans="2:65" s="1" customFormat="1" ht="57" customHeight="1">
      <c r="B497" s="125"/>
      <c r="C497" s="154" t="s">
        <v>597</v>
      </c>
      <c r="D497" s="154" t="s">
        <v>174</v>
      </c>
      <c r="E497" s="155" t="s">
        <v>598</v>
      </c>
      <c r="F497" s="255" t="s">
        <v>599</v>
      </c>
      <c r="G497" s="256"/>
      <c r="H497" s="256"/>
      <c r="I497" s="256"/>
      <c r="J497" s="156" t="s">
        <v>578</v>
      </c>
      <c r="K497" s="157">
        <v>2</v>
      </c>
      <c r="L497" s="257">
        <v>0</v>
      </c>
      <c r="M497" s="256"/>
      <c r="N497" s="258">
        <f>ROUND(L497*K497,2)</f>
        <v>0</v>
      </c>
      <c r="O497" s="256"/>
      <c r="P497" s="256"/>
      <c r="Q497" s="256"/>
      <c r="R497" s="127"/>
      <c r="T497" s="158" t="s">
        <v>3</v>
      </c>
      <c r="U497" s="42" t="s">
        <v>39</v>
      </c>
      <c r="V497" s="34"/>
      <c r="W497" s="159">
        <f>V497*K497</f>
        <v>0</v>
      </c>
      <c r="X497" s="159">
        <v>0.3409</v>
      </c>
      <c r="Y497" s="159">
        <f>X497*K497</f>
        <v>0.6818</v>
      </c>
      <c r="Z497" s="159">
        <v>0</v>
      </c>
      <c r="AA497" s="160">
        <f>Z497*K497</f>
        <v>0</v>
      </c>
      <c r="AR497" s="16" t="s">
        <v>178</v>
      </c>
      <c r="AT497" s="16" t="s">
        <v>174</v>
      </c>
      <c r="AU497" s="16" t="s">
        <v>93</v>
      </c>
      <c r="AY497" s="16" t="s">
        <v>173</v>
      </c>
      <c r="BE497" s="100">
        <f>IF(U497="základní",N497,0)</f>
        <v>0</v>
      </c>
      <c r="BF497" s="100">
        <f>IF(U497="snížená",N497,0)</f>
        <v>0</v>
      </c>
      <c r="BG497" s="100">
        <f>IF(U497="zákl. přenesená",N497,0)</f>
        <v>0</v>
      </c>
      <c r="BH497" s="100">
        <f>IF(U497="sníž. přenesená",N497,0)</f>
        <v>0</v>
      </c>
      <c r="BI497" s="100">
        <f>IF(U497="nulová",N497,0)</f>
        <v>0</v>
      </c>
      <c r="BJ497" s="16" t="s">
        <v>81</v>
      </c>
      <c r="BK497" s="100">
        <f>ROUND(L497*K497,2)</f>
        <v>0</v>
      </c>
      <c r="BL497" s="16" t="s">
        <v>178</v>
      </c>
      <c r="BM497" s="16" t="s">
        <v>600</v>
      </c>
    </row>
    <row r="498" spans="2:65" s="1" customFormat="1" ht="82.5" customHeight="1">
      <c r="B498" s="125"/>
      <c r="C498" s="154" t="s">
        <v>601</v>
      </c>
      <c r="D498" s="154" t="s">
        <v>174</v>
      </c>
      <c r="E498" s="155" t="s">
        <v>602</v>
      </c>
      <c r="F498" s="255" t="s">
        <v>603</v>
      </c>
      <c r="G498" s="256"/>
      <c r="H498" s="256"/>
      <c r="I498" s="256"/>
      <c r="J498" s="156" t="s">
        <v>604</v>
      </c>
      <c r="K498" s="157">
        <v>1</v>
      </c>
      <c r="L498" s="257">
        <v>0</v>
      </c>
      <c r="M498" s="256"/>
      <c r="N498" s="258">
        <f>ROUND(L498*K498,2)</f>
        <v>0</v>
      </c>
      <c r="O498" s="256"/>
      <c r="P498" s="256"/>
      <c r="Q498" s="256"/>
      <c r="R498" s="127"/>
      <c r="T498" s="158" t="s">
        <v>3</v>
      </c>
      <c r="U498" s="42" t="s">
        <v>39</v>
      </c>
      <c r="V498" s="34"/>
      <c r="W498" s="159">
        <f>V498*K498</f>
        <v>0</v>
      </c>
      <c r="X498" s="159">
        <v>15.88672</v>
      </c>
      <c r="Y498" s="159">
        <f>X498*K498</f>
        <v>15.88672</v>
      </c>
      <c r="Z498" s="159">
        <v>0</v>
      </c>
      <c r="AA498" s="160">
        <f>Z498*K498</f>
        <v>0</v>
      </c>
      <c r="AR498" s="16" t="s">
        <v>178</v>
      </c>
      <c r="AT498" s="16" t="s">
        <v>174</v>
      </c>
      <c r="AU498" s="16" t="s">
        <v>93</v>
      </c>
      <c r="AY498" s="16" t="s">
        <v>173</v>
      </c>
      <c r="BE498" s="100">
        <f>IF(U498="základní",N498,0)</f>
        <v>0</v>
      </c>
      <c r="BF498" s="100">
        <f>IF(U498="snížená",N498,0)</f>
        <v>0</v>
      </c>
      <c r="BG498" s="100">
        <f>IF(U498="zákl. přenesená",N498,0)</f>
        <v>0</v>
      </c>
      <c r="BH498" s="100">
        <f>IF(U498="sníž. přenesená",N498,0)</f>
        <v>0</v>
      </c>
      <c r="BI498" s="100">
        <f>IF(U498="nulová",N498,0)</f>
        <v>0</v>
      </c>
      <c r="BJ498" s="16" t="s">
        <v>81</v>
      </c>
      <c r="BK498" s="100">
        <f>ROUND(L498*K498,2)</f>
        <v>0</v>
      </c>
      <c r="BL498" s="16" t="s">
        <v>178</v>
      </c>
      <c r="BM498" s="16" t="s">
        <v>605</v>
      </c>
    </row>
    <row r="499" spans="2:51" s="10" customFormat="1" ht="22.5" customHeight="1">
      <c r="B499" s="161"/>
      <c r="C499" s="162"/>
      <c r="D499" s="162"/>
      <c r="E499" s="163" t="s">
        <v>3</v>
      </c>
      <c r="F499" s="259" t="s">
        <v>606</v>
      </c>
      <c r="G499" s="260"/>
      <c r="H499" s="260"/>
      <c r="I499" s="260"/>
      <c r="J499" s="162"/>
      <c r="K499" s="164">
        <v>1</v>
      </c>
      <c r="L499" s="162"/>
      <c r="M499" s="162"/>
      <c r="N499" s="162"/>
      <c r="O499" s="162"/>
      <c r="P499" s="162"/>
      <c r="Q499" s="162"/>
      <c r="R499" s="165"/>
      <c r="T499" s="166"/>
      <c r="U499" s="162"/>
      <c r="V499" s="162"/>
      <c r="W499" s="162"/>
      <c r="X499" s="162"/>
      <c r="Y499" s="162"/>
      <c r="Z499" s="162"/>
      <c r="AA499" s="167"/>
      <c r="AT499" s="168" t="s">
        <v>185</v>
      </c>
      <c r="AU499" s="168" t="s">
        <v>93</v>
      </c>
      <c r="AV499" s="10" t="s">
        <v>93</v>
      </c>
      <c r="AW499" s="10" t="s">
        <v>32</v>
      </c>
      <c r="AX499" s="10" t="s">
        <v>74</v>
      </c>
      <c r="AY499" s="168" t="s">
        <v>173</v>
      </c>
    </row>
    <row r="500" spans="2:51" s="11" customFormat="1" ht="22.5" customHeight="1">
      <c r="B500" s="169"/>
      <c r="C500" s="170"/>
      <c r="D500" s="170"/>
      <c r="E500" s="171" t="s">
        <v>3</v>
      </c>
      <c r="F500" s="262" t="s">
        <v>187</v>
      </c>
      <c r="G500" s="263"/>
      <c r="H500" s="263"/>
      <c r="I500" s="263"/>
      <c r="J500" s="170"/>
      <c r="K500" s="172">
        <v>1</v>
      </c>
      <c r="L500" s="170"/>
      <c r="M500" s="170"/>
      <c r="N500" s="170"/>
      <c r="O500" s="170"/>
      <c r="P500" s="170"/>
      <c r="Q500" s="170"/>
      <c r="R500" s="173"/>
      <c r="T500" s="174"/>
      <c r="U500" s="170"/>
      <c r="V500" s="170"/>
      <c r="W500" s="170"/>
      <c r="X500" s="170"/>
      <c r="Y500" s="170"/>
      <c r="Z500" s="170"/>
      <c r="AA500" s="175"/>
      <c r="AT500" s="176" t="s">
        <v>185</v>
      </c>
      <c r="AU500" s="176" t="s">
        <v>93</v>
      </c>
      <c r="AV500" s="11" t="s">
        <v>178</v>
      </c>
      <c r="AW500" s="11" t="s">
        <v>32</v>
      </c>
      <c r="AX500" s="11" t="s">
        <v>81</v>
      </c>
      <c r="AY500" s="176" t="s">
        <v>173</v>
      </c>
    </row>
    <row r="501" spans="2:65" s="1" customFormat="1" ht="82.5" customHeight="1">
      <c r="B501" s="125"/>
      <c r="C501" s="154" t="s">
        <v>607</v>
      </c>
      <c r="D501" s="154" t="s">
        <v>174</v>
      </c>
      <c r="E501" s="155" t="s">
        <v>608</v>
      </c>
      <c r="F501" s="255" t="s">
        <v>609</v>
      </c>
      <c r="G501" s="256"/>
      <c r="H501" s="256"/>
      <c r="I501" s="256"/>
      <c r="J501" s="156" t="s">
        <v>604</v>
      </c>
      <c r="K501" s="157">
        <v>1</v>
      </c>
      <c r="L501" s="257">
        <v>0</v>
      </c>
      <c r="M501" s="256"/>
      <c r="N501" s="258">
        <f>ROUND(L501*K501,2)</f>
        <v>0</v>
      </c>
      <c r="O501" s="256"/>
      <c r="P501" s="256"/>
      <c r="Q501" s="256"/>
      <c r="R501" s="127"/>
      <c r="T501" s="158" t="s">
        <v>3</v>
      </c>
      <c r="U501" s="42" t="s">
        <v>39</v>
      </c>
      <c r="V501" s="34"/>
      <c r="W501" s="159">
        <f>V501*K501</f>
        <v>0</v>
      </c>
      <c r="X501" s="159">
        <v>40.03069</v>
      </c>
      <c r="Y501" s="159">
        <f>X501*K501</f>
        <v>40.03069</v>
      </c>
      <c r="Z501" s="159">
        <v>0</v>
      </c>
      <c r="AA501" s="160">
        <f>Z501*K501</f>
        <v>0</v>
      </c>
      <c r="AR501" s="16" t="s">
        <v>178</v>
      </c>
      <c r="AT501" s="16" t="s">
        <v>174</v>
      </c>
      <c r="AU501" s="16" t="s">
        <v>93</v>
      </c>
      <c r="AY501" s="16" t="s">
        <v>173</v>
      </c>
      <c r="BE501" s="100">
        <f>IF(U501="základní",N501,0)</f>
        <v>0</v>
      </c>
      <c r="BF501" s="100">
        <f>IF(U501="snížená",N501,0)</f>
        <v>0</v>
      </c>
      <c r="BG501" s="100">
        <f>IF(U501="zákl. přenesená",N501,0)</f>
        <v>0</v>
      </c>
      <c r="BH501" s="100">
        <f>IF(U501="sníž. přenesená",N501,0)</f>
        <v>0</v>
      </c>
      <c r="BI501" s="100">
        <f>IF(U501="nulová",N501,0)</f>
        <v>0</v>
      </c>
      <c r="BJ501" s="16" t="s">
        <v>81</v>
      </c>
      <c r="BK501" s="100">
        <f>ROUND(L501*K501,2)</f>
        <v>0</v>
      </c>
      <c r="BL501" s="16" t="s">
        <v>178</v>
      </c>
      <c r="BM501" s="16" t="s">
        <v>610</v>
      </c>
    </row>
    <row r="502" spans="2:51" s="10" customFormat="1" ht="22.5" customHeight="1">
      <c r="B502" s="161"/>
      <c r="C502" s="162"/>
      <c r="D502" s="162"/>
      <c r="E502" s="163" t="s">
        <v>3</v>
      </c>
      <c r="F502" s="259" t="s">
        <v>611</v>
      </c>
      <c r="G502" s="260"/>
      <c r="H502" s="260"/>
      <c r="I502" s="260"/>
      <c r="J502" s="162"/>
      <c r="K502" s="164">
        <v>1</v>
      </c>
      <c r="L502" s="162"/>
      <c r="M502" s="162"/>
      <c r="N502" s="162"/>
      <c r="O502" s="162"/>
      <c r="P502" s="162"/>
      <c r="Q502" s="162"/>
      <c r="R502" s="165"/>
      <c r="T502" s="166"/>
      <c r="U502" s="162"/>
      <c r="V502" s="162"/>
      <c r="W502" s="162"/>
      <c r="X502" s="162"/>
      <c r="Y502" s="162"/>
      <c r="Z502" s="162"/>
      <c r="AA502" s="167"/>
      <c r="AT502" s="168" t="s">
        <v>185</v>
      </c>
      <c r="AU502" s="168" t="s">
        <v>93</v>
      </c>
      <c r="AV502" s="10" t="s">
        <v>93</v>
      </c>
      <c r="AW502" s="10" t="s">
        <v>32</v>
      </c>
      <c r="AX502" s="10" t="s">
        <v>74</v>
      </c>
      <c r="AY502" s="168" t="s">
        <v>173</v>
      </c>
    </row>
    <row r="503" spans="2:51" s="11" customFormat="1" ht="22.5" customHeight="1">
      <c r="B503" s="169"/>
      <c r="C503" s="170"/>
      <c r="D503" s="170"/>
      <c r="E503" s="171" t="s">
        <v>3</v>
      </c>
      <c r="F503" s="262" t="s">
        <v>187</v>
      </c>
      <c r="G503" s="263"/>
      <c r="H503" s="263"/>
      <c r="I503" s="263"/>
      <c r="J503" s="170"/>
      <c r="K503" s="172">
        <v>1</v>
      </c>
      <c r="L503" s="170"/>
      <c r="M503" s="170"/>
      <c r="N503" s="170"/>
      <c r="O503" s="170"/>
      <c r="P503" s="170"/>
      <c r="Q503" s="170"/>
      <c r="R503" s="173"/>
      <c r="T503" s="174"/>
      <c r="U503" s="170"/>
      <c r="V503" s="170"/>
      <c r="W503" s="170"/>
      <c r="X503" s="170"/>
      <c r="Y503" s="170"/>
      <c r="Z503" s="170"/>
      <c r="AA503" s="175"/>
      <c r="AT503" s="176" t="s">
        <v>185</v>
      </c>
      <c r="AU503" s="176" t="s">
        <v>93</v>
      </c>
      <c r="AV503" s="11" t="s">
        <v>178</v>
      </c>
      <c r="AW503" s="11" t="s">
        <v>32</v>
      </c>
      <c r="AX503" s="11" t="s">
        <v>81</v>
      </c>
      <c r="AY503" s="176" t="s">
        <v>173</v>
      </c>
    </row>
    <row r="504" spans="2:65" s="1" customFormat="1" ht="57" customHeight="1">
      <c r="B504" s="125"/>
      <c r="C504" s="154" t="s">
        <v>612</v>
      </c>
      <c r="D504" s="154" t="s">
        <v>174</v>
      </c>
      <c r="E504" s="155" t="s">
        <v>613</v>
      </c>
      <c r="F504" s="255" t="s">
        <v>614</v>
      </c>
      <c r="G504" s="256"/>
      <c r="H504" s="256"/>
      <c r="I504" s="256"/>
      <c r="J504" s="156" t="s">
        <v>3</v>
      </c>
      <c r="K504" s="157">
        <v>1</v>
      </c>
      <c r="L504" s="257">
        <v>0</v>
      </c>
      <c r="M504" s="256"/>
      <c r="N504" s="258">
        <f>ROUND(L504*K504,2)</f>
        <v>0</v>
      </c>
      <c r="O504" s="256"/>
      <c r="P504" s="256"/>
      <c r="Q504" s="256"/>
      <c r="R504" s="127"/>
      <c r="T504" s="158" t="s">
        <v>3</v>
      </c>
      <c r="U504" s="42" t="s">
        <v>39</v>
      </c>
      <c r="V504" s="34"/>
      <c r="W504" s="159">
        <f>V504*K504</f>
        <v>0</v>
      </c>
      <c r="X504" s="159">
        <v>0</v>
      </c>
      <c r="Y504" s="159">
        <f>X504*K504</f>
        <v>0</v>
      </c>
      <c r="Z504" s="159">
        <v>0</v>
      </c>
      <c r="AA504" s="160">
        <f>Z504*K504</f>
        <v>0</v>
      </c>
      <c r="AR504" s="16" t="s">
        <v>178</v>
      </c>
      <c r="AT504" s="16" t="s">
        <v>174</v>
      </c>
      <c r="AU504" s="16" t="s">
        <v>93</v>
      </c>
      <c r="AY504" s="16" t="s">
        <v>173</v>
      </c>
      <c r="BE504" s="100">
        <f>IF(U504="základní",N504,0)</f>
        <v>0</v>
      </c>
      <c r="BF504" s="100">
        <f>IF(U504="snížená",N504,0)</f>
        <v>0</v>
      </c>
      <c r="BG504" s="100">
        <f>IF(U504="zákl. přenesená",N504,0)</f>
        <v>0</v>
      </c>
      <c r="BH504" s="100">
        <f>IF(U504="sníž. přenesená",N504,0)</f>
        <v>0</v>
      </c>
      <c r="BI504" s="100">
        <f>IF(U504="nulová",N504,0)</f>
        <v>0</v>
      </c>
      <c r="BJ504" s="16" t="s">
        <v>81</v>
      </c>
      <c r="BK504" s="100">
        <f>ROUND(L504*K504,2)</f>
        <v>0</v>
      </c>
      <c r="BL504" s="16" t="s">
        <v>178</v>
      </c>
      <c r="BM504" s="16" t="s">
        <v>615</v>
      </c>
    </row>
    <row r="505" spans="2:63" s="9" customFormat="1" ht="29.85" customHeight="1">
      <c r="B505" s="143"/>
      <c r="C505" s="144"/>
      <c r="D505" s="153" t="s">
        <v>110</v>
      </c>
      <c r="E505" s="153"/>
      <c r="F505" s="153"/>
      <c r="G505" s="153"/>
      <c r="H505" s="153"/>
      <c r="I505" s="153"/>
      <c r="J505" s="153"/>
      <c r="K505" s="153"/>
      <c r="L505" s="153"/>
      <c r="M505" s="153"/>
      <c r="N505" s="279">
        <f>BK505</f>
        <v>0</v>
      </c>
      <c r="O505" s="280"/>
      <c r="P505" s="280"/>
      <c r="Q505" s="280"/>
      <c r="R505" s="146"/>
      <c r="T505" s="147"/>
      <c r="U505" s="144"/>
      <c r="V505" s="144"/>
      <c r="W505" s="148">
        <f>SUM(W506:W562)</f>
        <v>0</v>
      </c>
      <c r="X505" s="144"/>
      <c r="Y505" s="148">
        <f>SUM(Y506:Y562)</f>
        <v>0.30206855</v>
      </c>
      <c r="Z505" s="144"/>
      <c r="AA505" s="149">
        <f>SUM(AA506:AA562)</f>
        <v>92.069623</v>
      </c>
      <c r="AR505" s="150" t="s">
        <v>81</v>
      </c>
      <c r="AT505" s="151" t="s">
        <v>73</v>
      </c>
      <c r="AU505" s="151" t="s">
        <v>81</v>
      </c>
      <c r="AY505" s="150" t="s">
        <v>173</v>
      </c>
      <c r="BK505" s="152">
        <f>SUM(BK506:BK562)</f>
        <v>0</v>
      </c>
    </row>
    <row r="506" spans="2:65" s="1" customFormat="1" ht="44.25" customHeight="1">
      <c r="B506" s="125"/>
      <c r="C506" s="154" t="s">
        <v>616</v>
      </c>
      <c r="D506" s="154" t="s">
        <v>174</v>
      </c>
      <c r="E506" s="155" t="s">
        <v>617</v>
      </c>
      <c r="F506" s="255" t="s">
        <v>618</v>
      </c>
      <c r="G506" s="256"/>
      <c r="H506" s="256"/>
      <c r="I506" s="256"/>
      <c r="J506" s="156" t="s">
        <v>578</v>
      </c>
      <c r="K506" s="157">
        <v>13</v>
      </c>
      <c r="L506" s="257">
        <v>0</v>
      </c>
      <c r="M506" s="256"/>
      <c r="N506" s="258">
        <f>ROUND(L506*K506,2)</f>
        <v>0</v>
      </c>
      <c r="O506" s="256"/>
      <c r="P506" s="256"/>
      <c r="Q506" s="256"/>
      <c r="R506" s="127"/>
      <c r="T506" s="158" t="s">
        <v>3</v>
      </c>
      <c r="U506" s="42" t="s">
        <v>39</v>
      </c>
      <c r="V506" s="34"/>
      <c r="W506" s="159">
        <f>V506*K506</f>
        <v>0</v>
      </c>
      <c r="X506" s="159">
        <v>0</v>
      </c>
      <c r="Y506" s="159">
        <f>X506*K506</f>
        <v>0</v>
      </c>
      <c r="Z506" s="159">
        <v>0</v>
      </c>
      <c r="AA506" s="160">
        <f>Z506*K506</f>
        <v>0</v>
      </c>
      <c r="AR506" s="16" t="s">
        <v>178</v>
      </c>
      <c r="AT506" s="16" t="s">
        <v>174</v>
      </c>
      <c r="AU506" s="16" t="s">
        <v>93</v>
      </c>
      <c r="AY506" s="16" t="s">
        <v>173</v>
      </c>
      <c r="BE506" s="100">
        <f>IF(U506="základní",N506,0)</f>
        <v>0</v>
      </c>
      <c r="BF506" s="100">
        <f>IF(U506="snížená",N506,0)</f>
        <v>0</v>
      </c>
      <c r="BG506" s="100">
        <f>IF(U506="zákl. přenesená",N506,0)</f>
        <v>0</v>
      </c>
      <c r="BH506" s="100">
        <f>IF(U506="sníž. přenesená",N506,0)</f>
        <v>0</v>
      </c>
      <c r="BI506" s="100">
        <f>IF(U506="nulová",N506,0)</f>
        <v>0</v>
      </c>
      <c r="BJ506" s="16" t="s">
        <v>81</v>
      </c>
      <c r="BK506" s="100">
        <f>ROUND(L506*K506,2)</f>
        <v>0</v>
      </c>
      <c r="BL506" s="16" t="s">
        <v>178</v>
      </c>
      <c r="BM506" s="16" t="s">
        <v>619</v>
      </c>
    </row>
    <row r="507" spans="2:65" s="1" customFormat="1" ht="31.5" customHeight="1">
      <c r="B507" s="125"/>
      <c r="C507" s="154" t="s">
        <v>620</v>
      </c>
      <c r="D507" s="154" t="s">
        <v>174</v>
      </c>
      <c r="E507" s="155" t="s">
        <v>621</v>
      </c>
      <c r="F507" s="255" t="s">
        <v>622</v>
      </c>
      <c r="G507" s="256"/>
      <c r="H507" s="256"/>
      <c r="I507" s="256"/>
      <c r="J507" s="156" t="s">
        <v>209</v>
      </c>
      <c r="K507" s="157">
        <v>1788.37</v>
      </c>
      <c r="L507" s="257">
        <v>0</v>
      </c>
      <c r="M507" s="256"/>
      <c r="N507" s="258">
        <f>ROUND(L507*K507,2)</f>
        <v>0</v>
      </c>
      <c r="O507" s="256"/>
      <c r="P507" s="256"/>
      <c r="Q507" s="256"/>
      <c r="R507" s="127"/>
      <c r="T507" s="158" t="s">
        <v>3</v>
      </c>
      <c r="U507" s="42" t="s">
        <v>39</v>
      </c>
      <c r="V507" s="34"/>
      <c r="W507" s="159">
        <f>V507*K507</f>
        <v>0</v>
      </c>
      <c r="X507" s="159">
        <v>4E-05</v>
      </c>
      <c r="Y507" s="159">
        <f>X507*K507</f>
        <v>0.0715348</v>
      </c>
      <c r="Z507" s="159">
        <v>0</v>
      </c>
      <c r="AA507" s="160">
        <f>Z507*K507</f>
        <v>0</v>
      </c>
      <c r="AR507" s="16" t="s">
        <v>178</v>
      </c>
      <c r="AT507" s="16" t="s">
        <v>174</v>
      </c>
      <c r="AU507" s="16" t="s">
        <v>93</v>
      </c>
      <c r="AY507" s="16" t="s">
        <v>173</v>
      </c>
      <c r="BE507" s="100">
        <f>IF(U507="základní",N507,0)</f>
        <v>0</v>
      </c>
      <c r="BF507" s="100">
        <f>IF(U507="snížená",N507,0)</f>
        <v>0</v>
      </c>
      <c r="BG507" s="100">
        <f>IF(U507="zákl. přenesená",N507,0)</f>
        <v>0</v>
      </c>
      <c r="BH507" s="100">
        <f>IF(U507="sníž. přenesená",N507,0)</f>
        <v>0</v>
      </c>
      <c r="BI507" s="100">
        <f>IF(U507="nulová",N507,0)</f>
        <v>0</v>
      </c>
      <c r="BJ507" s="16" t="s">
        <v>81</v>
      </c>
      <c r="BK507" s="100">
        <f>ROUND(L507*K507,2)</f>
        <v>0</v>
      </c>
      <c r="BL507" s="16" t="s">
        <v>178</v>
      </c>
      <c r="BM507" s="16" t="s">
        <v>623</v>
      </c>
    </row>
    <row r="508" spans="2:51" s="10" customFormat="1" ht="22.5" customHeight="1">
      <c r="B508" s="161"/>
      <c r="C508" s="162"/>
      <c r="D508" s="162"/>
      <c r="E508" s="163" t="s">
        <v>3</v>
      </c>
      <c r="F508" s="259" t="s">
        <v>624</v>
      </c>
      <c r="G508" s="260"/>
      <c r="H508" s="260"/>
      <c r="I508" s="260"/>
      <c r="J508" s="162"/>
      <c r="K508" s="164">
        <v>1371.45</v>
      </c>
      <c r="L508" s="162"/>
      <c r="M508" s="162"/>
      <c r="N508" s="162"/>
      <c r="O508" s="162"/>
      <c r="P508" s="162"/>
      <c r="Q508" s="162"/>
      <c r="R508" s="165"/>
      <c r="T508" s="166"/>
      <c r="U508" s="162"/>
      <c r="V508" s="162"/>
      <c r="W508" s="162"/>
      <c r="X508" s="162"/>
      <c r="Y508" s="162"/>
      <c r="Z508" s="162"/>
      <c r="AA508" s="167"/>
      <c r="AT508" s="168" t="s">
        <v>185</v>
      </c>
      <c r="AU508" s="168" t="s">
        <v>93</v>
      </c>
      <c r="AV508" s="10" t="s">
        <v>93</v>
      </c>
      <c r="AW508" s="10" t="s">
        <v>32</v>
      </c>
      <c r="AX508" s="10" t="s">
        <v>74</v>
      </c>
      <c r="AY508" s="168" t="s">
        <v>173</v>
      </c>
    </row>
    <row r="509" spans="2:51" s="10" customFormat="1" ht="22.5" customHeight="1">
      <c r="B509" s="161"/>
      <c r="C509" s="162"/>
      <c r="D509" s="162"/>
      <c r="E509" s="163" t="s">
        <v>3</v>
      </c>
      <c r="F509" s="261" t="s">
        <v>625</v>
      </c>
      <c r="G509" s="260"/>
      <c r="H509" s="260"/>
      <c r="I509" s="260"/>
      <c r="J509" s="162"/>
      <c r="K509" s="164">
        <v>416.92</v>
      </c>
      <c r="L509" s="162"/>
      <c r="M509" s="162"/>
      <c r="N509" s="162"/>
      <c r="O509" s="162"/>
      <c r="P509" s="162"/>
      <c r="Q509" s="162"/>
      <c r="R509" s="165"/>
      <c r="T509" s="166"/>
      <c r="U509" s="162"/>
      <c r="V509" s="162"/>
      <c r="W509" s="162"/>
      <c r="X509" s="162"/>
      <c r="Y509" s="162"/>
      <c r="Z509" s="162"/>
      <c r="AA509" s="167"/>
      <c r="AT509" s="168" t="s">
        <v>185</v>
      </c>
      <c r="AU509" s="168" t="s">
        <v>93</v>
      </c>
      <c r="AV509" s="10" t="s">
        <v>93</v>
      </c>
      <c r="AW509" s="10" t="s">
        <v>32</v>
      </c>
      <c r="AX509" s="10" t="s">
        <v>74</v>
      </c>
      <c r="AY509" s="168" t="s">
        <v>173</v>
      </c>
    </row>
    <row r="510" spans="2:51" s="11" customFormat="1" ht="22.5" customHeight="1">
      <c r="B510" s="169"/>
      <c r="C510" s="170"/>
      <c r="D510" s="170"/>
      <c r="E510" s="171" t="s">
        <v>3</v>
      </c>
      <c r="F510" s="262" t="s">
        <v>187</v>
      </c>
      <c r="G510" s="263"/>
      <c r="H510" s="263"/>
      <c r="I510" s="263"/>
      <c r="J510" s="170"/>
      <c r="K510" s="172">
        <v>1788.37</v>
      </c>
      <c r="L510" s="170"/>
      <c r="M510" s="170"/>
      <c r="N510" s="170"/>
      <c r="O510" s="170"/>
      <c r="P510" s="170"/>
      <c r="Q510" s="170"/>
      <c r="R510" s="173"/>
      <c r="T510" s="174"/>
      <c r="U510" s="170"/>
      <c r="V510" s="170"/>
      <c r="W510" s="170"/>
      <c r="X510" s="170"/>
      <c r="Y510" s="170"/>
      <c r="Z510" s="170"/>
      <c r="AA510" s="175"/>
      <c r="AT510" s="176" t="s">
        <v>185</v>
      </c>
      <c r="AU510" s="176" t="s">
        <v>93</v>
      </c>
      <c r="AV510" s="11" t="s">
        <v>178</v>
      </c>
      <c r="AW510" s="11" t="s">
        <v>32</v>
      </c>
      <c r="AX510" s="11" t="s">
        <v>81</v>
      </c>
      <c r="AY510" s="176" t="s">
        <v>173</v>
      </c>
    </row>
    <row r="511" spans="2:65" s="1" customFormat="1" ht="31.5" customHeight="1">
      <c r="B511" s="125"/>
      <c r="C511" s="154" t="s">
        <v>626</v>
      </c>
      <c r="D511" s="154" t="s">
        <v>174</v>
      </c>
      <c r="E511" s="155" t="s">
        <v>627</v>
      </c>
      <c r="F511" s="255" t="s">
        <v>628</v>
      </c>
      <c r="G511" s="256"/>
      <c r="H511" s="256"/>
      <c r="I511" s="256"/>
      <c r="J511" s="156" t="s">
        <v>209</v>
      </c>
      <c r="K511" s="157">
        <v>134.375</v>
      </c>
      <c r="L511" s="257">
        <v>0</v>
      </c>
      <c r="M511" s="256"/>
      <c r="N511" s="258">
        <f>ROUND(L511*K511,2)</f>
        <v>0</v>
      </c>
      <c r="O511" s="256"/>
      <c r="P511" s="256"/>
      <c r="Q511" s="256"/>
      <c r="R511" s="127"/>
      <c r="T511" s="158" t="s">
        <v>3</v>
      </c>
      <c r="U511" s="42" t="s">
        <v>39</v>
      </c>
      <c r="V511" s="34"/>
      <c r="W511" s="159">
        <f>V511*K511</f>
        <v>0</v>
      </c>
      <c r="X511" s="159">
        <v>0.00121</v>
      </c>
      <c r="Y511" s="159">
        <f>X511*K511</f>
        <v>0.16259374999999998</v>
      </c>
      <c r="Z511" s="159">
        <v>0</v>
      </c>
      <c r="AA511" s="160">
        <f>Z511*K511</f>
        <v>0</v>
      </c>
      <c r="AR511" s="16" t="s">
        <v>178</v>
      </c>
      <c r="AT511" s="16" t="s">
        <v>174</v>
      </c>
      <c r="AU511" s="16" t="s">
        <v>93</v>
      </c>
      <c r="AY511" s="16" t="s">
        <v>173</v>
      </c>
      <c r="BE511" s="100">
        <f>IF(U511="základní",N511,0)</f>
        <v>0</v>
      </c>
      <c r="BF511" s="100">
        <f>IF(U511="snížená",N511,0)</f>
        <v>0</v>
      </c>
      <c r="BG511" s="100">
        <f>IF(U511="zákl. přenesená",N511,0)</f>
        <v>0</v>
      </c>
      <c r="BH511" s="100">
        <f>IF(U511="sníž. přenesená",N511,0)</f>
        <v>0</v>
      </c>
      <c r="BI511" s="100">
        <f>IF(U511="nulová",N511,0)</f>
        <v>0</v>
      </c>
      <c r="BJ511" s="16" t="s">
        <v>81</v>
      </c>
      <c r="BK511" s="100">
        <f>ROUND(L511*K511,2)</f>
        <v>0</v>
      </c>
      <c r="BL511" s="16" t="s">
        <v>178</v>
      </c>
      <c r="BM511" s="16" t="s">
        <v>629</v>
      </c>
    </row>
    <row r="512" spans="2:51" s="10" customFormat="1" ht="22.5" customHeight="1">
      <c r="B512" s="161"/>
      <c r="C512" s="162"/>
      <c r="D512" s="162"/>
      <c r="E512" s="163" t="s">
        <v>3</v>
      </c>
      <c r="F512" s="259" t="s">
        <v>630</v>
      </c>
      <c r="G512" s="260"/>
      <c r="H512" s="260"/>
      <c r="I512" s="260"/>
      <c r="J512" s="162"/>
      <c r="K512" s="164">
        <v>134.375</v>
      </c>
      <c r="L512" s="162"/>
      <c r="M512" s="162"/>
      <c r="N512" s="162"/>
      <c r="O512" s="162"/>
      <c r="P512" s="162"/>
      <c r="Q512" s="162"/>
      <c r="R512" s="165"/>
      <c r="T512" s="166"/>
      <c r="U512" s="162"/>
      <c r="V512" s="162"/>
      <c r="W512" s="162"/>
      <c r="X512" s="162"/>
      <c r="Y512" s="162"/>
      <c r="Z512" s="162"/>
      <c r="AA512" s="167"/>
      <c r="AT512" s="168" t="s">
        <v>185</v>
      </c>
      <c r="AU512" s="168" t="s">
        <v>93</v>
      </c>
      <c r="AV512" s="10" t="s">
        <v>93</v>
      </c>
      <c r="AW512" s="10" t="s">
        <v>32</v>
      </c>
      <c r="AX512" s="10" t="s">
        <v>74</v>
      </c>
      <c r="AY512" s="168" t="s">
        <v>173</v>
      </c>
    </row>
    <row r="513" spans="2:51" s="11" customFormat="1" ht="22.5" customHeight="1">
      <c r="B513" s="169"/>
      <c r="C513" s="170"/>
      <c r="D513" s="170"/>
      <c r="E513" s="171" t="s">
        <v>3</v>
      </c>
      <c r="F513" s="262" t="s">
        <v>187</v>
      </c>
      <c r="G513" s="263"/>
      <c r="H513" s="263"/>
      <c r="I513" s="263"/>
      <c r="J513" s="170"/>
      <c r="K513" s="172">
        <v>134.375</v>
      </c>
      <c r="L513" s="170"/>
      <c r="M513" s="170"/>
      <c r="N513" s="170"/>
      <c r="O513" s="170"/>
      <c r="P513" s="170"/>
      <c r="Q513" s="170"/>
      <c r="R513" s="173"/>
      <c r="T513" s="174"/>
      <c r="U513" s="170"/>
      <c r="V513" s="170"/>
      <c r="W513" s="170"/>
      <c r="X513" s="170"/>
      <c r="Y513" s="170"/>
      <c r="Z513" s="170"/>
      <c r="AA513" s="175"/>
      <c r="AT513" s="176" t="s">
        <v>185</v>
      </c>
      <c r="AU513" s="176" t="s">
        <v>93</v>
      </c>
      <c r="AV513" s="11" t="s">
        <v>178</v>
      </c>
      <c r="AW513" s="11" t="s">
        <v>32</v>
      </c>
      <c r="AX513" s="11" t="s">
        <v>81</v>
      </c>
      <c r="AY513" s="176" t="s">
        <v>173</v>
      </c>
    </row>
    <row r="514" spans="2:65" s="1" customFormat="1" ht="31.5" customHeight="1">
      <c r="B514" s="125"/>
      <c r="C514" s="154" t="s">
        <v>631</v>
      </c>
      <c r="D514" s="154" t="s">
        <v>174</v>
      </c>
      <c r="E514" s="155" t="s">
        <v>632</v>
      </c>
      <c r="F514" s="255" t="s">
        <v>633</v>
      </c>
      <c r="G514" s="256"/>
      <c r="H514" s="256"/>
      <c r="I514" s="256"/>
      <c r="J514" s="156" t="s">
        <v>209</v>
      </c>
      <c r="K514" s="157">
        <v>43</v>
      </c>
      <c r="L514" s="257">
        <v>0</v>
      </c>
      <c r="M514" s="256"/>
      <c r="N514" s="258">
        <f>ROUND(L514*K514,2)</f>
        <v>0</v>
      </c>
      <c r="O514" s="256"/>
      <c r="P514" s="256"/>
      <c r="Q514" s="256"/>
      <c r="R514" s="127"/>
      <c r="T514" s="158" t="s">
        <v>3</v>
      </c>
      <c r="U514" s="42" t="s">
        <v>39</v>
      </c>
      <c r="V514" s="34"/>
      <c r="W514" s="159">
        <f>V514*K514</f>
        <v>0</v>
      </c>
      <c r="X514" s="159">
        <v>0.00158</v>
      </c>
      <c r="Y514" s="159">
        <f>X514*K514</f>
        <v>0.06794</v>
      </c>
      <c r="Z514" s="159">
        <v>0</v>
      </c>
      <c r="AA514" s="160">
        <f>Z514*K514</f>
        <v>0</v>
      </c>
      <c r="AR514" s="16" t="s">
        <v>178</v>
      </c>
      <c r="AT514" s="16" t="s">
        <v>174</v>
      </c>
      <c r="AU514" s="16" t="s">
        <v>93</v>
      </c>
      <c r="AY514" s="16" t="s">
        <v>173</v>
      </c>
      <c r="BE514" s="100">
        <f>IF(U514="základní",N514,0)</f>
        <v>0</v>
      </c>
      <c r="BF514" s="100">
        <f>IF(U514="snížená",N514,0)</f>
        <v>0</v>
      </c>
      <c r="BG514" s="100">
        <f>IF(U514="zákl. přenesená",N514,0)</f>
        <v>0</v>
      </c>
      <c r="BH514" s="100">
        <f>IF(U514="sníž. přenesená",N514,0)</f>
        <v>0</v>
      </c>
      <c r="BI514" s="100">
        <f>IF(U514="nulová",N514,0)</f>
        <v>0</v>
      </c>
      <c r="BJ514" s="16" t="s">
        <v>81</v>
      </c>
      <c r="BK514" s="100">
        <f>ROUND(L514*K514,2)</f>
        <v>0</v>
      </c>
      <c r="BL514" s="16" t="s">
        <v>178</v>
      </c>
      <c r="BM514" s="16" t="s">
        <v>634</v>
      </c>
    </row>
    <row r="515" spans="2:51" s="10" customFormat="1" ht="22.5" customHeight="1">
      <c r="B515" s="161"/>
      <c r="C515" s="162"/>
      <c r="D515" s="162"/>
      <c r="E515" s="163" t="s">
        <v>3</v>
      </c>
      <c r="F515" s="259" t="s">
        <v>635</v>
      </c>
      <c r="G515" s="260"/>
      <c r="H515" s="260"/>
      <c r="I515" s="260"/>
      <c r="J515" s="162"/>
      <c r="K515" s="164">
        <v>43</v>
      </c>
      <c r="L515" s="162"/>
      <c r="M515" s="162"/>
      <c r="N515" s="162"/>
      <c r="O515" s="162"/>
      <c r="P515" s="162"/>
      <c r="Q515" s="162"/>
      <c r="R515" s="165"/>
      <c r="T515" s="166"/>
      <c r="U515" s="162"/>
      <c r="V515" s="162"/>
      <c r="W515" s="162"/>
      <c r="X515" s="162"/>
      <c r="Y515" s="162"/>
      <c r="Z515" s="162"/>
      <c r="AA515" s="167"/>
      <c r="AT515" s="168" t="s">
        <v>185</v>
      </c>
      <c r="AU515" s="168" t="s">
        <v>93</v>
      </c>
      <c r="AV515" s="10" t="s">
        <v>93</v>
      </c>
      <c r="AW515" s="10" t="s">
        <v>32</v>
      </c>
      <c r="AX515" s="10" t="s">
        <v>74</v>
      </c>
      <c r="AY515" s="168" t="s">
        <v>173</v>
      </c>
    </row>
    <row r="516" spans="2:51" s="11" customFormat="1" ht="22.5" customHeight="1">
      <c r="B516" s="169"/>
      <c r="C516" s="170"/>
      <c r="D516" s="170"/>
      <c r="E516" s="171" t="s">
        <v>3</v>
      </c>
      <c r="F516" s="262" t="s">
        <v>187</v>
      </c>
      <c r="G516" s="263"/>
      <c r="H516" s="263"/>
      <c r="I516" s="263"/>
      <c r="J516" s="170"/>
      <c r="K516" s="172">
        <v>43</v>
      </c>
      <c r="L516" s="170"/>
      <c r="M516" s="170"/>
      <c r="N516" s="170"/>
      <c r="O516" s="170"/>
      <c r="P516" s="170"/>
      <c r="Q516" s="170"/>
      <c r="R516" s="173"/>
      <c r="T516" s="174"/>
      <c r="U516" s="170"/>
      <c r="V516" s="170"/>
      <c r="W516" s="170"/>
      <c r="X516" s="170"/>
      <c r="Y516" s="170"/>
      <c r="Z516" s="170"/>
      <c r="AA516" s="175"/>
      <c r="AT516" s="176" t="s">
        <v>185</v>
      </c>
      <c r="AU516" s="176" t="s">
        <v>93</v>
      </c>
      <c r="AV516" s="11" t="s">
        <v>178</v>
      </c>
      <c r="AW516" s="11" t="s">
        <v>32</v>
      </c>
      <c r="AX516" s="11" t="s">
        <v>81</v>
      </c>
      <c r="AY516" s="176" t="s">
        <v>173</v>
      </c>
    </row>
    <row r="517" spans="2:65" s="1" customFormat="1" ht="44.25" customHeight="1">
      <c r="B517" s="125"/>
      <c r="C517" s="154" t="s">
        <v>636</v>
      </c>
      <c r="D517" s="154" t="s">
        <v>174</v>
      </c>
      <c r="E517" s="155" t="s">
        <v>637</v>
      </c>
      <c r="F517" s="255" t="s">
        <v>638</v>
      </c>
      <c r="G517" s="256"/>
      <c r="H517" s="256"/>
      <c r="I517" s="256"/>
      <c r="J517" s="156" t="s">
        <v>209</v>
      </c>
      <c r="K517" s="157">
        <v>2.34</v>
      </c>
      <c r="L517" s="257">
        <v>0</v>
      </c>
      <c r="M517" s="256"/>
      <c r="N517" s="258">
        <f>ROUND(L517*K517,2)</f>
        <v>0</v>
      </c>
      <c r="O517" s="256"/>
      <c r="P517" s="256"/>
      <c r="Q517" s="256"/>
      <c r="R517" s="127"/>
      <c r="T517" s="158" t="s">
        <v>3</v>
      </c>
      <c r="U517" s="42" t="s">
        <v>39</v>
      </c>
      <c r="V517" s="34"/>
      <c r="W517" s="159">
        <f>V517*K517</f>
        <v>0</v>
      </c>
      <c r="X517" s="159">
        <v>0</v>
      </c>
      <c r="Y517" s="159">
        <f>X517*K517</f>
        <v>0</v>
      </c>
      <c r="Z517" s="159">
        <v>0.261</v>
      </c>
      <c r="AA517" s="160">
        <f>Z517*K517</f>
        <v>0.61074</v>
      </c>
      <c r="AR517" s="16" t="s">
        <v>178</v>
      </c>
      <c r="AT517" s="16" t="s">
        <v>174</v>
      </c>
      <c r="AU517" s="16" t="s">
        <v>93</v>
      </c>
      <c r="AY517" s="16" t="s">
        <v>173</v>
      </c>
      <c r="BE517" s="100">
        <f>IF(U517="základní",N517,0)</f>
        <v>0</v>
      </c>
      <c r="BF517" s="100">
        <f>IF(U517="snížená",N517,0)</f>
        <v>0</v>
      </c>
      <c r="BG517" s="100">
        <f>IF(U517="zákl. přenesená",N517,0)</f>
        <v>0</v>
      </c>
      <c r="BH517" s="100">
        <f>IF(U517="sníž. přenesená",N517,0)</f>
        <v>0</v>
      </c>
      <c r="BI517" s="100">
        <f>IF(U517="nulová",N517,0)</f>
        <v>0</v>
      </c>
      <c r="BJ517" s="16" t="s">
        <v>81</v>
      </c>
      <c r="BK517" s="100">
        <f>ROUND(L517*K517,2)</f>
        <v>0</v>
      </c>
      <c r="BL517" s="16" t="s">
        <v>178</v>
      </c>
      <c r="BM517" s="16" t="s">
        <v>639</v>
      </c>
    </row>
    <row r="518" spans="2:51" s="10" customFormat="1" ht="22.5" customHeight="1">
      <c r="B518" s="161"/>
      <c r="C518" s="162"/>
      <c r="D518" s="162"/>
      <c r="E518" s="163" t="s">
        <v>3</v>
      </c>
      <c r="F518" s="259" t="s">
        <v>640</v>
      </c>
      <c r="G518" s="260"/>
      <c r="H518" s="260"/>
      <c r="I518" s="260"/>
      <c r="J518" s="162"/>
      <c r="K518" s="164">
        <v>2.34</v>
      </c>
      <c r="L518" s="162"/>
      <c r="M518" s="162"/>
      <c r="N518" s="162"/>
      <c r="O518" s="162"/>
      <c r="P518" s="162"/>
      <c r="Q518" s="162"/>
      <c r="R518" s="165"/>
      <c r="T518" s="166"/>
      <c r="U518" s="162"/>
      <c r="V518" s="162"/>
      <c r="W518" s="162"/>
      <c r="X518" s="162"/>
      <c r="Y518" s="162"/>
      <c r="Z518" s="162"/>
      <c r="AA518" s="167"/>
      <c r="AT518" s="168" t="s">
        <v>185</v>
      </c>
      <c r="AU518" s="168" t="s">
        <v>93</v>
      </c>
      <c r="AV518" s="10" t="s">
        <v>93</v>
      </c>
      <c r="AW518" s="10" t="s">
        <v>32</v>
      </c>
      <c r="AX518" s="10" t="s">
        <v>74</v>
      </c>
      <c r="AY518" s="168" t="s">
        <v>173</v>
      </c>
    </row>
    <row r="519" spans="2:51" s="11" customFormat="1" ht="22.5" customHeight="1">
      <c r="B519" s="169"/>
      <c r="C519" s="170"/>
      <c r="D519" s="170"/>
      <c r="E519" s="171" t="s">
        <v>3</v>
      </c>
      <c r="F519" s="262" t="s">
        <v>187</v>
      </c>
      <c r="G519" s="263"/>
      <c r="H519" s="263"/>
      <c r="I519" s="263"/>
      <c r="J519" s="170"/>
      <c r="K519" s="172">
        <v>2.34</v>
      </c>
      <c r="L519" s="170"/>
      <c r="M519" s="170"/>
      <c r="N519" s="170"/>
      <c r="O519" s="170"/>
      <c r="P519" s="170"/>
      <c r="Q519" s="170"/>
      <c r="R519" s="173"/>
      <c r="T519" s="174"/>
      <c r="U519" s="170"/>
      <c r="V519" s="170"/>
      <c r="W519" s="170"/>
      <c r="X519" s="170"/>
      <c r="Y519" s="170"/>
      <c r="Z519" s="170"/>
      <c r="AA519" s="175"/>
      <c r="AT519" s="176" t="s">
        <v>185</v>
      </c>
      <c r="AU519" s="176" t="s">
        <v>93</v>
      </c>
      <c r="AV519" s="11" t="s">
        <v>178</v>
      </c>
      <c r="AW519" s="11" t="s">
        <v>32</v>
      </c>
      <c r="AX519" s="11" t="s">
        <v>81</v>
      </c>
      <c r="AY519" s="176" t="s">
        <v>173</v>
      </c>
    </row>
    <row r="520" spans="2:65" s="1" customFormat="1" ht="57" customHeight="1">
      <c r="B520" s="125"/>
      <c r="C520" s="154" t="s">
        <v>641</v>
      </c>
      <c r="D520" s="154" t="s">
        <v>174</v>
      </c>
      <c r="E520" s="155" t="s">
        <v>642</v>
      </c>
      <c r="F520" s="255" t="s">
        <v>643</v>
      </c>
      <c r="G520" s="256"/>
      <c r="H520" s="256"/>
      <c r="I520" s="256"/>
      <c r="J520" s="156" t="s">
        <v>191</v>
      </c>
      <c r="K520" s="157">
        <v>2.45</v>
      </c>
      <c r="L520" s="257">
        <v>0</v>
      </c>
      <c r="M520" s="256"/>
      <c r="N520" s="258">
        <f>ROUND(L520*K520,2)</f>
        <v>0</v>
      </c>
      <c r="O520" s="256"/>
      <c r="P520" s="256"/>
      <c r="Q520" s="256"/>
      <c r="R520" s="127"/>
      <c r="T520" s="158" t="s">
        <v>3</v>
      </c>
      <c r="U520" s="42" t="s">
        <v>39</v>
      </c>
      <c r="V520" s="34"/>
      <c r="W520" s="159">
        <f>V520*K520</f>
        <v>0</v>
      </c>
      <c r="X520" s="159">
        <v>0</v>
      </c>
      <c r="Y520" s="159">
        <f>X520*K520</f>
        <v>0</v>
      </c>
      <c r="Z520" s="159">
        <v>1.8</v>
      </c>
      <c r="AA520" s="160">
        <f>Z520*K520</f>
        <v>4.41</v>
      </c>
      <c r="AR520" s="16" t="s">
        <v>178</v>
      </c>
      <c r="AT520" s="16" t="s">
        <v>174</v>
      </c>
      <c r="AU520" s="16" t="s">
        <v>93</v>
      </c>
      <c r="AY520" s="16" t="s">
        <v>173</v>
      </c>
      <c r="BE520" s="100">
        <f>IF(U520="základní",N520,0)</f>
        <v>0</v>
      </c>
      <c r="BF520" s="100">
        <f>IF(U520="snížená",N520,0)</f>
        <v>0</v>
      </c>
      <c r="BG520" s="100">
        <f>IF(U520="zákl. přenesená",N520,0)</f>
        <v>0</v>
      </c>
      <c r="BH520" s="100">
        <f>IF(U520="sníž. přenesená",N520,0)</f>
        <v>0</v>
      </c>
      <c r="BI520" s="100">
        <f>IF(U520="nulová",N520,0)</f>
        <v>0</v>
      </c>
      <c r="BJ520" s="16" t="s">
        <v>81</v>
      </c>
      <c r="BK520" s="100">
        <f>ROUND(L520*K520,2)</f>
        <v>0</v>
      </c>
      <c r="BL520" s="16" t="s">
        <v>178</v>
      </c>
      <c r="BM520" s="16" t="s">
        <v>644</v>
      </c>
    </row>
    <row r="521" spans="2:51" s="10" customFormat="1" ht="22.5" customHeight="1">
      <c r="B521" s="161"/>
      <c r="C521" s="162"/>
      <c r="D521" s="162"/>
      <c r="E521" s="163" t="s">
        <v>3</v>
      </c>
      <c r="F521" s="259" t="s">
        <v>645</v>
      </c>
      <c r="G521" s="260"/>
      <c r="H521" s="260"/>
      <c r="I521" s="260"/>
      <c r="J521" s="162"/>
      <c r="K521" s="164">
        <v>0.702</v>
      </c>
      <c r="L521" s="162"/>
      <c r="M521" s="162"/>
      <c r="N521" s="162"/>
      <c r="O521" s="162"/>
      <c r="P521" s="162"/>
      <c r="Q521" s="162"/>
      <c r="R521" s="165"/>
      <c r="T521" s="166"/>
      <c r="U521" s="162"/>
      <c r="V521" s="162"/>
      <c r="W521" s="162"/>
      <c r="X521" s="162"/>
      <c r="Y521" s="162"/>
      <c r="Z521" s="162"/>
      <c r="AA521" s="167"/>
      <c r="AT521" s="168" t="s">
        <v>185</v>
      </c>
      <c r="AU521" s="168" t="s">
        <v>93</v>
      </c>
      <c r="AV521" s="10" t="s">
        <v>93</v>
      </c>
      <c r="AW521" s="10" t="s">
        <v>32</v>
      </c>
      <c r="AX521" s="10" t="s">
        <v>74</v>
      </c>
      <c r="AY521" s="168" t="s">
        <v>173</v>
      </c>
    </row>
    <row r="522" spans="2:51" s="10" customFormat="1" ht="31.5" customHeight="1">
      <c r="B522" s="161"/>
      <c r="C522" s="162"/>
      <c r="D522" s="162"/>
      <c r="E522" s="163" t="s">
        <v>3</v>
      </c>
      <c r="F522" s="261" t="s">
        <v>646</v>
      </c>
      <c r="G522" s="260"/>
      <c r="H522" s="260"/>
      <c r="I522" s="260"/>
      <c r="J522" s="162"/>
      <c r="K522" s="164">
        <v>1.748</v>
      </c>
      <c r="L522" s="162"/>
      <c r="M522" s="162"/>
      <c r="N522" s="162"/>
      <c r="O522" s="162"/>
      <c r="P522" s="162"/>
      <c r="Q522" s="162"/>
      <c r="R522" s="165"/>
      <c r="T522" s="166"/>
      <c r="U522" s="162"/>
      <c r="V522" s="162"/>
      <c r="W522" s="162"/>
      <c r="X522" s="162"/>
      <c r="Y522" s="162"/>
      <c r="Z522" s="162"/>
      <c r="AA522" s="167"/>
      <c r="AT522" s="168" t="s">
        <v>185</v>
      </c>
      <c r="AU522" s="168" t="s">
        <v>93</v>
      </c>
      <c r="AV522" s="10" t="s">
        <v>93</v>
      </c>
      <c r="AW522" s="10" t="s">
        <v>32</v>
      </c>
      <c r="AX522" s="10" t="s">
        <v>74</v>
      </c>
      <c r="AY522" s="168" t="s">
        <v>173</v>
      </c>
    </row>
    <row r="523" spans="2:51" s="11" customFormat="1" ht="22.5" customHeight="1">
      <c r="B523" s="169"/>
      <c r="C523" s="170"/>
      <c r="D523" s="170"/>
      <c r="E523" s="171" t="s">
        <v>3</v>
      </c>
      <c r="F523" s="262" t="s">
        <v>187</v>
      </c>
      <c r="G523" s="263"/>
      <c r="H523" s="263"/>
      <c r="I523" s="263"/>
      <c r="J523" s="170"/>
      <c r="K523" s="172">
        <v>2.45</v>
      </c>
      <c r="L523" s="170"/>
      <c r="M523" s="170"/>
      <c r="N523" s="170"/>
      <c r="O523" s="170"/>
      <c r="P523" s="170"/>
      <c r="Q523" s="170"/>
      <c r="R523" s="173"/>
      <c r="T523" s="174"/>
      <c r="U523" s="170"/>
      <c r="V523" s="170"/>
      <c r="W523" s="170"/>
      <c r="X523" s="170"/>
      <c r="Y523" s="170"/>
      <c r="Z523" s="170"/>
      <c r="AA523" s="175"/>
      <c r="AT523" s="176" t="s">
        <v>185</v>
      </c>
      <c r="AU523" s="176" t="s">
        <v>93</v>
      </c>
      <c r="AV523" s="11" t="s">
        <v>178</v>
      </c>
      <c r="AW523" s="11" t="s">
        <v>32</v>
      </c>
      <c r="AX523" s="11" t="s">
        <v>81</v>
      </c>
      <c r="AY523" s="176" t="s">
        <v>173</v>
      </c>
    </row>
    <row r="524" spans="2:65" s="1" customFormat="1" ht="57" customHeight="1">
      <c r="B524" s="125"/>
      <c r="C524" s="154" t="s">
        <v>647</v>
      </c>
      <c r="D524" s="154" t="s">
        <v>174</v>
      </c>
      <c r="E524" s="155" t="s">
        <v>648</v>
      </c>
      <c r="F524" s="255" t="s">
        <v>649</v>
      </c>
      <c r="G524" s="256"/>
      <c r="H524" s="256"/>
      <c r="I524" s="256"/>
      <c r="J524" s="156" t="s">
        <v>191</v>
      </c>
      <c r="K524" s="157">
        <v>26.277</v>
      </c>
      <c r="L524" s="257">
        <v>0</v>
      </c>
      <c r="M524" s="256"/>
      <c r="N524" s="258">
        <f>ROUND(L524*K524,2)</f>
        <v>0</v>
      </c>
      <c r="O524" s="256"/>
      <c r="P524" s="256"/>
      <c r="Q524" s="256"/>
      <c r="R524" s="127"/>
      <c r="T524" s="158" t="s">
        <v>3</v>
      </c>
      <c r="U524" s="42" t="s">
        <v>39</v>
      </c>
      <c r="V524" s="34"/>
      <c r="W524" s="159">
        <f>V524*K524</f>
        <v>0</v>
      </c>
      <c r="X524" s="159">
        <v>0</v>
      </c>
      <c r="Y524" s="159">
        <f>X524*K524</f>
        <v>0</v>
      </c>
      <c r="Z524" s="159">
        <v>2.2</v>
      </c>
      <c r="AA524" s="160">
        <f>Z524*K524</f>
        <v>57.809400000000004</v>
      </c>
      <c r="AR524" s="16" t="s">
        <v>178</v>
      </c>
      <c r="AT524" s="16" t="s">
        <v>174</v>
      </c>
      <c r="AU524" s="16" t="s">
        <v>93</v>
      </c>
      <c r="AY524" s="16" t="s">
        <v>173</v>
      </c>
      <c r="BE524" s="100">
        <f>IF(U524="základní",N524,0)</f>
        <v>0</v>
      </c>
      <c r="BF524" s="100">
        <f>IF(U524="snížená",N524,0)</f>
        <v>0</v>
      </c>
      <c r="BG524" s="100">
        <f>IF(U524="zákl. přenesená",N524,0)</f>
        <v>0</v>
      </c>
      <c r="BH524" s="100">
        <f>IF(U524="sníž. přenesená",N524,0)</f>
        <v>0</v>
      </c>
      <c r="BI524" s="100">
        <f>IF(U524="nulová",N524,0)</f>
        <v>0</v>
      </c>
      <c r="BJ524" s="16" t="s">
        <v>81</v>
      </c>
      <c r="BK524" s="100">
        <f>ROUND(L524*K524,2)</f>
        <v>0</v>
      </c>
      <c r="BL524" s="16" t="s">
        <v>178</v>
      </c>
      <c r="BM524" s="16" t="s">
        <v>650</v>
      </c>
    </row>
    <row r="525" spans="2:51" s="10" customFormat="1" ht="44.25" customHeight="1">
      <c r="B525" s="161"/>
      <c r="C525" s="162"/>
      <c r="D525" s="162"/>
      <c r="E525" s="163" t="s">
        <v>3</v>
      </c>
      <c r="F525" s="259" t="s">
        <v>651</v>
      </c>
      <c r="G525" s="260"/>
      <c r="H525" s="260"/>
      <c r="I525" s="260"/>
      <c r="J525" s="162"/>
      <c r="K525" s="164">
        <v>26.277</v>
      </c>
      <c r="L525" s="162"/>
      <c r="M525" s="162"/>
      <c r="N525" s="162"/>
      <c r="O525" s="162"/>
      <c r="P525" s="162"/>
      <c r="Q525" s="162"/>
      <c r="R525" s="165"/>
      <c r="T525" s="166"/>
      <c r="U525" s="162"/>
      <c r="V525" s="162"/>
      <c r="W525" s="162"/>
      <c r="X525" s="162"/>
      <c r="Y525" s="162"/>
      <c r="Z525" s="162"/>
      <c r="AA525" s="167"/>
      <c r="AT525" s="168" t="s">
        <v>185</v>
      </c>
      <c r="AU525" s="168" t="s">
        <v>93</v>
      </c>
      <c r="AV525" s="10" t="s">
        <v>93</v>
      </c>
      <c r="AW525" s="10" t="s">
        <v>32</v>
      </c>
      <c r="AX525" s="10" t="s">
        <v>74</v>
      </c>
      <c r="AY525" s="168" t="s">
        <v>173</v>
      </c>
    </row>
    <row r="526" spans="2:51" s="11" customFormat="1" ht="22.5" customHeight="1">
      <c r="B526" s="169"/>
      <c r="C526" s="170"/>
      <c r="D526" s="170"/>
      <c r="E526" s="171" t="s">
        <v>3</v>
      </c>
      <c r="F526" s="262" t="s">
        <v>187</v>
      </c>
      <c r="G526" s="263"/>
      <c r="H526" s="263"/>
      <c r="I526" s="263"/>
      <c r="J526" s="170"/>
      <c r="K526" s="172">
        <v>26.277</v>
      </c>
      <c r="L526" s="170"/>
      <c r="M526" s="170"/>
      <c r="N526" s="170"/>
      <c r="O526" s="170"/>
      <c r="P526" s="170"/>
      <c r="Q526" s="170"/>
      <c r="R526" s="173"/>
      <c r="T526" s="174"/>
      <c r="U526" s="170"/>
      <c r="V526" s="170"/>
      <c r="W526" s="170"/>
      <c r="X526" s="170"/>
      <c r="Y526" s="170"/>
      <c r="Z526" s="170"/>
      <c r="AA526" s="175"/>
      <c r="AT526" s="176" t="s">
        <v>185</v>
      </c>
      <c r="AU526" s="176" t="s">
        <v>93</v>
      </c>
      <c r="AV526" s="11" t="s">
        <v>178</v>
      </c>
      <c r="AW526" s="11" t="s">
        <v>32</v>
      </c>
      <c r="AX526" s="11" t="s">
        <v>81</v>
      </c>
      <c r="AY526" s="176" t="s">
        <v>173</v>
      </c>
    </row>
    <row r="527" spans="2:65" s="1" customFormat="1" ht="44.25" customHeight="1">
      <c r="B527" s="125"/>
      <c r="C527" s="154" t="s">
        <v>652</v>
      </c>
      <c r="D527" s="154" t="s">
        <v>174</v>
      </c>
      <c r="E527" s="155" t="s">
        <v>653</v>
      </c>
      <c r="F527" s="255" t="s">
        <v>654</v>
      </c>
      <c r="G527" s="256"/>
      <c r="H527" s="256"/>
      <c r="I527" s="256"/>
      <c r="J527" s="156" t="s">
        <v>209</v>
      </c>
      <c r="K527" s="157">
        <v>33.725</v>
      </c>
      <c r="L527" s="257">
        <v>0</v>
      </c>
      <c r="M527" s="256"/>
      <c r="N527" s="258">
        <f>ROUND(L527*K527,2)</f>
        <v>0</v>
      </c>
      <c r="O527" s="256"/>
      <c r="P527" s="256"/>
      <c r="Q527" s="256"/>
      <c r="R527" s="127"/>
      <c r="T527" s="158" t="s">
        <v>3</v>
      </c>
      <c r="U527" s="42" t="s">
        <v>39</v>
      </c>
      <c r="V527" s="34"/>
      <c r="W527" s="159">
        <f>V527*K527</f>
        <v>0</v>
      </c>
      <c r="X527" s="159">
        <v>0</v>
      </c>
      <c r="Y527" s="159">
        <f>X527*K527</f>
        <v>0</v>
      </c>
      <c r="Z527" s="159">
        <v>0.027</v>
      </c>
      <c r="AA527" s="160">
        <f>Z527*K527</f>
        <v>0.910575</v>
      </c>
      <c r="AR527" s="16" t="s">
        <v>178</v>
      </c>
      <c r="AT527" s="16" t="s">
        <v>174</v>
      </c>
      <c r="AU527" s="16" t="s">
        <v>93</v>
      </c>
      <c r="AY527" s="16" t="s">
        <v>173</v>
      </c>
      <c r="BE527" s="100">
        <f>IF(U527="základní",N527,0)</f>
        <v>0</v>
      </c>
      <c r="BF527" s="100">
        <f>IF(U527="snížená",N527,0)</f>
        <v>0</v>
      </c>
      <c r="BG527" s="100">
        <f>IF(U527="zákl. přenesená",N527,0)</f>
        <v>0</v>
      </c>
      <c r="BH527" s="100">
        <f>IF(U527="sníž. přenesená",N527,0)</f>
        <v>0</v>
      </c>
      <c r="BI527" s="100">
        <f>IF(U527="nulová",N527,0)</f>
        <v>0</v>
      </c>
      <c r="BJ527" s="16" t="s">
        <v>81</v>
      </c>
      <c r="BK527" s="100">
        <f>ROUND(L527*K527,2)</f>
        <v>0</v>
      </c>
      <c r="BL527" s="16" t="s">
        <v>178</v>
      </c>
      <c r="BM527" s="16" t="s">
        <v>655</v>
      </c>
    </row>
    <row r="528" spans="2:51" s="10" customFormat="1" ht="22.5" customHeight="1">
      <c r="B528" s="161"/>
      <c r="C528" s="162"/>
      <c r="D528" s="162"/>
      <c r="E528" s="163" t="s">
        <v>3</v>
      </c>
      <c r="F528" s="259" t="s">
        <v>656</v>
      </c>
      <c r="G528" s="260"/>
      <c r="H528" s="260"/>
      <c r="I528" s="260"/>
      <c r="J528" s="162"/>
      <c r="K528" s="164">
        <v>19.492</v>
      </c>
      <c r="L528" s="162"/>
      <c r="M528" s="162"/>
      <c r="N528" s="162"/>
      <c r="O528" s="162"/>
      <c r="P528" s="162"/>
      <c r="Q528" s="162"/>
      <c r="R528" s="165"/>
      <c r="T528" s="166"/>
      <c r="U528" s="162"/>
      <c r="V528" s="162"/>
      <c r="W528" s="162"/>
      <c r="X528" s="162"/>
      <c r="Y528" s="162"/>
      <c r="Z528" s="162"/>
      <c r="AA528" s="167"/>
      <c r="AT528" s="168" t="s">
        <v>185</v>
      </c>
      <c r="AU528" s="168" t="s">
        <v>93</v>
      </c>
      <c r="AV528" s="10" t="s">
        <v>93</v>
      </c>
      <c r="AW528" s="10" t="s">
        <v>32</v>
      </c>
      <c r="AX528" s="10" t="s">
        <v>74</v>
      </c>
      <c r="AY528" s="168" t="s">
        <v>173</v>
      </c>
    </row>
    <row r="529" spans="2:51" s="10" customFormat="1" ht="22.5" customHeight="1">
      <c r="B529" s="161"/>
      <c r="C529" s="162"/>
      <c r="D529" s="162"/>
      <c r="E529" s="163" t="s">
        <v>3</v>
      </c>
      <c r="F529" s="261" t="s">
        <v>657</v>
      </c>
      <c r="G529" s="260"/>
      <c r="H529" s="260"/>
      <c r="I529" s="260"/>
      <c r="J529" s="162"/>
      <c r="K529" s="164">
        <v>6.115</v>
      </c>
      <c r="L529" s="162"/>
      <c r="M529" s="162"/>
      <c r="N529" s="162"/>
      <c r="O529" s="162"/>
      <c r="P529" s="162"/>
      <c r="Q529" s="162"/>
      <c r="R529" s="165"/>
      <c r="T529" s="166"/>
      <c r="U529" s="162"/>
      <c r="V529" s="162"/>
      <c r="W529" s="162"/>
      <c r="X529" s="162"/>
      <c r="Y529" s="162"/>
      <c r="Z529" s="162"/>
      <c r="AA529" s="167"/>
      <c r="AT529" s="168" t="s">
        <v>185</v>
      </c>
      <c r="AU529" s="168" t="s">
        <v>93</v>
      </c>
      <c r="AV529" s="10" t="s">
        <v>93</v>
      </c>
      <c r="AW529" s="10" t="s">
        <v>32</v>
      </c>
      <c r="AX529" s="10" t="s">
        <v>74</v>
      </c>
      <c r="AY529" s="168" t="s">
        <v>173</v>
      </c>
    </row>
    <row r="530" spans="2:51" s="10" customFormat="1" ht="31.5" customHeight="1">
      <c r="B530" s="161"/>
      <c r="C530" s="162"/>
      <c r="D530" s="162"/>
      <c r="E530" s="163" t="s">
        <v>3</v>
      </c>
      <c r="F530" s="261" t="s">
        <v>658</v>
      </c>
      <c r="G530" s="260"/>
      <c r="H530" s="260"/>
      <c r="I530" s="260"/>
      <c r="J530" s="162"/>
      <c r="K530" s="164">
        <v>8.118</v>
      </c>
      <c r="L530" s="162"/>
      <c r="M530" s="162"/>
      <c r="N530" s="162"/>
      <c r="O530" s="162"/>
      <c r="P530" s="162"/>
      <c r="Q530" s="162"/>
      <c r="R530" s="165"/>
      <c r="T530" s="166"/>
      <c r="U530" s="162"/>
      <c r="V530" s="162"/>
      <c r="W530" s="162"/>
      <c r="X530" s="162"/>
      <c r="Y530" s="162"/>
      <c r="Z530" s="162"/>
      <c r="AA530" s="167"/>
      <c r="AT530" s="168" t="s">
        <v>185</v>
      </c>
      <c r="AU530" s="168" t="s">
        <v>93</v>
      </c>
      <c r="AV530" s="10" t="s">
        <v>93</v>
      </c>
      <c r="AW530" s="10" t="s">
        <v>32</v>
      </c>
      <c r="AX530" s="10" t="s">
        <v>74</v>
      </c>
      <c r="AY530" s="168" t="s">
        <v>173</v>
      </c>
    </row>
    <row r="531" spans="2:51" s="11" customFormat="1" ht="22.5" customHeight="1">
      <c r="B531" s="169"/>
      <c r="C531" s="170"/>
      <c r="D531" s="170"/>
      <c r="E531" s="171" t="s">
        <v>3</v>
      </c>
      <c r="F531" s="262" t="s">
        <v>187</v>
      </c>
      <c r="G531" s="263"/>
      <c r="H531" s="263"/>
      <c r="I531" s="263"/>
      <c r="J531" s="170"/>
      <c r="K531" s="172">
        <v>33.725</v>
      </c>
      <c r="L531" s="170"/>
      <c r="M531" s="170"/>
      <c r="N531" s="170"/>
      <c r="O531" s="170"/>
      <c r="P531" s="170"/>
      <c r="Q531" s="170"/>
      <c r="R531" s="173"/>
      <c r="T531" s="174"/>
      <c r="U531" s="170"/>
      <c r="V531" s="170"/>
      <c r="W531" s="170"/>
      <c r="X531" s="170"/>
      <c r="Y531" s="170"/>
      <c r="Z531" s="170"/>
      <c r="AA531" s="175"/>
      <c r="AT531" s="176" t="s">
        <v>185</v>
      </c>
      <c r="AU531" s="176" t="s">
        <v>93</v>
      </c>
      <c r="AV531" s="11" t="s">
        <v>178</v>
      </c>
      <c r="AW531" s="11" t="s">
        <v>32</v>
      </c>
      <c r="AX531" s="11" t="s">
        <v>81</v>
      </c>
      <c r="AY531" s="176" t="s">
        <v>173</v>
      </c>
    </row>
    <row r="532" spans="2:65" s="1" customFormat="1" ht="44.25" customHeight="1">
      <c r="B532" s="125"/>
      <c r="C532" s="154" t="s">
        <v>659</v>
      </c>
      <c r="D532" s="154" t="s">
        <v>174</v>
      </c>
      <c r="E532" s="155" t="s">
        <v>660</v>
      </c>
      <c r="F532" s="255" t="s">
        <v>661</v>
      </c>
      <c r="G532" s="256"/>
      <c r="H532" s="256"/>
      <c r="I532" s="256"/>
      <c r="J532" s="156" t="s">
        <v>209</v>
      </c>
      <c r="K532" s="157">
        <v>4.8</v>
      </c>
      <c r="L532" s="257">
        <v>0</v>
      </c>
      <c r="M532" s="256"/>
      <c r="N532" s="258">
        <f>ROUND(L532*K532,2)</f>
        <v>0</v>
      </c>
      <c r="O532" s="256"/>
      <c r="P532" s="256"/>
      <c r="Q532" s="256"/>
      <c r="R532" s="127"/>
      <c r="T532" s="158" t="s">
        <v>3</v>
      </c>
      <c r="U532" s="42" t="s">
        <v>39</v>
      </c>
      <c r="V532" s="34"/>
      <c r="W532" s="159">
        <f>V532*K532</f>
        <v>0</v>
      </c>
      <c r="X532" s="159">
        <v>0</v>
      </c>
      <c r="Y532" s="159">
        <f>X532*K532</f>
        <v>0</v>
      </c>
      <c r="Z532" s="159">
        <v>0.088</v>
      </c>
      <c r="AA532" s="160">
        <f>Z532*K532</f>
        <v>0.42239999999999994</v>
      </c>
      <c r="AR532" s="16" t="s">
        <v>178</v>
      </c>
      <c r="AT532" s="16" t="s">
        <v>174</v>
      </c>
      <c r="AU532" s="16" t="s">
        <v>93</v>
      </c>
      <c r="AY532" s="16" t="s">
        <v>173</v>
      </c>
      <c r="BE532" s="100">
        <f>IF(U532="základní",N532,0)</f>
        <v>0</v>
      </c>
      <c r="BF532" s="100">
        <f>IF(U532="snížená",N532,0)</f>
        <v>0</v>
      </c>
      <c r="BG532" s="100">
        <f>IF(U532="zákl. přenesená",N532,0)</f>
        <v>0</v>
      </c>
      <c r="BH532" s="100">
        <f>IF(U532="sníž. přenesená",N532,0)</f>
        <v>0</v>
      </c>
      <c r="BI532" s="100">
        <f>IF(U532="nulová",N532,0)</f>
        <v>0</v>
      </c>
      <c r="BJ532" s="16" t="s">
        <v>81</v>
      </c>
      <c r="BK532" s="100">
        <f>ROUND(L532*K532,2)</f>
        <v>0</v>
      </c>
      <c r="BL532" s="16" t="s">
        <v>178</v>
      </c>
      <c r="BM532" s="16" t="s">
        <v>662</v>
      </c>
    </row>
    <row r="533" spans="2:51" s="10" customFormat="1" ht="22.5" customHeight="1">
      <c r="B533" s="161"/>
      <c r="C533" s="162"/>
      <c r="D533" s="162"/>
      <c r="E533" s="163" t="s">
        <v>3</v>
      </c>
      <c r="F533" s="259" t="s">
        <v>663</v>
      </c>
      <c r="G533" s="260"/>
      <c r="H533" s="260"/>
      <c r="I533" s="260"/>
      <c r="J533" s="162"/>
      <c r="K533" s="164">
        <v>4.8</v>
      </c>
      <c r="L533" s="162"/>
      <c r="M533" s="162"/>
      <c r="N533" s="162"/>
      <c r="O533" s="162"/>
      <c r="P533" s="162"/>
      <c r="Q533" s="162"/>
      <c r="R533" s="165"/>
      <c r="T533" s="166"/>
      <c r="U533" s="162"/>
      <c r="V533" s="162"/>
      <c r="W533" s="162"/>
      <c r="X533" s="162"/>
      <c r="Y533" s="162"/>
      <c r="Z533" s="162"/>
      <c r="AA533" s="167"/>
      <c r="AT533" s="168" t="s">
        <v>185</v>
      </c>
      <c r="AU533" s="168" t="s">
        <v>93</v>
      </c>
      <c r="AV533" s="10" t="s">
        <v>93</v>
      </c>
      <c r="AW533" s="10" t="s">
        <v>32</v>
      </c>
      <c r="AX533" s="10" t="s">
        <v>74</v>
      </c>
      <c r="AY533" s="168" t="s">
        <v>173</v>
      </c>
    </row>
    <row r="534" spans="2:51" s="11" customFormat="1" ht="22.5" customHeight="1">
      <c r="B534" s="169"/>
      <c r="C534" s="170"/>
      <c r="D534" s="170"/>
      <c r="E534" s="171" t="s">
        <v>3</v>
      </c>
      <c r="F534" s="262" t="s">
        <v>187</v>
      </c>
      <c r="G534" s="263"/>
      <c r="H534" s="263"/>
      <c r="I534" s="263"/>
      <c r="J534" s="170"/>
      <c r="K534" s="172">
        <v>4.8</v>
      </c>
      <c r="L534" s="170"/>
      <c r="M534" s="170"/>
      <c r="N534" s="170"/>
      <c r="O534" s="170"/>
      <c r="P534" s="170"/>
      <c r="Q534" s="170"/>
      <c r="R534" s="173"/>
      <c r="T534" s="174"/>
      <c r="U534" s="170"/>
      <c r="V534" s="170"/>
      <c r="W534" s="170"/>
      <c r="X534" s="170"/>
      <c r="Y534" s="170"/>
      <c r="Z534" s="170"/>
      <c r="AA534" s="175"/>
      <c r="AT534" s="176" t="s">
        <v>185</v>
      </c>
      <c r="AU534" s="176" t="s">
        <v>93</v>
      </c>
      <c r="AV534" s="11" t="s">
        <v>178</v>
      </c>
      <c r="AW534" s="11" t="s">
        <v>32</v>
      </c>
      <c r="AX534" s="11" t="s">
        <v>81</v>
      </c>
      <c r="AY534" s="176" t="s">
        <v>173</v>
      </c>
    </row>
    <row r="535" spans="2:65" s="1" customFormat="1" ht="44.25" customHeight="1">
      <c r="B535" s="125"/>
      <c r="C535" s="154" t="s">
        <v>664</v>
      </c>
      <c r="D535" s="154" t="s">
        <v>174</v>
      </c>
      <c r="E535" s="155" t="s">
        <v>665</v>
      </c>
      <c r="F535" s="255" t="s">
        <v>666</v>
      </c>
      <c r="G535" s="256"/>
      <c r="H535" s="256"/>
      <c r="I535" s="256"/>
      <c r="J535" s="156" t="s">
        <v>209</v>
      </c>
      <c r="K535" s="157">
        <v>23.922</v>
      </c>
      <c r="L535" s="257">
        <v>0</v>
      </c>
      <c r="M535" s="256"/>
      <c r="N535" s="258">
        <f>ROUND(L535*K535,2)</f>
        <v>0</v>
      </c>
      <c r="O535" s="256"/>
      <c r="P535" s="256"/>
      <c r="Q535" s="256"/>
      <c r="R535" s="127"/>
      <c r="T535" s="158" t="s">
        <v>3</v>
      </c>
      <c r="U535" s="42" t="s">
        <v>39</v>
      </c>
      <c r="V535" s="34"/>
      <c r="W535" s="159">
        <f>V535*K535</f>
        <v>0</v>
      </c>
      <c r="X535" s="159">
        <v>0</v>
      </c>
      <c r="Y535" s="159">
        <f>X535*K535</f>
        <v>0</v>
      </c>
      <c r="Z535" s="159">
        <v>0.067</v>
      </c>
      <c r="AA535" s="160">
        <f>Z535*K535</f>
        <v>1.6027740000000001</v>
      </c>
      <c r="AR535" s="16" t="s">
        <v>178</v>
      </c>
      <c r="AT535" s="16" t="s">
        <v>174</v>
      </c>
      <c r="AU535" s="16" t="s">
        <v>93</v>
      </c>
      <c r="AY535" s="16" t="s">
        <v>173</v>
      </c>
      <c r="BE535" s="100">
        <f>IF(U535="základní",N535,0)</f>
        <v>0</v>
      </c>
      <c r="BF535" s="100">
        <f>IF(U535="snížená",N535,0)</f>
        <v>0</v>
      </c>
      <c r="BG535" s="100">
        <f>IF(U535="zákl. přenesená",N535,0)</f>
        <v>0</v>
      </c>
      <c r="BH535" s="100">
        <f>IF(U535="sníž. přenesená",N535,0)</f>
        <v>0</v>
      </c>
      <c r="BI535" s="100">
        <f>IF(U535="nulová",N535,0)</f>
        <v>0</v>
      </c>
      <c r="BJ535" s="16" t="s">
        <v>81</v>
      </c>
      <c r="BK535" s="100">
        <f>ROUND(L535*K535,2)</f>
        <v>0</v>
      </c>
      <c r="BL535" s="16" t="s">
        <v>178</v>
      </c>
      <c r="BM535" s="16" t="s">
        <v>667</v>
      </c>
    </row>
    <row r="536" spans="2:51" s="10" customFormat="1" ht="22.5" customHeight="1">
      <c r="B536" s="161"/>
      <c r="C536" s="162"/>
      <c r="D536" s="162"/>
      <c r="E536" s="163" t="s">
        <v>3</v>
      </c>
      <c r="F536" s="259" t="s">
        <v>668</v>
      </c>
      <c r="G536" s="260"/>
      <c r="H536" s="260"/>
      <c r="I536" s="260"/>
      <c r="J536" s="162"/>
      <c r="K536" s="164">
        <v>3.125</v>
      </c>
      <c r="L536" s="162"/>
      <c r="M536" s="162"/>
      <c r="N536" s="162"/>
      <c r="O536" s="162"/>
      <c r="P536" s="162"/>
      <c r="Q536" s="162"/>
      <c r="R536" s="165"/>
      <c r="T536" s="166"/>
      <c r="U536" s="162"/>
      <c r="V536" s="162"/>
      <c r="W536" s="162"/>
      <c r="X536" s="162"/>
      <c r="Y536" s="162"/>
      <c r="Z536" s="162"/>
      <c r="AA536" s="167"/>
      <c r="AT536" s="168" t="s">
        <v>185</v>
      </c>
      <c r="AU536" s="168" t="s">
        <v>93</v>
      </c>
      <c r="AV536" s="10" t="s">
        <v>93</v>
      </c>
      <c r="AW536" s="10" t="s">
        <v>32</v>
      </c>
      <c r="AX536" s="10" t="s">
        <v>74</v>
      </c>
      <c r="AY536" s="168" t="s">
        <v>173</v>
      </c>
    </row>
    <row r="537" spans="2:51" s="10" customFormat="1" ht="22.5" customHeight="1">
      <c r="B537" s="161"/>
      <c r="C537" s="162"/>
      <c r="D537" s="162"/>
      <c r="E537" s="163" t="s">
        <v>3</v>
      </c>
      <c r="F537" s="261" t="s">
        <v>669</v>
      </c>
      <c r="G537" s="260"/>
      <c r="H537" s="260"/>
      <c r="I537" s="260"/>
      <c r="J537" s="162"/>
      <c r="K537" s="164">
        <v>7.392</v>
      </c>
      <c r="L537" s="162"/>
      <c r="M537" s="162"/>
      <c r="N537" s="162"/>
      <c r="O537" s="162"/>
      <c r="P537" s="162"/>
      <c r="Q537" s="162"/>
      <c r="R537" s="165"/>
      <c r="T537" s="166"/>
      <c r="U537" s="162"/>
      <c r="V537" s="162"/>
      <c r="W537" s="162"/>
      <c r="X537" s="162"/>
      <c r="Y537" s="162"/>
      <c r="Z537" s="162"/>
      <c r="AA537" s="167"/>
      <c r="AT537" s="168" t="s">
        <v>185</v>
      </c>
      <c r="AU537" s="168" t="s">
        <v>93</v>
      </c>
      <c r="AV537" s="10" t="s">
        <v>93</v>
      </c>
      <c r="AW537" s="10" t="s">
        <v>32</v>
      </c>
      <c r="AX537" s="10" t="s">
        <v>74</v>
      </c>
      <c r="AY537" s="168" t="s">
        <v>173</v>
      </c>
    </row>
    <row r="538" spans="2:51" s="10" customFormat="1" ht="22.5" customHeight="1">
      <c r="B538" s="161"/>
      <c r="C538" s="162"/>
      <c r="D538" s="162"/>
      <c r="E538" s="163" t="s">
        <v>3</v>
      </c>
      <c r="F538" s="261" t="s">
        <v>670</v>
      </c>
      <c r="G538" s="260"/>
      <c r="H538" s="260"/>
      <c r="I538" s="260"/>
      <c r="J538" s="162"/>
      <c r="K538" s="164">
        <v>3.65</v>
      </c>
      <c r="L538" s="162"/>
      <c r="M538" s="162"/>
      <c r="N538" s="162"/>
      <c r="O538" s="162"/>
      <c r="P538" s="162"/>
      <c r="Q538" s="162"/>
      <c r="R538" s="165"/>
      <c r="T538" s="166"/>
      <c r="U538" s="162"/>
      <c r="V538" s="162"/>
      <c r="W538" s="162"/>
      <c r="X538" s="162"/>
      <c r="Y538" s="162"/>
      <c r="Z538" s="162"/>
      <c r="AA538" s="167"/>
      <c r="AT538" s="168" t="s">
        <v>185</v>
      </c>
      <c r="AU538" s="168" t="s">
        <v>93</v>
      </c>
      <c r="AV538" s="10" t="s">
        <v>93</v>
      </c>
      <c r="AW538" s="10" t="s">
        <v>32</v>
      </c>
      <c r="AX538" s="10" t="s">
        <v>74</v>
      </c>
      <c r="AY538" s="168" t="s">
        <v>173</v>
      </c>
    </row>
    <row r="539" spans="2:51" s="10" customFormat="1" ht="22.5" customHeight="1">
      <c r="B539" s="161"/>
      <c r="C539" s="162"/>
      <c r="D539" s="162"/>
      <c r="E539" s="163" t="s">
        <v>3</v>
      </c>
      <c r="F539" s="261" t="s">
        <v>671</v>
      </c>
      <c r="G539" s="260"/>
      <c r="H539" s="260"/>
      <c r="I539" s="260"/>
      <c r="J539" s="162"/>
      <c r="K539" s="164">
        <v>4.16</v>
      </c>
      <c r="L539" s="162"/>
      <c r="M539" s="162"/>
      <c r="N539" s="162"/>
      <c r="O539" s="162"/>
      <c r="P539" s="162"/>
      <c r="Q539" s="162"/>
      <c r="R539" s="165"/>
      <c r="T539" s="166"/>
      <c r="U539" s="162"/>
      <c r="V539" s="162"/>
      <c r="W539" s="162"/>
      <c r="X539" s="162"/>
      <c r="Y539" s="162"/>
      <c r="Z539" s="162"/>
      <c r="AA539" s="167"/>
      <c r="AT539" s="168" t="s">
        <v>185</v>
      </c>
      <c r="AU539" s="168" t="s">
        <v>93</v>
      </c>
      <c r="AV539" s="10" t="s">
        <v>93</v>
      </c>
      <c r="AW539" s="10" t="s">
        <v>32</v>
      </c>
      <c r="AX539" s="10" t="s">
        <v>74</v>
      </c>
      <c r="AY539" s="168" t="s">
        <v>173</v>
      </c>
    </row>
    <row r="540" spans="2:51" s="10" customFormat="1" ht="22.5" customHeight="1">
      <c r="B540" s="161"/>
      <c r="C540" s="162"/>
      <c r="D540" s="162"/>
      <c r="E540" s="163" t="s">
        <v>3</v>
      </c>
      <c r="F540" s="261" t="s">
        <v>672</v>
      </c>
      <c r="G540" s="260"/>
      <c r="H540" s="260"/>
      <c r="I540" s="260"/>
      <c r="J540" s="162"/>
      <c r="K540" s="164">
        <v>3.495</v>
      </c>
      <c r="L540" s="162"/>
      <c r="M540" s="162"/>
      <c r="N540" s="162"/>
      <c r="O540" s="162"/>
      <c r="P540" s="162"/>
      <c r="Q540" s="162"/>
      <c r="R540" s="165"/>
      <c r="T540" s="166"/>
      <c r="U540" s="162"/>
      <c r="V540" s="162"/>
      <c r="W540" s="162"/>
      <c r="X540" s="162"/>
      <c r="Y540" s="162"/>
      <c r="Z540" s="162"/>
      <c r="AA540" s="167"/>
      <c r="AT540" s="168" t="s">
        <v>185</v>
      </c>
      <c r="AU540" s="168" t="s">
        <v>93</v>
      </c>
      <c r="AV540" s="10" t="s">
        <v>93</v>
      </c>
      <c r="AW540" s="10" t="s">
        <v>32</v>
      </c>
      <c r="AX540" s="10" t="s">
        <v>74</v>
      </c>
      <c r="AY540" s="168" t="s">
        <v>173</v>
      </c>
    </row>
    <row r="541" spans="2:51" s="10" customFormat="1" ht="22.5" customHeight="1">
      <c r="B541" s="161"/>
      <c r="C541" s="162"/>
      <c r="D541" s="162"/>
      <c r="E541" s="163" t="s">
        <v>3</v>
      </c>
      <c r="F541" s="261" t="s">
        <v>673</v>
      </c>
      <c r="G541" s="260"/>
      <c r="H541" s="260"/>
      <c r="I541" s="260"/>
      <c r="J541" s="162"/>
      <c r="K541" s="164">
        <v>2.1</v>
      </c>
      <c r="L541" s="162"/>
      <c r="M541" s="162"/>
      <c r="N541" s="162"/>
      <c r="O541" s="162"/>
      <c r="P541" s="162"/>
      <c r="Q541" s="162"/>
      <c r="R541" s="165"/>
      <c r="T541" s="166"/>
      <c r="U541" s="162"/>
      <c r="V541" s="162"/>
      <c r="W541" s="162"/>
      <c r="X541" s="162"/>
      <c r="Y541" s="162"/>
      <c r="Z541" s="162"/>
      <c r="AA541" s="167"/>
      <c r="AT541" s="168" t="s">
        <v>185</v>
      </c>
      <c r="AU541" s="168" t="s">
        <v>93</v>
      </c>
      <c r="AV541" s="10" t="s">
        <v>93</v>
      </c>
      <c r="AW541" s="10" t="s">
        <v>32</v>
      </c>
      <c r="AX541" s="10" t="s">
        <v>74</v>
      </c>
      <c r="AY541" s="168" t="s">
        <v>173</v>
      </c>
    </row>
    <row r="542" spans="2:51" s="11" customFormat="1" ht="22.5" customHeight="1">
      <c r="B542" s="169"/>
      <c r="C542" s="170"/>
      <c r="D542" s="170"/>
      <c r="E542" s="171" t="s">
        <v>3</v>
      </c>
      <c r="F542" s="262" t="s">
        <v>187</v>
      </c>
      <c r="G542" s="263"/>
      <c r="H542" s="263"/>
      <c r="I542" s="263"/>
      <c r="J542" s="170"/>
      <c r="K542" s="172">
        <v>23.922</v>
      </c>
      <c r="L542" s="170"/>
      <c r="M542" s="170"/>
      <c r="N542" s="170"/>
      <c r="O542" s="170"/>
      <c r="P542" s="170"/>
      <c r="Q542" s="170"/>
      <c r="R542" s="173"/>
      <c r="T542" s="174"/>
      <c r="U542" s="170"/>
      <c r="V542" s="170"/>
      <c r="W542" s="170"/>
      <c r="X542" s="170"/>
      <c r="Y542" s="170"/>
      <c r="Z542" s="170"/>
      <c r="AA542" s="175"/>
      <c r="AT542" s="176" t="s">
        <v>185</v>
      </c>
      <c r="AU542" s="176" t="s">
        <v>93</v>
      </c>
      <c r="AV542" s="11" t="s">
        <v>178</v>
      </c>
      <c r="AW542" s="11" t="s">
        <v>32</v>
      </c>
      <c r="AX542" s="11" t="s">
        <v>81</v>
      </c>
      <c r="AY542" s="176" t="s">
        <v>173</v>
      </c>
    </row>
    <row r="543" spans="2:65" s="1" customFormat="1" ht="57" customHeight="1">
      <c r="B543" s="125"/>
      <c r="C543" s="154" t="s">
        <v>674</v>
      </c>
      <c r="D543" s="154" t="s">
        <v>174</v>
      </c>
      <c r="E543" s="155" t="s">
        <v>675</v>
      </c>
      <c r="F543" s="255" t="s">
        <v>676</v>
      </c>
      <c r="G543" s="256"/>
      <c r="H543" s="256"/>
      <c r="I543" s="256"/>
      <c r="J543" s="156" t="s">
        <v>209</v>
      </c>
      <c r="K543" s="157">
        <v>445.826</v>
      </c>
      <c r="L543" s="257">
        <v>0</v>
      </c>
      <c r="M543" s="256"/>
      <c r="N543" s="258">
        <f>ROUND(L543*K543,2)</f>
        <v>0</v>
      </c>
      <c r="O543" s="256"/>
      <c r="P543" s="256"/>
      <c r="Q543" s="256"/>
      <c r="R543" s="127"/>
      <c r="T543" s="158" t="s">
        <v>3</v>
      </c>
      <c r="U543" s="42" t="s">
        <v>39</v>
      </c>
      <c r="V543" s="34"/>
      <c r="W543" s="159">
        <f>V543*K543</f>
        <v>0</v>
      </c>
      <c r="X543" s="159">
        <v>0</v>
      </c>
      <c r="Y543" s="159">
        <f>X543*K543</f>
        <v>0</v>
      </c>
      <c r="Z543" s="159">
        <v>0.059</v>
      </c>
      <c r="AA543" s="160">
        <f>Z543*K543</f>
        <v>26.303734</v>
      </c>
      <c r="AR543" s="16" t="s">
        <v>178</v>
      </c>
      <c r="AT543" s="16" t="s">
        <v>174</v>
      </c>
      <c r="AU543" s="16" t="s">
        <v>93</v>
      </c>
      <c r="AY543" s="16" t="s">
        <v>173</v>
      </c>
      <c r="BE543" s="100">
        <f>IF(U543="základní",N543,0)</f>
        <v>0</v>
      </c>
      <c r="BF543" s="100">
        <f>IF(U543="snížená",N543,0)</f>
        <v>0</v>
      </c>
      <c r="BG543" s="100">
        <f>IF(U543="zákl. přenesená",N543,0)</f>
        <v>0</v>
      </c>
      <c r="BH543" s="100">
        <f>IF(U543="sníž. přenesená",N543,0)</f>
        <v>0</v>
      </c>
      <c r="BI543" s="100">
        <f>IF(U543="nulová",N543,0)</f>
        <v>0</v>
      </c>
      <c r="BJ543" s="16" t="s">
        <v>81</v>
      </c>
      <c r="BK543" s="100">
        <f>ROUND(L543*K543,2)</f>
        <v>0</v>
      </c>
      <c r="BL543" s="16" t="s">
        <v>178</v>
      </c>
      <c r="BM543" s="16" t="s">
        <v>677</v>
      </c>
    </row>
    <row r="544" spans="2:51" s="12" customFormat="1" ht="22.5" customHeight="1">
      <c r="B544" s="177"/>
      <c r="C544" s="178"/>
      <c r="D544" s="178"/>
      <c r="E544" s="179" t="s">
        <v>3</v>
      </c>
      <c r="F544" s="266" t="s">
        <v>464</v>
      </c>
      <c r="G544" s="265"/>
      <c r="H544" s="265"/>
      <c r="I544" s="265"/>
      <c r="J544" s="178"/>
      <c r="K544" s="180" t="s">
        <v>3</v>
      </c>
      <c r="L544" s="178"/>
      <c r="M544" s="178"/>
      <c r="N544" s="178"/>
      <c r="O544" s="178"/>
      <c r="P544" s="178"/>
      <c r="Q544" s="178"/>
      <c r="R544" s="181"/>
      <c r="T544" s="182"/>
      <c r="U544" s="178"/>
      <c r="V544" s="178"/>
      <c r="W544" s="178"/>
      <c r="X544" s="178"/>
      <c r="Y544" s="178"/>
      <c r="Z544" s="178"/>
      <c r="AA544" s="183"/>
      <c r="AT544" s="184" t="s">
        <v>185</v>
      </c>
      <c r="AU544" s="184" t="s">
        <v>93</v>
      </c>
      <c r="AV544" s="12" t="s">
        <v>81</v>
      </c>
      <c r="AW544" s="12" t="s">
        <v>32</v>
      </c>
      <c r="AX544" s="12" t="s">
        <v>74</v>
      </c>
      <c r="AY544" s="184" t="s">
        <v>173</v>
      </c>
    </row>
    <row r="545" spans="2:51" s="10" customFormat="1" ht="22.5" customHeight="1">
      <c r="B545" s="161"/>
      <c r="C545" s="162"/>
      <c r="D545" s="162"/>
      <c r="E545" s="163" t="s">
        <v>3</v>
      </c>
      <c r="F545" s="261" t="s">
        <v>465</v>
      </c>
      <c r="G545" s="260"/>
      <c r="H545" s="260"/>
      <c r="I545" s="260"/>
      <c r="J545" s="162"/>
      <c r="K545" s="164">
        <v>321.948</v>
      </c>
      <c r="L545" s="162"/>
      <c r="M545" s="162"/>
      <c r="N545" s="162"/>
      <c r="O545" s="162"/>
      <c r="P545" s="162"/>
      <c r="Q545" s="162"/>
      <c r="R545" s="165"/>
      <c r="T545" s="166"/>
      <c r="U545" s="162"/>
      <c r="V545" s="162"/>
      <c r="W545" s="162"/>
      <c r="X545" s="162"/>
      <c r="Y545" s="162"/>
      <c r="Z545" s="162"/>
      <c r="AA545" s="167"/>
      <c r="AT545" s="168" t="s">
        <v>185</v>
      </c>
      <c r="AU545" s="168" t="s">
        <v>93</v>
      </c>
      <c r="AV545" s="10" t="s">
        <v>93</v>
      </c>
      <c r="AW545" s="10" t="s">
        <v>32</v>
      </c>
      <c r="AX545" s="10" t="s">
        <v>74</v>
      </c>
      <c r="AY545" s="168" t="s">
        <v>173</v>
      </c>
    </row>
    <row r="546" spans="2:51" s="10" customFormat="1" ht="22.5" customHeight="1">
      <c r="B546" s="161"/>
      <c r="C546" s="162"/>
      <c r="D546" s="162"/>
      <c r="E546" s="163" t="s">
        <v>3</v>
      </c>
      <c r="F546" s="261" t="s">
        <v>466</v>
      </c>
      <c r="G546" s="260"/>
      <c r="H546" s="260"/>
      <c r="I546" s="260"/>
      <c r="J546" s="162"/>
      <c r="K546" s="164">
        <v>62.324</v>
      </c>
      <c r="L546" s="162"/>
      <c r="M546" s="162"/>
      <c r="N546" s="162"/>
      <c r="O546" s="162"/>
      <c r="P546" s="162"/>
      <c r="Q546" s="162"/>
      <c r="R546" s="165"/>
      <c r="T546" s="166"/>
      <c r="U546" s="162"/>
      <c r="V546" s="162"/>
      <c r="W546" s="162"/>
      <c r="X546" s="162"/>
      <c r="Y546" s="162"/>
      <c r="Z546" s="162"/>
      <c r="AA546" s="167"/>
      <c r="AT546" s="168" t="s">
        <v>185</v>
      </c>
      <c r="AU546" s="168" t="s">
        <v>93</v>
      </c>
      <c r="AV546" s="10" t="s">
        <v>93</v>
      </c>
      <c r="AW546" s="10" t="s">
        <v>32</v>
      </c>
      <c r="AX546" s="10" t="s">
        <v>74</v>
      </c>
      <c r="AY546" s="168" t="s">
        <v>173</v>
      </c>
    </row>
    <row r="547" spans="2:51" s="10" customFormat="1" ht="22.5" customHeight="1">
      <c r="B547" s="161"/>
      <c r="C547" s="162"/>
      <c r="D547" s="162"/>
      <c r="E547" s="163" t="s">
        <v>3</v>
      </c>
      <c r="F547" s="261" t="s">
        <v>467</v>
      </c>
      <c r="G547" s="260"/>
      <c r="H547" s="260"/>
      <c r="I547" s="260"/>
      <c r="J547" s="162"/>
      <c r="K547" s="164">
        <v>7</v>
      </c>
      <c r="L547" s="162"/>
      <c r="M547" s="162"/>
      <c r="N547" s="162"/>
      <c r="O547" s="162"/>
      <c r="P547" s="162"/>
      <c r="Q547" s="162"/>
      <c r="R547" s="165"/>
      <c r="T547" s="166"/>
      <c r="U547" s="162"/>
      <c r="V547" s="162"/>
      <c r="W547" s="162"/>
      <c r="X547" s="162"/>
      <c r="Y547" s="162"/>
      <c r="Z547" s="162"/>
      <c r="AA547" s="167"/>
      <c r="AT547" s="168" t="s">
        <v>185</v>
      </c>
      <c r="AU547" s="168" t="s">
        <v>93</v>
      </c>
      <c r="AV547" s="10" t="s">
        <v>93</v>
      </c>
      <c r="AW547" s="10" t="s">
        <v>32</v>
      </c>
      <c r="AX547" s="10" t="s">
        <v>74</v>
      </c>
      <c r="AY547" s="168" t="s">
        <v>173</v>
      </c>
    </row>
    <row r="548" spans="2:51" s="10" customFormat="1" ht="22.5" customHeight="1">
      <c r="B548" s="161"/>
      <c r="C548" s="162"/>
      <c r="D548" s="162"/>
      <c r="E548" s="163" t="s">
        <v>3</v>
      </c>
      <c r="F548" s="261" t="s">
        <v>468</v>
      </c>
      <c r="G548" s="260"/>
      <c r="H548" s="260"/>
      <c r="I548" s="260"/>
      <c r="J548" s="162"/>
      <c r="K548" s="164">
        <v>16.06</v>
      </c>
      <c r="L548" s="162"/>
      <c r="M548" s="162"/>
      <c r="N548" s="162"/>
      <c r="O548" s="162"/>
      <c r="P548" s="162"/>
      <c r="Q548" s="162"/>
      <c r="R548" s="165"/>
      <c r="T548" s="166"/>
      <c r="U548" s="162"/>
      <c r="V548" s="162"/>
      <c r="W548" s="162"/>
      <c r="X548" s="162"/>
      <c r="Y548" s="162"/>
      <c r="Z548" s="162"/>
      <c r="AA548" s="167"/>
      <c r="AT548" s="168" t="s">
        <v>185</v>
      </c>
      <c r="AU548" s="168" t="s">
        <v>93</v>
      </c>
      <c r="AV548" s="10" t="s">
        <v>93</v>
      </c>
      <c r="AW548" s="10" t="s">
        <v>32</v>
      </c>
      <c r="AX548" s="10" t="s">
        <v>74</v>
      </c>
      <c r="AY548" s="168" t="s">
        <v>173</v>
      </c>
    </row>
    <row r="549" spans="2:51" s="10" customFormat="1" ht="22.5" customHeight="1">
      <c r="B549" s="161"/>
      <c r="C549" s="162"/>
      <c r="D549" s="162"/>
      <c r="E549" s="163" t="s">
        <v>3</v>
      </c>
      <c r="F549" s="261" t="s">
        <v>444</v>
      </c>
      <c r="G549" s="260"/>
      <c r="H549" s="260"/>
      <c r="I549" s="260"/>
      <c r="J549" s="162"/>
      <c r="K549" s="164">
        <v>6.11</v>
      </c>
      <c r="L549" s="162"/>
      <c r="M549" s="162"/>
      <c r="N549" s="162"/>
      <c r="O549" s="162"/>
      <c r="P549" s="162"/>
      <c r="Q549" s="162"/>
      <c r="R549" s="165"/>
      <c r="T549" s="166"/>
      <c r="U549" s="162"/>
      <c r="V549" s="162"/>
      <c r="W549" s="162"/>
      <c r="X549" s="162"/>
      <c r="Y549" s="162"/>
      <c r="Z549" s="162"/>
      <c r="AA549" s="167"/>
      <c r="AT549" s="168" t="s">
        <v>185</v>
      </c>
      <c r="AU549" s="168" t="s">
        <v>93</v>
      </c>
      <c r="AV549" s="10" t="s">
        <v>93</v>
      </c>
      <c r="AW549" s="10" t="s">
        <v>32</v>
      </c>
      <c r="AX549" s="10" t="s">
        <v>74</v>
      </c>
      <c r="AY549" s="168" t="s">
        <v>173</v>
      </c>
    </row>
    <row r="550" spans="2:51" s="10" customFormat="1" ht="22.5" customHeight="1">
      <c r="B550" s="161"/>
      <c r="C550" s="162"/>
      <c r="D550" s="162"/>
      <c r="E550" s="163" t="s">
        <v>3</v>
      </c>
      <c r="F550" s="261" t="s">
        <v>445</v>
      </c>
      <c r="G550" s="260"/>
      <c r="H550" s="260"/>
      <c r="I550" s="260"/>
      <c r="J550" s="162"/>
      <c r="K550" s="164">
        <v>3.02</v>
      </c>
      <c r="L550" s="162"/>
      <c r="M550" s="162"/>
      <c r="N550" s="162"/>
      <c r="O550" s="162"/>
      <c r="P550" s="162"/>
      <c r="Q550" s="162"/>
      <c r="R550" s="165"/>
      <c r="T550" s="166"/>
      <c r="U550" s="162"/>
      <c r="V550" s="162"/>
      <c r="W550" s="162"/>
      <c r="X550" s="162"/>
      <c r="Y550" s="162"/>
      <c r="Z550" s="162"/>
      <c r="AA550" s="167"/>
      <c r="AT550" s="168" t="s">
        <v>185</v>
      </c>
      <c r="AU550" s="168" t="s">
        <v>93</v>
      </c>
      <c r="AV550" s="10" t="s">
        <v>93</v>
      </c>
      <c r="AW550" s="10" t="s">
        <v>32</v>
      </c>
      <c r="AX550" s="10" t="s">
        <v>74</v>
      </c>
      <c r="AY550" s="168" t="s">
        <v>173</v>
      </c>
    </row>
    <row r="551" spans="2:51" s="10" customFormat="1" ht="22.5" customHeight="1">
      <c r="B551" s="161"/>
      <c r="C551" s="162"/>
      <c r="D551" s="162"/>
      <c r="E551" s="163" t="s">
        <v>3</v>
      </c>
      <c r="F551" s="261" t="s">
        <v>446</v>
      </c>
      <c r="G551" s="260"/>
      <c r="H551" s="260"/>
      <c r="I551" s="260"/>
      <c r="J551" s="162"/>
      <c r="K551" s="164">
        <v>29.364</v>
      </c>
      <c r="L551" s="162"/>
      <c r="M551" s="162"/>
      <c r="N551" s="162"/>
      <c r="O551" s="162"/>
      <c r="P551" s="162"/>
      <c r="Q551" s="162"/>
      <c r="R551" s="165"/>
      <c r="T551" s="166"/>
      <c r="U551" s="162"/>
      <c r="V551" s="162"/>
      <c r="W551" s="162"/>
      <c r="X551" s="162"/>
      <c r="Y551" s="162"/>
      <c r="Z551" s="162"/>
      <c r="AA551" s="167"/>
      <c r="AT551" s="168" t="s">
        <v>185</v>
      </c>
      <c r="AU551" s="168" t="s">
        <v>93</v>
      </c>
      <c r="AV551" s="10" t="s">
        <v>93</v>
      </c>
      <c r="AW551" s="10" t="s">
        <v>32</v>
      </c>
      <c r="AX551" s="10" t="s">
        <v>74</v>
      </c>
      <c r="AY551" s="168" t="s">
        <v>173</v>
      </c>
    </row>
    <row r="552" spans="2:51" s="11" customFormat="1" ht="22.5" customHeight="1">
      <c r="B552" s="169"/>
      <c r="C552" s="170"/>
      <c r="D552" s="170"/>
      <c r="E552" s="171" t="s">
        <v>3</v>
      </c>
      <c r="F552" s="262" t="s">
        <v>187</v>
      </c>
      <c r="G552" s="263"/>
      <c r="H552" s="263"/>
      <c r="I552" s="263"/>
      <c r="J552" s="170"/>
      <c r="K552" s="172">
        <v>445.826</v>
      </c>
      <c r="L552" s="170"/>
      <c r="M552" s="170"/>
      <c r="N552" s="170"/>
      <c r="O552" s="170"/>
      <c r="P552" s="170"/>
      <c r="Q552" s="170"/>
      <c r="R552" s="173"/>
      <c r="T552" s="174"/>
      <c r="U552" s="170"/>
      <c r="V552" s="170"/>
      <c r="W552" s="170"/>
      <c r="X552" s="170"/>
      <c r="Y552" s="170"/>
      <c r="Z552" s="170"/>
      <c r="AA552" s="175"/>
      <c r="AT552" s="176" t="s">
        <v>185</v>
      </c>
      <c r="AU552" s="176" t="s">
        <v>93</v>
      </c>
      <c r="AV552" s="11" t="s">
        <v>178</v>
      </c>
      <c r="AW552" s="11" t="s">
        <v>32</v>
      </c>
      <c r="AX552" s="11" t="s">
        <v>81</v>
      </c>
      <c r="AY552" s="176" t="s">
        <v>173</v>
      </c>
    </row>
    <row r="553" spans="2:65" s="1" customFormat="1" ht="31.5" customHeight="1">
      <c r="B553" s="125"/>
      <c r="C553" s="154" t="s">
        <v>678</v>
      </c>
      <c r="D553" s="154" t="s">
        <v>174</v>
      </c>
      <c r="E553" s="155" t="s">
        <v>679</v>
      </c>
      <c r="F553" s="255" t="s">
        <v>680</v>
      </c>
      <c r="G553" s="256"/>
      <c r="H553" s="256"/>
      <c r="I553" s="256"/>
      <c r="J553" s="156" t="s">
        <v>209</v>
      </c>
      <c r="K553" s="157">
        <v>414.946</v>
      </c>
      <c r="L553" s="257">
        <v>0</v>
      </c>
      <c r="M553" s="256"/>
      <c r="N553" s="258">
        <f>ROUND(L553*K553,2)</f>
        <v>0</v>
      </c>
      <c r="O553" s="256"/>
      <c r="P553" s="256"/>
      <c r="Q553" s="256"/>
      <c r="R553" s="127"/>
      <c r="T553" s="158" t="s">
        <v>3</v>
      </c>
      <c r="U553" s="42" t="s">
        <v>39</v>
      </c>
      <c r="V553" s="34"/>
      <c r="W553" s="159">
        <f>V553*K553</f>
        <v>0</v>
      </c>
      <c r="X553" s="159">
        <v>0</v>
      </c>
      <c r="Y553" s="159">
        <f>X553*K553</f>
        <v>0</v>
      </c>
      <c r="Z553" s="159">
        <v>0</v>
      </c>
      <c r="AA553" s="160">
        <f>Z553*K553</f>
        <v>0</v>
      </c>
      <c r="AR553" s="16" t="s">
        <v>178</v>
      </c>
      <c r="AT553" s="16" t="s">
        <v>174</v>
      </c>
      <c r="AU553" s="16" t="s">
        <v>93</v>
      </c>
      <c r="AY553" s="16" t="s">
        <v>173</v>
      </c>
      <c r="BE553" s="100">
        <f>IF(U553="základní",N553,0)</f>
        <v>0</v>
      </c>
      <c r="BF553" s="100">
        <f>IF(U553="snížená",N553,0)</f>
        <v>0</v>
      </c>
      <c r="BG553" s="100">
        <f>IF(U553="zákl. přenesená",N553,0)</f>
        <v>0</v>
      </c>
      <c r="BH553" s="100">
        <f>IF(U553="sníž. přenesená",N553,0)</f>
        <v>0</v>
      </c>
      <c r="BI553" s="100">
        <f>IF(U553="nulová",N553,0)</f>
        <v>0</v>
      </c>
      <c r="BJ553" s="16" t="s">
        <v>81</v>
      </c>
      <c r="BK553" s="100">
        <f>ROUND(L553*K553,2)</f>
        <v>0</v>
      </c>
      <c r="BL553" s="16" t="s">
        <v>178</v>
      </c>
      <c r="BM553" s="16" t="s">
        <v>681</v>
      </c>
    </row>
    <row r="554" spans="2:51" s="12" customFormat="1" ht="22.5" customHeight="1">
      <c r="B554" s="177"/>
      <c r="C554" s="178"/>
      <c r="D554" s="178"/>
      <c r="E554" s="179" t="s">
        <v>3</v>
      </c>
      <c r="F554" s="266" t="s">
        <v>464</v>
      </c>
      <c r="G554" s="265"/>
      <c r="H554" s="265"/>
      <c r="I554" s="265"/>
      <c r="J554" s="178"/>
      <c r="K554" s="180" t="s">
        <v>3</v>
      </c>
      <c r="L554" s="178"/>
      <c r="M554" s="178"/>
      <c r="N554" s="178"/>
      <c r="O554" s="178"/>
      <c r="P554" s="178"/>
      <c r="Q554" s="178"/>
      <c r="R554" s="181"/>
      <c r="T554" s="182"/>
      <c r="U554" s="178"/>
      <c r="V554" s="178"/>
      <c r="W554" s="178"/>
      <c r="X554" s="178"/>
      <c r="Y554" s="178"/>
      <c r="Z554" s="178"/>
      <c r="AA554" s="183"/>
      <c r="AT554" s="184" t="s">
        <v>185</v>
      </c>
      <c r="AU554" s="184" t="s">
        <v>93</v>
      </c>
      <c r="AV554" s="12" t="s">
        <v>81</v>
      </c>
      <c r="AW554" s="12" t="s">
        <v>32</v>
      </c>
      <c r="AX554" s="12" t="s">
        <v>74</v>
      </c>
      <c r="AY554" s="184" t="s">
        <v>173</v>
      </c>
    </row>
    <row r="555" spans="2:51" s="10" customFormat="1" ht="22.5" customHeight="1">
      <c r="B555" s="161"/>
      <c r="C555" s="162"/>
      <c r="D555" s="162"/>
      <c r="E555" s="163" t="s">
        <v>3</v>
      </c>
      <c r="F555" s="261" t="s">
        <v>682</v>
      </c>
      <c r="G555" s="260"/>
      <c r="H555" s="260"/>
      <c r="I555" s="260"/>
      <c r="J555" s="162"/>
      <c r="K555" s="164">
        <v>287.405</v>
      </c>
      <c r="L555" s="162"/>
      <c r="M555" s="162"/>
      <c r="N555" s="162"/>
      <c r="O555" s="162"/>
      <c r="P555" s="162"/>
      <c r="Q555" s="162"/>
      <c r="R555" s="165"/>
      <c r="T555" s="166"/>
      <c r="U555" s="162"/>
      <c r="V555" s="162"/>
      <c r="W555" s="162"/>
      <c r="X555" s="162"/>
      <c r="Y555" s="162"/>
      <c r="Z555" s="162"/>
      <c r="AA555" s="167"/>
      <c r="AT555" s="168" t="s">
        <v>185</v>
      </c>
      <c r="AU555" s="168" t="s">
        <v>93</v>
      </c>
      <c r="AV555" s="10" t="s">
        <v>93</v>
      </c>
      <c r="AW555" s="10" t="s">
        <v>32</v>
      </c>
      <c r="AX555" s="10" t="s">
        <v>74</v>
      </c>
      <c r="AY555" s="168" t="s">
        <v>173</v>
      </c>
    </row>
    <row r="556" spans="2:51" s="10" customFormat="1" ht="22.5" customHeight="1">
      <c r="B556" s="161"/>
      <c r="C556" s="162"/>
      <c r="D556" s="162"/>
      <c r="E556" s="163" t="s">
        <v>3</v>
      </c>
      <c r="F556" s="261" t="s">
        <v>466</v>
      </c>
      <c r="G556" s="260"/>
      <c r="H556" s="260"/>
      <c r="I556" s="260"/>
      <c r="J556" s="162"/>
      <c r="K556" s="164">
        <v>62.324</v>
      </c>
      <c r="L556" s="162"/>
      <c r="M556" s="162"/>
      <c r="N556" s="162"/>
      <c r="O556" s="162"/>
      <c r="P556" s="162"/>
      <c r="Q556" s="162"/>
      <c r="R556" s="165"/>
      <c r="T556" s="166"/>
      <c r="U556" s="162"/>
      <c r="V556" s="162"/>
      <c r="W556" s="162"/>
      <c r="X556" s="162"/>
      <c r="Y556" s="162"/>
      <c r="Z556" s="162"/>
      <c r="AA556" s="167"/>
      <c r="AT556" s="168" t="s">
        <v>185</v>
      </c>
      <c r="AU556" s="168" t="s">
        <v>93</v>
      </c>
      <c r="AV556" s="10" t="s">
        <v>93</v>
      </c>
      <c r="AW556" s="10" t="s">
        <v>32</v>
      </c>
      <c r="AX556" s="10" t="s">
        <v>74</v>
      </c>
      <c r="AY556" s="168" t="s">
        <v>173</v>
      </c>
    </row>
    <row r="557" spans="2:51" s="10" customFormat="1" ht="22.5" customHeight="1">
      <c r="B557" s="161"/>
      <c r="C557" s="162"/>
      <c r="D557" s="162"/>
      <c r="E557" s="163" t="s">
        <v>3</v>
      </c>
      <c r="F557" s="261" t="s">
        <v>467</v>
      </c>
      <c r="G557" s="260"/>
      <c r="H557" s="260"/>
      <c r="I557" s="260"/>
      <c r="J557" s="162"/>
      <c r="K557" s="164">
        <v>7</v>
      </c>
      <c r="L557" s="162"/>
      <c r="M557" s="162"/>
      <c r="N557" s="162"/>
      <c r="O557" s="162"/>
      <c r="P557" s="162"/>
      <c r="Q557" s="162"/>
      <c r="R557" s="165"/>
      <c r="T557" s="166"/>
      <c r="U557" s="162"/>
      <c r="V557" s="162"/>
      <c r="W557" s="162"/>
      <c r="X557" s="162"/>
      <c r="Y557" s="162"/>
      <c r="Z557" s="162"/>
      <c r="AA557" s="167"/>
      <c r="AT557" s="168" t="s">
        <v>185</v>
      </c>
      <c r="AU557" s="168" t="s">
        <v>93</v>
      </c>
      <c r="AV557" s="10" t="s">
        <v>93</v>
      </c>
      <c r="AW557" s="10" t="s">
        <v>32</v>
      </c>
      <c r="AX557" s="10" t="s">
        <v>74</v>
      </c>
      <c r="AY557" s="168" t="s">
        <v>173</v>
      </c>
    </row>
    <row r="558" spans="2:51" s="10" customFormat="1" ht="22.5" customHeight="1">
      <c r="B558" s="161"/>
      <c r="C558" s="162"/>
      <c r="D558" s="162"/>
      <c r="E558" s="163" t="s">
        <v>3</v>
      </c>
      <c r="F558" s="261" t="s">
        <v>468</v>
      </c>
      <c r="G558" s="260"/>
      <c r="H558" s="260"/>
      <c r="I558" s="260"/>
      <c r="J558" s="162"/>
      <c r="K558" s="164">
        <v>16.06</v>
      </c>
      <c r="L558" s="162"/>
      <c r="M558" s="162"/>
      <c r="N558" s="162"/>
      <c r="O558" s="162"/>
      <c r="P558" s="162"/>
      <c r="Q558" s="162"/>
      <c r="R558" s="165"/>
      <c r="T558" s="166"/>
      <c r="U558" s="162"/>
      <c r="V558" s="162"/>
      <c r="W558" s="162"/>
      <c r="X558" s="162"/>
      <c r="Y558" s="162"/>
      <c r="Z558" s="162"/>
      <c r="AA558" s="167"/>
      <c r="AT558" s="168" t="s">
        <v>185</v>
      </c>
      <c r="AU558" s="168" t="s">
        <v>93</v>
      </c>
      <c r="AV558" s="10" t="s">
        <v>93</v>
      </c>
      <c r="AW558" s="10" t="s">
        <v>32</v>
      </c>
      <c r="AX558" s="10" t="s">
        <v>74</v>
      </c>
      <c r="AY558" s="168" t="s">
        <v>173</v>
      </c>
    </row>
    <row r="559" spans="2:51" s="10" customFormat="1" ht="22.5" customHeight="1">
      <c r="B559" s="161"/>
      <c r="C559" s="162"/>
      <c r="D559" s="162"/>
      <c r="E559" s="163" t="s">
        <v>3</v>
      </c>
      <c r="F559" s="261" t="s">
        <v>444</v>
      </c>
      <c r="G559" s="260"/>
      <c r="H559" s="260"/>
      <c r="I559" s="260"/>
      <c r="J559" s="162"/>
      <c r="K559" s="164">
        <v>6.11</v>
      </c>
      <c r="L559" s="162"/>
      <c r="M559" s="162"/>
      <c r="N559" s="162"/>
      <c r="O559" s="162"/>
      <c r="P559" s="162"/>
      <c r="Q559" s="162"/>
      <c r="R559" s="165"/>
      <c r="T559" s="166"/>
      <c r="U559" s="162"/>
      <c r="V559" s="162"/>
      <c r="W559" s="162"/>
      <c r="X559" s="162"/>
      <c r="Y559" s="162"/>
      <c r="Z559" s="162"/>
      <c r="AA559" s="167"/>
      <c r="AT559" s="168" t="s">
        <v>185</v>
      </c>
      <c r="AU559" s="168" t="s">
        <v>93</v>
      </c>
      <c r="AV559" s="10" t="s">
        <v>93</v>
      </c>
      <c r="AW559" s="10" t="s">
        <v>32</v>
      </c>
      <c r="AX559" s="10" t="s">
        <v>74</v>
      </c>
      <c r="AY559" s="168" t="s">
        <v>173</v>
      </c>
    </row>
    <row r="560" spans="2:51" s="10" customFormat="1" ht="22.5" customHeight="1">
      <c r="B560" s="161"/>
      <c r="C560" s="162"/>
      <c r="D560" s="162"/>
      <c r="E560" s="163" t="s">
        <v>3</v>
      </c>
      <c r="F560" s="261" t="s">
        <v>445</v>
      </c>
      <c r="G560" s="260"/>
      <c r="H560" s="260"/>
      <c r="I560" s="260"/>
      <c r="J560" s="162"/>
      <c r="K560" s="164">
        <v>3.02</v>
      </c>
      <c r="L560" s="162"/>
      <c r="M560" s="162"/>
      <c r="N560" s="162"/>
      <c r="O560" s="162"/>
      <c r="P560" s="162"/>
      <c r="Q560" s="162"/>
      <c r="R560" s="165"/>
      <c r="T560" s="166"/>
      <c r="U560" s="162"/>
      <c r="V560" s="162"/>
      <c r="W560" s="162"/>
      <c r="X560" s="162"/>
      <c r="Y560" s="162"/>
      <c r="Z560" s="162"/>
      <c r="AA560" s="167"/>
      <c r="AT560" s="168" t="s">
        <v>185</v>
      </c>
      <c r="AU560" s="168" t="s">
        <v>93</v>
      </c>
      <c r="AV560" s="10" t="s">
        <v>93</v>
      </c>
      <c r="AW560" s="10" t="s">
        <v>32</v>
      </c>
      <c r="AX560" s="10" t="s">
        <v>74</v>
      </c>
      <c r="AY560" s="168" t="s">
        <v>173</v>
      </c>
    </row>
    <row r="561" spans="2:51" s="10" customFormat="1" ht="22.5" customHeight="1">
      <c r="B561" s="161"/>
      <c r="C561" s="162"/>
      <c r="D561" s="162"/>
      <c r="E561" s="163" t="s">
        <v>3</v>
      </c>
      <c r="F561" s="261" t="s">
        <v>683</v>
      </c>
      <c r="G561" s="260"/>
      <c r="H561" s="260"/>
      <c r="I561" s="260"/>
      <c r="J561" s="162"/>
      <c r="K561" s="164">
        <v>33.027</v>
      </c>
      <c r="L561" s="162"/>
      <c r="M561" s="162"/>
      <c r="N561" s="162"/>
      <c r="O561" s="162"/>
      <c r="P561" s="162"/>
      <c r="Q561" s="162"/>
      <c r="R561" s="165"/>
      <c r="T561" s="166"/>
      <c r="U561" s="162"/>
      <c r="V561" s="162"/>
      <c r="W561" s="162"/>
      <c r="X561" s="162"/>
      <c r="Y561" s="162"/>
      <c r="Z561" s="162"/>
      <c r="AA561" s="167"/>
      <c r="AT561" s="168" t="s">
        <v>185</v>
      </c>
      <c r="AU561" s="168" t="s">
        <v>93</v>
      </c>
      <c r="AV561" s="10" t="s">
        <v>93</v>
      </c>
      <c r="AW561" s="10" t="s">
        <v>32</v>
      </c>
      <c r="AX561" s="10" t="s">
        <v>74</v>
      </c>
      <c r="AY561" s="168" t="s">
        <v>173</v>
      </c>
    </row>
    <row r="562" spans="2:51" s="11" customFormat="1" ht="22.5" customHeight="1">
      <c r="B562" s="169"/>
      <c r="C562" s="170"/>
      <c r="D562" s="170"/>
      <c r="E562" s="171" t="s">
        <v>3</v>
      </c>
      <c r="F562" s="262" t="s">
        <v>187</v>
      </c>
      <c r="G562" s="263"/>
      <c r="H562" s="263"/>
      <c r="I562" s="263"/>
      <c r="J562" s="170"/>
      <c r="K562" s="172">
        <v>414.946</v>
      </c>
      <c r="L562" s="170"/>
      <c r="M562" s="170"/>
      <c r="N562" s="170"/>
      <c r="O562" s="170"/>
      <c r="P562" s="170"/>
      <c r="Q562" s="170"/>
      <c r="R562" s="173"/>
      <c r="T562" s="174"/>
      <c r="U562" s="170"/>
      <c r="V562" s="170"/>
      <c r="W562" s="170"/>
      <c r="X562" s="170"/>
      <c r="Y562" s="170"/>
      <c r="Z562" s="170"/>
      <c r="AA562" s="175"/>
      <c r="AT562" s="176" t="s">
        <v>185</v>
      </c>
      <c r="AU562" s="176" t="s">
        <v>93</v>
      </c>
      <c r="AV562" s="11" t="s">
        <v>178</v>
      </c>
      <c r="AW562" s="11" t="s">
        <v>32</v>
      </c>
      <c r="AX562" s="11" t="s">
        <v>81</v>
      </c>
      <c r="AY562" s="176" t="s">
        <v>173</v>
      </c>
    </row>
    <row r="563" spans="2:63" s="9" customFormat="1" ht="29.85" customHeight="1">
      <c r="B563" s="143"/>
      <c r="C563" s="144"/>
      <c r="D563" s="153" t="s">
        <v>111</v>
      </c>
      <c r="E563" s="153"/>
      <c r="F563" s="153"/>
      <c r="G563" s="153"/>
      <c r="H563" s="153"/>
      <c r="I563" s="153"/>
      <c r="J563" s="153"/>
      <c r="K563" s="153"/>
      <c r="L563" s="153"/>
      <c r="M563" s="153"/>
      <c r="N563" s="277">
        <f>BK563</f>
        <v>0</v>
      </c>
      <c r="O563" s="278"/>
      <c r="P563" s="278"/>
      <c r="Q563" s="278"/>
      <c r="R563" s="146"/>
      <c r="T563" s="147"/>
      <c r="U563" s="144"/>
      <c r="V563" s="144"/>
      <c r="W563" s="148">
        <f>W564</f>
        <v>0</v>
      </c>
      <c r="X563" s="144"/>
      <c r="Y563" s="148">
        <f>Y564</f>
        <v>0</v>
      </c>
      <c r="Z563" s="144"/>
      <c r="AA563" s="149">
        <f>AA564</f>
        <v>0</v>
      </c>
      <c r="AR563" s="150" t="s">
        <v>81</v>
      </c>
      <c r="AT563" s="151" t="s">
        <v>73</v>
      </c>
      <c r="AU563" s="151" t="s">
        <v>81</v>
      </c>
      <c r="AY563" s="150" t="s">
        <v>173</v>
      </c>
      <c r="BK563" s="152">
        <f>BK564</f>
        <v>0</v>
      </c>
    </row>
    <row r="564" spans="2:65" s="1" customFormat="1" ht="22.5" customHeight="1">
      <c r="B564" s="125"/>
      <c r="C564" s="154" t="s">
        <v>684</v>
      </c>
      <c r="D564" s="154" t="s">
        <v>174</v>
      </c>
      <c r="E564" s="155" t="s">
        <v>685</v>
      </c>
      <c r="F564" s="255" t="s">
        <v>686</v>
      </c>
      <c r="G564" s="256"/>
      <c r="H564" s="256"/>
      <c r="I564" s="256"/>
      <c r="J564" s="156" t="s">
        <v>275</v>
      </c>
      <c r="K564" s="157">
        <v>4913.359</v>
      </c>
      <c r="L564" s="257">
        <v>0</v>
      </c>
      <c r="M564" s="256"/>
      <c r="N564" s="258">
        <f>ROUND(L564*K564,2)</f>
        <v>0</v>
      </c>
      <c r="O564" s="256"/>
      <c r="P564" s="256"/>
      <c r="Q564" s="256"/>
      <c r="R564" s="127"/>
      <c r="T564" s="158" t="s">
        <v>3</v>
      </c>
      <c r="U564" s="42" t="s">
        <v>39</v>
      </c>
      <c r="V564" s="34"/>
      <c r="W564" s="159">
        <f>V564*K564</f>
        <v>0</v>
      </c>
      <c r="X564" s="159">
        <v>0</v>
      </c>
      <c r="Y564" s="159">
        <f>X564*K564</f>
        <v>0</v>
      </c>
      <c r="Z564" s="159">
        <v>0</v>
      </c>
      <c r="AA564" s="160">
        <f>Z564*K564</f>
        <v>0</v>
      </c>
      <c r="AR564" s="16" t="s">
        <v>178</v>
      </c>
      <c r="AT564" s="16" t="s">
        <v>174</v>
      </c>
      <c r="AU564" s="16" t="s">
        <v>93</v>
      </c>
      <c r="AY564" s="16" t="s">
        <v>173</v>
      </c>
      <c r="BE564" s="100">
        <f>IF(U564="základní",N564,0)</f>
        <v>0</v>
      </c>
      <c r="BF564" s="100">
        <f>IF(U564="snížená",N564,0)</f>
        <v>0</v>
      </c>
      <c r="BG564" s="100">
        <f>IF(U564="zákl. přenesená",N564,0)</f>
        <v>0</v>
      </c>
      <c r="BH564" s="100">
        <f>IF(U564="sníž. přenesená",N564,0)</f>
        <v>0</v>
      </c>
      <c r="BI564" s="100">
        <f>IF(U564="nulová",N564,0)</f>
        <v>0</v>
      </c>
      <c r="BJ564" s="16" t="s">
        <v>81</v>
      </c>
      <c r="BK564" s="100">
        <f>ROUND(L564*K564,2)</f>
        <v>0</v>
      </c>
      <c r="BL564" s="16" t="s">
        <v>178</v>
      </c>
      <c r="BM564" s="16" t="s">
        <v>687</v>
      </c>
    </row>
    <row r="565" spans="2:63" s="9" customFormat="1" ht="37.35" customHeight="1">
      <c r="B565" s="143"/>
      <c r="C565" s="144"/>
      <c r="D565" s="145" t="s">
        <v>112</v>
      </c>
      <c r="E565" s="145"/>
      <c r="F565" s="145"/>
      <c r="G565" s="145"/>
      <c r="H565" s="145"/>
      <c r="I565" s="145"/>
      <c r="J565" s="145"/>
      <c r="K565" s="145"/>
      <c r="L565" s="145"/>
      <c r="M565" s="145"/>
      <c r="N565" s="281">
        <f>BK565</f>
        <v>0</v>
      </c>
      <c r="O565" s="282"/>
      <c r="P565" s="282"/>
      <c r="Q565" s="282"/>
      <c r="R565" s="146"/>
      <c r="T565" s="147"/>
      <c r="U565" s="144"/>
      <c r="V565" s="144"/>
      <c r="W565" s="148">
        <f>W566+W581+W596+W610+W612+W733+W845+W873+W945+W947+W973+W1001+W1025+W1057+W1080+W1126+W1128+W1190+W1249+W1256+W1261+W1266+W1304</f>
        <v>0</v>
      </c>
      <c r="X565" s="144"/>
      <c r="Y565" s="148">
        <f>Y566+Y581+Y596+Y610+Y612+Y733+Y845+Y873+Y945+Y947+Y973+Y1001+Y1025+Y1057+Y1080+Y1126+Y1128+Y1190+Y1249+Y1256+Y1261+Y1266+Y1304</f>
        <v>56.32181224000001</v>
      </c>
      <c r="Z565" s="144"/>
      <c r="AA565" s="149">
        <f>AA566+AA581+AA596+AA610+AA612+AA733+AA845+AA873+AA945+AA947+AA973+AA1001+AA1025+AA1057+AA1080+AA1126+AA1128+AA1190+AA1249+AA1256+AA1261+AA1266+AA1304</f>
        <v>4.20432</v>
      </c>
      <c r="AR565" s="150" t="s">
        <v>93</v>
      </c>
      <c r="AT565" s="151" t="s">
        <v>73</v>
      </c>
      <c r="AU565" s="151" t="s">
        <v>74</v>
      </c>
      <c r="AY565" s="150" t="s">
        <v>173</v>
      </c>
      <c r="BK565" s="152">
        <f>BK566+BK581+BK596+BK610+BK612+BK733+BK845+BK873+BK945+BK947+BK973+BK1001+BK1025+BK1057+BK1080+BK1126+BK1128+BK1190+BK1249+BK1256+BK1261+BK1266+BK1304</f>
        <v>0</v>
      </c>
    </row>
    <row r="566" spans="2:63" s="9" customFormat="1" ht="19.9" customHeight="1">
      <c r="B566" s="143"/>
      <c r="C566" s="144"/>
      <c r="D566" s="153" t="s">
        <v>113</v>
      </c>
      <c r="E566" s="153"/>
      <c r="F566" s="153"/>
      <c r="G566" s="153"/>
      <c r="H566" s="153"/>
      <c r="I566" s="153"/>
      <c r="J566" s="153"/>
      <c r="K566" s="153"/>
      <c r="L566" s="153"/>
      <c r="M566" s="153"/>
      <c r="N566" s="277">
        <f>BK566</f>
        <v>0</v>
      </c>
      <c r="O566" s="278"/>
      <c r="P566" s="278"/>
      <c r="Q566" s="278"/>
      <c r="R566" s="146"/>
      <c r="T566" s="147"/>
      <c r="U566" s="144"/>
      <c r="V566" s="144"/>
      <c r="W566" s="148">
        <f>SUM(W567:W580)</f>
        <v>0</v>
      </c>
      <c r="X566" s="144"/>
      <c r="Y566" s="148">
        <f>SUM(Y567:Y580)</f>
        <v>0</v>
      </c>
      <c r="Z566" s="144"/>
      <c r="AA566" s="149">
        <f>SUM(AA567:AA580)</f>
        <v>0</v>
      </c>
      <c r="AR566" s="150" t="s">
        <v>93</v>
      </c>
      <c r="AT566" s="151" t="s">
        <v>73</v>
      </c>
      <c r="AU566" s="151" t="s">
        <v>81</v>
      </c>
      <c r="AY566" s="150" t="s">
        <v>173</v>
      </c>
      <c r="BK566" s="152">
        <f>SUM(BK567:BK580)</f>
        <v>0</v>
      </c>
    </row>
    <row r="567" spans="2:65" s="1" customFormat="1" ht="57" customHeight="1">
      <c r="B567" s="125"/>
      <c r="C567" s="154" t="s">
        <v>688</v>
      </c>
      <c r="D567" s="154" t="s">
        <v>174</v>
      </c>
      <c r="E567" s="155" t="s">
        <v>689</v>
      </c>
      <c r="F567" s="255" t="s">
        <v>690</v>
      </c>
      <c r="G567" s="256"/>
      <c r="H567" s="256"/>
      <c r="I567" s="256"/>
      <c r="J567" s="156" t="s">
        <v>209</v>
      </c>
      <c r="K567" s="157">
        <v>1369.151</v>
      </c>
      <c r="L567" s="257">
        <v>0</v>
      </c>
      <c r="M567" s="256"/>
      <c r="N567" s="258">
        <f>ROUND(L567*K567,2)</f>
        <v>0</v>
      </c>
      <c r="O567" s="256"/>
      <c r="P567" s="256"/>
      <c r="Q567" s="256"/>
      <c r="R567" s="127"/>
      <c r="T567" s="158" t="s">
        <v>3</v>
      </c>
      <c r="U567" s="42" t="s">
        <v>39</v>
      </c>
      <c r="V567" s="34"/>
      <c r="W567" s="159">
        <f>V567*K567</f>
        <v>0</v>
      </c>
      <c r="X567" s="159">
        <v>0</v>
      </c>
      <c r="Y567" s="159">
        <f>X567*K567</f>
        <v>0</v>
      </c>
      <c r="Z567" s="159">
        <v>0</v>
      </c>
      <c r="AA567" s="160">
        <f>Z567*K567</f>
        <v>0</v>
      </c>
      <c r="AR567" s="16" t="s">
        <v>279</v>
      </c>
      <c r="AT567" s="16" t="s">
        <v>174</v>
      </c>
      <c r="AU567" s="16" t="s">
        <v>93</v>
      </c>
      <c r="AY567" s="16" t="s">
        <v>173</v>
      </c>
      <c r="BE567" s="100">
        <f>IF(U567="základní",N567,0)</f>
        <v>0</v>
      </c>
      <c r="BF567" s="100">
        <f>IF(U567="snížená",N567,0)</f>
        <v>0</v>
      </c>
      <c r="BG567" s="100">
        <f>IF(U567="zákl. přenesená",N567,0)</f>
        <v>0</v>
      </c>
      <c r="BH567" s="100">
        <f>IF(U567="sníž. přenesená",N567,0)</f>
        <v>0</v>
      </c>
      <c r="BI567" s="100">
        <f>IF(U567="nulová",N567,0)</f>
        <v>0</v>
      </c>
      <c r="BJ567" s="16" t="s">
        <v>81</v>
      </c>
      <c r="BK567" s="100">
        <f>ROUND(L567*K567,2)</f>
        <v>0</v>
      </c>
      <c r="BL567" s="16" t="s">
        <v>279</v>
      </c>
      <c r="BM567" s="16" t="s">
        <v>691</v>
      </c>
    </row>
    <row r="568" spans="2:51" s="10" customFormat="1" ht="22.5" customHeight="1">
      <c r="B568" s="161"/>
      <c r="C568" s="162"/>
      <c r="D568" s="162"/>
      <c r="E568" s="163" t="s">
        <v>3</v>
      </c>
      <c r="F568" s="259" t="s">
        <v>692</v>
      </c>
      <c r="G568" s="260"/>
      <c r="H568" s="260"/>
      <c r="I568" s="260"/>
      <c r="J568" s="162"/>
      <c r="K568" s="164">
        <v>344</v>
      </c>
      <c r="L568" s="162"/>
      <c r="M568" s="162"/>
      <c r="N568" s="162"/>
      <c r="O568" s="162"/>
      <c r="P568" s="162"/>
      <c r="Q568" s="162"/>
      <c r="R568" s="165"/>
      <c r="T568" s="166"/>
      <c r="U568" s="162"/>
      <c r="V568" s="162"/>
      <c r="W568" s="162"/>
      <c r="X568" s="162"/>
      <c r="Y568" s="162"/>
      <c r="Z568" s="162"/>
      <c r="AA568" s="167"/>
      <c r="AT568" s="168" t="s">
        <v>185</v>
      </c>
      <c r="AU568" s="168" t="s">
        <v>93</v>
      </c>
      <c r="AV568" s="10" t="s">
        <v>93</v>
      </c>
      <c r="AW568" s="10" t="s">
        <v>32</v>
      </c>
      <c r="AX568" s="10" t="s">
        <v>74</v>
      </c>
      <c r="AY568" s="168" t="s">
        <v>173</v>
      </c>
    </row>
    <row r="569" spans="2:51" s="10" customFormat="1" ht="22.5" customHeight="1">
      <c r="B569" s="161"/>
      <c r="C569" s="162"/>
      <c r="D569" s="162"/>
      <c r="E569" s="163" t="s">
        <v>3</v>
      </c>
      <c r="F569" s="261" t="s">
        <v>693</v>
      </c>
      <c r="G569" s="260"/>
      <c r="H569" s="260"/>
      <c r="I569" s="260"/>
      <c r="J569" s="162"/>
      <c r="K569" s="164">
        <v>783.138</v>
      </c>
      <c r="L569" s="162"/>
      <c r="M569" s="162"/>
      <c r="N569" s="162"/>
      <c r="O569" s="162"/>
      <c r="P569" s="162"/>
      <c r="Q569" s="162"/>
      <c r="R569" s="165"/>
      <c r="T569" s="166"/>
      <c r="U569" s="162"/>
      <c r="V569" s="162"/>
      <c r="W569" s="162"/>
      <c r="X569" s="162"/>
      <c r="Y569" s="162"/>
      <c r="Z569" s="162"/>
      <c r="AA569" s="167"/>
      <c r="AT569" s="168" t="s">
        <v>185</v>
      </c>
      <c r="AU569" s="168" t="s">
        <v>93</v>
      </c>
      <c r="AV569" s="10" t="s">
        <v>93</v>
      </c>
      <c r="AW569" s="10" t="s">
        <v>32</v>
      </c>
      <c r="AX569" s="10" t="s">
        <v>74</v>
      </c>
      <c r="AY569" s="168" t="s">
        <v>173</v>
      </c>
    </row>
    <row r="570" spans="2:51" s="10" customFormat="1" ht="22.5" customHeight="1">
      <c r="B570" s="161"/>
      <c r="C570" s="162"/>
      <c r="D570" s="162"/>
      <c r="E570" s="163" t="s">
        <v>3</v>
      </c>
      <c r="F570" s="261" t="s">
        <v>694</v>
      </c>
      <c r="G570" s="260"/>
      <c r="H570" s="260"/>
      <c r="I570" s="260"/>
      <c r="J570" s="162"/>
      <c r="K570" s="164">
        <v>242.013</v>
      </c>
      <c r="L570" s="162"/>
      <c r="M570" s="162"/>
      <c r="N570" s="162"/>
      <c r="O570" s="162"/>
      <c r="P570" s="162"/>
      <c r="Q570" s="162"/>
      <c r="R570" s="165"/>
      <c r="T570" s="166"/>
      <c r="U570" s="162"/>
      <c r="V570" s="162"/>
      <c r="W570" s="162"/>
      <c r="X570" s="162"/>
      <c r="Y570" s="162"/>
      <c r="Z570" s="162"/>
      <c r="AA570" s="167"/>
      <c r="AT570" s="168" t="s">
        <v>185</v>
      </c>
      <c r="AU570" s="168" t="s">
        <v>93</v>
      </c>
      <c r="AV570" s="10" t="s">
        <v>93</v>
      </c>
      <c r="AW570" s="10" t="s">
        <v>32</v>
      </c>
      <c r="AX570" s="10" t="s">
        <v>74</v>
      </c>
      <c r="AY570" s="168" t="s">
        <v>173</v>
      </c>
    </row>
    <row r="571" spans="2:51" s="11" customFormat="1" ht="22.5" customHeight="1">
      <c r="B571" s="169"/>
      <c r="C571" s="170"/>
      <c r="D571" s="170"/>
      <c r="E571" s="171" t="s">
        <v>3</v>
      </c>
      <c r="F571" s="262" t="s">
        <v>187</v>
      </c>
      <c r="G571" s="263"/>
      <c r="H571" s="263"/>
      <c r="I571" s="263"/>
      <c r="J571" s="170"/>
      <c r="K571" s="172">
        <v>1369.151</v>
      </c>
      <c r="L571" s="170"/>
      <c r="M571" s="170"/>
      <c r="N571" s="170"/>
      <c r="O571" s="170"/>
      <c r="P571" s="170"/>
      <c r="Q571" s="170"/>
      <c r="R571" s="173"/>
      <c r="T571" s="174"/>
      <c r="U571" s="170"/>
      <c r="V571" s="170"/>
      <c r="W571" s="170"/>
      <c r="X571" s="170"/>
      <c r="Y571" s="170"/>
      <c r="Z571" s="170"/>
      <c r="AA571" s="175"/>
      <c r="AT571" s="176" t="s">
        <v>185</v>
      </c>
      <c r="AU571" s="176" t="s">
        <v>93</v>
      </c>
      <c r="AV571" s="11" t="s">
        <v>178</v>
      </c>
      <c r="AW571" s="11" t="s">
        <v>32</v>
      </c>
      <c r="AX571" s="11" t="s">
        <v>81</v>
      </c>
      <c r="AY571" s="176" t="s">
        <v>173</v>
      </c>
    </row>
    <row r="572" spans="2:65" s="1" customFormat="1" ht="57" customHeight="1">
      <c r="B572" s="125"/>
      <c r="C572" s="154" t="s">
        <v>695</v>
      </c>
      <c r="D572" s="154" t="s">
        <v>174</v>
      </c>
      <c r="E572" s="155" t="s">
        <v>696</v>
      </c>
      <c r="F572" s="255" t="s">
        <v>697</v>
      </c>
      <c r="G572" s="256"/>
      <c r="H572" s="256"/>
      <c r="I572" s="256"/>
      <c r="J572" s="156" t="s">
        <v>209</v>
      </c>
      <c r="K572" s="157">
        <v>632.029</v>
      </c>
      <c r="L572" s="257">
        <v>0</v>
      </c>
      <c r="M572" s="256"/>
      <c r="N572" s="258">
        <f>ROUND(L572*K572,2)</f>
        <v>0</v>
      </c>
      <c r="O572" s="256"/>
      <c r="P572" s="256"/>
      <c r="Q572" s="256"/>
      <c r="R572" s="127"/>
      <c r="T572" s="158" t="s">
        <v>3</v>
      </c>
      <c r="U572" s="42" t="s">
        <v>39</v>
      </c>
      <c r="V572" s="34"/>
      <c r="W572" s="159">
        <f>V572*K572</f>
        <v>0</v>
      </c>
      <c r="X572" s="159">
        <v>0</v>
      </c>
      <c r="Y572" s="159">
        <f>X572*K572</f>
        <v>0</v>
      </c>
      <c r="Z572" s="159">
        <v>0</v>
      </c>
      <c r="AA572" s="160">
        <f>Z572*K572</f>
        <v>0</v>
      </c>
      <c r="AR572" s="16" t="s">
        <v>279</v>
      </c>
      <c r="AT572" s="16" t="s">
        <v>174</v>
      </c>
      <c r="AU572" s="16" t="s">
        <v>93</v>
      </c>
      <c r="AY572" s="16" t="s">
        <v>173</v>
      </c>
      <c r="BE572" s="100">
        <f>IF(U572="základní",N572,0)</f>
        <v>0</v>
      </c>
      <c r="BF572" s="100">
        <f>IF(U572="snížená",N572,0)</f>
        <v>0</v>
      </c>
      <c r="BG572" s="100">
        <f>IF(U572="zákl. přenesená",N572,0)</f>
        <v>0</v>
      </c>
      <c r="BH572" s="100">
        <f>IF(U572="sníž. přenesená",N572,0)</f>
        <v>0</v>
      </c>
      <c r="BI572" s="100">
        <f>IF(U572="nulová",N572,0)</f>
        <v>0</v>
      </c>
      <c r="BJ572" s="16" t="s">
        <v>81</v>
      </c>
      <c r="BK572" s="100">
        <f>ROUND(L572*K572,2)</f>
        <v>0</v>
      </c>
      <c r="BL572" s="16" t="s">
        <v>279</v>
      </c>
      <c r="BM572" s="16" t="s">
        <v>698</v>
      </c>
    </row>
    <row r="573" spans="2:51" s="10" customFormat="1" ht="22.5" customHeight="1">
      <c r="B573" s="161"/>
      <c r="C573" s="162"/>
      <c r="D573" s="162"/>
      <c r="E573" s="163" t="s">
        <v>3</v>
      </c>
      <c r="F573" s="259" t="s">
        <v>699</v>
      </c>
      <c r="G573" s="260"/>
      <c r="H573" s="260"/>
      <c r="I573" s="260"/>
      <c r="J573" s="162"/>
      <c r="K573" s="164">
        <v>20</v>
      </c>
      <c r="L573" s="162"/>
      <c r="M573" s="162"/>
      <c r="N573" s="162"/>
      <c r="O573" s="162"/>
      <c r="P573" s="162"/>
      <c r="Q573" s="162"/>
      <c r="R573" s="165"/>
      <c r="T573" s="166"/>
      <c r="U573" s="162"/>
      <c r="V573" s="162"/>
      <c r="W573" s="162"/>
      <c r="X573" s="162"/>
      <c r="Y573" s="162"/>
      <c r="Z573" s="162"/>
      <c r="AA573" s="167"/>
      <c r="AT573" s="168" t="s">
        <v>185</v>
      </c>
      <c r="AU573" s="168" t="s">
        <v>93</v>
      </c>
      <c r="AV573" s="10" t="s">
        <v>93</v>
      </c>
      <c r="AW573" s="10" t="s">
        <v>32</v>
      </c>
      <c r="AX573" s="10" t="s">
        <v>74</v>
      </c>
      <c r="AY573" s="168" t="s">
        <v>173</v>
      </c>
    </row>
    <row r="574" spans="2:51" s="10" customFormat="1" ht="22.5" customHeight="1">
      <c r="B574" s="161"/>
      <c r="C574" s="162"/>
      <c r="D574" s="162"/>
      <c r="E574" s="163" t="s">
        <v>3</v>
      </c>
      <c r="F574" s="261" t="s">
        <v>700</v>
      </c>
      <c r="G574" s="260"/>
      <c r="H574" s="260"/>
      <c r="I574" s="260"/>
      <c r="J574" s="162"/>
      <c r="K574" s="164">
        <v>123.845</v>
      </c>
      <c r="L574" s="162"/>
      <c r="M574" s="162"/>
      <c r="N574" s="162"/>
      <c r="O574" s="162"/>
      <c r="P574" s="162"/>
      <c r="Q574" s="162"/>
      <c r="R574" s="165"/>
      <c r="T574" s="166"/>
      <c r="U574" s="162"/>
      <c r="V574" s="162"/>
      <c r="W574" s="162"/>
      <c r="X574" s="162"/>
      <c r="Y574" s="162"/>
      <c r="Z574" s="162"/>
      <c r="AA574" s="167"/>
      <c r="AT574" s="168" t="s">
        <v>185</v>
      </c>
      <c r="AU574" s="168" t="s">
        <v>93</v>
      </c>
      <c r="AV574" s="10" t="s">
        <v>93</v>
      </c>
      <c r="AW574" s="10" t="s">
        <v>32</v>
      </c>
      <c r="AX574" s="10" t="s">
        <v>74</v>
      </c>
      <c r="AY574" s="168" t="s">
        <v>173</v>
      </c>
    </row>
    <row r="575" spans="2:51" s="10" customFormat="1" ht="22.5" customHeight="1">
      <c r="B575" s="161"/>
      <c r="C575" s="162"/>
      <c r="D575" s="162"/>
      <c r="E575" s="163" t="s">
        <v>3</v>
      </c>
      <c r="F575" s="261" t="s">
        <v>701</v>
      </c>
      <c r="G575" s="260"/>
      <c r="H575" s="260"/>
      <c r="I575" s="260"/>
      <c r="J575" s="162"/>
      <c r="K575" s="164">
        <v>101.05</v>
      </c>
      <c r="L575" s="162"/>
      <c r="M575" s="162"/>
      <c r="N575" s="162"/>
      <c r="O575" s="162"/>
      <c r="P575" s="162"/>
      <c r="Q575" s="162"/>
      <c r="R575" s="165"/>
      <c r="T575" s="166"/>
      <c r="U575" s="162"/>
      <c r="V575" s="162"/>
      <c r="W575" s="162"/>
      <c r="X575" s="162"/>
      <c r="Y575" s="162"/>
      <c r="Z575" s="162"/>
      <c r="AA575" s="167"/>
      <c r="AT575" s="168" t="s">
        <v>185</v>
      </c>
      <c r="AU575" s="168" t="s">
        <v>93</v>
      </c>
      <c r="AV575" s="10" t="s">
        <v>93</v>
      </c>
      <c r="AW575" s="10" t="s">
        <v>32</v>
      </c>
      <c r="AX575" s="10" t="s">
        <v>74</v>
      </c>
      <c r="AY575" s="168" t="s">
        <v>173</v>
      </c>
    </row>
    <row r="576" spans="2:51" s="10" customFormat="1" ht="22.5" customHeight="1">
      <c r="B576" s="161"/>
      <c r="C576" s="162"/>
      <c r="D576" s="162"/>
      <c r="E576" s="163" t="s">
        <v>3</v>
      </c>
      <c r="F576" s="261" t="s">
        <v>702</v>
      </c>
      <c r="G576" s="260"/>
      <c r="H576" s="260"/>
      <c r="I576" s="260"/>
      <c r="J576" s="162"/>
      <c r="K576" s="164">
        <v>210.842</v>
      </c>
      <c r="L576" s="162"/>
      <c r="M576" s="162"/>
      <c r="N576" s="162"/>
      <c r="O576" s="162"/>
      <c r="P576" s="162"/>
      <c r="Q576" s="162"/>
      <c r="R576" s="165"/>
      <c r="T576" s="166"/>
      <c r="U576" s="162"/>
      <c r="V576" s="162"/>
      <c r="W576" s="162"/>
      <c r="X576" s="162"/>
      <c r="Y576" s="162"/>
      <c r="Z576" s="162"/>
      <c r="AA576" s="167"/>
      <c r="AT576" s="168" t="s">
        <v>185</v>
      </c>
      <c r="AU576" s="168" t="s">
        <v>93</v>
      </c>
      <c r="AV576" s="10" t="s">
        <v>93</v>
      </c>
      <c r="AW576" s="10" t="s">
        <v>32</v>
      </c>
      <c r="AX576" s="10" t="s">
        <v>74</v>
      </c>
      <c r="AY576" s="168" t="s">
        <v>173</v>
      </c>
    </row>
    <row r="577" spans="2:51" s="10" customFormat="1" ht="22.5" customHeight="1">
      <c r="B577" s="161"/>
      <c r="C577" s="162"/>
      <c r="D577" s="162"/>
      <c r="E577" s="163" t="s">
        <v>3</v>
      </c>
      <c r="F577" s="261" t="s">
        <v>703</v>
      </c>
      <c r="G577" s="260"/>
      <c r="H577" s="260"/>
      <c r="I577" s="260"/>
      <c r="J577" s="162"/>
      <c r="K577" s="164">
        <v>148.644</v>
      </c>
      <c r="L577" s="162"/>
      <c r="M577" s="162"/>
      <c r="N577" s="162"/>
      <c r="O577" s="162"/>
      <c r="P577" s="162"/>
      <c r="Q577" s="162"/>
      <c r="R577" s="165"/>
      <c r="T577" s="166"/>
      <c r="U577" s="162"/>
      <c r="V577" s="162"/>
      <c r="W577" s="162"/>
      <c r="X577" s="162"/>
      <c r="Y577" s="162"/>
      <c r="Z577" s="162"/>
      <c r="AA577" s="167"/>
      <c r="AT577" s="168" t="s">
        <v>185</v>
      </c>
      <c r="AU577" s="168" t="s">
        <v>93</v>
      </c>
      <c r="AV577" s="10" t="s">
        <v>93</v>
      </c>
      <c r="AW577" s="10" t="s">
        <v>32</v>
      </c>
      <c r="AX577" s="10" t="s">
        <v>74</v>
      </c>
      <c r="AY577" s="168" t="s">
        <v>173</v>
      </c>
    </row>
    <row r="578" spans="2:51" s="10" customFormat="1" ht="22.5" customHeight="1">
      <c r="B578" s="161"/>
      <c r="C578" s="162"/>
      <c r="D578" s="162"/>
      <c r="E578" s="163" t="s">
        <v>3</v>
      </c>
      <c r="F578" s="261" t="s">
        <v>704</v>
      </c>
      <c r="G578" s="260"/>
      <c r="H578" s="260"/>
      <c r="I578" s="260"/>
      <c r="J578" s="162"/>
      <c r="K578" s="164">
        <v>15.398</v>
      </c>
      <c r="L578" s="162"/>
      <c r="M578" s="162"/>
      <c r="N578" s="162"/>
      <c r="O578" s="162"/>
      <c r="P578" s="162"/>
      <c r="Q578" s="162"/>
      <c r="R578" s="165"/>
      <c r="T578" s="166"/>
      <c r="U578" s="162"/>
      <c r="V578" s="162"/>
      <c r="W578" s="162"/>
      <c r="X578" s="162"/>
      <c r="Y578" s="162"/>
      <c r="Z578" s="162"/>
      <c r="AA578" s="167"/>
      <c r="AT578" s="168" t="s">
        <v>185</v>
      </c>
      <c r="AU578" s="168" t="s">
        <v>93</v>
      </c>
      <c r="AV578" s="10" t="s">
        <v>93</v>
      </c>
      <c r="AW578" s="10" t="s">
        <v>32</v>
      </c>
      <c r="AX578" s="10" t="s">
        <v>74</v>
      </c>
      <c r="AY578" s="168" t="s">
        <v>173</v>
      </c>
    </row>
    <row r="579" spans="2:51" s="10" customFormat="1" ht="22.5" customHeight="1">
      <c r="B579" s="161"/>
      <c r="C579" s="162"/>
      <c r="D579" s="162"/>
      <c r="E579" s="163" t="s">
        <v>3</v>
      </c>
      <c r="F579" s="261" t="s">
        <v>705</v>
      </c>
      <c r="G579" s="260"/>
      <c r="H579" s="260"/>
      <c r="I579" s="260"/>
      <c r="J579" s="162"/>
      <c r="K579" s="164">
        <v>12.25</v>
      </c>
      <c r="L579" s="162"/>
      <c r="M579" s="162"/>
      <c r="N579" s="162"/>
      <c r="O579" s="162"/>
      <c r="P579" s="162"/>
      <c r="Q579" s="162"/>
      <c r="R579" s="165"/>
      <c r="T579" s="166"/>
      <c r="U579" s="162"/>
      <c r="V579" s="162"/>
      <c r="W579" s="162"/>
      <c r="X579" s="162"/>
      <c r="Y579" s="162"/>
      <c r="Z579" s="162"/>
      <c r="AA579" s="167"/>
      <c r="AT579" s="168" t="s">
        <v>185</v>
      </c>
      <c r="AU579" s="168" t="s">
        <v>93</v>
      </c>
      <c r="AV579" s="10" t="s">
        <v>93</v>
      </c>
      <c r="AW579" s="10" t="s">
        <v>32</v>
      </c>
      <c r="AX579" s="10" t="s">
        <v>74</v>
      </c>
      <c r="AY579" s="168" t="s">
        <v>173</v>
      </c>
    </row>
    <row r="580" spans="2:51" s="11" customFormat="1" ht="22.5" customHeight="1">
      <c r="B580" s="169"/>
      <c r="C580" s="170"/>
      <c r="D580" s="170"/>
      <c r="E580" s="171" t="s">
        <v>3</v>
      </c>
      <c r="F580" s="262" t="s">
        <v>187</v>
      </c>
      <c r="G580" s="263"/>
      <c r="H580" s="263"/>
      <c r="I580" s="263"/>
      <c r="J580" s="170"/>
      <c r="K580" s="172">
        <v>632.029</v>
      </c>
      <c r="L580" s="170"/>
      <c r="M580" s="170"/>
      <c r="N580" s="170"/>
      <c r="O580" s="170"/>
      <c r="P580" s="170"/>
      <c r="Q580" s="170"/>
      <c r="R580" s="173"/>
      <c r="T580" s="174"/>
      <c r="U580" s="170"/>
      <c r="V580" s="170"/>
      <c r="W580" s="170"/>
      <c r="X580" s="170"/>
      <c r="Y580" s="170"/>
      <c r="Z580" s="170"/>
      <c r="AA580" s="175"/>
      <c r="AT580" s="176" t="s">
        <v>185</v>
      </c>
      <c r="AU580" s="176" t="s">
        <v>93</v>
      </c>
      <c r="AV580" s="11" t="s">
        <v>178</v>
      </c>
      <c r="AW580" s="11" t="s">
        <v>32</v>
      </c>
      <c r="AX580" s="11" t="s">
        <v>81</v>
      </c>
      <c r="AY580" s="176" t="s">
        <v>173</v>
      </c>
    </row>
    <row r="581" spans="2:63" s="9" customFormat="1" ht="29.85" customHeight="1">
      <c r="B581" s="143"/>
      <c r="C581" s="144"/>
      <c r="D581" s="153" t="s">
        <v>114</v>
      </c>
      <c r="E581" s="153"/>
      <c r="F581" s="153"/>
      <c r="G581" s="153"/>
      <c r="H581" s="153"/>
      <c r="I581" s="153"/>
      <c r="J581" s="153"/>
      <c r="K581" s="153"/>
      <c r="L581" s="153"/>
      <c r="M581" s="153"/>
      <c r="N581" s="277">
        <f>BK581</f>
        <v>0</v>
      </c>
      <c r="O581" s="278"/>
      <c r="P581" s="278"/>
      <c r="Q581" s="278"/>
      <c r="R581" s="146"/>
      <c r="T581" s="147"/>
      <c r="U581" s="144"/>
      <c r="V581" s="144"/>
      <c r="W581" s="148">
        <f>SUM(W582:W595)</f>
        <v>0</v>
      </c>
      <c r="X581" s="144"/>
      <c r="Y581" s="148">
        <f>SUM(Y582:Y595)</f>
        <v>0</v>
      </c>
      <c r="Z581" s="144"/>
      <c r="AA581" s="149">
        <f>SUM(AA582:AA595)</f>
        <v>0</v>
      </c>
      <c r="AR581" s="150" t="s">
        <v>93</v>
      </c>
      <c r="AT581" s="151" t="s">
        <v>73</v>
      </c>
      <c r="AU581" s="151" t="s">
        <v>81</v>
      </c>
      <c r="AY581" s="150" t="s">
        <v>173</v>
      </c>
      <c r="BK581" s="152">
        <f>SUM(BK582:BK595)</f>
        <v>0</v>
      </c>
    </row>
    <row r="582" spans="2:65" s="1" customFormat="1" ht="69.75" customHeight="1">
      <c r="B582" s="125"/>
      <c r="C582" s="154" t="s">
        <v>706</v>
      </c>
      <c r="D582" s="154" t="s">
        <v>174</v>
      </c>
      <c r="E582" s="155" t="s">
        <v>707</v>
      </c>
      <c r="F582" s="255" t="s">
        <v>708</v>
      </c>
      <c r="G582" s="256"/>
      <c r="H582" s="256"/>
      <c r="I582" s="256"/>
      <c r="J582" s="156" t="s">
        <v>209</v>
      </c>
      <c r="K582" s="157">
        <v>917.5</v>
      </c>
      <c r="L582" s="257">
        <v>0</v>
      </c>
      <c r="M582" s="256"/>
      <c r="N582" s="258">
        <f>ROUND(L582*K582,2)</f>
        <v>0</v>
      </c>
      <c r="O582" s="256"/>
      <c r="P582" s="256"/>
      <c r="Q582" s="256"/>
      <c r="R582" s="127"/>
      <c r="T582" s="158" t="s">
        <v>3</v>
      </c>
      <c r="U582" s="42" t="s">
        <v>39</v>
      </c>
      <c r="V582" s="34"/>
      <c r="W582" s="159">
        <f>V582*K582</f>
        <v>0</v>
      </c>
      <c r="X582" s="159">
        <v>0</v>
      </c>
      <c r="Y582" s="159">
        <f>X582*K582</f>
        <v>0</v>
      </c>
      <c r="Z582" s="159">
        <v>0</v>
      </c>
      <c r="AA582" s="160">
        <f>Z582*K582</f>
        <v>0</v>
      </c>
      <c r="AR582" s="16" t="s">
        <v>279</v>
      </c>
      <c r="AT582" s="16" t="s">
        <v>174</v>
      </c>
      <c r="AU582" s="16" t="s">
        <v>93</v>
      </c>
      <c r="AY582" s="16" t="s">
        <v>173</v>
      </c>
      <c r="BE582" s="100">
        <f>IF(U582="základní",N582,0)</f>
        <v>0</v>
      </c>
      <c r="BF582" s="100">
        <f>IF(U582="snížená",N582,0)</f>
        <v>0</v>
      </c>
      <c r="BG582" s="100">
        <f>IF(U582="zákl. přenesená",N582,0)</f>
        <v>0</v>
      </c>
      <c r="BH582" s="100">
        <f>IF(U582="sníž. přenesená",N582,0)</f>
        <v>0</v>
      </c>
      <c r="BI582" s="100">
        <f>IF(U582="nulová",N582,0)</f>
        <v>0</v>
      </c>
      <c r="BJ582" s="16" t="s">
        <v>81</v>
      </c>
      <c r="BK582" s="100">
        <f>ROUND(L582*K582,2)</f>
        <v>0</v>
      </c>
      <c r="BL582" s="16" t="s">
        <v>279</v>
      </c>
      <c r="BM582" s="16" t="s">
        <v>709</v>
      </c>
    </row>
    <row r="583" spans="2:51" s="12" customFormat="1" ht="22.5" customHeight="1">
      <c r="B583" s="177"/>
      <c r="C583" s="178"/>
      <c r="D583" s="178"/>
      <c r="E583" s="179" t="s">
        <v>3</v>
      </c>
      <c r="F583" s="266" t="s">
        <v>394</v>
      </c>
      <c r="G583" s="265"/>
      <c r="H583" s="265"/>
      <c r="I583" s="265"/>
      <c r="J583" s="178"/>
      <c r="K583" s="180" t="s">
        <v>3</v>
      </c>
      <c r="L583" s="178"/>
      <c r="M583" s="178"/>
      <c r="N583" s="178"/>
      <c r="O583" s="178"/>
      <c r="P583" s="178"/>
      <c r="Q583" s="178"/>
      <c r="R583" s="181"/>
      <c r="T583" s="182"/>
      <c r="U583" s="178"/>
      <c r="V583" s="178"/>
      <c r="W583" s="178"/>
      <c r="X583" s="178"/>
      <c r="Y583" s="178"/>
      <c r="Z583" s="178"/>
      <c r="AA583" s="183"/>
      <c r="AT583" s="184" t="s">
        <v>185</v>
      </c>
      <c r="AU583" s="184" t="s">
        <v>93</v>
      </c>
      <c r="AV583" s="12" t="s">
        <v>81</v>
      </c>
      <c r="AW583" s="12" t="s">
        <v>32</v>
      </c>
      <c r="AX583" s="12" t="s">
        <v>74</v>
      </c>
      <c r="AY583" s="184" t="s">
        <v>173</v>
      </c>
    </row>
    <row r="584" spans="2:51" s="10" customFormat="1" ht="22.5" customHeight="1">
      <c r="B584" s="161"/>
      <c r="C584" s="162"/>
      <c r="D584" s="162"/>
      <c r="E584" s="163" t="s">
        <v>3</v>
      </c>
      <c r="F584" s="261" t="s">
        <v>710</v>
      </c>
      <c r="G584" s="260"/>
      <c r="H584" s="260"/>
      <c r="I584" s="260"/>
      <c r="J584" s="162"/>
      <c r="K584" s="164">
        <v>917.5</v>
      </c>
      <c r="L584" s="162"/>
      <c r="M584" s="162"/>
      <c r="N584" s="162"/>
      <c r="O584" s="162"/>
      <c r="P584" s="162"/>
      <c r="Q584" s="162"/>
      <c r="R584" s="165"/>
      <c r="T584" s="166"/>
      <c r="U584" s="162"/>
      <c r="V584" s="162"/>
      <c r="W584" s="162"/>
      <c r="X584" s="162"/>
      <c r="Y584" s="162"/>
      <c r="Z584" s="162"/>
      <c r="AA584" s="167"/>
      <c r="AT584" s="168" t="s">
        <v>185</v>
      </c>
      <c r="AU584" s="168" t="s">
        <v>93</v>
      </c>
      <c r="AV584" s="10" t="s">
        <v>93</v>
      </c>
      <c r="AW584" s="10" t="s">
        <v>32</v>
      </c>
      <c r="AX584" s="10" t="s">
        <v>74</v>
      </c>
      <c r="AY584" s="168" t="s">
        <v>173</v>
      </c>
    </row>
    <row r="585" spans="2:51" s="11" customFormat="1" ht="22.5" customHeight="1">
      <c r="B585" s="169"/>
      <c r="C585" s="170"/>
      <c r="D585" s="170"/>
      <c r="E585" s="171" t="s">
        <v>3</v>
      </c>
      <c r="F585" s="262" t="s">
        <v>187</v>
      </c>
      <c r="G585" s="263"/>
      <c r="H585" s="263"/>
      <c r="I585" s="263"/>
      <c r="J585" s="170"/>
      <c r="K585" s="172">
        <v>917.5</v>
      </c>
      <c r="L585" s="170"/>
      <c r="M585" s="170"/>
      <c r="N585" s="170"/>
      <c r="O585" s="170"/>
      <c r="P585" s="170"/>
      <c r="Q585" s="170"/>
      <c r="R585" s="173"/>
      <c r="T585" s="174"/>
      <c r="U585" s="170"/>
      <c r="V585" s="170"/>
      <c r="W585" s="170"/>
      <c r="X585" s="170"/>
      <c r="Y585" s="170"/>
      <c r="Z585" s="170"/>
      <c r="AA585" s="175"/>
      <c r="AT585" s="176" t="s">
        <v>185</v>
      </c>
      <c r="AU585" s="176" t="s">
        <v>93</v>
      </c>
      <c r="AV585" s="11" t="s">
        <v>178</v>
      </c>
      <c r="AW585" s="11" t="s">
        <v>32</v>
      </c>
      <c r="AX585" s="11" t="s">
        <v>81</v>
      </c>
      <c r="AY585" s="176" t="s">
        <v>173</v>
      </c>
    </row>
    <row r="586" spans="2:65" s="1" customFormat="1" ht="69.75" customHeight="1">
      <c r="B586" s="125"/>
      <c r="C586" s="154" t="s">
        <v>711</v>
      </c>
      <c r="D586" s="154" t="s">
        <v>174</v>
      </c>
      <c r="E586" s="155" t="s">
        <v>712</v>
      </c>
      <c r="F586" s="255" t="s">
        <v>713</v>
      </c>
      <c r="G586" s="256"/>
      <c r="H586" s="256"/>
      <c r="I586" s="256"/>
      <c r="J586" s="156" t="s">
        <v>209</v>
      </c>
      <c r="K586" s="157">
        <v>344</v>
      </c>
      <c r="L586" s="257">
        <v>0</v>
      </c>
      <c r="M586" s="256"/>
      <c r="N586" s="258">
        <f>ROUND(L586*K586,2)</f>
        <v>0</v>
      </c>
      <c r="O586" s="256"/>
      <c r="P586" s="256"/>
      <c r="Q586" s="256"/>
      <c r="R586" s="127"/>
      <c r="T586" s="158" t="s">
        <v>3</v>
      </c>
      <c r="U586" s="42" t="s">
        <v>39</v>
      </c>
      <c r="V586" s="34"/>
      <c r="W586" s="159">
        <f>V586*K586</f>
        <v>0</v>
      </c>
      <c r="X586" s="159">
        <v>0</v>
      </c>
      <c r="Y586" s="159">
        <f>X586*K586</f>
        <v>0</v>
      </c>
      <c r="Z586" s="159">
        <v>0</v>
      </c>
      <c r="AA586" s="160">
        <f>Z586*K586</f>
        <v>0</v>
      </c>
      <c r="AR586" s="16" t="s">
        <v>279</v>
      </c>
      <c r="AT586" s="16" t="s">
        <v>174</v>
      </c>
      <c r="AU586" s="16" t="s">
        <v>93</v>
      </c>
      <c r="AY586" s="16" t="s">
        <v>173</v>
      </c>
      <c r="BE586" s="100">
        <f>IF(U586="základní",N586,0)</f>
        <v>0</v>
      </c>
      <c r="BF586" s="100">
        <f>IF(U586="snížená",N586,0)</f>
        <v>0</v>
      </c>
      <c r="BG586" s="100">
        <f>IF(U586="zákl. přenesená",N586,0)</f>
        <v>0</v>
      </c>
      <c r="BH586" s="100">
        <f>IF(U586="sníž. přenesená",N586,0)</f>
        <v>0</v>
      </c>
      <c r="BI586" s="100">
        <f>IF(U586="nulová",N586,0)</f>
        <v>0</v>
      </c>
      <c r="BJ586" s="16" t="s">
        <v>81</v>
      </c>
      <c r="BK586" s="100">
        <f>ROUND(L586*K586,2)</f>
        <v>0</v>
      </c>
      <c r="BL586" s="16" t="s">
        <v>279</v>
      </c>
      <c r="BM586" s="16" t="s">
        <v>714</v>
      </c>
    </row>
    <row r="587" spans="2:51" s="10" customFormat="1" ht="22.5" customHeight="1">
      <c r="B587" s="161"/>
      <c r="C587" s="162"/>
      <c r="D587" s="162"/>
      <c r="E587" s="163" t="s">
        <v>3</v>
      </c>
      <c r="F587" s="259" t="s">
        <v>715</v>
      </c>
      <c r="G587" s="260"/>
      <c r="H587" s="260"/>
      <c r="I587" s="260"/>
      <c r="J587" s="162"/>
      <c r="K587" s="164">
        <v>344</v>
      </c>
      <c r="L587" s="162"/>
      <c r="M587" s="162"/>
      <c r="N587" s="162"/>
      <c r="O587" s="162"/>
      <c r="P587" s="162"/>
      <c r="Q587" s="162"/>
      <c r="R587" s="165"/>
      <c r="T587" s="166"/>
      <c r="U587" s="162"/>
      <c r="V587" s="162"/>
      <c r="W587" s="162"/>
      <c r="X587" s="162"/>
      <c r="Y587" s="162"/>
      <c r="Z587" s="162"/>
      <c r="AA587" s="167"/>
      <c r="AT587" s="168" t="s">
        <v>185</v>
      </c>
      <c r="AU587" s="168" t="s">
        <v>93</v>
      </c>
      <c r="AV587" s="10" t="s">
        <v>93</v>
      </c>
      <c r="AW587" s="10" t="s">
        <v>32</v>
      </c>
      <c r="AX587" s="10" t="s">
        <v>74</v>
      </c>
      <c r="AY587" s="168" t="s">
        <v>173</v>
      </c>
    </row>
    <row r="588" spans="2:51" s="11" customFormat="1" ht="22.5" customHeight="1">
      <c r="B588" s="169"/>
      <c r="C588" s="170"/>
      <c r="D588" s="170"/>
      <c r="E588" s="171" t="s">
        <v>3</v>
      </c>
      <c r="F588" s="262" t="s">
        <v>187</v>
      </c>
      <c r="G588" s="263"/>
      <c r="H588" s="263"/>
      <c r="I588" s="263"/>
      <c r="J588" s="170"/>
      <c r="K588" s="172">
        <v>344</v>
      </c>
      <c r="L588" s="170"/>
      <c r="M588" s="170"/>
      <c r="N588" s="170"/>
      <c r="O588" s="170"/>
      <c r="P588" s="170"/>
      <c r="Q588" s="170"/>
      <c r="R588" s="173"/>
      <c r="T588" s="174"/>
      <c r="U588" s="170"/>
      <c r="V588" s="170"/>
      <c r="W588" s="170"/>
      <c r="X588" s="170"/>
      <c r="Y588" s="170"/>
      <c r="Z588" s="170"/>
      <c r="AA588" s="175"/>
      <c r="AT588" s="176" t="s">
        <v>185</v>
      </c>
      <c r="AU588" s="176" t="s">
        <v>93</v>
      </c>
      <c r="AV588" s="11" t="s">
        <v>178</v>
      </c>
      <c r="AW588" s="11" t="s">
        <v>32</v>
      </c>
      <c r="AX588" s="11" t="s">
        <v>81</v>
      </c>
      <c r="AY588" s="176" t="s">
        <v>173</v>
      </c>
    </row>
    <row r="589" spans="2:65" s="1" customFormat="1" ht="82.5" customHeight="1">
      <c r="B589" s="125"/>
      <c r="C589" s="154" t="s">
        <v>716</v>
      </c>
      <c r="D589" s="154" t="s">
        <v>174</v>
      </c>
      <c r="E589" s="155" t="s">
        <v>717</v>
      </c>
      <c r="F589" s="255" t="s">
        <v>718</v>
      </c>
      <c r="G589" s="256"/>
      <c r="H589" s="256"/>
      <c r="I589" s="256"/>
      <c r="J589" s="156" t="s">
        <v>209</v>
      </c>
      <c r="K589" s="157">
        <v>242.013</v>
      </c>
      <c r="L589" s="257">
        <v>0</v>
      </c>
      <c r="M589" s="256"/>
      <c r="N589" s="258">
        <f>ROUND(L589*K589,2)</f>
        <v>0</v>
      </c>
      <c r="O589" s="256"/>
      <c r="P589" s="256"/>
      <c r="Q589" s="256"/>
      <c r="R589" s="127"/>
      <c r="T589" s="158" t="s">
        <v>3</v>
      </c>
      <c r="U589" s="42" t="s">
        <v>39</v>
      </c>
      <c r="V589" s="34"/>
      <c r="W589" s="159">
        <f>V589*K589</f>
        <v>0</v>
      </c>
      <c r="X589" s="159">
        <v>0</v>
      </c>
      <c r="Y589" s="159">
        <f>X589*K589</f>
        <v>0</v>
      </c>
      <c r="Z589" s="159">
        <v>0</v>
      </c>
      <c r="AA589" s="160">
        <f>Z589*K589</f>
        <v>0</v>
      </c>
      <c r="AR589" s="16" t="s">
        <v>279</v>
      </c>
      <c r="AT589" s="16" t="s">
        <v>174</v>
      </c>
      <c r="AU589" s="16" t="s">
        <v>93</v>
      </c>
      <c r="AY589" s="16" t="s">
        <v>173</v>
      </c>
      <c r="BE589" s="100">
        <f>IF(U589="základní",N589,0)</f>
        <v>0</v>
      </c>
      <c r="BF589" s="100">
        <f>IF(U589="snížená",N589,0)</f>
        <v>0</v>
      </c>
      <c r="BG589" s="100">
        <f>IF(U589="zákl. přenesená",N589,0)</f>
        <v>0</v>
      </c>
      <c r="BH589" s="100">
        <f>IF(U589="sníž. přenesená",N589,0)</f>
        <v>0</v>
      </c>
      <c r="BI589" s="100">
        <f>IF(U589="nulová",N589,0)</f>
        <v>0</v>
      </c>
      <c r="BJ589" s="16" t="s">
        <v>81</v>
      </c>
      <c r="BK589" s="100">
        <f>ROUND(L589*K589,2)</f>
        <v>0</v>
      </c>
      <c r="BL589" s="16" t="s">
        <v>279</v>
      </c>
      <c r="BM589" s="16" t="s">
        <v>719</v>
      </c>
    </row>
    <row r="590" spans="2:51" s="10" customFormat="1" ht="22.5" customHeight="1">
      <c r="B590" s="161"/>
      <c r="C590" s="162"/>
      <c r="D590" s="162"/>
      <c r="E590" s="163" t="s">
        <v>3</v>
      </c>
      <c r="F590" s="259" t="s">
        <v>720</v>
      </c>
      <c r="G590" s="260"/>
      <c r="H590" s="260"/>
      <c r="I590" s="260"/>
      <c r="J590" s="162"/>
      <c r="K590" s="164">
        <v>242.013</v>
      </c>
      <c r="L590" s="162"/>
      <c r="M590" s="162"/>
      <c r="N590" s="162"/>
      <c r="O590" s="162"/>
      <c r="P590" s="162"/>
      <c r="Q590" s="162"/>
      <c r="R590" s="165"/>
      <c r="T590" s="166"/>
      <c r="U590" s="162"/>
      <c r="V590" s="162"/>
      <c r="W590" s="162"/>
      <c r="X590" s="162"/>
      <c r="Y590" s="162"/>
      <c r="Z590" s="162"/>
      <c r="AA590" s="167"/>
      <c r="AT590" s="168" t="s">
        <v>185</v>
      </c>
      <c r="AU590" s="168" t="s">
        <v>93</v>
      </c>
      <c r="AV590" s="10" t="s">
        <v>93</v>
      </c>
      <c r="AW590" s="10" t="s">
        <v>32</v>
      </c>
      <c r="AX590" s="10" t="s">
        <v>74</v>
      </c>
      <c r="AY590" s="168" t="s">
        <v>173</v>
      </c>
    </row>
    <row r="591" spans="2:51" s="11" customFormat="1" ht="22.5" customHeight="1">
      <c r="B591" s="169"/>
      <c r="C591" s="170"/>
      <c r="D591" s="170"/>
      <c r="E591" s="171" t="s">
        <v>3</v>
      </c>
      <c r="F591" s="262" t="s">
        <v>187</v>
      </c>
      <c r="G591" s="263"/>
      <c r="H591" s="263"/>
      <c r="I591" s="263"/>
      <c r="J591" s="170"/>
      <c r="K591" s="172">
        <v>242.013</v>
      </c>
      <c r="L591" s="170"/>
      <c r="M591" s="170"/>
      <c r="N591" s="170"/>
      <c r="O591" s="170"/>
      <c r="P591" s="170"/>
      <c r="Q591" s="170"/>
      <c r="R591" s="173"/>
      <c r="T591" s="174"/>
      <c r="U591" s="170"/>
      <c r="V591" s="170"/>
      <c r="W591" s="170"/>
      <c r="X591" s="170"/>
      <c r="Y591" s="170"/>
      <c r="Z591" s="170"/>
      <c r="AA591" s="175"/>
      <c r="AT591" s="176" t="s">
        <v>185</v>
      </c>
      <c r="AU591" s="176" t="s">
        <v>93</v>
      </c>
      <c r="AV591" s="11" t="s">
        <v>178</v>
      </c>
      <c r="AW591" s="11" t="s">
        <v>32</v>
      </c>
      <c r="AX591" s="11" t="s">
        <v>81</v>
      </c>
      <c r="AY591" s="176" t="s">
        <v>173</v>
      </c>
    </row>
    <row r="592" spans="2:65" s="1" customFormat="1" ht="69.75" customHeight="1">
      <c r="B592" s="125"/>
      <c r="C592" s="154" t="s">
        <v>721</v>
      </c>
      <c r="D592" s="154" t="s">
        <v>174</v>
      </c>
      <c r="E592" s="155" t="s">
        <v>722</v>
      </c>
      <c r="F592" s="255" t="s">
        <v>723</v>
      </c>
      <c r="G592" s="256"/>
      <c r="H592" s="256"/>
      <c r="I592" s="256"/>
      <c r="J592" s="156" t="s">
        <v>209</v>
      </c>
      <c r="K592" s="157">
        <v>43.362</v>
      </c>
      <c r="L592" s="257">
        <v>0</v>
      </c>
      <c r="M592" s="256"/>
      <c r="N592" s="258">
        <f>ROUND(L592*K592,2)</f>
        <v>0</v>
      </c>
      <c r="O592" s="256"/>
      <c r="P592" s="256"/>
      <c r="Q592" s="256"/>
      <c r="R592" s="127"/>
      <c r="T592" s="158" t="s">
        <v>3</v>
      </c>
      <c r="U592" s="42" t="s">
        <v>39</v>
      </c>
      <c r="V592" s="34"/>
      <c r="W592" s="159">
        <f>V592*K592</f>
        <v>0</v>
      </c>
      <c r="X592" s="159">
        <v>0</v>
      </c>
      <c r="Y592" s="159">
        <f>X592*K592</f>
        <v>0</v>
      </c>
      <c r="Z592" s="159">
        <v>0</v>
      </c>
      <c r="AA592" s="160">
        <f>Z592*K592</f>
        <v>0</v>
      </c>
      <c r="AR592" s="16" t="s">
        <v>279</v>
      </c>
      <c r="AT592" s="16" t="s">
        <v>174</v>
      </c>
      <c r="AU592" s="16" t="s">
        <v>93</v>
      </c>
      <c r="AY592" s="16" t="s">
        <v>173</v>
      </c>
      <c r="BE592" s="100">
        <f>IF(U592="základní",N592,0)</f>
        <v>0</v>
      </c>
      <c r="BF592" s="100">
        <f>IF(U592="snížená",N592,0)</f>
        <v>0</v>
      </c>
      <c r="BG592" s="100">
        <f>IF(U592="zákl. přenesená",N592,0)</f>
        <v>0</v>
      </c>
      <c r="BH592" s="100">
        <f>IF(U592="sníž. přenesená",N592,0)</f>
        <v>0</v>
      </c>
      <c r="BI592" s="100">
        <f>IF(U592="nulová",N592,0)</f>
        <v>0</v>
      </c>
      <c r="BJ592" s="16" t="s">
        <v>81</v>
      </c>
      <c r="BK592" s="100">
        <f>ROUND(L592*K592,2)</f>
        <v>0</v>
      </c>
      <c r="BL592" s="16" t="s">
        <v>279</v>
      </c>
      <c r="BM592" s="16" t="s">
        <v>724</v>
      </c>
    </row>
    <row r="593" spans="2:51" s="12" customFormat="1" ht="22.5" customHeight="1">
      <c r="B593" s="177"/>
      <c r="C593" s="178"/>
      <c r="D593" s="178"/>
      <c r="E593" s="179" t="s">
        <v>3</v>
      </c>
      <c r="F593" s="266" t="s">
        <v>195</v>
      </c>
      <c r="G593" s="265"/>
      <c r="H593" s="265"/>
      <c r="I593" s="265"/>
      <c r="J593" s="178"/>
      <c r="K593" s="180" t="s">
        <v>3</v>
      </c>
      <c r="L593" s="178"/>
      <c r="M593" s="178"/>
      <c r="N593" s="178"/>
      <c r="O593" s="178"/>
      <c r="P593" s="178"/>
      <c r="Q593" s="178"/>
      <c r="R593" s="181"/>
      <c r="T593" s="182"/>
      <c r="U593" s="178"/>
      <c r="V593" s="178"/>
      <c r="W593" s="178"/>
      <c r="X593" s="178"/>
      <c r="Y593" s="178"/>
      <c r="Z593" s="178"/>
      <c r="AA593" s="183"/>
      <c r="AT593" s="184" t="s">
        <v>185</v>
      </c>
      <c r="AU593" s="184" t="s">
        <v>93</v>
      </c>
      <c r="AV593" s="12" t="s">
        <v>81</v>
      </c>
      <c r="AW593" s="12" t="s">
        <v>32</v>
      </c>
      <c r="AX593" s="12" t="s">
        <v>74</v>
      </c>
      <c r="AY593" s="184" t="s">
        <v>173</v>
      </c>
    </row>
    <row r="594" spans="2:51" s="10" customFormat="1" ht="22.5" customHeight="1">
      <c r="B594" s="161"/>
      <c r="C594" s="162"/>
      <c r="D594" s="162"/>
      <c r="E594" s="163" t="s">
        <v>3</v>
      </c>
      <c r="F594" s="261" t="s">
        <v>725</v>
      </c>
      <c r="G594" s="260"/>
      <c r="H594" s="260"/>
      <c r="I594" s="260"/>
      <c r="J594" s="162"/>
      <c r="K594" s="164">
        <v>43.362</v>
      </c>
      <c r="L594" s="162"/>
      <c r="M594" s="162"/>
      <c r="N594" s="162"/>
      <c r="O594" s="162"/>
      <c r="P594" s="162"/>
      <c r="Q594" s="162"/>
      <c r="R594" s="165"/>
      <c r="T594" s="166"/>
      <c r="U594" s="162"/>
      <c r="V594" s="162"/>
      <c r="W594" s="162"/>
      <c r="X594" s="162"/>
      <c r="Y594" s="162"/>
      <c r="Z594" s="162"/>
      <c r="AA594" s="167"/>
      <c r="AT594" s="168" t="s">
        <v>185</v>
      </c>
      <c r="AU594" s="168" t="s">
        <v>93</v>
      </c>
      <c r="AV594" s="10" t="s">
        <v>93</v>
      </c>
      <c r="AW594" s="10" t="s">
        <v>32</v>
      </c>
      <c r="AX594" s="10" t="s">
        <v>74</v>
      </c>
      <c r="AY594" s="168" t="s">
        <v>173</v>
      </c>
    </row>
    <row r="595" spans="2:51" s="11" customFormat="1" ht="22.5" customHeight="1">
      <c r="B595" s="169"/>
      <c r="C595" s="170"/>
      <c r="D595" s="170"/>
      <c r="E595" s="171" t="s">
        <v>3</v>
      </c>
      <c r="F595" s="262" t="s">
        <v>187</v>
      </c>
      <c r="G595" s="263"/>
      <c r="H595" s="263"/>
      <c r="I595" s="263"/>
      <c r="J595" s="170"/>
      <c r="K595" s="172">
        <v>43.362</v>
      </c>
      <c r="L595" s="170"/>
      <c r="M595" s="170"/>
      <c r="N595" s="170"/>
      <c r="O595" s="170"/>
      <c r="P595" s="170"/>
      <c r="Q595" s="170"/>
      <c r="R595" s="173"/>
      <c r="T595" s="174"/>
      <c r="U595" s="170"/>
      <c r="V595" s="170"/>
      <c r="W595" s="170"/>
      <c r="X595" s="170"/>
      <c r="Y595" s="170"/>
      <c r="Z595" s="170"/>
      <c r="AA595" s="175"/>
      <c r="AT595" s="176" t="s">
        <v>185</v>
      </c>
      <c r="AU595" s="176" t="s">
        <v>93</v>
      </c>
      <c r="AV595" s="11" t="s">
        <v>178</v>
      </c>
      <c r="AW595" s="11" t="s">
        <v>32</v>
      </c>
      <c r="AX595" s="11" t="s">
        <v>81</v>
      </c>
      <c r="AY595" s="176" t="s">
        <v>173</v>
      </c>
    </row>
    <row r="596" spans="2:63" s="9" customFormat="1" ht="29.85" customHeight="1">
      <c r="B596" s="143"/>
      <c r="C596" s="144"/>
      <c r="D596" s="153" t="s">
        <v>115</v>
      </c>
      <c r="E596" s="153"/>
      <c r="F596" s="153"/>
      <c r="G596" s="153"/>
      <c r="H596" s="153"/>
      <c r="I596" s="153"/>
      <c r="J596" s="153"/>
      <c r="K596" s="153"/>
      <c r="L596" s="153"/>
      <c r="M596" s="153"/>
      <c r="N596" s="277">
        <f>BK596</f>
        <v>0</v>
      </c>
      <c r="O596" s="278"/>
      <c r="P596" s="278"/>
      <c r="Q596" s="278"/>
      <c r="R596" s="146"/>
      <c r="T596" s="147"/>
      <c r="U596" s="144"/>
      <c r="V596" s="144"/>
      <c r="W596" s="148">
        <f>SUM(W597:W609)</f>
        <v>0</v>
      </c>
      <c r="X596" s="144"/>
      <c r="Y596" s="148">
        <f>SUM(Y597:Y609)</f>
        <v>3.678264</v>
      </c>
      <c r="Z596" s="144"/>
      <c r="AA596" s="149">
        <f>SUM(AA597:AA609)</f>
        <v>0</v>
      </c>
      <c r="AR596" s="150" t="s">
        <v>93</v>
      </c>
      <c r="AT596" s="151" t="s">
        <v>73</v>
      </c>
      <c r="AU596" s="151" t="s">
        <v>81</v>
      </c>
      <c r="AY596" s="150" t="s">
        <v>173</v>
      </c>
      <c r="BK596" s="152">
        <f>SUM(BK597:BK609)</f>
        <v>0</v>
      </c>
    </row>
    <row r="597" spans="2:65" s="1" customFormat="1" ht="57" customHeight="1">
      <c r="B597" s="125"/>
      <c r="C597" s="154" t="s">
        <v>726</v>
      </c>
      <c r="D597" s="154" t="s">
        <v>174</v>
      </c>
      <c r="E597" s="155" t="s">
        <v>727</v>
      </c>
      <c r="F597" s="255" t="s">
        <v>728</v>
      </c>
      <c r="G597" s="256"/>
      <c r="H597" s="256"/>
      <c r="I597" s="256"/>
      <c r="J597" s="156" t="s">
        <v>209</v>
      </c>
      <c r="K597" s="157">
        <v>50.17</v>
      </c>
      <c r="L597" s="257">
        <v>0</v>
      </c>
      <c r="M597" s="256"/>
      <c r="N597" s="258">
        <f>ROUND(L597*K597,2)</f>
        <v>0</v>
      </c>
      <c r="O597" s="256"/>
      <c r="P597" s="256"/>
      <c r="Q597" s="256"/>
      <c r="R597" s="127"/>
      <c r="T597" s="158" t="s">
        <v>3</v>
      </c>
      <c r="U597" s="42" t="s">
        <v>39</v>
      </c>
      <c r="V597" s="34"/>
      <c r="W597" s="159">
        <f>V597*K597</f>
        <v>0</v>
      </c>
      <c r="X597" s="159">
        <v>0</v>
      </c>
      <c r="Y597" s="159">
        <f>X597*K597</f>
        <v>0</v>
      </c>
      <c r="Z597" s="159">
        <v>0</v>
      </c>
      <c r="AA597" s="160">
        <f>Z597*K597</f>
        <v>0</v>
      </c>
      <c r="AR597" s="16" t="s">
        <v>279</v>
      </c>
      <c r="AT597" s="16" t="s">
        <v>174</v>
      </c>
      <c r="AU597" s="16" t="s">
        <v>93</v>
      </c>
      <c r="AY597" s="16" t="s">
        <v>173</v>
      </c>
      <c r="BE597" s="100">
        <f>IF(U597="základní",N597,0)</f>
        <v>0</v>
      </c>
      <c r="BF597" s="100">
        <f>IF(U597="snížená",N597,0)</f>
        <v>0</v>
      </c>
      <c r="BG597" s="100">
        <f>IF(U597="zákl. přenesená",N597,0)</f>
        <v>0</v>
      </c>
      <c r="BH597" s="100">
        <f>IF(U597="sníž. přenesená",N597,0)</f>
        <v>0</v>
      </c>
      <c r="BI597" s="100">
        <f>IF(U597="nulová",N597,0)</f>
        <v>0</v>
      </c>
      <c r="BJ597" s="16" t="s">
        <v>81</v>
      </c>
      <c r="BK597" s="100">
        <f>ROUND(L597*K597,2)</f>
        <v>0</v>
      </c>
      <c r="BL597" s="16" t="s">
        <v>279</v>
      </c>
      <c r="BM597" s="16" t="s">
        <v>729</v>
      </c>
    </row>
    <row r="598" spans="2:51" s="10" customFormat="1" ht="22.5" customHeight="1">
      <c r="B598" s="161"/>
      <c r="C598" s="162"/>
      <c r="D598" s="162"/>
      <c r="E598" s="163" t="s">
        <v>3</v>
      </c>
      <c r="F598" s="259" t="s">
        <v>730</v>
      </c>
      <c r="G598" s="260"/>
      <c r="H598" s="260"/>
      <c r="I598" s="260"/>
      <c r="J598" s="162"/>
      <c r="K598" s="164">
        <v>29.87</v>
      </c>
      <c r="L598" s="162"/>
      <c r="M598" s="162"/>
      <c r="N598" s="162"/>
      <c r="O598" s="162"/>
      <c r="P598" s="162"/>
      <c r="Q598" s="162"/>
      <c r="R598" s="165"/>
      <c r="T598" s="166"/>
      <c r="U598" s="162"/>
      <c r="V598" s="162"/>
      <c r="W598" s="162"/>
      <c r="X598" s="162"/>
      <c r="Y598" s="162"/>
      <c r="Z598" s="162"/>
      <c r="AA598" s="167"/>
      <c r="AT598" s="168" t="s">
        <v>185</v>
      </c>
      <c r="AU598" s="168" t="s">
        <v>93</v>
      </c>
      <c r="AV598" s="10" t="s">
        <v>93</v>
      </c>
      <c r="AW598" s="10" t="s">
        <v>32</v>
      </c>
      <c r="AX598" s="10" t="s">
        <v>74</v>
      </c>
      <c r="AY598" s="168" t="s">
        <v>173</v>
      </c>
    </row>
    <row r="599" spans="2:51" s="10" customFormat="1" ht="22.5" customHeight="1">
      <c r="B599" s="161"/>
      <c r="C599" s="162"/>
      <c r="D599" s="162"/>
      <c r="E599" s="163" t="s">
        <v>3</v>
      </c>
      <c r="F599" s="261" t="s">
        <v>731</v>
      </c>
      <c r="G599" s="260"/>
      <c r="H599" s="260"/>
      <c r="I599" s="260"/>
      <c r="J599" s="162"/>
      <c r="K599" s="164">
        <v>20.3</v>
      </c>
      <c r="L599" s="162"/>
      <c r="M599" s="162"/>
      <c r="N599" s="162"/>
      <c r="O599" s="162"/>
      <c r="P599" s="162"/>
      <c r="Q599" s="162"/>
      <c r="R599" s="165"/>
      <c r="T599" s="166"/>
      <c r="U599" s="162"/>
      <c r="V599" s="162"/>
      <c r="W599" s="162"/>
      <c r="X599" s="162"/>
      <c r="Y599" s="162"/>
      <c r="Z599" s="162"/>
      <c r="AA599" s="167"/>
      <c r="AT599" s="168" t="s">
        <v>185</v>
      </c>
      <c r="AU599" s="168" t="s">
        <v>93</v>
      </c>
      <c r="AV599" s="10" t="s">
        <v>93</v>
      </c>
      <c r="AW599" s="10" t="s">
        <v>32</v>
      </c>
      <c r="AX599" s="10" t="s">
        <v>74</v>
      </c>
      <c r="AY599" s="168" t="s">
        <v>173</v>
      </c>
    </row>
    <row r="600" spans="2:51" s="11" customFormat="1" ht="22.5" customHeight="1">
      <c r="B600" s="169"/>
      <c r="C600" s="170"/>
      <c r="D600" s="170"/>
      <c r="E600" s="171" t="s">
        <v>3</v>
      </c>
      <c r="F600" s="262" t="s">
        <v>187</v>
      </c>
      <c r="G600" s="263"/>
      <c r="H600" s="263"/>
      <c r="I600" s="263"/>
      <c r="J600" s="170"/>
      <c r="K600" s="172">
        <v>50.17</v>
      </c>
      <c r="L600" s="170"/>
      <c r="M600" s="170"/>
      <c r="N600" s="170"/>
      <c r="O600" s="170"/>
      <c r="P600" s="170"/>
      <c r="Q600" s="170"/>
      <c r="R600" s="173"/>
      <c r="T600" s="174"/>
      <c r="U600" s="170"/>
      <c r="V600" s="170"/>
      <c r="W600" s="170"/>
      <c r="X600" s="170"/>
      <c r="Y600" s="170"/>
      <c r="Z600" s="170"/>
      <c r="AA600" s="175"/>
      <c r="AT600" s="176" t="s">
        <v>185</v>
      </c>
      <c r="AU600" s="176" t="s">
        <v>93</v>
      </c>
      <c r="AV600" s="11" t="s">
        <v>178</v>
      </c>
      <c r="AW600" s="11" t="s">
        <v>32</v>
      </c>
      <c r="AX600" s="11" t="s">
        <v>81</v>
      </c>
      <c r="AY600" s="176" t="s">
        <v>173</v>
      </c>
    </row>
    <row r="601" spans="2:65" s="1" customFormat="1" ht="57" customHeight="1">
      <c r="B601" s="125"/>
      <c r="C601" s="154" t="s">
        <v>732</v>
      </c>
      <c r="D601" s="154" t="s">
        <v>174</v>
      </c>
      <c r="E601" s="155" t="s">
        <v>733</v>
      </c>
      <c r="F601" s="255" t="s">
        <v>734</v>
      </c>
      <c r="G601" s="256"/>
      <c r="H601" s="256"/>
      <c r="I601" s="256"/>
      <c r="J601" s="156" t="s">
        <v>209</v>
      </c>
      <c r="K601" s="157">
        <v>613.044</v>
      </c>
      <c r="L601" s="257">
        <v>0</v>
      </c>
      <c r="M601" s="256"/>
      <c r="N601" s="258">
        <f>ROUND(L601*K601,2)</f>
        <v>0</v>
      </c>
      <c r="O601" s="256"/>
      <c r="P601" s="256"/>
      <c r="Q601" s="256"/>
      <c r="R601" s="127"/>
      <c r="T601" s="158" t="s">
        <v>3</v>
      </c>
      <c r="U601" s="42" t="s">
        <v>39</v>
      </c>
      <c r="V601" s="34"/>
      <c r="W601" s="159">
        <f>V601*K601</f>
        <v>0</v>
      </c>
      <c r="X601" s="159">
        <v>0.006</v>
      </c>
      <c r="Y601" s="159">
        <f>X601*K601</f>
        <v>3.678264</v>
      </c>
      <c r="Z601" s="159">
        <v>0</v>
      </c>
      <c r="AA601" s="160">
        <f>Z601*K601</f>
        <v>0</v>
      </c>
      <c r="AR601" s="16" t="s">
        <v>279</v>
      </c>
      <c r="AT601" s="16" t="s">
        <v>174</v>
      </c>
      <c r="AU601" s="16" t="s">
        <v>93</v>
      </c>
      <c r="AY601" s="16" t="s">
        <v>173</v>
      </c>
      <c r="BE601" s="100">
        <f>IF(U601="základní",N601,0)</f>
        <v>0</v>
      </c>
      <c r="BF601" s="100">
        <f>IF(U601="snížená",N601,0)</f>
        <v>0</v>
      </c>
      <c r="BG601" s="100">
        <f>IF(U601="zákl. přenesená",N601,0)</f>
        <v>0</v>
      </c>
      <c r="BH601" s="100">
        <f>IF(U601="sníž. přenesená",N601,0)</f>
        <v>0</v>
      </c>
      <c r="BI601" s="100">
        <f>IF(U601="nulová",N601,0)</f>
        <v>0</v>
      </c>
      <c r="BJ601" s="16" t="s">
        <v>81</v>
      </c>
      <c r="BK601" s="100">
        <f>ROUND(L601*K601,2)</f>
        <v>0</v>
      </c>
      <c r="BL601" s="16" t="s">
        <v>279</v>
      </c>
      <c r="BM601" s="16" t="s">
        <v>735</v>
      </c>
    </row>
    <row r="602" spans="2:51" s="12" customFormat="1" ht="22.5" customHeight="1">
      <c r="B602" s="177"/>
      <c r="C602" s="178"/>
      <c r="D602" s="178"/>
      <c r="E602" s="179" t="s">
        <v>3</v>
      </c>
      <c r="F602" s="266" t="s">
        <v>736</v>
      </c>
      <c r="G602" s="265"/>
      <c r="H602" s="265"/>
      <c r="I602" s="265"/>
      <c r="J602" s="178"/>
      <c r="K602" s="180" t="s">
        <v>3</v>
      </c>
      <c r="L602" s="178"/>
      <c r="M602" s="178"/>
      <c r="N602" s="178"/>
      <c r="O602" s="178"/>
      <c r="P602" s="178"/>
      <c r="Q602" s="178"/>
      <c r="R602" s="181"/>
      <c r="T602" s="182"/>
      <c r="U602" s="178"/>
      <c r="V602" s="178"/>
      <c r="W602" s="178"/>
      <c r="X602" s="178"/>
      <c r="Y602" s="178"/>
      <c r="Z602" s="178"/>
      <c r="AA602" s="183"/>
      <c r="AT602" s="184" t="s">
        <v>185</v>
      </c>
      <c r="AU602" s="184" t="s">
        <v>93</v>
      </c>
      <c r="AV602" s="12" t="s">
        <v>81</v>
      </c>
      <c r="AW602" s="12" t="s">
        <v>32</v>
      </c>
      <c r="AX602" s="12" t="s">
        <v>74</v>
      </c>
      <c r="AY602" s="184" t="s">
        <v>173</v>
      </c>
    </row>
    <row r="603" spans="2:51" s="10" customFormat="1" ht="22.5" customHeight="1">
      <c r="B603" s="161"/>
      <c r="C603" s="162"/>
      <c r="D603" s="162"/>
      <c r="E603" s="163" t="s">
        <v>3</v>
      </c>
      <c r="F603" s="261" t="s">
        <v>737</v>
      </c>
      <c r="G603" s="260"/>
      <c r="H603" s="260"/>
      <c r="I603" s="260"/>
      <c r="J603" s="162"/>
      <c r="K603" s="164">
        <v>20.8</v>
      </c>
      <c r="L603" s="162"/>
      <c r="M603" s="162"/>
      <c r="N603" s="162"/>
      <c r="O603" s="162"/>
      <c r="P603" s="162"/>
      <c r="Q603" s="162"/>
      <c r="R603" s="165"/>
      <c r="T603" s="166"/>
      <c r="U603" s="162"/>
      <c r="V603" s="162"/>
      <c r="W603" s="162"/>
      <c r="X603" s="162"/>
      <c r="Y603" s="162"/>
      <c r="Z603" s="162"/>
      <c r="AA603" s="167"/>
      <c r="AT603" s="168" t="s">
        <v>185</v>
      </c>
      <c r="AU603" s="168" t="s">
        <v>93</v>
      </c>
      <c r="AV603" s="10" t="s">
        <v>93</v>
      </c>
      <c r="AW603" s="10" t="s">
        <v>32</v>
      </c>
      <c r="AX603" s="10" t="s">
        <v>74</v>
      </c>
      <c r="AY603" s="168" t="s">
        <v>173</v>
      </c>
    </row>
    <row r="604" spans="2:51" s="10" customFormat="1" ht="31.5" customHeight="1">
      <c r="B604" s="161"/>
      <c r="C604" s="162"/>
      <c r="D604" s="162"/>
      <c r="E604" s="163" t="s">
        <v>3</v>
      </c>
      <c r="F604" s="261" t="s">
        <v>738</v>
      </c>
      <c r="G604" s="260"/>
      <c r="H604" s="260"/>
      <c r="I604" s="260"/>
      <c r="J604" s="162"/>
      <c r="K604" s="164">
        <v>140.505</v>
      </c>
      <c r="L604" s="162"/>
      <c r="M604" s="162"/>
      <c r="N604" s="162"/>
      <c r="O604" s="162"/>
      <c r="P604" s="162"/>
      <c r="Q604" s="162"/>
      <c r="R604" s="165"/>
      <c r="T604" s="166"/>
      <c r="U604" s="162"/>
      <c r="V604" s="162"/>
      <c r="W604" s="162"/>
      <c r="X604" s="162"/>
      <c r="Y604" s="162"/>
      <c r="Z604" s="162"/>
      <c r="AA604" s="167"/>
      <c r="AT604" s="168" t="s">
        <v>185</v>
      </c>
      <c r="AU604" s="168" t="s">
        <v>93</v>
      </c>
      <c r="AV604" s="10" t="s">
        <v>93</v>
      </c>
      <c r="AW604" s="10" t="s">
        <v>32</v>
      </c>
      <c r="AX604" s="10" t="s">
        <v>74</v>
      </c>
      <c r="AY604" s="168" t="s">
        <v>173</v>
      </c>
    </row>
    <row r="605" spans="2:51" s="10" customFormat="1" ht="22.5" customHeight="1">
      <c r="B605" s="161"/>
      <c r="C605" s="162"/>
      <c r="D605" s="162"/>
      <c r="E605" s="163" t="s">
        <v>3</v>
      </c>
      <c r="F605" s="261" t="s">
        <v>701</v>
      </c>
      <c r="G605" s="260"/>
      <c r="H605" s="260"/>
      <c r="I605" s="260"/>
      <c r="J605" s="162"/>
      <c r="K605" s="164">
        <v>101.05</v>
      </c>
      <c r="L605" s="162"/>
      <c r="M605" s="162"/>
      <c r="N605" s="162"/>
      <c r="O605" s="162"/>
      <c r="P605" s="162"/>
      <c r="Q605" s="162"/>
      <c r="R605" s="165"/>
      <c r="T605" s="166"/>
      <c r="U605" s="162"/>
      <c r="V605" s="162"/>
      <c r="W605" s="162"/>
      <c r="X605" s="162"/>
      <c r="Y605" s="162"/>
      <c r="Z605" s="162"/>
      <c r="AA605" s="167"/>
      <c r="AT605" s="168" t="s">
        <v>185</v>
      </c>
      <c r="AU605" s="168" t="s">
        <v>93</v>
      </c>
      <c r="AV605" s="10" t="s">
        <v>93</v>
      </c>
      <c r="AW605" s="10" t="s">
        <v>32</v>
      </c>
      <c r="AX605" s="10" t="s">
        <v>74</v>
      </c>
      <c r="AY605" s="168" t="s">
        <v>173</v>
      </c>
    </row>
    <row r="606" spans="2:51" s="10" customFormat="1" ht="22.5" customHeight="1">
      <c r="B606" s="161"/>
      <c r="C606" s="162"/>
      <c r="D606" s="162"/>
      <c r="E606" s="163" t="s">
        <v>3</v>
      </c>
      <c r="F606" s="261" t="s">
        <v>739</v>
      </c>
      <c r="G606" s="260"/>
      <c r="H606" s="260"/>
      <c r="I606" s="260"/>
      <c r="J606" s="162"/>
      <c r="K606" s="164">
        <v>165.3</v>
      </c>
      <c r="L606" s="162"/>
      <c r="M606" s="162"/>
      <c r="N606" s="162"/>
      <c r="O606" s="162"/>
      <c r="P606" s="162"/>
      <c r="Q606" s="162"/>
      <c r="R606" s="165"/>
      <c r="T606" s="166"/>
      <c r="U606" s="162"/>
      <c r="V606" s="162"/>
      <c r="W606" s="162"/>
      <c r="X606" s="162"/>
      <c r="Y606" s="162"/>
      <c r="Z606" s="162"/>
      <c r="AA606" s="167"/>
      <c r="AT606" s="168" t="s">
        <v>185</v>
      </c>
      <c r="AU606" s="168" t="s">
        <v>93</v>
      </c>
      <c r="AV606" s="10" t="s">
        <v>93</v>
      </c>
      <c r="AW606" s="10" t="s">
        <v>32</v>
      </c>
      <c r="AX606" s="10" t="s">
        <v>74</v>
      </c>
      <c r="AY606" s="168" t="s">
        <v>173</v>
      </c>
    </row>
    <row r="607" spans="2:51" s="10" customFormat="1" ht="22.5" customHeight="1">
      <c r="B607" s="161"/>
      <c r="C607" s="162"/>
      <c r="D607" s="162"/>
      <c r="E607" s="163" t="s">
        <v>3</v>
      </c>
      <c r="F607" s="261" t="s">
        <v>740</v>
      </c>
      <c r="G607" s="260"/>
      <c r="H607" s="260"/>
      <c r="I607" s="260"/>
      <c r="J607" s="162"/>
      <c r="K607" s="164">
        <v>146.895</v>
      </c>
      <c r="L607" s="162"/>
      <c r="M607" s="162"/>
      <c r="N607" s="162"/>
      <c r="O607" s="162"/>
      <c r="P607" s="162"/>
      <c r="Q607" s="162"/>
      <c r="R607" s="165"/>
      <c r="T607" s="166"/>
      <c r="U607" s="162"/>
      <c r="V607" s="162"/>
      <c r="W607" s="162"/>
      <c r="X607" s="162"/>
      <c r="Y607" s="162"/>
      <c r="Z607" s="162"/>
      <c r="AA607" s="167"/>
      <c r="AT607" s="168" t="s">
        <v>185</v>
      </c>
      <c r="AU607" s="168" t="s">
        <v>93</v>
      </c>
      <c r="AV607" s="10" t="s">
        <v>93</v>
      </c>
      <c r="AW607" s="10" t="s">
        <v>32</v>
      </c>
      <c r="AX607" s="10" t="s">
        <v>74</v>
      </c>
      <c r="AY607" s="168" t="s">
        <v>173</v>
      </c>
    </row>
    <row r="608" spans="2:51" s="10" customFormat="1" ht="22.5" customHeight="1">
      <c r="B608" s="161"/>
      <c r="C608" s="162"/>
      <c r="D608" s="162"/>
      <c r="E608" s="163" t="s">
        <v>3</v>
      </c>
      <c r="F608" s="261" t="s">
        <v>741</v>
      </c>
      <c r="G608" s="260"/>
      <c r="H608" s="260"/>
      <c r="I608" s="260"/>
      <c r="J608" s="162"/>
      <c r="K608" s="164">
        <v>38.494</v>
      </c>
      <c r="L608" s="162"/>
      <c r="M608" s="162"/>
      <c r="N608" s="162"/>
      <c r="O608" s="162"/>
      <c r="P608" s="162"/>
      <c r="Q608" s="162"/>
      <c r="R608" s="165"/>
      <c r="T608" s="166"/>
      <c r="U608" s="162"/>
      <c r="V608" s="162"/>
      <c r="W608" s="162"/>
      <c r="X608" s="162"/>
      <c r="Y608" s="162"/>
      <c r="Z608" s="162"/>
      <c r="AA608" s="167"/>
      <c r="AT608" s="168" t="s">
        <v>185</v>
      </c>
      <c r="AU608" s="168" t="s">
        <v>93</v>
      </c>
      <c r="AV608" s="10" t="s">
        <v>93</v>
      </c>
      <c r="AW608" s="10" t="s">
        <v>32</v>
      </c>
      <c r="AX608" s="10" t="s">
        <v>74</v>
      </c>
      <c r="AY608" s="168" t="s">
        <v>173</v>
      </c>
    </row>
    <row r="609" spans="2:51" s="11" customFormat="1" ht="22.5" customHeight="1">
      <c r="B609" s="169"/>
      <c r="C609" s="170"/>
      <c r="D609" s="170"/>
      <c r="E609" s="171" t="s">
        <v>3</v>
      </c>
      <c r="F609" s="262" t="s">
        <v>187</v>
      </c>
      <c r="G609" s="263"/>
      <c r="H609" s="263"/>
      <c r="I609" s="263"/>
      <c r="J609" s="170"/>
      <c r="K609" s="172">
        <v>613.044</v>
      </c>
      <c r="L609" s="170"/>
      <c r="M609" s="170"/>
      <c r="N609" s="170"/>
      <c r="O609" s="170"/>
      <c r="P609" s="170"/>
      <c r="Q609" s="170"/>
      <c r="R609" s="173"/>
      <c r="T609" s="174"/>
      <c r="U609" s="170"/>
      <c r="V609" s="170"/>
      <c r="W609" s="170"/>
      <c r="X609" s="170"/>
      <c r="Y609" s="170"/>
      <c r="Z609" s="170"/>
      <c r="AA609" s="175"/>
      <c r="AT609" s="176" t="s">
        <v>185</v>
      </c>
      <c r="AU609" s="176" t="s">
        <v>93</v>
      </c>
      <c r="AV609" s="11" t="s">
        <v>178</v>
      </c>
      <c r="AW609" s="11" t="s">
        <v>32</v>
      </c>
      <c r="AX609" s="11" t="s">
        <v>81</v>
      </c>
      <c r="AY609" s="176" t="s">
        <v>173</v>
      </c>
    </row>
    <row r="610" spans="2:63" s="9" customFormat="1" ht="29.85" customHeight="1">
      <c r="B610" s="143"/>
      <c r="C610" s="144"/>
      <c r="D610" s="153" t="s">
        <v>116</v>
      </c>
      <c r="E610" s="153"/>
      <c r="F610" s="153"/>
      <c r="G610" s="153"/>
      <c r="H610" s="153"/>
      <c r="I610" s="153"/>
      <c r="J610" s="153"/>
      <c r="K610" s="153"/>
      <c r="L610" s="153"/>
      <c r="M610" s="153"/>
      <c r="N610" s="277">
        <f>BK610</f>
        <v>0</v>
      </c>
      <c r="O610" s="278"/>
      <c r="P610" s="278"/>
      <c r="Q610" s="278"/>
      <c r="R610" s="146"/>
      <c r="T610" s="147"/>
      <c r="U610" s="144"/>
      <c r="V610" s="144"/>
      <c r="W610" s="148">
        <f>W611</f>
        <v>0</v>
      </c>
      <c r="X610" s="144"/>
      <c r="Y610" s="148">
        <f>Y611</f>
        <v>0</v>
      </c>
      <c r="Z610" s="144"/>
      <c r="AA610" s="149">
        <f>AA611</f>
        <v>0</v>
      </c>
      <c r="AR610" s="150" t="s">
        <v>93</v>
      </c>
      <c r="AT610" s="151" t="s">
        <v>73</v>
      </c>
      <c r="AU610" s="151" t="s">
        <v>81</v>
      </c>
      <c r="AY610" s="150" t="s">
        <v>173</v>
      </c>
      <c r="BK610" s="152">
        <f>BK611</f>
        <v>0</v>
      </c>
    </row>
    <row r="611" spans="2:65" s="1" customFormat="1" ht="44.25" customHeight="1">
      <c r="B611" s="125"/>
      <c r="C611" s="154" t="s">
        <v>742</v>
      </c>
      <c r="D611" s="154" t="s">
        <v>174</v>
      </c>
      <c r="E611" s="155" t="s">
        <v>743</v>
      </c>
      <c r="F611" s="255" t="s">
        <v>744</v>
      </c>
      <c r="G611" s="256"/>
      <c r="H611" s="256"/>
      <c r="I611" s="256"/>
      <c r="J611" s="156" t="s">
        <v>745</v>
      </c>
      <c r="K611" s="157">
        <v>150</v>
      </c>
      <c r="L611" s="257">
        <v>0</v>
      </c>
      <c r="M611" s="256"/>
      <c r="N611" s="258">
        <f>ROUND(L611*K611,2)</f>
        <v>0</v>
      </c>
      <c r="O611" s="256"/>
      <c r="P611" s="256"/>
      <c r="Q611" s="256"/>
      <c r="R611" s="127"/>
      <c r="T611" s="158" t="s">
        <v>3</v>
      </c>
      <c r="U611" s="42" t="s">
        <v>39</v>
      </c>
      <c r="V611" s="34"/>
      <c r="W611" s="159">
        <f>V611*K611</f>
        <v>0</v>
      </c>
      <c r="X611" s="159">
        <v>0</v>
      </c>
      <c r="Y611" s="159">
        <f>X611*K611</f>
        <v>0</v>
      </c>
      <c r="Z611" s="159">
        <v>0</v>
      </c>
      <c r="AA611" s="160">
        <f>Z611*K611</f>
        <v>0</v>
      </c>
      <c r="AR611" s="16" t="s">
        <v>178</v>
      </c>
      <c r="AT611" s="16" t="s">
        <v>174</v>
      </c>
      <c r="AU611" s="16" t="s">
        <v>93</v>
      </c>
      <c r="AY611" s="16" t="s">
        <v>173</v>
      </c>
      <c r="BE611" s="100">
        <f>IF(U611="základní",N611,0)</f>
        <v>0</v>
      </c>
      <c r="BF611" s="100">
        <f>IF(U611="snížená",N611,0)</f>
        <v>0</v>
      </c>
      <c r="BG611" s="100">
        <f>IF(U611="zákl. přenesená",N611,0)</f>
        <v>0</v>
      </c>
      <c r="BH611" s="100">
        <f>IF(U611="sníž. přenesená",N611,0)</f>
        <v>0</v>
      </c>
      <c r="BI611" s="100">
        <f>IF(U611="nulová",N611,0)</f>
        <v>0</v>
      </c>
      <c r="BJ611" s="16" t="s">
        <v>81</v>
      </c>
      <c r="BK611" s="100">
        <f>ROUND(L611*K611,2)</f>
        <v>0</v>
      </c>
      <c r="BL611" s="16" t="s">
        <v>178</v>
      </c>
      <c r="BM611" s="16" t="s">
        <v>746</v>
      </c>
    </row>
    <row r="612" spans="2:63" s="9" customFormat="1" ht="29.85" customHeight="1">
      <c r="B612" s="143"/>
      <c r="C612" s="144"/>
      <c r="D612" s="153" t="s">
        <v>117</v>
      </c>
      <c r="E612" s="153"/>
      <c r="F612" s="153"/>
      <c r="G612" s="153"/>
      <c r="H612" s="153"/>
      <c r="I612" s="153"/>
      <c r="J612" s="153"/>
      <c r="K612" s="153"/>
      <c r="L612" s="153"/>
      <c r="M612" s="153"/>
      <c r="N612" s="279">
        <f>BK612</f>
        <v>0</v>
      </c>
      <c r="O612" s="280"/>
      <c r="P612" s="280"/>
      <c r="Q612" s="280"/>
      <c r="R612" s="146"/>
      <c r="T612" s="147"/>
      <c r="U612" s="144"/>
      <c r="V612" s="144"/>
      <c r="W612" s="148">
        <f>SUM(W613:W732)</f>
        <v>0</v>
      </c>
      <c r="X612" s="144"/>
      <c r="Y612" s="148">
        <f>SUM(Y613:Y732)</f>
        <v>0.6251670000000001</v>
      </c>
      <c r="Z612" s="144"/>
      <c r="AA612" s="149">
        <f>SUM(AA613:AA732)</f>
        <v>0</v>
      </c>
      <c r="AR612" s="150" t="s">
        <v>93</v>
      </c>
      <c r="AT612" s="151" t="s">
        <v>73</v>
      </c>
      <c r="AU612" s="151" t="s">
        <v>81</v>
      </c>
      <c r="AY612" s="150" t="s">
        <v>173</v>
      </c>
      <c r="BK612" s="152">
        <f>SUM(BK613:BK732)</f>
        <v>0</v>
      </c>
    </row>
    <row r="613" spans="2:65" s="1" customFormat="1" ht="57" customHeight="1">
      <c r="B613" s="125"/>
      <c r="C613" s="154" t="s">
        <v>747</v>
      </c>
      <c r="D613" s="154" t="s">
        <v>174</v>
      </c>
      <c r="E613" s="155" t="s">
        <v>748</v>
      </c>
      <c r="F613" s="255" t="s">
        <v>749</v>
      </c>
      <c r="G613" s="256"/>
      <c r="H613" s="256"/>
      <c r="I613" s="256"/>
      <c r="J613" s="156" t="s">
        <v>182</v>
      </c>
      <c r="K613" s="157">
        <v>62.8</v>
      </c>
      <c r="L613" s="257">
        <v>0</v>
      </c>
      <c r="M613" s="256"/>
      <c r="N613" s="258">
        <f>ROUND(L613*K613,2)</f>
        <v>0</v>
      </c>
      <c r="O613" s="256"/>
      <c r="P613" s="256"/>
      <c r="Q613" s="256"/>
      <c r="R613" s="127"/>
      <c r="T613" s="158" t="s">
        <v>3</v>
      </c>
      <c r="U613" s="42" t="s">
        <v>39</v>
      </c>
      <c r="V613" s="34"/>
      <c r="W613" s="159">
        <f>V613*K613</f>
        <v>0</v>
      </c>
      <c r="X613" s="159">
        <v>0.00189</v>
      </c>
      <c r="Y613" s="159">
        <f>X613*K613</f>
        <v>0.11869199999999999</v>
      </c>
      <c r="Z613" s="159">
        <v>0</v>
      </c>
      <c r="AA613" s="160">
        <f>Z613*K613</f>
        <v>0</v>
      </c>
      <c r="AR613" s="16" t="s">
        <v>279</v>
      </c>
      <c r="AT613" s="16" t="s">
        <v>174</v>
      </c>
      <c r="AU613" s="16" t="s">
        <v>93</v>
      </c>
      <c r="AY613" s="16" t="s">
        <v>173</v>
      </c>
      <c r="BE613" s="100">
        <f>IF(U613="základní",N613,0)</f>
        <v>0</v>
      </c>
      <c r="BF613" s="100">
        <f>IF(U613="snížená",N613,0)</f>
        <v>0</v>
      </c>
      <c r="BG613" s="100">
        <f>IF(U613="zákl. přenesená",N613,0)</f>
        <v>0</v>
      </c>
      <c r="BH613" s="100">
        <f>IF(U613="sníž. přenesená",N613,0)</f>
        <v>0</v>
      </c>
      <c r="BI613" s="100">
        <f>IF(U613="nulová",N613,0)</f>
        <v>0</v>
      </c>
      <c r="BJ613" s="16" t="s">
        <v>81</v>
      </c>
      <c r="BK613" s="100">
        <f>ROUND(L613*K613,2)</f>
        <v>0</v>
      </c>
      <c r="BL613" s="16" t="s">
        <v>279</v>
      </c>
      <c r="BM613" s="16" t="s">
        <v>750</v>
      </c>
    </row>
    <row r="614" spans="2:51" s="10" customFormat="1" ht="22.5" customHeight="1">
      <c r="B614" s="161"/>
      <c r="C614" s="162"/>
      <c r="D614" s="162"/>
      <c r="E614" s="163" t="s">
        <v>3</v>
      </c>
      <c r="F614" s="259" t="s">
        <v>751</v>
      </c>
      <c r="G614" s="260"/>
      <c r="H614" s="260"/>
      <c r="I614" s="260"/>
      <c r="J614" s="162"/>
      <c r="K614" s="164">
        <v>18.8</v>
      </c>
      <c r="L614" s="162"/>
      <c r="M614" s="162"/>
      <c r="N614" s="162"/>
      <c r="O614" s="162"/>
      <c r="P614" s="162"/>
      <c r="Q614" s="162"/>
      <c r="R614" s="165"/>
      <c r="T614" s="166"/>
      <c r="U614" s="162"/>
      <c r="V614" s="162"/>
      <c r="W614" s="162"/>
      <c r="X614" s="162"/>
      <c r="Y614" s="162"/>
      <c r="Z614" s="162"/>
      <c r="AA614" s="167"/>
      <c r="AT614" s="168" t="s">
        <v>185</v>
      </c>
      <c r="AU614" s="168" t="s">
        <v>93</v>
      </c>
      <c r="AV614" s="10" t="s">
        <v>93</v>
      </c>
      <c r="AW614" s="10" t="s">
        <v>32</v>
      </c>
      <c r="AX614" s="10" t="s">
        <v>74</v>
      </c>
      <c r="AY614" s="168" t="s">
        <v>173</v>
      </c>
    </row>
    <row r="615" spans="2:51" s="10" customFormat="1" ht="22.5" customHeight="1">
      <c r="B615" s="161"/>
      <c r="C615" s="162"/>
      <c r="D615" s="162"/>
      <c r="E615" s="163" t="s">
        <v>3</v>
      </c>
      <c r="F615" s="261" t="s">
        <v>752</v>
      </c>
      <c r="G615" s="260"/>
      <c r="H615" s="260"/>
      <c r="I615" s="260"/>
      <c r="J615" s="162"/>
      <c r="K615" s="164">
        <v>41</v>
      </c>
      <c r="L615" s="162"/>
      <c r="M615" s="162"/>
      <c r="N615" s="162"/>
      <c r="O615" s="162"/>
      <c r="P615" s="162"/>
      <c r="Q615" s="162"/>
      <c r="R615" s="165"/>
      <c r="T615" s="166"/>
      <c r="U615" s="162"/>
      <c r="V615" s="162"/>
      <c r="W615" s="162"/>
      <c r="X615" s="162"/>
      <c r="Y615" s="162"/>
      <c r="Z615" s="162"/>
      <c r="AA615" s="167"/>
      <c r="AT615" s="168" t="s">
        <v>185</v>
      </c>
      <c r="AU615" s="168" t="s">
        <v>93</v>
      </c>
      <c r="AV615" s="10" t="s">
        <v>93</v>
      </c>
      <c r="AW615" s="10" t="s">
        <v>32</v>
      </c>
      <c r="AX615" s="10" t="s">
        <v>74</v>
      </c>
      <c r="AY615" s="168" t="s">
        <v>173</v>
      </c>
    </row>
    <row r="616" spans="2:51" s="10" customFormat="1" ht="22.5" customHeight="1">
      <c r="B616" s="161"/>
      <c r="C616" s="162"/>
      <c r="D616" s="162"/>
      <c r="E616" s="163" t="s">
        <v>3</v>
      </c>
      <c r="F616" s="261" t="s">
        <v>753</v>
      </c>
      <c r="G616" s="260"/>
      <c r="H616" s="260"/>
      <c r="I616" s="260"/>
      <c r="J616" s="162"/>
      <c r="K616" s="164">
        <v>3</v>
      </c>
      <c r="L616" s="162"/>
      <c r="M616" s="162"/>
      <c r="N616" s="162"/>
      <c r="O616" s="162"/>
      <c r="P616" s="162"/>
      <c r="Q616" s="162"/>
      <c r="R616" s="165"/>
      <c r="T616" s="166"/>
      <c r="U616" s="162"/>
      <c r="V616" s="162"/>
      <c r="W616" s="162"/>
      <c r="X616" s="162"/>
      <c r="Y616" s="162"/>
      <c r="Z616" s="162"/>
      <c r="AA616" s="167"/>
      <c r="AT616" s="168" t="s">
        <v>185</v>
      </c>
      <c r="AU616" s="168" t="s">
        <v>93</v>
      </c>
      <c r="AV616" s="10" t="s">
        <v>93</v>
      </c>
      <c r="AW616" s="10" t="s">
        <v>32</v>
      </c>
      <c r="AX616" s="10" t="s">
        <v>74</v>
      </c>
      <c r="AY616" s="168" t="s">
        <v>173</v>
      </c>
    </row>
    <row r="617" spans="2:51" s="11" customFormat="1" ht="22.5" customHeight="1">
      <c r="B617" s="169"/>
      <c r="C617" s="170"/>
      <c r="D617" s="170"/>
      <c r="E617" s="171" t="s">
        <v>3</v>
      </c>
      <c r="F617" s="262" t="s">
        <v>187</v>
      </c>
      <c r="G617" s="263"/>
      <c r="H617" s="263"/>
      <c r="I617" s="263"/>
      <c r="J617" s="170"/>
      <c r="K617" s="172">
        <v>62.8</v>
      </c>
      <c r="L617" s="170"/>
      <c r="M617" s="170"/>
      <c r="N617" s="170"/>
      <c r="O617" s="170"/>
      <c r="P617" s="170"/>
      <c r="Q617" s="170"/>
      <c r="R617" s="173"/>
      <c r="T617" s="174"/>
      <c r="U617" s="170"/>
      <c r="V617" s="170"/>
      <c r="W617" s="170"/>
      <c r="X617" s="170"/>
      <c r="Y617" s="170"/>
      <c r="Z617" s="170"/>
      <c r="AA617" s="175"/>
      <c r="AT617" s="176" t="s">
        <v>185</v>
      </c>
      <c r="AU617" s="176" t="s">
        <v>93</v>
      </c>
      <c r="AV617" s="11" t="s">
        <v>178</v>
      </c>
      <c r="AW617" s="11" t="s">
        <v>32</v>
      </c>
      <c r="AX617" s="11" t="s">
        <v>81</v>
      </c>
      <c r="AY617" s="176" t="s">
        <v>173</v>
      </c>
    </row>
    <row r="618" spans="2:65" s="1" customFormat="1" ht="57" customHeight="1">
      <c r="B618" s="125"/>
      <c r="C618" s="154" t="s">
        <v>754</v>
      </c>
      <c r="D618" s="154" t="s">
        <v>174</v>
      </c>
      <c r="E618" s="155" t="s">
        <v>755</v>
      </c>
      <c r="F618" s="255" t="s">
        <v>756</v>
      </c>
      <c r="G618" s="256"/>
      <c r="H618" s="256"/>
      <c r="I618" s="256"/>
      <c r="J618" s="156" t="s">
        <v>182</v>
      </c>
      <c r="K618" s="157">
        <v>16</v>
      </c>
      <c r="L618" s="257">
        <v>0</v>
      </c>
      <c r="M618" s="256"/>
      <c r="N618" s="258">
        <f>ROUND(L618*K618,2)</f>
        <v>0</v>
      </c>
      <c r="O618" s="256"/>
      <c r="P618" s="256"/>
      <c r="Q618" s="256"/>
      <c r="R618" s="127"/>
      <c r="T618" s="158" t="s">
        <v>3</v>
      </c>
      <c r="U618" s="42" t="s">
        <v>39</v>
      </c>
      <c r="V618" s="34"/>
      <c r="W618" s="159">
        <f>V618*K618</f>
        <v>0</v>
      </c>
      <c r="X618" s="159">
        <v>0.00227</v>
      </c>
      <c r="Y618" s="159">
        <f>X618*K618</f>
        <v>0.03632</v>
      </c>
      <c r="Z618" s="159">
        <v>0</v>
      </c>
      <c r="AA618" s="160">
        <f>Z618*K618</f>
        <v>0</v>
      </c>
      <c r="AR618" s="16" t="s">
        <v>279</v>
      </c>
      <c r="AT618" s="16" t="s">
        <v>174</v>
      </c>
      <c r="AU618" s="16" t="s">
        <v>93</v>
      </c>
      <c r="AY618" s="16" t="s">
        <v>173</v>
      </c>
      <c r="BE618" s="100">
        <f>IF(U618="základní",N618,0)</f>
        <v>0</v>
      </c>
      <c r="BF618" s="100">
        <f>IF(U618="snížená",N618,0)</f>
        <v>0</v>
      </c>
      <c r="BG618" s="100">
        <f>IF(U618="zákl. přenesená",N618,0)</f>
        <v>0</v>
      </c>
      <c r="BH618" s="100">
        <f>IF(U618="sníž. přenesená",N618,0)</f>
        <v>0</v>
      </c>
      <c r="BI618" s="100">
        <f>IF(U618="nulová",N618,0)</f>
        <v>0</v>
      </c>
      <c r="BJ618" s="16" t="s">
        <v>81</v>
      </c>
      <c r="BK618" s="100">
        <f>ROUND(L618*K618,2)</f>
        <v>0</v>
      </c>
      <c r="BL618" s="16" t="s">
        <v>279</v>
      </c>
      <c r="BM618" s="16" t="s">
        <v>757</v>
      </c>
    </row>
    <row r="619" spans="2:51" s="10" customFormat="1" ht="22.5" customHeight="1">
      <c r="B619" s="161"/>
      <c r="C619" s="162"/>
      <c r="D619" s="162"/>
      <c r="E619" s="163" t="s">
        <v>3</v>
      </c>
      <c r="F619" s="259" t="s">
        <v>758</v>
      </c>
      <c r="G619" s="260"/>
      <c r="H619" s="260"/>
      <c r="I619" s="260"/>
      <c r="J619" s="162"/>
      <c r="K619" s="164">
        <v>16</v>
      </c>
      <c r="L619" s="162"/>
      <c r="M619" s="162"/>
      <c r="N619" s="162"/>
      <c r="O619" s="162"/>
      <c r="P619" s="162"/>
      <c r="Q619" s="162"/>
      <c r="R619" s="165"/>
      <c r="T619" s="166"/>
      <c r="U619" s="162"/>
      <c r="V619" s="162"/>
      <c r="W619" s="162"/>
      <c r="X619" s="162"/>
      <c r="Y619" s="162"/>
      <c r="Z619" s="162"/>
      <c r="AA619" s="167"/>
      <c r="AT619" s="168" t="s">
        <v>185</v>
      </c>
      <c r="AU619" s="168" t="s">
        <v>93</v>
      </c>
      <c r="AV619" s="10" t="s">
        <v>93</v>
      </c>
      <c r="AW619" s="10" t="s">
        <v>32</v>
      </c>
      <c r="AX619" s="10" t="s">
        <v>74</v>
      </c>
      <c r="AY619" s="168" t="s">
        <v>173</v>
      </c>
    </row>
    <row r="620" spans="2:51" s="11" customFormat="1" ht="22.5" customHeight="1">
      <c r="B620" s="169"/>
      <c r="C620" s="170"/>
      <c r="D620" s="170"/>
      <c r="E620" s="171" t="s">
        <v>3</v>
      </c>
      <c r="F620" s="262" t="s">
        <v>187</v>
      </c>
      <c r="G620" s="263"/>
      <c r="H620" s="263"/>
      <c r="I620" s="263"/>
      <c r="J620" s="170"/>
      <c r="K620" s="172">
        <v>16</v>
      </c>
      <c r="L620" s="170"/>
      <c r="M620" s="170"/>
      <c r="N620" s="170"/>
      <c r="O620" s="170"/>
      <c r="P620" s="170"/>
      <c r="Q620" s="170"/>
      <c r="R620" s="173"/>
      <c r="T620" s="174"/>
      <c r="U620" s="170"/>
      <c r="V620" s="170"/>
      <c r="W620" s="170"/>
      <c r="X620" s="170"/>
      <c r="Y620" s="170"/>
      <c r="Z620" s="170"/>
      <c r="AA620" s="175"/>
      <c r="AT620" s="176" t="s">
        <v>185</v>
      </c>
      <c r="AU620" s="176" t="s">
        <v>93</v>
      </c>
      <c r="AV620" s="11" t="s">
        <v>178</v>
      </c>
      <c r="AW620" s="11" t="s">
        <v>32</v>
      </c>
      <c r="AX620" s="11" t="s">
        <v>81</v>
      </c>
      <c r="AY620" s="176" t="s">
        <v>173</v>
      </c>
    </row>
    <row r="621" spans="2:65" s="1" customFormat="1" ht="57" customHeight="1">
      <c r="B621" s="125"/>
      <c r="C621" s="154" t="s">
        <v>759</v>
      </c>
      <c r="D621" s="154" t="s">
        <v>174</v>
      </c>
      <c r="E621" s="155" t="s">
        <v>760</v>
      </c>
      <c r="F621" s="255" t="s">
        <v>761</v>
      </c>
      <c r="G621" s="256"/>
      <c r="H621" s="256"/>
      <c r="I621" s="256"/>
      <c r="J621" s="156" t="s">
        <v>182</v>
      </c>
      <c r="K621" s="157">
        <v>25.5</v>
      </c>
      <c r="L621" s="257">
        <v>0</v>
      </c>
      <c r="M621" s="256"/>
      <c r="N621" s="258">
        <f>ROUND(L621*K621,2)</f>
        <v>0</v>
      </c>
      <c r="O621" s="256"/>
      <c r="P621" s="256"/>
      <c r="Q621" s="256"/>
      <c r="R621" s="127"/>
      <c r="T621" s="158" t="s">
        <v>3</v>
      </c>
      <c r="U621" s="42" t="s">
        <v>39</v>
      </c>
      <c r="V621" s="34"/>
      <c r="W621" s="159">
        <f>V621*K621</f>
        <v>0</v>
      </c>
      <c r="X621" s="159">
        <v>0.0035</v>
      </c>
      <c r="Y621" s="159">
        <f>X621*K621</f>
        <v>0.08925</v>
      </c>
      <c r="Z621" s="159">
        <v>0</v>
      </c>
      <c r="AA621" s="160">
        <f>Z621*K621</f>
        <v>0</v>
      </c>
      <c r="AR621" s="16" t="s">
        <v>279</v>
      </c>
      <c r="AT621" s="16" t="s">
        <v>174</v>
      </c>
      <c r="AU621" s="16" t="s">
        <v>93</v>
      </c>
      <c r="AY621" s="16" t="s">
        <v>173</v>
      </c>
      <c r="BE621" s="100">
        <f>IF(U621="základní",N621,0)</f>
        <v>0</v>
      </c>
      <c r="BF621" s="100">
        <f>IF(U621="snížená",N621,0)</f>
        <v>0</v>
      </c>
      <c r="BG621" s="100">
        <f>IF(U621="zákl. přenesená",N621,0)</f>
        <v>0</v>
      </c>
      <c r="BH621" s="100">
        <f>IF(U621="sníž. přenesená",N621,0)</f>
        <v>0</v>
      </c>
      <c r="BI621" s="100">
        <f>IF(U621="nulová",N621,0)</f>
        <v>0</v>
      </c>
      <c r="BJ621" s="16" t="s">
        <v>81</v>
      </c>
      <c r="BK621" s="100">
        <f>ROUND(L621*K621,2)</f>
        <v>0</v>
      </c>
      <c r="BL621" s="16" t="s">
        <v>279</v>
      </c>
      <c r="BM621" s="16" t="s">
        <v>762</v>
      </c>
    </row>
    <row r="622" spans="2:51" s="10" customFormat="1" ht="22.5" customHeight="1">
      <c r="B622" s="161"/>
      <c r="C622" s="162"/>
      <c r="D622" s="162"/>
      <c r="E622" s="163" t="s">
        <v>3</v>
      </c>
      <c r="F622" s="259" t="s">
        <v>763</v>
      </c>
      <c r="G622" s="260"/>
      <c r="H622" s="260"/>
      <c r="I622" s="260"/>
      <c r="J622" s="162"/>
      <c r="K622" s="164">
        <v>25.5</v>
      </c>
      <c r="L622" s="162"/>
      <c r="M622" s="162"/>
      <c r="N622" s="162"/>
      <c r="O622" s="162"/>
      <c r="P622" s="162"/>
      <c r="Q622" s="162"/>
      <c r="R622" s="165"/>
      <c r="T622" s="166"/>
      <c r="U622" s="162"/>
      <c r="V622" s="162"/>
      <c r="W622" s="162"/>
      <c r="X622" s="162"/>
      <c r="Y622" s="162"/>
      <c r="Z622" s="162"/>
      <c r="AA622" s="167"/>
      <c r="AT622" s="168" t="s">
        <v>185</v>
      </c>
      <c r="AU622" s="168" t="s">
        <v>93</v>
      </c>
      <c r="AV622" s="10" t="s">
        <v>93</v>
      </c>
      <c r="AW622" s="10" t="s">
        <v>32</v>
      </c>
      <c r="AX622" s="10" t="s">
        <v>74</v>
      </c>
      <c r="AY622" s="168" t="s">
        <v>173</v>
      </c>
    </row>
    <row r="623" spans="2:51" s="11" customFormat="1" ht="22.5" customHeight="1">
      <c r="B623" s="169"/>
      <c r="C623" s="170"/>
      <c r="D623" s="170"/>
      <c r="E623" s="171" t="s">
        <v>3</v>
      </c>
      <c r="F623" s="262" t="s">
        <v>187</v>
      </c>
      <c r="G623" s="263"/>
      <c r="H623" s="263"/>
      <c r="I623" s="263"/>
      <c r="J623" s="170"/>
      <c r="K623" s="172">
        <v>25.5</v>
      </c>
      <c r="L623" s="170"/>
      <c r="M623" s="170"/>
      <c r="N623" s="170"/>
      <c r="O623" s="170"/>
      <c r="P623" s="170"/>
      <c r="Q623" s="170"/>
      <c r="R623" s="173"/>
      <c r="T623" s="174"/>
      <c r="U623" s="170"/>
      <c r="V623" s="170"/>
      <c r="W623" s="170"/>
      <c r="X623" s="170"/>
      <c r="Y623" s="170"/>
      <c r="Z623" s="170"/>
      <c r="AA623" s="175"/>
      <c r="AT623" s="176" t="s">
        <v>185</v>
      </c>
      <c r="AU623" s="176" t="s">
        <v>93</v>
      </c>
      <c r="AV623" s="11" t="s">
        <v>178</v>
      </c>
      <c r="AW623" s="11" t="s">
        <v>32</v>
      </c>
      <c r="AX623" s="11" t="s">
        <v>81</v>
      </c>
      <c r="AY623" s="176" t="s">
        <v>173</v>
      </c>
    </row>
    <row r="624" spans="2:65" s="1" customFormat="1" ht="57" customHeight="1">
      <c r="B624" s="125"/>
      <c r="C624" s="154" t="s">
        <v>764</v>
      </c>
      <c r="D624" s="154" t="s">
        <v>174</v>
      </c>
      <c r="E624" s="155" t="s">
        <v>765</v>
      </c>
      <c r="F624" s="255" t="s">
        <v>766</v>
      </c>
      <c r="G624" s="256"/>
      <c r="H624" s="256"/>
      <c r="I624" s="256"/>
      <c r="J624" s="156" t="s">
        <v>182</v>
      </c>
      <c r="K624" s="157">
        <v>3.2</v>
      </c>
      <c r="L624" s="257">
        <v>0</v>
      </c>
      <c r="M624" s="256"/>
      <c r="N624" s="258">
        <f>ROUND(L624*K624,2)</f>
        <v>0</v>
      </c>
      <c r="O624" s="256"/>
      <c r="P624" s="256"/>
      <c r="Q624" s="256"/>
      <c r="R624" s="127"/>
      <c r="T624" s="158" t="s">
        <v>3</v>
      </c>
      <c r="U624" s="42" t="s">
        <v>39</v>
      </c>
      <c r="V624" s="34"/>
      <c r="W624" s="159">
        <f>V624*K624</f>
        <v>0</v>
      </c>
      <c r="X624" s="159">
        <v>0</v>
      </c>
      <c r="Y624" s="159">
        <f>X624*K624</f>
        <v>0</v>
      </c>
      <c r="Z624" s="159">
        <v>0</v>
      </c>
      <c r="AA624" s="160">
        <f>Z624*K624</f>
        <v>0</v>
      </c>
      <c r="AR624" s="16" t="s">
        <v>279</v>
      </c>
      <c r="AT624" s="16" t="s">
        <v>174</v>
      </c>
      <c r="AU624" s="16" t="s">
        <v>93</v>
      </c>
      <c r="AY624" s="16" t="s">
        <v>173</v>
      </c>
      <c r="BE624" s="100">
        <f>IF(U624="základní",N624,0)</f>
        <v>0</v>
      </c>
      <c r="BF624" s="100">
        <f>IF(U624="snížená",N624,0)</f>
        <v>0</v>
      </c>
      <c r="BG624" s="100">
        <f>IF(U624="zákl. přenesená",N624,0)</f>
        <v>0</v>
      </c>
      <c r="BH624" s="100">
        <f>IF(U624="sníž. přenesená",N624,0)</f>
        <v>0</v>
      </c>
      <c r="BI624" s="100">
        <f>IF(U624="nulová",N624,0)</f>
        <v>0</v>
      </c>
      <c r="BJ624" s="16" t="s">
        <v>81</v>
      </c>
      <c r="BK624" s="100">
        <f>ROUND(L624*K624,2)</f>
        <v>0</v>
      </c>
      <c r="BL624" s="16" t="s">
        <v>279</v>
      </c>
      <c r="BM624" s="16" t="s">
        <v>767</v>
      </c>
    </row>
    <row r="625" spans="2:51" s="10" customFormat="1" ht="22.5" customHeight="1">
      <c r="B625" s="161"/>
      <c r="C625" s="162"/>
      <c r="D625" s="162"/>
      <c r="E625" s="163" t="s">
        <v>3</v>
      </c>
      <c r="F625" s="259" t="s">
        <v>768</v>
      </c>
      <c r="G625" s="260"/>
      <c r="H625" s="260"/>
      <c r="I625" s="260"/>
      <c r="J625" s="162"/>
      <c r="K625" s="164">
        <v>2</v>
      </c>
      <c r="L625" s="162"/>
      <c r="M625" s="162"/>
      <c r="N625" s="162"/>
      <c r="O625" s="162"/>
      <c r="P625" s="162"/>
      <c r="Q625" s="162"/>
      <c r="R625" s="165"/>
      <c r="T625" s="166"/>
      <c r="U625" s="162"/>
      <c r="V625" s="162"/>
      <c r="W625" s="162"/>
      <c r="X625" s="162"/>
      <c r="Y625" s="162"/>
      <c r="Z625" s="162"/>
      <c r="AA625" s="167"/>
      <c r="AT625" s="168" t="s">
        <v>185</v>
      </c>
      <c r="AU625" s="168" t="s">
        <v>93</v>
      </c>
      <c r="AV625" s="10" t="s">
        <v>93</v>
      </c>
      <c r="AW625" s="10" t="s">
        <v>32</v>
      </c>
      <c r="AX625" s="10" t="s">
        <v>74</v>
      </c>
      <c r="AY625" s="168" t="s">
        <v>173</v>
      </c>
    </row>
    <row r="626" spans="2:51" s="10" customFormat="1" ht="22.5" customHeight="1">
      <c r="B626" s="161"/>
      <c r="C626" s="162"/>
      <c r="D626" s="162"/>
      <c r="E626" s="163" t="s">
        <v>3</v>
      </c>
      <c r="F626" s="261" t="s">
        <v>769</v>
      </c>
      <c r="G626" s="260"/>
      <c r="H626" s="260"/>
      <c r="I626" s="260"/>
      <c r="J626" s="162"/>
      <c r="K626" s="164">
        <v>1.2</v>
      </c>
      <c r="L626" s="162"/>
      <c r="M626" s="162"/>
      <c r="N626" s="162"/>
      <c r="O626" s="162"/>
      <c r="P626" s="162"/>
      <c r="Q626" s="162"/>
      <c r="R626" s="165"/>
      <c r="T626" s="166"/>
      <c r="U626" s="162"/>
      <c r="V626" s="162"/>
      <c r="W626" s="162"/>
      <c r="X626" s="162"/>
      <c r="Y626" s="162"/>
      <c r="Z626" s="162"/>
      <c r="AA626" s="167"/>
      <c r="AT626" s="168" t="s">
        <v>185</v>
      </c>
      <c r="AU626" s="168" t="s">
        <v>93</v>
      </c>
      <c r="AV626" s="10" t="s">
        <v>93</v>
      </c>
      <c r="AW626" s="10" t="s">
        <v>32</v>
      </c>
      <c r="AX626" s="10" t="s">
        <v>74</v>
      </c>
      <c r="AY626" s="168" t="s">
        <v>173</v>
      </c>
    </row>
    <row r="627" spans="2:51" s="11" customFormat="1" ht="22.5" customHeight="1">
      <c r="B627" s="169"/>
      <c r="C627" s="170"/>
      <c r="D627" s="170"/>
      <c r="E627" s="171" t="s">
        <v>3</v>
      </c>
      <c r="F627" s="262" t="s">
        <v>187</v>
      </c>
      <c r="G627" s="263"/>
      <c r="H627" s="263"/>
      <c r="I627" s="263"/>
      <c r="J627" s="170"/>
      <c r="K627" s="172">
        <v>3.2</v>
      </c>
      <c r="L627" s="170"/>
      <c r="M627" s="170"/>
      <c r="N627" s="170"/>
      <c r="O627" s="170"/>
      <c r="P627" s="170"/>
      <c r="Q627" s="170"/>
      <c r="R627" s="173"/>
      <c r="T627" s="174"/>
      <c r="U627" s="170"/>
      <c r="V627" s="170"/>
      <c r="W627" s="170"/>
      <c r="X627" s="170"/>
      <c r="Y627" s="170"/>
      <c r="Z627" s="170"/>
      <c r="AA627" s="175"/>
      <c r="AT627" s="176" t="s">
        <v>185</v>
      </c>
      <c r="AU627" s="176" t="s">
        <v>93</v>
      </c>
      <c r="AV627" s="11" t="s">
        <v>178</v>
      </c>
      <c r="AW627" s="11" t="s">
        <v>32</v>
      </c>
      <c r="AX627" s="11" t="s">
        <v>81</v>
      </c>
      <c r="AY627" s="176" t="s">
        <v>173</v>
      </c>
    </row>
    <row r="628" spans="2:65" s="1" customFormat="1" ht="57" customHeight="1">
      <c r="B628" s="125"/>
      <c r="C628" s="154" t="s">
        <v>770</v>
      </c>
      <c r="D628" s="154" t="s">
        <v>174</v>
      </c>
      <c r="E628" s="155" t="s">
        <v>771</v>
      </c>
      <c r="F628" s="255" t="s">
        <v>772</v>
      </c>
      <c r="G628" s="256"/>
      <c r="H628" s="256"/>
      <c r="I628" s="256"/>
      <c r="J628" s="156" t="s">
        <v>182</v>
      </c>
      <c r="K628" s="157">
        <v>30.4</v>
      </c>
      <c r="L628" s="257">
        <v>0</v>
      </c>
      <c r="M628" s="256"/>
      <c r="N628" s="258">
        <f>ROUND(L628*K628,2)</f>
        <v>0</v>
      </c>
      <c r="O628" s="256"/>
      <c r="P628" s="256"/>
      <c r="Q628" s="256"/>
      <c r="R628" s="127"/>
      <c r="T628" s="158" t="s">
        <v>3</v>
      </c>
      <c r="U628" s="42" t="s">
        <v>39</v>
      </c>
      <c r="V628" s="34"/>
      <c r="W628" s="159">
        <f>V628*K628</f>
        <v>0</v>
      </c>
      <c r="X628" s="159">
        <v>0</v>
      </c>
      <c r="Y628" s="159">
        <f>X628*K628</f>
        <v>0</v>
      </c>
      <c r="Z628" s="159">
        <v>0</v>
      </c>
      <c r="AA628" s="160">
        <f>Z628*K628</f>
        <v>0</v>
      </c>
      <c r="AR628" s="16" t="s">
        <v>279</v>
      </c>
      <c r="AT628" s="16" t="s">
        <v>174</v>
      </c>
      <c r="AU628" s="16" t="s">
        <v>93</v>
      </c>
      <c r="AY628" s="16" t="s">
        <v>173</v>
      </c>
      <c r="BE628" s="100">
        <f>IF(U628="základní",N628,0)</f>
        <v>0</v>
      </c>
      <c r="BF628" s="100">
        <f>IF(U628="snížená",N628,0)</f>
        <v>0</v>
      </c>
      <c r="BG628" s="100">
        <f>IF(U628="zákl. přenesená",N628,0)</f>
        <v>0</v>
      </c>
      <c r="BH628" s="100">
        <f>IF(U628="sníž. přenesená",N628,0)</f>
        <v>0</v>
      </c>
      <c r="BI628" s="100">
        <f>IF(U628="nulová",N628,0)</f>
        <v>0</v>
      </c>
      <c r="BJ628" s="16" t="s">
        <v>81</v>
      </c>
      <c r="BK628" s="100">
        <f>ROUND(L628*K628,2)</f>
        <v>0</v>
      </c>
      <c r="BL628" s="16" t="s">
        <v>279</v>
      </c>
      <c r="BM628" s="16" t="s">
        <v>773</v>
      </c>
    </row>
    <row r="629" spans="2:51" s="10" customFormat="1" ht="22.5" customHeight="1">
      <c r="B629" s="161"/>
      <c r="C629" s="162"/>
      <c r="D629" s="162"/>
      <c r="E629" s="163" t="s">
        <v>3</v>
      </c>
      <c r="F629" s="259" t="s">
        <v>774</v>
      </c>
      <c r="G629" s="260"/>
      <c r="H629" s="260"/>
      <c r="I629" s="260"/>
      <c r="J629" s="162"/>
      <c r="K629" s="164">
        <v>12</v>
      </c>
      <c r="L629" s="162"/>
      <c r="M629" s="162"/>
      <c r="N629" s="162"/>
      <c r="O629" s="162"/>
      <c r="P629" s="162"/>
      <c r="Q629" s="162"/>
      <c r="R629" s="165"/>
      <c r="T629" s="166"/>
      <c r="U629" s="162"/>
      <c r="V629" s="162"/>
      <c r="W629" s="162"/>
      <c r="X629" s="162"/>
      <c r="Y629" s="162"/>
      <c r="Z629" s="162"/>
      <c r="AA629" s="167"/>
      <c r="AT629" s="168" t="s">
        <v>185</v>
      </c>
      <c r="AU629" s="168" t="s">
        <v>93</v>
      </c>
      <c r="AV629" s="10" t="s">
        <v>93</v>
      </c>
      <c r="AW629" s="10" t="s">
        <v>32</v>
      </c>
      <c r="AX629" s="10" t="s">
        <v>74</v>
      </c>
      <c r="AY629" s="168" t="s">
        <v>173</v>
      </c>
    </row>
    <row r="630" spans="2:51" s="10" customFormat="1" ht="22.5" customHeight="1">
      <c r="B630" s="161"/>
      <c r="C630" s="162"/>
      <c r="D630" s="162"/>
      <c r="E630" s="163" t="s">
        <v>3</v>
      </c>
      <c r="F630" s="261" t="s">
        <v>775</v>
      </c>
      <c r="G630" s="260"/>
      <c r="H630" s="260"/>
      <c r="I630" s="260"/>
      <c r="J630" s="162"/>
      <c r="K630" s="164">
        <v>3</v>
      </c>
      <c r="L630" s="162"/>
      <c r="M630" s="162"/>
      <c r="N630" s="162"/>
      <c r="O630" s="162"/>
      <c r="P630" s="162"/>
      <c r="Q630" s="162"/>
      <c r="R630" s="165"/>
      <c r="T630" s="166"/>
      <c r="U630" s="162"/>
      <c r="V630" s="162"/>
      <c r="W630" s="162"/>
      <c r="X630" s="162"/>
      <c r="Y630" s="162"/>
      <c r="Z630" s="162"/>
      <c r="AA630" s="167"/>
      <c r="AT630" s="168" t="s">
        <v>185</v>
      </c>
      <c r="AU630" s="168" t="s">
        <v>93</v>
      </c>
      <c r="AV630" s="10" t="s">
        <v>93</v>
      </c>
      <c r="AW630" s="10" t="s">
        <v>32</v>
      </c>
      <c r="AX630" s="10" t="s">
        <v>74</v>
      </c>
      <c r="AY630" s="168" t="s">
        <v>173</v>
      </c>
    </row>
    <row r="631" spans="2:51" s="10" customFormat="1" ht="22.5" customHeight="1">
      <c r="B631" s="161"/>
      <c r="C631" s="162"/>
      <c r="D631" s="162"/>
      <c r="E631" s="163" t="s">
        <v>3</v>
      </c>
      <c r="F631" s="261" t="s">
        <v>776</v>
      </c>
      <c r="G631" s="260"/>
      <c r="H631" s="260"/>
      <c r="I631" s="260"/>
      <c r="J631" s="162"/>
      <c r="K631" s="164">
        <v>2.6</v>
      </c>
      <c r="L631" s="162"/>
      <c r="M631" s="162"/>
      <c r="N631" s="162"/>
      <c r="O631" s="162"/>
      <c r="P631" s="162"/>
      <c r="Q631" s="162"/>
      <c r="R631" s="165"/>
      <c r="T631" s="166"/>
      <c r="U631" s="162"/>
      <c r="V631" s="162"/>
      <c r="W631" s="162"/>
      <c r="X631" s="162"/>
      <c r="Y631" s="162"/>
      <c r="Z631" s="162"/>
      <c r="AA631" s="167"/>
      <c r="AT631" s="168" t="s">
        <v>185</v>
      </c>
      <c r="AU631" s="168" t="s">
        <v>93</v>
      </c>
      <c r="AV631" s="10" t="s">
        <v>93</v>
      </c>
      <c r="AW631" s="10" t="s">
        <v>32</v>
      </c>
      <c r="AX631" s="10" t="s">
        <v>74</v>
      </c>
      <c r="AY631" s="168" t="s">
        <v>173</v>
      </c>
    </row>
    <row r="632" spans="2:51" s="10" customFormat="1" ht="22.5" customHeight="1">
      <c r="B632" s="161"/>
      <c r="C632" s="162"/>
      <c r="D632" s="162"/>
      <c r="E632" s="163" t="s">
        <v>3</v>
      </c>
      <c r="F632" s="261" t="s">
        <v>777</v>
      </c>
      <c r="G632" s="260"/>
      <c r="H632" s="260"/>
      <c r="I632" s="260"/>
      <c r="J632" s="162"/>
      <c r="K632" s="164">
        <v>3.6</v>
      </c>
      <c r="L632" s="162"/>
      <c r="M632" s="162"/>
      <c r="N632" s="162"/>
      <c r="O632" s="162"/>
      <c r="P632" s="162"/>
      <c r="Q632" s="162"/>
      <c r="R632" s="165"/>
      <c r="T632" s="166"/>
      <c r="U632" s="162"/>
      <c r="V632" s="162"/>
      <c r="W632" s="162"/>
      <c r="X632" s="162"/>
      <c r="Y632" s="162"/>
      <c r="Z632" s="162"/>
      <c r="AA632" s="167"/>
      <c r="AT632" s="168" t="s">
        <v>185</v>
      </c>
      <c r="AU632" s="168" t="s">
        <v>93</v>
      </c>
      <c r="AV632" s="10" t="s">
        <v>93</v>
      </c>
      <c r="AW632" s="10" t="s">
        <v>32</v>
      </c>
      <c r="AX632" s="10" t="s">
        <v>74</v>
      </c>
      <c r="AY632" s="168" t="s">
        <v>173</v>
      </c>
    </row>
    <row r="633" spans="2:51" s="10" customFormat="1" ht="22.5" customHeight="1">
      <c r="B633" s="161"/>
      <c r="C633" s="162"/>
      <c r="D633" s="162"/>
      <c r="E633" s="163" t="s">
        <v>3</v>
      </c>
      <c r="F633" s="261" t="s">
        <v>778</v>
      </c>
      <c r="G633" s="260"/>
      <c r="H633" s="260"/>
      <c r="I633" s="260"/>
      <c r="J633" s="162"/>
      <c r="K633" s="164">
        <v>9.2</v>
      </c>
      <c r="L633" s="162"/>
      <c r="M633" s="162"/>
      <c r="N633" s="162"/>
      <c r="O633" s="162"/>
      <c r="P633" s="162"/>
      <c r="Q633" s="162"/>
      <c r="R633" s="165"/>
      <c r="T633" s="166"/>
      <c r="U633" s="162"/>
      <c r="V633" s="162"/>
      <c r="W633" s="162"/>
      <c r="X633" s="162"/>
      <c r="Y633" s="162"/>
      <c r="Z633" s="162"/>
      <c r="AA633" s="167"/>
      <c r="AT633" s="168" t="s">
        <v>185</v>
      </c>
      <c r="AU633" s="168" t="s">
        <v>93</v>
      </c>
      <c r="AV633" s="10" t="s">
        <v>93</v>
      </c>
      <c r="AW633" s="10" t="s">
        <v>32</v>
      </c>
      <c r="AX633" s="10" t="s">
        <v>74</v>
      </c>
      <c r="AY633" s="168" t="s">
        <v>173</v>
      </c>
    </row>
    <row r="634" spans="2:51" s="11" customFormat="1" ht="22.5" customHeight="1">
      <c r="B634" s="169"/>
      <c r="C634" s="170"/>
      <c r="D634" s="170"/>
      <c r="E634" s="171" t="s">
        <v>3</v>
      </c>
      <c r="F634" s="262" t="s">
        <v>187</v>
      </c>
      <c r="G634" s="263"/>
      <c r="H634" s="263"/>
      <c r="I634" s="263"/>
      <c r="J634" s="170"/>
      <c r="K634" s="172">
        <v>30.4</v>
      </c>
      <c r="L634" s="170"/>
      <c r="M634" s="170"/>
      <c r="N634" s="170"/>
      <c r="O634" s="170"/>
      <c r="P634" s="170"/>
      <c r="Q634" s="170"/>
      <c r="R634" s="173"/>
      <c r="T634" s="174"/>
      <c r="U634" s="170"/>
      <c r="V634" s="170"/>
      <c r="W634" s="170"/>
      <c r="X634" s="170"/>
      <c r="Y634" s="170"/>
      <c r="Z634" s="170"/>
      <c r="AA634" s="175"/>
      <c r="AT634" s="176" t="s">
        <v>185</v>
      </c>
      <c r="AU634" s="176" t="s">
        <v>93</v>
      </c>
      <c r="AV634" s="11" t="s">
        <v>178</v>
      </c>
      <c r="AW634" s="11" t="s">
        <v>32</v>
      </c>
      <c r="AX634" s="11" t="s">
        <v>81</v>
      </c>
      <c r="AY634" s="176" t="s">
        <v>173</v>
      </c>
    </row>
    <row r="635" spans="2:65" s="1" customFormat="1" ht="57" customHeight="1">
      <c r="B635" s="125"/>
      <c r="C635" s="154" t="s">
        <v>779</v>
      </c>
      <c r="D635" s="154" t="s">
        <v>174</v>
      </c>
      <c r="E635" s="155" t="s">
        <v>780</v>
      </c>
      <c r="F635" s="255" t="s">
        <v>781</v>
      </c>
      <c r="G635" s="256"/>
      <c r="H635" s="256"/>
      <c r="I635" s="256"/>
      <c r="J635" s="156" t="s">
        <v>182</v>
      </c>
      <c r="K635" s="157">
        <v>32.9</v>
      </c>
      <c r="L635" s="257">
        <v>0</v>
      </c>
      <c r="M635" s="256"/>
      <c r="N635" s="258">
        <f>ROUND(L635*K635,2)</f>
        <v>0</v>
      </c>
      <c r="O635" s="256"/>
      <c r="P635" s="256"/>
      <c r="Q635" s="256"/>
      <c r="R635" s="127"/>
      <c r="T635" s="158" t="s">
        <v>3</v>
      </c>
      <c r="U635" s="42" t="s">
        <v>39</v>
      </c>
      <c r="V635" s="34"/>
      <c r="W635" s="159">
        <f>V635*K635</f>
        <v>0</v>
      </c>
      <c r="X635" s="159">
        <v>0.00177</v>
      </c>
      <c r="Y635" s="159">
        <f>X635*K635</f>
        <v>0.058233</v>
      </c>
      <c r="Z635" s="159">
        <v>0</v>
      </c>
      <c r="AA635" s="160">
        <f>Z635*K635</f>
        <v>0</v>
      </c>
      <c r="AR635" s="16" t="s">
        <v>279</v>
      </c>
      <c r="AT635" s="16" t="s">
        <v>174</v>
      </c>
      <c r="AU635" s="16" t="s">
        <v>93</v>
      </c>
      <c r="AY635" s="16" t="s">
        <v>173</v>
      </c>
      <c r="BE635" s="100">
        <f>IF(U635="základní",N635,0)</f>
        <v>0</v>
      </c>
      <c r="BF635" s="100">
        <f>IF(U635="snížená",N635,0)</f>
        <v>0</v>
      </c>
      <c r="BG635" s="100">
        <f>IF(U635="zákl. přenesená",N635,0)</f>
        <v>0</v>
      </c>
      <c r="BH635" s="100">
        <f>IF(U635="sníž. přenesená",N635,0)</f>
        <v>0</v>
      </c>
      <c r="BI635" s="100">
        <f>IF(U635="nulová",N635,0)</f>
        <v>0</v>
      </c>
      <c r="BJ635" s="16" t="s">
        <v>81</v>
      </c>
      <c r="BK635" s="100">
        <f>ROUND(L635*K635,2)</f>
        <v>0</v>
      </c>
      <c r="BL635" s="16" t="s">
        <v>279</v>
      </c>
      <c r="BM635" s="16" t="s">
        <v>782</v>
      </c>
    </row>
    <row r="636" spans="2:51" s="10" customFormat="1" ht="22.5" customHeight="1">
      <c r="B636" s="161"/>
      <c r="C636" s="162"/>
      <c r="D636" s="162"/>
      <c r="E636" s="163" t="s">
        <v>3</v>
      </c>
      <c r="F636" s="259" t="s">
        <v>783</v>
      </c>
      <c r="G636" s="260"/>
      <c r="H636" s="260"/>
      <c r="I636" s="260"/>
      <c r="J636" s="162"/>
      <c r="K636" s="164">
        <v>15.9</v>
      </c>
      <c r="L636" s="162"/>
      <c r="M636" s="162"/>
      <c r="N636" s="162"/>
      <c r="O636" s="162"/>
      <c r="P636" s="162"/>
      <c r="Q636" s="162"/>
      <c r="R636" s="165"/>
      <c r="T636" s="166"/>
      <c r="U636" s="162"/>
      <c r="V636" s="162"/>
      <c r="W636" s="162"/>
      <c r="X636" s="162"/>
      <c r="Y636" s="162"/>
      <c r="Z636" s="162"/>
      <c r="AA636" s="167"/>
      <c r="AT636" s="168" t="s">
        <v>185</v>
      </c>
      <c r="AU636" s="168" t="s">
        <v>93</v>
      </c>
      <c r="AV636" s="10" t="s">
        <v>93</v>
      </c>
      <c r="AW636" s="10" t="s">
        <v>32</v>
      </c>
      <c r="AX636" s="10" t="s">
        <v>74</v>
      </c>
      <c r="AY636" s="168" t="s">
        <v>173</v>
      </c>
    </row>
    <row r="637" spans="2:51" s="10" customFormat="1" ht="22.5" customHeight="1">
      <c r="B637" s="161"/>
      <c r="C637" s="162"/>
      <c r="D637" s="162"/>
      <c r="E637" s="163" t="s">
        <v>3</v>
      </c>
      <c r="F637" s="261" t="s">
        <v>784</v>
      </c>
      <c r="G637" s="260"/>
      <c r="H637" s="260"/>
      <c r="I637" s="260"/>
      <c r="J637" s="162"/>
      <c r="K637" s="164">
        <v>7.2</v>
      </c>
      <c r="L637" s="162"/>
      <c r="M637" s="162"/>
      <c r="N637" s="162"/>
      <c r="O637" s="162"/>
      <c r="P637" s="162"/>
      <c r="Q637" s="162"/>
      <c r="R637" s="165"/>
      <c r="T637" s="166"/>
      <c r="U637" s="162"/>
      <c r="V637" s="162"/>
      <c r="W637" s="162"/>
      <c r="X637" s="162"/>
      <c r="Y637" s="162"/>
      <c r="Z637" s="162"/>
      <c r="AA637" s="167"/>
      <c r="AT637" s="168" t="s">
        <v>185</v>
      </c>
      <c r="AU637" s="168" t="s">
        <v>93</v>
      </c>
      <c r="AV637" s="10" t="s">
        <v>93</v>
      </c>
      <c r="AW637" s="10" t="s">
        <v>32</v>
      </c>
      <c r="AX637" s="10" t="s">
        <v>74</v>
      </c>
      <c r="AY637" s="168" t="s">
        <v>173</v>
      </c>
    </row>
    <row r="638" spans="2:51" s="10" customFormat="1" ht="22.5" customHeight="1">
      <c r="B638" s="161"/>
      <c r="C638" s="162"/>
      <c r="D638" s="162"/>
      <c r="E638" s="163" t="s">
        <v>3</v>
      </c>
      <c r="F638" s="261" t="s">
        <v>777</v>
      </c>
      <c r="G638" s="260"/>
      <c r="H638" s="260"/>
      <c r="I638" s="260"/>
      <c r="J638" s="162"/>
      <c r="K638" s="164">
        <v>3.6</v>
      </c>
      <c r="L638" s="162"/>
      <c r="M638" s="162"/>
      <c r="N638" s="162"/>
      <c r="O638" s="162"/>
      <c r="P638" s="162"/>
      <c r="Q638" s="162"/>
      <c r="R638" s="165"/>
      <c r="T638" s="166"/>
      <c r="U638" s="162"/>
      <c r="V638" s="162"/>
      <c r="W638" s="162"/>
      <c r="X638" s="162"/>
      <c r="Y638" s="162"/>
      <c r="Z638" s="162"/>
      <c r="AA638" s="167"/>
      <c r="AT638" s="168" t="s">
        <v>185</v>
      </c>
      <c r="AU638" s="168" t="s">
        <v>93</v>
      </c>
      <c r="AV638" s="10" t="s">
        <v>93</v>
      </c>
      <c r="AW638" s="10" t="s">
        <v>32</v>
      </c>
      <c r="AX638" s="10" t="s">
        <v>74</v>
      </c>
      <c r="AY638" s="168" t="s">
        <v>173</v>
      </c>
    </row>
    <row r="639" spans="2:51" s="10" customFormat="1" ht="22.5" customHeight="1">
      <c r="B639" s="161"/>
      <c r="C639" s="162"/>
      <c r="D639" s="162"/>
      <c r="E639" s="163" t="s">
        <v>3</v>
      </c>
      <c r="F639" s="261" t="s">
        <v>785</v>
      </c>
      <c r="G639" s="260"/>
      <c r="H639" s="260"/>
      <c r="I639" s="260"/>
      <c r="J639" s="162"/>
      <c r="K639" s="164">
        <v>6.2</v>
      </c>
      <c r="L639" s="162"/>
      <c r="M639" s="162"/>
      <c r="N639" s="162"/>
      <c r="O639" s="162"/>
      <c r="P639" s="162"/>
      <c r="Q639" s="162"/>
      <c r="R639" s="165"/>
      <c r="T639" s="166"/>
      <c r="U639" s="162"/>
      <c r="V639" s="162"/>
      <c r="W639" s="162"/>
      <c r="X639" s="162"/>
      <c r="Y639" s="162"/>
      <c r="Z639" s="162"/>
      <c r="AA639" s="167"/>
      <c r="AT639" s="168" t="s">
        <v>185</v>
      </c>
      <c r="AU639" s="168" t="s">
        <v>93</v>
      </c>
      <c r="AV639" s="10" t="s">
        <v>93</v>
      </c>
      <c r="AW639" s="10" t="s">
        <v>32</v>
      </c>
      <c r="AX639" s="10" t="s">
        <v>74</v>
      </c>
      <c r="AY639" s="168" t="s">
        <v>173</v>
      </c>
    </row>
    <row r="640" spans="2:51" s="11" customFormat="1" ht="22.5" customHeight="1">
      <c r="B640" s="169"/>
      <c r="C640" s="170"/>
      <c r="D640" s="170"/>
      <c r="E640" s="171" t="s">
        <v>3</v>
      </c>
      <c r="F640" s="262" t="s">
        <v>187</v>
      </c>
      <c r="G640" s="263"/>
      <c r="H640" s="263"/>
      <c r="I640" s="263"/>
      <c r="J640" s="170"/>
      <c r="K640" s="172">
        <v>32.9</v>
      </c>
      <c r="L640" s="170"/>
      <c r="M640" s="170"/>
      <c r="N640" s="170"/>
      <c r="O640" s="170"/>
      <c r="P640" s="170"/>
      <c r="Q640" s="170"/>
      <c r="R640" s="173"/>
      <c r="T640" s="174"/>
      <c r="U640" s="170"/>
      <c r="V640" s="170"/>
      <c r="W640" s="170"/>
      <c r="X640" s="170"/>
      <c r="Y640" s="170"/>
      <c r="Z640" s="170"/>
      <c r="AA640" s="175"/>
      <c r="AT640" s="176" t="s">
        <v>185</v>
      </c>
      <c r="AU640" s="176" t="s">
        <v>93</v>
      </c>
      <c r="AV640" s="11" t="s">
        <v>178</v>
      </c>
      <c r="AW640" s="11" t="s">
        <v>32</v>
      </c>
      <c r="AX640" s="11" t="s">
        <v>81</v>
      </c>
      <c r="AY640" s="176" t="s">
        <v>173</v>
      </c>
    </row>
    <row r="641" spans="2:65" s="1" customFormat="1" ht="57" customHeight="1">
      <c r="B641" s="125"/>
      <c r="C641" s="154" t="s">
        <v>786</v>
      </c>
      <c r="D641" s="154" t="s">
        <v>174</v>
      </c>
      <c r="E641" s="155" t="s">
        <v>787</v>
      </c>
      <c r="F641" s="255" t="s">
        <v>788</v>
      </c>
      <c r="G641" s="256"/>
      <c r="H641" s="256"/>
      <c r="I641" s="256"/>
      <c r="J641" s="156" t="s">
        <v>182</v>
      </c>
      <c r="K641" s="157">
        <v>89.7</v>
      </c>
      <c r="L641" s="257">
        <v>0</v>
      </c>
      <c r="M641" s="256"/>
      <c r="N641" s="258">
        <f>ROUND(L641*K641,2)</f>
        <v>0</v>
      </c>
      <c r="O641" s="256"/>
      <c r="P641" s="256"/>
      <c r="Q641" s="256"/>
      <c r="R641" s="127"/>
      <c r="T641" s="158" t="s">
        <v>3</v>
      </c>
      <c r="U641" s="42" t="s">
        <v>39</v>
      </c>
      <c r="V641" s="34"/>
      <c r="W641" s="159">
        <f>V641*K641</f>
        <v>0</v>
      </c>
      <c r="X641" s="159">
        <v>0.00277</v>
      </c>
      <c r="Y641" s="159">
        <f>X641*K641</f>
        <v>0.248469</v>
      </c>
      <c r="Z641" s="159">
        <v>0</v>
      </c>
      <c r="AA641" s="160">
        <f>Z641*K641</f>
        <v>0</v>
      </c>
      <c r="AR641" s="16" t="s">
        <v>279</v>
      </c>
      <c r="AT641" s="16" t="s">
        <v>174</v>
      </c>
      <c r="AU641" s="16" t="s">
        <v>93</v>
      </c>
      <c r="AY641" s="16" t="s">
        <v>173</v>
      </c>
      <c r="BE641" s="100">
        <f>IF(U641="základní",N641,0)</f>
        <v>0</v>
      </c>
      <c r="BF641" s="100">
        <f>IF(U641="snížená",N641,0)</f>
        <v>0</v>
      </c>
      <c r="BG641" s="100">
        <f>IF(U641="zákl. přenesená",N641,0)</f>
        <v>0</v>
      </c>
      <c r="BH641" s="100">
        <f>IF(U641="sníž. přenesená",N641,0)</f>
        <v>0</v>
      </c>
      <c r="BI641" s="100">
        <f>IF(U641="nulová",N641,0)</f>
        <v>0</v>
      </c>
      <c r="BJ641" s="16" t="s">
        <v>81</v>
      </c>
      <c r="BK641" s="100">
        <f>ROUND(L641*K641,2)</f>
        <v>0</v>
      </c>
      <c r="BL641" s="16" t="s">
        <v>279</v>
      </c>
      <c r="BM641" s="16" t="s">
        <v>789</v>
      </c>
    </row>
    <row r="642" spans="2:51" s="10" customFormat="1" ht="22.5" customHeight="1">
      <c r="B642" s="161"/>
      <c r="C642" s="162"/>
      <c r="D642" s="162"/>
      <c r="E642" s="163" t="s">
        <v>3</v>
      </c>
      <c r="F642" s="259" t="s">
        <v>790</v>
      </c>
      <c r="G642" s="260"/>
      <c r="H642" s="260"/>
      <c r="I642" s="260"/>
      <c r="J642" s="162"/>
      <c r="K642" s="164">
        <v>77.4</v>
      </c>
      <c r="L642" s="162"/>
      <c r="M642" s="162"/>
      <c r="N642" s="162"/>
      <c r="O642" s="162"/>
      <c r="P642" s="162"/>
      <c r="Q642" s="162"/>
      <c r="R642" s="165"/>
      <c r="T642" s="166"/>
      <c r="U642" s="162"/>
      <c r="V642" s="162"/>
      <c r="W642" s="162"/>
      <c r="X642" s="162"/>
      <c r="Y642" s="162"/>
      <c r="Z642" s="162"/>
      <c r="AA642" s="167"/>
      <c r="AT642" s="168" t="s">
        <v>185</v>
      </c>
      <c r="AU642" s="168" t="s">
        <v>93</v>
      </c>
      <c r="AV642" s="10" t="s">
        <v>93</v>
      </c>
      <c r="AW642" s="10" t="s">
        <v>32</v>
      </c>
      <c r="AX642" s="10" t="s">
        <v>74</v>
      </c>
      <c r="AY642" s="168" t="s">
        <v>173</v>
      </c>
    </row>
    <row r="643" spans="2:51" s="10" customFormat="1" ht="22.5" customHeight="1">
      <c r="B643" s="161"/>
      <c r="C643" s="162"/>
      <c r="D643" s="162"/>
      <c r="E643" s="163" t="s">
        <v>3</v>
      </c>
      <c r="F643" s="261" t="s">
        <v>777</v>
      </c>
      <c r="G643" s="260"/>
      <c r="H643" s="260"/>
      <c r="I643" s="260"/>
      <c r="J643" s="162"/>
      <c r="K643" s="164">
        <v>3.6</v>
      </c>
      <c r="L643" s="162"/>
      <c r="M643" s="162"/>
      <c r="N643" s="162"/>
      <c r="O643" s="162"/>
      <c r="P643" s="162"/>
      <c r="Q643" s="162"/>
      <c r="R643" s="165"/>
      <c r="T643" s="166"/>
      <c r="U643" s="162"/>
      <c r="V643" s="162"/>
      <c r="W643" s="162"/>
      <c r="X643" s="162"/>
      <c r="Y643" s="162"/>
      <c r="Z643" s="162"/>
      <c r="AA643" s="167"/>
      <c r="AT643" s="168" t="s">
        <v>185</v>
      </c>
      <c r="AU643" s="168" t="s">
        <v>93</v>
      </c>
      <c r="AV643" s="10" t="s">
        <v>93</v>
      </c>
      <c r="AW643" s="10" t="s">
        <v>32</v>
      </c>
      <c r="AX643" s="10" t="s">
        <v>74</v>
      </c>
      <c r="AY643" s="168" t="s">
        <v>173</v>
      </c>
    </row>
    <row r="644" spans="2:51" s="10" customFormat="1" ht="22.5" customHeight="1">
      <c r="B644" s="161"/>
      <c r="C644" s="162"/>
      <c r="D644" s="162"/>
      <c r="E644" s="163" t="s">
        <v>3</v>
      </c>
      <c r="F644" s="261" t="s">
        <v>791</v>
      </c>
      <c r="G644" s="260"/>
      <c r="H644" s="260"/>
      <c r="I644" s="260"/>
      <c r="J644" s="162"/>
      <c r="K644" s="164">
        <v>6.9</v>
      </c>
      <c r="L644" s="162"/>
      <c r="M644" s="162"/>
      <c r="N644" s="162"/>
      <c r="O644" s="162"/>
      <c r="P644" s="162"/>
      <c r="Q644" s="162"/>
      <c r="R644" s="165"/>
      <c r="T644" s="166"/>
      <c r="U644" s="162"/>
      <c r="V644" s="162"/>
      <c r="W644" s="162"/>
      <c r="X644" s="162"/>
      <c r="Y644" s="162"/>
      <c r="Z644" s="162"/>
      <c r="AA644" s="167"/>
      <c r="AT644" s="168" t="s">
        <v>185</v>
      </c>
      <c r="AU644" s="168" t="s">
        <v>93</v>
      </c>
      <c r="AV644" s="10" t="s">
        <v>93</v>
      </c>
      <c r="AW644" s="10" t="s">
        <v>32</v>
      </c>
      <c r="AX644" s="10" t="s">
        <v>74</v>
      </c>
      <c r="AY644" s="168" t="s">
        <v>173</v>
      </c>
    </row>
    <row r="645" spans="2:51" s="10" customFormat="1" ht="22.5" customHeight="1">
      <c r="B645" s="161"/>
      <c r="C645" s="162"/>
      <c r="D645" s="162"/>
      <c r="E645" s="163" t="s">
        <v>3</v>
      </c>
      <c r="F645" s="261" t="s">
        <v>792</v>
      </c>
      <c r="G645" s="260"/>
      <c r="H645" s="260"/>
      <c r="I645" s="260"/>
      <c r="J645" s="162"/>
      <c r="K645" s="164">
        <v>1.8</v>
      </c>
      <c r="L645" s="162"/>
      <c r="M645" s="162"/>
      <c r="N645" s="162"/>
      <c r="O645" s="162"/>
      <c r="P645" s="162"/>
      <c r="Q645" s="162"/>
      <c r="R645" s="165"/>
      <c r="T645" s="166"/>
      <c r="U645" s="162"/>
      <c r="V645" s="162"/>
      <c r="W645" s="162"/>
      <c r="X645" s="162"/>
      <c r="Y645" s="162"/>
      <c r="Z645" s="162"/>
      <c r="AA645" s="167"/>
      <c r="AT645" s="168" t="s">
        <v>185</v>
      </c>
      <c r="AU645" s="168" t="s">
        <v>93</v>
      </c>
      <c r="AV645" s="10" t="s">
        <v>93</v>
      </c>
      <c r="AW645" s="10" t="s">
        <v>32</v>
      </c>
      <c r="AX645" s="10" t="s">
        <v>74</v>
      </c>
      <c r="AY645" s="168" t="s">
        <v>173</v>
      </c>
    </row>
    <row r="646" spans="2:51" s="11" customFormat="1" ht="22.5" customHeight="1">
      <c r="B646" s="169"/>
      <c r="C646" s="170"/>
      <c r="D646" s="170"/>
      <c r="E646" s="171" t="s">
        <v>3</v>
      </c>
      <c r="F646" s="262" t="s">
        <v>187</v>
      </c>
      <c r="G646" s="263"/>
      <c r="H646" s="263"/>
      <c r="I646" s="263"/>
      <c r="J646" s="170"/>
      <c r="K646" s="172">
        <v>89.7</v>
      </c>
      <c r="L646" s="170"/>
      <c r="M646" s="170"/>
      <c r="N646" s="170"/>
      <c r="O646" s="170"/>
      <c r="P646" s="170"/>
      <c r="Q646" s="170"/>
      <c r="R646" s="173"/>
      <c r="T646" s="174"/>
      <c r="U646" s="170"/>
      <c r="V646" s="170"/>
      <c r="W646" s="170"/>
      <c r="X646" s="170"/>
      <c r="Y646" s="170"/>
      <c r="Z646" s="170"/>
      <c r="AA646" s="175"/>
      <c r="AT646" s="176" t="s">
        <v>185</v>
      </c>
      <c r="AU646" s="176" t="s">
        <v>93</v>
      </c>
      <c r="AV646" s="11" t="s">
        <v>178</v>
      </c>
      <c r="AW646" s="11" t="s">
        <v>32</v>
      </c>
      <c r="AX646" s="11" t="s">
        <v>81</v>
      </c>
      <c r="AY646" s="176" t="s">
        <v>173</v>
      </c>
    </row>
    <row r="647" spans="2:65" s="1" customFormat="1" ht="31.5" customHeight="1">
      <c r="B647" s="125"/>
      <c r="C647" s="154" t="s">
        <v>793</v>
      </c>
      <c r="D647" s="154" t="s">
        <v>174</v>
      </c>
      <c r="E647" s="155" t="s">
        <v>794</v>
      </c>
      <c r="F647" s="255" t="s">
        <v>795</v>
      </c>
      <c r="G647" s="256"/>
      <c r="H647" s="256"/>
      <c r="I647" s="256"/>
      <c r="J647" s="156" t="s">
        <v>182</v>
      </c>
      <c r="K647" s="157">
        <v>25.2</v>
      </c>
      <c r="L647" s="257">
        <v>0</v>
      </c>
      <c r="M647" s="256"/>
      <c r="N647" s="258">
        <f>ROUND(L647*K647,2)</f>
        <v>0</v>
      </c>
      <c r="O647" s="256"/>
      <c r="P647" s="256"/>
      <c r="Q647" s="256"/>
      <c r="R647" s="127"/>
      <c r="T647" s="158" t="s">
        <v>3</v>
      </c>
      <c r="U647" s="42" t="s">
        <v>39</v>
      </c>
      <c r="V647" s="34"/>
      <c r="W647" s="159">
        <f>V647*K647</f>
        <v>0</v>
      </c>
      <c r="X647" s="159">
        <v>0</v>
      </c>
      <c r="Y647" s="159">
        <f>X647*K647</f>
        <v>0</v>
      </c>
      <c r="Z647" s="159">
        <v>0</v>
      </c>
      <c r="AA647" s="160">
        <f>Z647*K647</f>
        <v>0</v>
      </c>
      <c r="AR647" s="16" t="s">
        <v>279</v>
      </c>
      <c r="AT647" s="16" t="s">
        <v>174</v>
      </c>
      <c r="AU647" s="16" t="s">
        <v>93</v>
      </c>
      <c r="AY647" s="16" t="s">
        <v>173</v>
      </c>
      <c r="BE647" s="100">
        <f>IF(U647="základní",N647,0)</f>
        <v>0</v>
      </c>
      <c r="BF647" s="100">
        <f>IF(U647="snížená",N647,0)</f>
        <v>0</v>
      </c>
      <c r="BG647" s="100">
        <f>IF(U647="zákl. přenesená",N647,0)</f>
        <v>0</v>
      </c>
      <c r="BH647" s="100">
        <f>IF(U647="sníž. přenesená",N647,0)</f>
        <v>0</v>
      </c>
      <c r="BI647" s="100">
        <f>IF(U647="nulová",N647,0)</f>
        <v>0</v>
      </c>
      <c r="BJ647" s="16" t="s">
        <v>81</v>
      </c>
      <c r="BK647" s="100">
        <f>ROUND(L647*K647,2)</f>
        <v>0</v>
      </c>
      <c r="BL647" s="16" t="s">
        <v>279</v>
      </c>
      <c r="BM647" s="16" t="s">
        <v>796</v>
      </c>
    </row>
    <row r="648" spans="2:51" s="10" customFormat="1" ht="22.5" customHeight="1">
      <c r="B648" s="161"/>
      <c r="C648" s="162"/>
      <c r="D648" s="162"/>
      <c r="E648" s="163" t="s">
        <v>3</v>
      </c>
      <c r="F648" s="259" t="s">
        <v>797</v>
      </c>
      <c r="G648" s="260"/>
      <c r="H648" s="260"/>
      <c r="I648" s="260"/>
      <c r="J648" s="162"/>
      <c r="K648" s="164">
        <v>6.6</v>
      </c>
      <c r="L648" s="162"/>
      <c r="M648" s="162"/>
      <c r="N648" s="162"/>
      <c r="O648" s="162"/>
      <c r="P648" s="162"/>
      <c r="Q648" s="162"/>
      <c r="R648" s="165"/>
      <c r="T648" s="166"/>
      <c r="U648" s="162"/>
      <c r="V648" s="162"/>
      <c r="W648" s="162"/>
      <c r="X648" s="162"/>
      <c r="Y648" s="162"/>
      <c r="Z648" s="162"/>
      <c r="AA648" s="167"/>
      <c r="AT648" s="168" t="s">
        <v>185</v>
      </c>
      <c r="AU648" s="168" t="s">
        <v>93</v>
      </c>
      <c r="AV648" s="10" t="s">
        <v>93</v>
      </c>
      <c r="AW648" s="10" t="s">
        <v>32</v>
      </c>
      <c r="AX648" s="10" t="s">
        <v>74</v>
      </c>
      <c r="AY648" s="168" t="s">
        <v>173</v>
      </c>
    </row>
    <row r="649" spans="2:51" s="10" customFormat="1" ht="22.5" customHeight="1">
      <c r="B649" s="161"/>
      <c r="C649" s="162"/>
      <c r="D649" s="162"/>
      <c r="E649" s="163" t="s">
        <v>3</v>
      </c>
      <c r="F649" s="261" t="s">
        <v>798</v>
      </c>
      <c r="G649" s="260"/>
      <c r="H649" s="260"/>
      <c r="I649" s="260"/>
      <c r="J649" s="162"/>
      <c r="K649" s="164">
        <v>5.8</v>
      </c>
      <c r="L649" s="162"/>
      <c r="M649" s="162"/>
      <c r="N649" s="162"/>
      <c r="O649" s="162"/>
      <c r="P649" s="162"/>
      <c r="Q649" s="162"/>
      <c r="R649" s="165"/>
      <c r="T649" s="166"/>
      <c r="U649" s="162"/>
      <c r="V649" s="162"/>
      <c r="W649" s="162"/>
      <c r="X649" s="162"/>
      <c r="Y649" s="162"/>
      <c r="Z649" s="162"/>
      <c r="AA649" s="167"/>
      <c r="AT649" s="168" t="s">
        <v>185</v>
      </c>
      <c r="AU649" s="168" t="s">
        <v>93</v>
      </c>
      <c r="AV649" s="10" t="s">
        <v>93</v>
      </c>
      <c r="AW649" s="10" t="s">
        <v>32</v>
      </c>
      <c r="AX649" s="10" t="s">
        <v>74</v>
      </c>
      <c r="AY649" s="168" t="s">
        <v>173</v>
      </c>
    </row>
    <row r="650" spans="2:51" s="10" customFormat="1" ht="22.5" customHeight="1">
      <c r="B650" s="161"/>
      <c r="C650" s="162"/>
      <c r="D650" s="162"/>
      <c r="E650" s="163" t="s">
        <v>3</v>
      </c>
      <c r="F650" s="261" t="s">
        <v>799</v>
      </c>
      <c r="G650" s="260"/>
      <c r="H650" s="260"/>
      <c r="I650" s="260"/>
      <c r="J650" s="162"/>
      <c r="K650" s="164">
        <v>8.3</v>
      </c>
      <c r="L650" s="162"/>
      <c r="M650" s="162"/>
      <c r="N650" s="162"/>
      <c r="O650" s="162"/>
      <c r="P650" s="162"/>
      <c r="Q650" s="162"/>
      <c r="R650" s="165"/>
      <c r="T650" s="166"/>
      <c r="U650" s="162"/>
      <c r="V650" s="162"/>
      <c r="W650" s="162"/>
      <c r="X650" s="162"/>
      <c r="Y650" s="162"/>
      <c r="Z650" s="162"/>
      <c r="AA650" s="167"/>
      <c r="AT650" s="168" t="s">
        <v>185</v>
      </c>
      <c r="AU650" s="168" t="s">
        <v>93</v>
      </c>
      <c r="AV650" s="10" t="s">
        <v>93</v>
      </c>
      <c r="AW650" s="10" t="s">
        <v>32</v>
      </c>
      <c r="AX650" s="10" t="s">
        <v>74</v>
      </c>
      <c r="AY650" s="168" t="s">
        <v>173</v>
      </c>
    </row>
    <row r="651" spans="2:51" s="10" customFormat="1" ht="22.5" customHeight="1">
      <c r="B651" s="161"/>
      <c r="C651" s="162"/>
      <c r="D651" s="162"/>
      <c r="E651" s="163" t="s">
        <v>3</v>
      </c>
      <c r="F651" s="261" t="s">
        <v>800</v>
      </c>
      <c r="G651" s="260"/>
      <c r="H651" s="260"/>
      <c r="I651" s="260"/>
      <c r="J651" s="162"/>
      <c r="K651" s="164">
        <v>2.7</v>
      </c>
      <c r="L651" s="162"/>
      <c r="M651" s="162"/>
      <c r="N651" s="162"/>
      <c r="O651" s="162"/>
      <c r="P651" s="162"/>
      <c r="Q651" s="162"/>
      <c r="R651" s="165"/>
      <c r="T651" s="166"/>
      <c r="U651" s="162"/>
      <c r="V651" s="162"/>
      <c r="W651" s="162"/>
      <c r="X651" s="162"/>
      <c r="Y651" s="162"/>
      <c r="Z651" s="162"/>
      <c r="AA651" s="167"/>
      <c r="AT651" s="168" t="s">
        <v>185</v>
      </c>
      <c r="AU651" s="168" t="s">
        <v>93</v>
      </c>
      <c r="AV651" s="10" t="s">
        <v>93</v>
      </c>
      <c r="AW651" s="10" t="s">
        <v>32</v>
      </c>
      <c r="AX651" s="10" t="s">
        <v>74</v>
      </c>
      <c r="AY651" s="168" t="s">
        <v>173</v>
      </c>
    </row>
    <row r="652" spans="2:51" s="10" customFormat="1" ht="22.5" customHeight="1">
      <c r="B652" s="161"/>
      <c r="C652" s="162"/>
      <c r="D652" s="162"/>
      <c r="E652" s="163" t="s">
        <v>3</v>
      </c>
      <c r="F652" s="261" t="s">
        <v>801</v>
      </c>
      <c r="G652" s="260"/>
      <c r="H652" s="260"/>
      <c r="I652" s="260"/>
      <c r="J652" s="162"/>
      <c r="K652" s="164">
        <v>0.9</v>
      </c>
      <c r="L652" s="162"/>
      <c r="M652" s="162"/>
      <c r="N652" s="162"/>
      <c r="O652" s="162"/>
      <c r="P652" s="162"/>
      <c r="Q652" s="162"/>
      <c r="R652" s="165"/>
      <c r="T652" s="166"/>
      <c r="U652" s="162"/>
      <c r="V652" s="162"/>
      <c r="W652" s="162"/>
      <c r="X652" s="162"/>
      <c r="Y652" s="162"/>
      <c r="Z652" s="162"/>
      <c r="AA652" s="167"/>
      <c r="AT652" s="168" t="s">
        <v>185</v>
      </c>
      <c r="AU652" s="168" t="s">
        <v>93</v>
      </c>
      <c r="AV652" s="10" t="s">
        <v>93</v>
      </c>
      <c r="AW652" s="10" t="s">
        <v>32</v>
      </c>
      <c r="AX652" s="10" t="s">
        <v>74</v>
      </c>
      <c r="AY652" s="168" t="s">
        <v>173</v>
      </c>
    </row>
    <row r="653" spans="2:51" s="10" customFormat="1" ht="22.5" customHeight="1">
      <c r="B653" s="161"/>
      <c r="C653" s="162"/>
      <c r="D653" s="162"/>
      <c r="E653" s="163" t="s">
        <v>3</v>
      </c>
      <c r="F653" s="261" t="s">
        <v>802</v>
      </c>
      <c r="G653" s="260"/>
      <c r="H653" s="260"/>
      <c r="I653" s="260"/>
      <c r="J653" s="162"/>
      <c r="K653" s="164">
        <v>0.15</v>
      </c>
      <c r="L653" s="162"/>
      <c r="M653" s="162"/>
      <c r="N653" s="162"/>
      <c r="O653" s="162"/>
      <c r="P653" s="162"/>
      <c r="Q653" s="162"/>
      <c r="R653" s="165"/>
      <c r="T653" s="166"/>
      <c r="U653" s="162"/>
      <c r="V653" s="162"/>
      <c r="W653" s="162"/>
      <c r="X653" s="162"/>
      <c r="Y653" s="162"/>
      <c r="Z653" s="162"/>
      <c r="AA653" s="167"/>
      <c r="AT653" s="168" t="s">
        <v>185</v>
      </c>
      <c r="AU653" s="168" t="s">
        <v>93</v>
      </c>
      <c r="AV653" s="10" t="s">
        <v>93</v>
      </c>
      <c r="AW653" s="10" t="s">
        <v>32</v>
      </c>
      <c r="AX653" s="10" t="s">
        <v>74</v>
      </c>
      <c r="AY653" s="168" t="s">
        <v>173</v>
      </c>
    </row>
    <row r="654" spans="2:51" s="10" customFormat="1" ht="22.5" customHeight="1">
      <c r="B654" s="161"/>
      <c r="C654" s="162"/>
      <c r="D654" s="162"/>
      <c r="E654" s="163" t="s">
        <v>3</v>
      </c>
      <c r="F654" s="261" t="s">
        <v>803</v>
      </c>
      <c r="G654" s="260"/>
      <c r="H654" s="260"/>
      <c r="I654" s="260"/>
      <c r="J654" s="162"/>
      <c r="K654" s="164">
        <v>0.45</v>
      </c>
      <c r="L654" s="162"/>
      <c r="M654" s="162"/>
      <c r="N654" s="162"/>
      <c r="O654" s="162"/>
      <c r="P654" s="162"/>
      <c r="Q654" s="162"/>
      <c r="R654" s="165"/>
      <c r="T654" s="166"/>
      <c r="U654" s="162"/>
      <c r="V654" s="162"/>
      <c r="W654" s="162"/>
      <c r="X654" s="162"/>
      <c r="Y654" s="162"/>
      <c r="Z654" s="162"/>
      <c r="AA654" s="167"/>
      <c r="AT654" s="168" t="s">
        <v>185</v>
      </c>
      <c r="AU654" s="168" t="s">
        <v>93</v>
      </c>
      <c r="AV654" s="10" t="s">
        <v>93</v>
      </c>
      <c r="AW654" s="10" t="s">
        <v>32</v>
      </c>
      <c r="AX654" s="10" t="s">
        <v>74</v>
      </c>
      <c r="AY654" s="168" t="s">
        <v>173</v>
      </c>
    </row>
    <row r="655" spans="2:51" s="10" customFormat="1" ht="22.5" customHeight="1">
      <c r="B655" s="161"/>
      <c r="C655" s="162"/>
      <c r="D655" s="162"/>
      <c r="E655" s="163" t="s">
        <v>3</v>
      </c>
      <c r="F655" s="261" t="s">
        <v>804</v>
      </c>
      <c r="G655" s="260"/>
      <c r="H655" s="260"/>
      <c r="I655" s="260"/>
      <c r="J655" s="162"/>
      <c r="K655" s="164">
        <v>0.3</v>
      </c>
      <c r="L655" s="162"/>
      <c r="M655" s="162"/>
      <c r="N655" s="162"/>
      <c r="O655" s="162"/>
      <c r="P655" s="162"/>
      <c r="Q655" s="162"/>
      <c r="R655" s="165"/>
      <c r="T655" s="166"/>
      <c r="U655" s="162"/>
      <c r="V655" s="162"/>
      <c r="W655" s="162"/>
      <c r="X655" s="162"/>
      <c r="Y655" s="162"/>
      <c r="Z655" s="162"/>
      <c r="AA655" s="167"/>
      <c r="AT655" s="168" t="s">
        <v>185</v>
      </c>
      <c r="AU655" s="168" t="s">
        <v>93</v>
      </c>
      <c r="AV655" s="10" t="s">
        <v>93</v>
      </c>
      <c r="AW655" s="10" t="s">
        <v>32</v>
      </c>
      <c r="AX655" s="10" t="s">
        <v>74</v>
      </c>
      <c r="AY655" s="168" t="s">
        <v>173</v>
      </c>
    </row>
    <row r="656" spans="2:51" s="11" customFormat="1" ht="22.5" customHeight="1">
      <c r="B656" s="169"/>
      <c r="C656" s="170"/>
      <c r="D656" s="170"/>
      <c r="E656" s="171" t="s">
        <v>3</v>
      </c>
      <c r="F656" s="262" t="s">
        <v>187</v>
      </c>
      <c r="G656" s="263"/>
      <c r="H656" s="263"/>
      <c r="I656" s="263"/>
      <c r="J656" s="170"/>
      <c r="K656" s="172">
        <v>25.2</v>
      </c>
      <c r="L656" s="170"/>
      <c r="M656" s="170"/>
      <c r="N656" s="170"/>
      <c r="O656" s="170"/>
      <c r="P656" s="170"/>
      <c r="Q656" s="170"/>
      <c r="R656" s="173"/>
      <c r="T656" s="174"/>
      <c r="U656" s="170"/>
      <c r="V656" s="170"/>
      <c r="W656" s="170"/>
      <c r="X656" s="170"/>
      <c r="Y656" s="170"/>
      <c r="Z656" s="170"/>
      <c r="AA656" s="175"/>
      <c r="AT656" s="176" t="s">
        <v>185</v>
      </c>
      <c r="AU656" s="176" t="s">
        <v>93</v>
      </c>
      <c r="AV656" s="11" t="s">
        <v>178</v>
      </c>
      <c r="AW656" s="11" t="s">
        <v>32</v>
      </c>
      <c r="AX656" s="11" t="s">
        <v>81</v>
      </c>
      <c r="AY656" s="176" t="s">
        <v>173</v>
      </c>
    </row>
    <row r="657" spans="2:65" s="1" customFormat="1" ht="31.5" customHeight="1">
      <c r="B657" s="125"/>
      <c r="C657" s="154" t="s">
        <v>805</v>
      </c>
      <c r="D657" s="154" t="s">
        <v>174</v>
      </c>
      <c r="E657" s="155" t="s">
        <v>806</v>
      </c>
      <c r="F657" s="255" t="s">
        <v>807</v>
      </c>
      <c r="G657" s="256"/>
      <c r="H657" s="256"/>
      <c r="I657" s="256"/>
      <c r="J657" s="156" t="s">
        <v>182</v>
      </c>
      <c r="K657" s="157">
        <v>18.2</v>
      </c>
      <c r="L657" s="257">
        <v>0</v>
      </c>
      <c r="M657" s="256"/>
      <c r="N657" s="258">
        <f>ROUND(L657*K657,2)</f>
        <v>0</v>
      </c>
      <c r="O657" s="256"/>
      <c r="P657" s="256"/>
      <c r="Q657" s="256"/>
      <c r="R657" s="127"/>
      <c r="T657" s="158" t="s">
        <v>3</v>
      </c>
      <c r="U657" s="42" t="s">
        <v>39</v>
      </c>
      <c r="V657" s="34"/>
      <c r="W657" s="159">
        <f>V657*K657</f>
        <v>0</v>
      </c>
      <c r="X657" s="159">
        <v>0.00035</v>
      </c>
      <c r="Y657" s="159">
        <f>X657*K657</f>
        <v>0.00637</v>
      </c>
      <c r="Z657" s="159">
        <v>0</v>
      </c>
      <c r="AA657" s="160">
        <f>Z657*K657</f>
        <v>0</v>
      </c>
      <c r="AR657" s="16" t="s">
        <v>279</v>
      </c>
      <c r="AT657" s="16" t="s">
        <v>174</v>
      </c>
      <c r="AU657" s="16" t="s">
        <v>93</v>
      </c>
      <c r="AY657" s="16" t="s">
        <v>173</v>
      </c>
      <c r="BE657" s="100">
        <f>IF(U657="základní",N657,0)</f>
        <v>0</v>
      </c>
      <c r="BF657" s="100">
        <f>IF(U657="snížená",N657,0)</f>
        <v>0</v>
      </c>
      <c r="BG657" s="100">
        <f>IF(U657="zákl. přenesená",N657,0)</f>
        <v>0</v>
      </c>
      <c r="BH657" s="100">
        <f>IF(U657="sníž. přenesená",N657,0)</f>
        <v>0</v>
      </c>
      <c r="BI657" s="100">
        <f>IF(U657="nulová",N657,0)</f>
        <v>0</v>
      </c>
      <c r="BJ657" s="16" t="s">
        <v>81</v>
      </c>
      <c r="BK657" s="100">
        <f>ROUND(L657*K657,2)</f>
        <v>0</v>
      </c>
      <c r="BL657" s="16" t="s">
        <v>279</v>
      </c>
      <c r="BM657" s="16" t="s">
        <v>808</v>
      </c>
    </row>
    <row r="658" spans="2:51" s="10" customFormat="1" ht="22.5" customHeight="1">
      <c r="B658" s="161"/>
      <c r="C658" s="162"/>
      <c r="D658" s="162"/>
      <c r="E658" s="163" t="s">
        <v>3</v>
      </c>
      <c r="F658" s="259" t="s">
        <v>809</v>
      </c>
      <c r="G658" s="260"/>
      <c r="H658" s="260"/>
      <c r="I658" s="260"/>
      <c r="J658" s="162"/>
      <c r="K658" s="164">
        <v>2.2</v>
      </c>
      <c r="L658" s="162"/>
      <c r="M658" s="162"/>
      <c r="N658" s="162"/>
      <c r="O658" s="162"/>
      <c r="P658" s="162"/>
      <c r="Q658" s="162"/>
      <c r="R658" s="165"/>
      <c r="T658" s="166"/>
      <c r="U658" s="162"/>
      <c r="V658" s="162"/>
      <c r="W658" s="162"/>
      <c r="X658" s="162"/>
      <c r="Y658" s="162"/>
      <c r="Z658" s="162"/>
      <c r="AA658" s="167"/>
      <c r="AT658" s="168" t="s">
        <v>185</v>
      </c>
      <c r="AU658" s="168" t="s">
        <v>93</v>
      </c>
      <c r="AV658" s="10" t="s">
        <v>93</v>
      </c>
      <c r="AW658" s="10" t="s">
        <v>32</v>
      </c>
      <c r="AX658" s="10" t="s">
        <v>74</v>
      </c>
      <c r="AY658" s="168" t="s">
        <v>173</v>
      </c>
    </row>
    <row r="659" spans="2:51" s="10" customFormat="1" ht="22.5" customHeight="1">
      <c r="B659" s="161"/>
      <c r="C659" s="162"/>
      <c r="D659" s="162"/>
      <c r="E659" s="163" t="s">
        <v>3</v>
      </c>
      <c r="F659" s="261" t="s">
        <v>810</v>
      </c>
      <c r="G659" s="260"/>
      <c r="H659" s="260"/>
      <c r="I659" s="260"/>
      <c r="J659" s="162"/>
      <c r="K659" s="164">
        <v>8</v>
      </c>
      <c r="L659" s="162"/>
      <c r="M659" s="162"/>
      <c r="N659" s="162"/>
      <c r="O659" s="162"/>
      <c r="P659" s="162"/>
      <c r="Q659" s="162"/>
      <c r="R659" s="165"/>
      <c r="T659" s="166"/>
      <c r="U659" s="162"/>
      <c r="V659" s="162"/>
      <c r="W659" s="162"/>
      <c r="X659" s="162"/>
      <c r="Y659" s="162"/>
      <c r="Z659" s="162"/>
      <c r="AA659" s="167"/>
      <c r="AT659" s="168" t="s">
        <v>185</v>
      </c>
      <c r="AU659" s="168" t="s">
        <v>93</v>
      </c>
      <c r="AV659" s="10" t="s">
        <v>93</v>
      </c>
      <c r="AW659" s="10" t="s">
        <v>32</v>
      </c>
      <c r="AX659" s="10" t="s">
        <v>74</v>
      </c>
      <c r="AY659" s="168" t="s">
        <v>173</v>
      </c>
    </row>
    <row r="660" spans="2:51" s="10" customFormat="1" ht="22.5" customHeight="1">
      <c r="B660" s="161"/>
      <c r="C660" s="162"/>
      <c r="D660" s="162"/>
      <c r="E660" s="163" t="s">
        <v>3</v>
      </c>
      <c r="F660" s="261" t="s">
        <v>811</v>
      </c>
      <c r="G660" s="260"/>
      <c r="H660" s="260"/>
      <c r="I660" s="260"/>
      <c r="J660" s="162"/>
      <c r="K660" s="164">
        <v>4.9</v>
      </c>
      <c r="L660" s="162"/>
      <c r="M660" s="162"/>
      <c r="N660" s="162"/>
      <c r="O660" s="162"/>
      <c r="P660" s="162"/>
      <c r="Q660" s="162"/>
      <c r="R660" s="165"/>
      <c r="T660" s="166"/>
      <c r="U660" s="162"/>
      <c r="V660" s="162"/>
      <c r="W660" s="162"/>
      <c r="X660" s="162"/>
      <c r="Y660" s="162"/>
      <c r="Z660" s="162"/>
      <c r="AA660" s="167"/>
      <c r="AT660" s="168" t="s">
        <v>185</v>
      </c>
      <c r="AU660" s="168" t="s">
        <v>93</v>
      </c>
      <c r="AV660" s="10" t="s">
        <v>93</v>
      </c>
      <c r="AW660" s="10" t="s">
        <v>32</v>
      </c>
      <c r="AX660" s="10" t="s">
        <v>74</v>
      </c>
      <c r="AY660" s="168" t="s">
        <v>173</v>
      </c>
    </row>
    <row r="661" spans="2:51" s="10" customFormat="1" ht="22.5" customHeight="1">
      <c r="B661" s="161"/>
      <c r="C661" s="162"/>
      <c r="D661" s="162"/>
      <c r="E661" s="163" t="s">
        <v>3</v>
      </c>
      <c r="F661" s="261" t="s">
        <v>812</v>
      </c>
      <c r="G661" s="260"/>
      <c r="H661" s="260"/>
      <c r="I661" s="260"/>
      <c r="J661" s="162"/>
      <c r="K661" s="164">
        <v>1.5</v>
      </c>
      <c r="L661" s="162"/>
      <c r="M661" s="162"/>
      <c r="N661" s="162"/>
      <c r="O661" s="162"/>
      <c r="P661" s="162"/>
      <c r="Q661" s="162"/>
      <c r="R661" s="165"/>
      <c r="T661" s="166"/>
      <c r="U661" s="162"/>
      <c r="V661" s="162"/>
      <c r="W661" s="162"/>
      <c r="X661" s="162"/>
      <c r="Y661" s="162"/>
      <c r="Z661" s="162"/>
      <c r="AA661" s="167"/>
      <c r="AT661" s="168" t="s">
        <v>185</v>
      </c>
      <c r="AU661" s="168" t="s">
        <v>93</v>
      </c>
      <c r="AV661" s="10" t="s">
        <v>93</v>
      </c>
      <c r="AW661" s="10" t="s">
        <v>32</v>
      </c>
      <c r="AX661" s="10" t="s">
        <v>74</v>
      </c>
      <c r="AY661" s="168" t="s">
        <v>173</v>
      </c>
    </row>
    <row r="662" spans="2:51" s="10" customFormat="1" ht="22.5" customHeight="1">
      <c r="B662" s="161"/>
      <c r="C662" s="162"/>
      <c r="D662" s="162"/>
      <c r="E662" s="163" t="s">
        <v>3</v>
      </c>
      <c r="F662" s="261" t="s">
        <v>813</v>
      </c>
      <c r="G662" s="260"/>
      <c r="H662" s="260"/>
      <c r="I662" s="260"/>
      <c r="J662" s="162"/>
      <c r="K662" s="164">
        <v>1.1</v>
      </c>
      <c r="L662" s="162"/>
      <c r="M662" s="162"/>
      <c r="N662" s="162"/>
      <c r="O662" s="162"/>
      <c r="P662" s="162"/>
      <c r="Q662" s="162"/>
      <c r="R662" s="165"/>
      <c r="T662" s="166"/>
      <c r="U662" s="162"/>
      <c r="V662" s="162"/>
      <c r="W662" s="162"/>
      <c r="X662" s="162"/>
      <c r="Y662" s="162"/>
      <c r="Z662" s="162"/>
      <c r="AA662" s="167"/>
      <c r="AT662" s="168" t="s">
        <v>185</v>
      </c>
      <c r="AU662" s="168" t="s">
        <v>93</v>
      </c>
      <c r="AV662" s="10" t="s">
        <v>93</v>
      </c>
      <c r="AW662" s="10" t="s">
        <v>32</v>
      </c>
      <c r="AX662" s="10" t="s">
        <v>74</v>
      </c>
      <c r="AY662" s="168" t="s">
        <v>173</v>
      </c>
    </row>
    <row r="663" spans="2:51" s="10" customFormat="1" ht="22.5" customHeight="1">
      <c r="B663" s="161"/>
      <c r="C663" s="162"/>
      <c r="D663" s="162"/>
      <c r="E663" s="163" t="s">
        <v>3</v>
      </c>
      <c r="F663" s="261" t="s">
        <v>814</v>
      </c>
      <c r="G663" s="260"/>
      <c r="H663" s="260"/>
      <c r="I663" s="260"/>
      <c r="J663" s="162"/>
      <c r="K663" s="164">
        <v>0.5</v>
      </c>
      <c r="L663" s="162"/>
      <c r="M663" s="162"/>
      <c r="N663" s="162"/>
      <c r="O663" s="162"/>
      <c r="P663" s="162"/>
      <c r="Q663" s="162"/>
      <c r="R663" s="165"/>
      <c r="T663" s="166"/>
      <c r="U663" s="162"/>
      <c r="V663" s="162"/>
      <c r="W663" s="162"/>
      <c r="X663" s="162"/>
      <c r="Y663" s="162"/>
      <c r="Z663" s="162"/>
      <c r="AA663" s="167"/>
      <c r="AT663" s="168" t="s">
        <v>185</v>
      </c>
      <c r="AU663" s="168" t="s">
        <v>93</v>
      </c>
      <c r="AV663" s="10" t="s">
        <v>93</v>
      </c>
      <c r="AW663" s="10" t="s">
        <v>32</v>
      </c>
      <c r="AX663" s="10" t="s">
        <v>74</v>
      </c>
      <c r="AY663" s="168" t="s">
        <v>173</v>
      </c>
    </row>
    <row r="664" spans="2:51" s="11" customFormat="1" ht="22.5" customHeight="1">
      <c r="B664" s="169"/>
      <c r="C664" s="170"/>
      <c r="D664" s="170"/>
      <c r="E664" s="171" t="s">
        <v>3</v>
      </c>
      <c r="F664" s="262" t="s">
        <v>187</v>
      </c>
      <c r="G664" s="263"/>
      <c r="H664" s="263"/>
      <c r="I664" s="263"/>
      <c r="J664" s="170"/>
      <c r="K664" s="172">
        <v>18.2</v>
      </c>
      <c r="L664" s="170"/>
      <c r="M664" s="170"/>
      <c r="N664" s="170"/>
      <c r="O664" s="170"/>
      <c r="P664" s="170"/>
      <c r="Q664" s="170"/>
      <c r="R664" s="173"/>
      <c r="T664" s="174"/>
      <c r="U664" s="170"/>
      <c r="V664" s="170"/>
      <c r="W664" s="170"/>
      <c r="X664" s="170"/>
      <c r="Y664" s="170"/>
      <c r="Z664" s="170"/>
      <c r="AA664" s="175"/>
      <c r="AT664" s="176" t="s">
        <v>185</v>
      </c>
      <c r="AU664" s="176" t="s">
        <v>93</v>
      </c>
      <c r="AV664" s="11" t="s">
        <v>178</v>
      </c>
      <c r="AW664" s="11" t="s">
        <v>32</v>
      </c>
      <c r="AX664" s="11" t="s">
        <v>81</v>
      </c>
      <c r="AY664" s="176" t="s">
        <v>173</v>
      </c>
    </row>
    <row r="665" spans="2:65" s="1" customFormat="1" ht="31.5" customHeight="1">
      <c r="B665" s="125"/>
      <c r="C665" s="154" t="s">
        <v>815</v>
      </c>
      <c r="D665" s="154" t="s">
        <v>174</v>
      </c>
      <c r="E665" s="155" t="s">
        <v>816</v>
      </c>
      <c r="F665" s="255" t="s">
        <v>817</v>
      </c>
      <c r="G665" s="256"/>
      <c r="H665" s="256"/>
      <c r="I665" s="256"/>
      <c r="J665" s="156" t="s">
        <v>182</v>
      </c>
      <c r="K665" s="157">
        <v>38.5</v>
      </c>
      <c r="L665" s="257">
        <v>0</v>
      </c>
      <c r="M665" s="256"/>
      <c r="N665" s="258">
        <f>ROUND(L665*K665,2)</f>
        <v>0</v>
      </c>
      <c r="O665" s="256"/>
      <c r="P665" s="256"/>
      <c r="Q665" s="256"/>
      <c r="R665" s="127"/>
      <c r="T665" s="158" t="s">
        <v>3</v>
      </c>
      <c r="U665" s="42" t="s">
        <v>39</v>
      </c>
      <c r="V665" s="34"/>
      <c r="W665" s="159">
        <f>V665*K665</f>
        <v>0</v>
      </c>
      <c r="X665" s="159">
        <v>0.00057</v>
      </c>
      <c r="Y665" s="159">
        <f>X665*K665</f>
        <v>0.021945</v>
      </c>
      <c r="Z665" s="159">
        <v>0</v>
      </c>
      <c r="AA665" s="160">
        <f>Z665*K665</f>
        <v>0</v>
      </c>
      <c r="AR665" s="16" t="s">
        <v>279</v>
      </c>
      <c r="AT665" s="16" t="s">
        <v>174</v>
      </c>
      <c r="AU665" s="16" t="s">
        <v>93</v>
      </c>
      <c r="AY665" s="16" t="s">
        <v>173</v>
      </c>
      <c r="BE665" s="100">
        <f>IF(U665="základní",N665,0)</f>
        <v>0</v>
      </c>
      <c r="BF665" s="100">
        <f>IF(U665="snížená",N665,0)</f>
        <v>0</v>
      </c>
      <c r="BG665" s="100">
        <f>IF(U665="zákl. přenesená",N665,0)</f>
        <v>0</v>
      </c>
      <c r="BH665" s="100">
        <f>IF(U665="sníž. přenesená",N665,0)</f>
        <v>0</v>
      </c>
      <c r="BI665" s="100">
        <f>IF(U665="nulová",N665,0)</f>
        <v>0</v>
      </c>
      <c r="BJ665" s="16" t="s">
        <v>81</v>
      </c>
      <c r="BK665" s="100">
        <f>ROUND(L665*K665,2)</f>
        <v>0</v>
      </c>
      <c r="BL665" s="16" t="s">
        <v>279</v>
      </c>
      <c r="BM665" s="16" t="s">
        <v>818</v>
      </c>
    </row>
    <row r="666" spans="2:51" s="10" customFormat="1" ht="22.5" customHeight="1">
      <c r="B666" s="161"/>
      <c r="C666" s="162"/>
      <c r="D666" s="162"/>
      <c r="E666" s="163" t="s">
        <v>3</v>
      </c>
      <c r="F666" s="259" t="s">
        <v>819</v>
      </c>
      <c r="G666" s="260"/>
      <c r="H666" s="260"/>
      <c r="I666" s="260"/>
      <c r="J666" s="162"/>
      <c r="K666" s="164">
        <v>2.5</v>
      </c>
      <c r="L666" s="162"/>
      <c r="M666" s="162"/>
      <c r="N666" s="162"/>
      <c r="O666" s="162"/>
      <c r="P666" s="162"/>
      <c r="Q666" s="162"/>
      <c r="R666" s="165"/>
      <c r="T666" s="166"/>
      <c r="U666" s="162"/>
      <c r="V666" s="162"/>
      <c r="W666" s="162"/>
      <c r="X666" s="162"/>
      <c r="Y666" s="162"/>
      <c r="Z666" s="162"/>
      <c r="AA666" s="167"/>
      <c r="AT666" s="168" t="s">
        <v>185</v>
      </c>
      <c r="AU666" s="168" t="s">
        <v>93</v>
      </c>
      <c r="AV666" s="10" t="s">
        <v>93</v>
      </c>
      <c r="AW666" s="10" t="s">
        <v>32</v>
      </c>
      <c r="AX666" s="10" t="s">
        <v>74</v>
      </c>
      <c r="AY666" s="168" t="s">
        <v>173</v>
      </c>
    </row>
    <row r="667" spans="2:51" s="10" customFormat="1" ht="22.5" customHeight="1">
      <c r="B667" s="161"/>
      <c r="C667" s="162"/>
      <c r="D667" s="162"/>
      <c r="E667" s="163" t="s">
        <v>3</v>
      </c>
      <c r="F667" s="261" t="s">
        <v>820</v>
      </c>
      <c r="G667" s="260"/>
      <c r="H667" s="260"/>
      <c r="I667" s="260"/>
      <c r="J667" s="162"/>
      <c r="K667" s="164">
        <v>5.5</v>
      </c>
      <c r="L667" s="162"/>
      <c r="M667" s="162"/>
      <c r="N667" s="162"/>
      <c r="O667" s="162"/>
      <c r="P667" s="162"/>
      <c r="Q667" s="162"/>
      <c r="R667" s="165"/>
      <c r="T667" s="166"/>
      <c r="U667" s="162"/>
      <c r="V667" s="162"/>
      <c r="W667" s="162"/>
      <c r="X667" s="162"/>
      <c r="Y667" s="162"/>
      <c r="Z667" s="162"/>
      <c r="AA667" s="167"/>
      <c r="AT667" s="168" t="s">
        <v>185</v>
      </c>
      <c r="AU667" s="168" t="s">
        <v>93</v>
      </c>
      <c r="AV667" s="10" t="s">
        <v>93</v>
      </c>
      <c r="AW667" s="10" t="s">
        <v>32</v>
      </c>
      <c r="AX667" s="10" t="s">
        <v>74</v>
      </c>
      <c r="AY667" s="168" t="s">
        <v>173</v>
      </c>
    </row>
    <row r="668" spans="2:51" s="10" customFormat="1" ht="22.5" customHeight="1">
      <c r="B668" s="161"/>
      <c r="C668" s="162"/>
      <c r="D668" s="162"/>
      <c r="E668" s="163" t="s">
        <v>3</v>
      </c>
      <c r="F668" s="261" t="s">
        <v>821</v>
      </c>
      <c r="G668" s="260"/>
      <c r="H668" s="260"/>
      <c r="I668" s="260"/>
      <c r="J668" s="162"/>
      <c r="K668" s="164">
        <v>28</v>
      </c>
      <c r="L668" s="162"/>
      <c r="M668" s="162"/>
      <c r="N668" s="162"/>
      <c r="O668" s="162"/>
      <c r="P668" s="162"/>
      <c r="Q668" s="162"/>
      <c r="R668" s="165"/>
      <c r="T668" s="166"/>
      <c r="U668" s="162"/>
      <c r="V668" s="162"/>
      <c r="W668" s="162"/>
      <c r="X668" s="162"/>
      <c r="Y668" s="162"/>
      <c r="Z668" s="162"/>
      <c r="AA668" s="167"/>
      <c r="AT668" s="168" t="s">
        <v>185</v>
      </c>
      <c r="AU668" s="168" t="s">
        <v>93</v>
      </c>
      <c r="AV668" s="10" t="s">
        <v>93</v>
      </c>
      <c r="AW668" s="10" t="s">
        <v>32</v>
      </c>
      <c r="AX668" s="10" t="s">
        <v>74</v>
      </c>
      <c r="AY668" s="168" t="s">
        <v>173</v>
      </c>
    </row>
    <row r="669" spans="2:51" s="10" customFormat="1" ht="22.5" customHeight="1">
      <c r="B669" s="161"/>
      <c r="C669" s="162"/>
      <c r="D669" s="162"/>
      <c r="E669" s="163" t="s">
        <v>3</v>
      </c>
      <c r="F669" s="261" t="s">
        <v>822</v>
      </c>
      <c r="G669" s="260"/>
      <c r="H669" s="260"/>
      <c r="I669" s="260"/>
      <c r="J669" s="162"/>
      <c r="K669" s="164">
        <v>2.5</v>
      </c>
      <c r="L669" s="162"/>
      <c r="M669" s="162"/>
      <c r="N669" s="162"/>
      <c r="O669" s="162"/>
      <c r="P669" s="162"/>
      <c r="Q669" s="162"/>
      <c r="R669" s="165"/>
      <c r="T669" s="166"/>
      <c r="U669" s="162"/>
      <c r="V669" s="162"/>
      <c r="W669" s="162"/>
      <c r="X669" s="162"/>
      <c r="Y669" s="162"/>
      <c r="Z669" s="162"/>
      <c r="AA669" s="167"/>
      <c r="AT669" s="168" t="s">
        <v>185</v>
      </c>
      <c r="AU669" s="168" t="s">
        <v>93</v>
      </c>
      <c r="AV669" s="10" t="s">
        <v>93</v>
      </c>
      <c r="AW669" s="10" t="s">
        <v>32</v>
      </c>
      <c r="AX669" s="10" t="s">
        <v>74</v>
      </c>
      <c r="AY669" s="168" t="s">
        <v>173</v>
      </c>
    </row>
    <row r="670" spans="2:51" s="11" customFormat="1" ht="22.5" customHeight="1">
      <c r="B670" s="169"/>
      <c r="C670" s="170"/>
      <c r="D670" s="170"/>
      <c r="E670" s="171" t="s">
        <v>3</v>
      </c>
      <c r="F670" s="262" t="s">
        <v>187</v>
      </c>
      <c r="G670" s="263"/>
      <c r="H670" s="263"/>
      <c r="I670" s="263"/>
      <c r="J670" s="170"/>
      <c r="K670" s="172">
        <v>38.5</v>
      </c>
      <c r="L670" s="170"/>
      <c r="M670" s="170"/>
      <c r="N670" s="170"/>
      <c r="O670" s="170"/>
      <c r="P670" s="170"/>
      <c r="Q670" s="170"/>
      <c r="R670" s="173"/>
      <c r="T670" s="174"/>
      <c r="U670" s="170"/>
      <c r="V670" s="170"/>
      <c r="W670" s="170"/>
      <c r="X670" s="170"/>
      <c r="Y670" s="170"/>
      <c r="Z670" s="170"/>
      <c r="AA670" s="175"/>
      <c r="AT670" s="176" t="s">
        <v>185</v>
      </c>
      <c r="AU670" s="176" t="s">
        <v>93</v>
      </c>
      <c r="AV670" s="11" t="s">
        <v>178</v>
      </c>
      <c r="AW670" s="11" t="s">
        <v>32</v>
      </c>
      <c r="AX670" s="11" t="s">
        <v>81</v>
      </c>
      <c r="AY670" s="176" t="s">
        <v>173</v>
      </c>
    </row>
    <row r="671" spans="2:65" s="1" customFormat="1" ht="31.5" customHeight="1">
      <c r="B671" s="125"/>
      <c r="C671" s="154" t="s">
        <v>823</v>
      </c>
      <c r="D671" s="154" t="s">
        <v>174</v>
      </c>
      <c r="E671" s="155" t="s">
        <v>824</v>
      </c>
      <c r="F671" s="255" t="s">
        <v>825</v>
      </c>
      <c r="G671" s="256"/>
      <c r="H671" s="256"/>
      <c r="I671" s="256"/>
      <c r="J671" s="156" t="s">
        <v>182</v>
      </c>
      <c r="K671" s="157">
        <v>40.6</v>
      </c>
      <c r="L671" s="257">
        <v>0</v>
      </c>
      <c r="M671" s="256"/>
      <c r="N671" s="258">
        <f>ROUND(L671*K671,2)</f>
        <v>0</v>
      </c>
      <c r="O671" s="256"/>
      <c r="P671" s="256"/>
      <c r="Q671" s="256"/>
      <c r="R671" s="127"/>
      <c r="T671" s="158" t="s">
        <v>3</v>
      </c>
      <c r="U671" s="42" t="s">
        <v>39</v>
      </c>
      <c r="V671" s="34"/>
      <c r="W671" s="159">
        <f>V671*K671</f>
        <v>0</v>
      </c>
      <c r="X671" s="159">
        <v>0</v>
      </c>
      <c r="Y671" s="159">
        <f>X671*K671</f>
        <v>0</v>
      </c>
      <c r="Z671" s="159">
        <v>0</v>
      </c>
      <c r="AA671" s="160">
        <f>Z671*K671</f>
        <v>0</v>
      </c>
      <c r="AR671" s="16" t="s">
        <v>279</v>
      </c>
      <c r="AT671" s="16" t="s">
        <v>174</v>
      </c>
      <c r="AU671" s="16" t="s">
        <v>93</v>
      </c>
      <c r="AY671" s="16" t="s">
        <v>173</v>
      </c>
      <c r="BE671" s="100">
        <f>IF(U671="základní",N671,0)</f>
        <v>0</v>
      </c>
      <c r="BF671" s="100">
        <f>IF(U671="snížená",N671,0)</f>
        <v>0</v>
      </c>
      <c r="BG671" s="100">
        <f>IF(U671="zákl. přenesená",N671,0)</f>
        <v>0</v>
      </c>
      <c r="BH671" s="100">
        <f>IF(U671="sníž. přenesená",N671,0)</f>
        <v>0</v>
      </c>
      <c r="BI671" s="100">
        <f>IF(U671="nulová",N671,0)</f>
        <v>0</v>
      </c>
      <c r="BJ671" s="16" t="s">
        <v>81</v>
      </c>
      <c r="BK671" s="100">
        <f>ROUND(L671*K671,2)</f>
        <v>0</v>
      </c>
      <c r="BL671" s="16" t="s">
        <v>279</v>
      </c>
      <c r="BM671" s="16" t="s">
        <v>826</v>
      </c>
    </row>
    <row r="672" spans="2:51" s="10" customFormat="1" ht="22.5" customHeight="1">
      <c r="B672" s="161"/>
      <c r="C672" s="162"/>
      <c r="D672" s="162"/>
      <c r="E672" s="163" t="s">
        <v>3</v>
      </c>
      <c r="F672" s="259" t="s">
        <v>827</v>
      </c>
      <c r="G672" s="260"/>
      <c r="H672" s="260"/>
      <c r="I672" s="260"/>
      <c r="J672" s="162"/>
      <c r="K672" s="164">
        <v>5.5</v>
      </c>
      <c r="L672" s="162"/>
      <c r="M672" s="162"/>
      <c r="N672" s="162"/>
      <c r="O672" s="162"/>
      <c r="P672" s="162"/>
      <c r="Q672" s="162"/>
      <c r="R672" s="165"/>
      <c r="T672" s="166"/>
      <c r="U672" s="162"/>
      <c r="V672" s="162"/>
      <c r="W672" s="162"/>
      <c r="X672" s="162"/>
      <c r="Y672" s="162"/>
      <c r="Z672" s="162"/>
      <c r="AA672" s="167"/>
      <c r="AT672" s="168" t="s">
        <v>185</v>
      </c>
      <c r="AU672" s="168" t="s">
        <v>93</v>
      </c>
      <c r="AV672" s="10" t="s">
        <v>93</v>
      </c>
      <c r="AW672" s="10" t="s">
        <v>32</v>
      </c>
      <c r="AX672" s="10" t="s">
        <v>74</v>
      </c>
      <c r="AY672" s="168" t="s">
        <v>173</v>
      </c>
    </row>
    <row r="673" spans="2:51" s="10" customFormat="1" ht="22.5" customHeight="1">
      <c r="B673" s="161"/>
      <c r="C673" s="162"/>
      <c r="D673" s="162"/>
      <c r="E673" s="163" t="s">
        <v>3</v>
      </c>
      <c r="F673" s="261" t="s">
        <v>828</v>
      </c>
      <c r="G673" s="260"/>
      <c r="H673" s="260"/>
      <c r="I673" s="260"/>
      <c r="J673" s="162"/>
      <c r="K673" s="164">
        <v>2.5</v>
      </c>
      <c r="L673" s="162"/>
      <c r="M673" s="162"/>
      <c r="N673" s="162"/>
      <c r="O673" s="162"/>
      <c r="P673" s="162"/>
      <c r="Q673" s="162"/>
      <c r="R673" s="165"/>
      <c r="T673" s="166"/>
      <c r="U673" s="162"/>
      <c r="V673" s="162"/>
      <c r="W673" s="162"/>
      <c r="X673" s="162"/>
      <c r="Y673" s="162"/>
      <c r="Z673" s="162"/>
      <c r="AA673" s="167"/>
      <c r="AT673" s="168" t="s">
        <v>185</v>
      </c>
      <c r="AU673" s="168" t="s">
        <v>93</v>
      </c>
      <c r="AV673" s="10" t="s">
        <v>93</v>
      </c>
      <c r="AW673" s="10" t="s">
        <v>32</v>
      </c>
      <c r="AX673" s="10" t="s">
        <v>74</v>
      </c>
      <c r="AY673" s="168" t="s">
        <v>173</v>
      </c>
    </row>
    <row r="674" spans="2:51" s="10" customFormat="1" ht="22.5" customHeight="1">
      <c r="B674" s="161"/>
      <c r="C674" s="162"/>
      <c r="D674" s="162"/>
      <c r="E674" s="163" t="s">
        <v>3</v>
      </c>
      <c r="F674" s="261" t="s">
        <v>829</v>
      </c>
      <c r="G674" s="260"/>
      <c r="H674" s="260"/>
      <c r="I674" s="260"/>
      <c r="J674" s="162"/>
      <c r="K674" s="164">
        <v>5.4</v>
      </c>
      <c r="L674" s="162"/>
      <c r="M674" s="162"/>
      <c r="N674" s="162"/>
      <c r="O674" s="162"/>
      <c r="P674" s="162"/>
      <c r="Q674" s="162"/>
      <c r="R674" s="165"/>
      <c r="T674" s="166"/>
      <c r="U674" s="162"/>
      <c r="V674" s="162"/>
      <c r="W674" s="162"/>
      <c r="X674" s="162"/>
      <c r="Y674" s="162"/>
      <c r="Z674" s="162"/>
      <c r="AA674" s="167"/>
      <c r="AT674" s="168" t="s">
        <v>185</v>
      </c>
      <c r="AU674" s="168" t="s">
        <v>93</v>
      </c>
      <c r="AV674" s="10" t="s">
        <v>93</v>
      </c>
      <c r="AW674" s="10" t="s">
        <v>32</v>
      </c>
      <c r="AX674" s="10" t="s">
        <v>74</v>
      </c>
      <c r="AY674" s="168" t="s">
        <v>173</v>
      </c>
    </row>
    <row r="675" spans="2:51" s="10" customFormat="1" ht="22.5" customHeight="1">
      <c r="B675" s="161"/>
      <c r="C675" s="162"/>
      <c r="D675" s="162"/>
      <c r="E675" s="163" t="s">
        <v>3</v>
      </c>
      <c r="F675" s="261" t="s">
        <v>830</v>
      </c>
      <c r="G675" s="260"/>
      <c r="H675" s="260"/>
      <c r="I675" s="260"/>
      <c r="J675" s="162"/>
      <c r="K675" s="164">
        <v>20</v>
      </c>
      <c r="L675" s="162"/>
      <c r="M675" s="162"/>
      <c r="N675" s="162"/>
      <c r="O675" s="162"/>
      <c r="P675" s="162"/>
      <c r="Q675" s="162"/>
      <c r="R675" s="165"/>
      <c r="T675" s="166"/>
      <c r="U675" s="162"/>
      <c r="V675" s="162"/>
      <c r="W675" s="162"/>
      <c r="X675" s="162"/>
      <c r="Y675" s="162"/>
      <c r="Z675" s="162"/>
      <c r="AA675" s="167"/>
      <c r="AT675" s="168" t="s">
        <v>185</v>
      </c>
      <c r="AU675" s="168" t="s">
        <v>93</v>
      </c>
      <c r="AV675" s="10" t="s">
        <v>93</v>
      </c>
      <c r="AW675" s="10" t="s">
        <v>32</v>
      </c>
      <c r="AX675" s="10" t="s">
        <v>74</v>
      </c>
      <c r="AY675" s="168" t="s">
        <v>173</v>
      </c>
    </row>
    <row r="676" spans="2:51" s="10" customFormat="1" ht="22.5" customHeight="1">
      <c r="B676" s="161"/>
      <c r="C676" s="162"/>
      <c r="D676" s="162"/>
      <c r="E676" s="163" t="s">
        <v>3</v>
      </c>
      <c r="F676" s="261" t="s">
        <v>831</v>
      </c>
      <c r="G676" s="260"/>
      <c r="H676" s="260"/>
      <c r="I676" s="260"/>
      <c r="J676" s="162"/>
      <c r="K676" s="164">
        <v>7.2</v>
      </c>
      <c r="L676" s="162"/>
      <c r="M676" s="162"/>
      <c r="N676" s="162"/>
      <c r="O676" s="162"/>
      <c r="P676" s="162"/>
      <c r="Q676" s="162"/>
      <c r="R676" s="165"/>
      <c r="T676" s="166"/>
      <c r="U676" s="162"/>
      <c r="V676" s="162"/>
      <c r="W676" s="162"/>
      <c r="X676" s="162"/>
      <c r="Y676" s="162"/>
      <c r="Z676" s="162"/>
      <c r="AA676" s="167"/>
      <c r="AT676" s="168" t="s">
        <v>185</v>
      </c>
      <c r="AU676" s="168" t="s">
        <v>93</v>
      </c>
      <c r="AV676" s="10" t="s">
        <v>93</v>
      </c>
      <c r="AW676" s="10" t="s">
        <v>32</v>
      </c>
      <c r="AX676" s="10" t="s">
        <v>74</v>
      </c>
      <c r="AY676" s="168" t="s">
        <v>173</v>
      </c>
    </row>
    <row r="677" spans="2:51" s="11" customFormat="1" ht="22.5" customHeight="1">
      <c r="B677" s="169"/>
      <c r="C677" s="170"/>
      <c r="D677" s="170"/>
      <c r="E677" s="171" t="s">
        <v>3</v>
      </c>
      <c r="F677" s="262" t="s">
        <v>187</v>
      </c>
      <c r="G677" s="263"/>
      <c r="H677" s="263"/>
      <c r="I677" s="263"/>
      <c r="J677" s="170"/>
      <c r="K677" s="172">
        <v>40.6</v>
      </c>
      <c r="L677" s="170"/>
      <c r="M677" s="170"/>
      <c r="N677" s="170"/>
      <c r="O677" s="170"/>
      <c r="P677" s="170"/>
      <c r="Q677" s="170"/>
      <c r="R677" s="173"/>
      <c r="T677" s="174"/>
      <c r="U677" s="170"/>
      <c r="V677" s="170"/>
      <c r="W677" s="170"/>
      <c r="X677" s="170"/>
      <c r="Y677" s="170"/>
      <c r="Z677" s="170"/>
      <c r="AA677" s="175"/>
      <c r="AT677" s="176" t="s">
        <v>185</v>
      </c>
      <c r="AU677" s="176" t="s">
        <v>93</v>
      </c>
      <c r="AV677" s="11" t="s">
        <v>178</v>
      </c>
      <c r="AW677" s="11" t="s">
        <v>32</v>
      </c>
      <c r="AX677" s="11" t="s">
        <v>81</v>
      </c>
      <c r="AY677" s="176" t="s">
        <v>173</v>
      </c>
    </row>
    <row r="678" spans="2:65" s="1" customFormat="1" ht="31.5" customHeight="1">
      <c r="B678" s="125"/>
      <c r="C678" s="154" t="s">
        <v>832</v>
      </c>
      <c r="D678" s="154" t="s">
        <v>174</v>
      </c>
      <c r="E678" s="155" t="s">
        <v>824</v>
      </c>
      <c r="F678" s="255" t="s">
        <v>825</v>
      </c>
      <c r="G678" s="256"/>
      <c r="H678" s="256"/>
      <c r="I678" s="256"/>
      <c r="J678" s="156" t="s">
        <v>182</v>
      </c>
      <c r="K678" s="157">
        <v>3.75</v>
      </c>
      <c r="L678" s="257">
        <v>0</v>
      </c>
      <c r="M678" s="256"/>
      <c r="N678" s="258">
        <f>ROUND(L678*K678,2)</f>
        <v>0</v>
      </c>
      <c r="O678" s="256"/>
      <c r="P678" s="256"/>
      <c r="Q678" s="256"/>
      <c r="R678" s="127"/>
      <c r="T678" s="158" t="s">
        <v>3</v>
      </c>
      <c r="U678" s="42" t="s">
        <v>39</v>
      </c>
      <c r="V678" s="34"/>
      <c r="W678" s="159">
        <f>V678*K678</f>
        <v>0</v>
      </c>
      <c r="X678" s="159">
        <v>0</v>
      </c>
      <c r="Y678" s="159">
        <f>X678*K678</f>
        <v>0</v>
      </c>
      <c r="Z678" s="159">
        <v>0</v>
      </c>
      <c r="AA678" s="160">
        <f>Z678*K678</f>
        <v>0</v>
      </c>
      <c r="AR678" s="16" t="s">
        <v>279</v>
      </c>
      <c r="AT678" s="16" t="s">
        <v>174</v>
      </c>
      <c r="AU678" s="16" t="s">
        <v>93</v>
      </c>
      <c r="AY678" s="16" t="s">
        <v>173</v>
      </c>
      <c r="BE678" s="100">
        <f>IF(U678="základní",N678,0)</f>
        <v>0</v>
      </c>
      <c r="BF678" s="100">
        <f>IF(U678="snížená",N678,0)</f>
        <v>0</v>
      </c>
      <c r="BG678" s="100">
        <f>IF(U678="zákl. přenesená",N678,0)</f>
        <v>0</v>
      </c>
      <c r="BH678" s="100">
        <f>IF(U678="sníž. přenesená",N678,0)</f>
        <v>0</v>
      </c>
      <c r="BI678" s="100">
        <f>IF(U678="nulová",N678,0)</f>
        <v>0</v>
      </c>
      <c r="BJ678" s="16" t="s">
        <v>81</v>
      </c>
      <c r="BK678" s="100">
        <f>ROUND(L678*K678,2)</f>
        <v>0</v>
      </c>
      <c r="BL678" s="16" t="s">
        <v>279</v>
      </c>
      <c r="BM678" s="16" t="s">
        <v>833</v>
      </c>
    </row>
    <row r="679" spans="2:51" s="10" customFormat="1" ht="22.5" customHeight="1">
      <c r="B679" s="161"/>
      <c r="C679" s="162"/>
      <c r="D679" s="162"/>
      <c r="E679" s="163" t="s">
        <v>3</v>
      </c>
      <c r="F679" s="259" t="s">
        <v>834</v>
      </c>
      <c r="G679" s="260"/>
      <c r="H679" s="260"/>
      <c r="I679" s="260"/>
      <c r="J679" s="162"/>
      <c r="K679" s="164">
        <v>3</v>
      </c>
      <c r="L679" s="162"/>
      <c r="M679" s="162"/>
      <c r="N679" s="162"/>
      <c r="O679" s="162"/>
      <c r="P679" s="162"/>
      <c r="Q679" s="162"/>
      <c r="R679" s="165"/>
      <c r="T679" s="166"/>
      <c r="U679" s="162"/>
      <c r="V679" s="162"/>
      <c r="W679" s="162"/>
      <c r="X679" s="162"/>
      <c r="Y679" s="162"/>
      <c r="Z679" s="162"/>
      <c r="AA679" s="167"/>
      <c r="AT679" s="168" t="s">
        <v>185</v>
      </c>
      <c r="AU679" s="168" t="s">
        <v>93</v>
      </c>
      <c r="AV679" s="10" t="s">
        <v>93</v>
      </c>
      <c r="AW679" s="10" t="s">
        <v>32</v>
      </c>
      <c r="AX679" s="10" t="s">
        <v>74</v>
      </c>
      <c r="AY679" s="168" t="s">
        <v>173</v>
      </c>
    </row>
    <row r="680" spans="2:51" s="10" customFormat="1" ht="22.5" customHeight="1">
      <c r="B680" s="161"/>
      <c r="C680" s="162"/>
      <c r="D680" s="162"/>
      <c r="E680" s="163" t="s">
        <v>3</v>
      </c>
      <c r="F680" s="261" t="s">
        <v>835</v>
      </c>
      <c r="G680" s="260"/>
      <c r="H680" s="260"/>
      <c r="I680" s="260"/>
      <c r="J680" s="162"/>
      <c r="K680" s="164">
        <v>0.25</v>
      </c>
      <c r="L680" s="162"/>
      <c r="M680" s="162"/>
      <c r="N680" s="162"/>
      <c r="O680" s="162"/>
      <c r="P680" s="162"/>
      <c r="Q680" s="162"/>
      <c r="R680" s="165"/>
      <c r="T680" s="166"/>
      <c r="U680" s="162"/>
      <c r="V680" s="162"/>
      <c r="W680" s="162"/>
      <c r="X680" s="162"/>
      <c r="Y680" s="162"/>
      <c r="Z680" s="162"/>
      <c r="AA680" s="167"/>
      <c r="AT680" s="168" t="s">
        <v>185</v>
      </c>
      <c r="AU680" s="168" t="s">
        <v>93</v>
      </c>
      <c r="AV680" s="10" t="s">
        <v>93</v>
      </c>
      <c r="AW680" s="10" t="s">
        <v>32</v>
      </c>
      <c r="AX680" s="10" t="s">
        <v>74</v>
      </c>
      <c r="AY680" s="168" t="s">
        <v>173</v>
      </c>
    </row>
    <row r="681" spans="2:51" s="10" customFormat="1" ht="22.5" customHeight="1">
      <c r="B681" s="161"/>
      <c r="C681" s="162"/>
      <c r="D681" s="162"/>
      <c r="E681" s="163" t="s">
        <v>3</v>
      </c>
      <c r="F681" s="261" t="s">
        <v>836</v>
      </c>
      <c r="G681" s="260"/>
      <c r="H681" s="260"/>
      <c r="I681" s="260"/>
      <c r="J681" s="162"/>
      <c r="K681" s="164">
        <v>0.5</v>
      </c>
      <c r="L681" s="162"/>
      <c r="M681" s="162"/>
      <c r="N681" s="162"/>
      <c r="O681" s="162"/>
      <c r="P681" s="162"/>
      <c r="Q681" s="162"/>
      <c r="R681" s="165"/>
      <c r="T681" s="166"/>
      <c r="U681" s="162"/>
      <c r="V681" s="162"/>
      <c r="W681" s="162"/>
      <c r="X681" s="162"/>
      <c r="Y681" s="162"/>
      <c r="Z681" s="162"/>
      <c r="AA681" s="167"/>
      <c r="AT681" s="168" t="s">
        <v>185</v>
      </c>
      <c r="AU681" s="168" t="s">
        <v>93</v>
      </c>
      <c r="AV681" s="10" t="s">
        <v>93</v>
      </c>
      <c r="AW681" s="10" t="s">
        <v>32</v>
      </c>
      <c r="AX681" s="10" t="s">
        <v>74</v>
      </c>
      <c r="AY681" s="168" t="s">
        <v>173</v>
      </c>
    </row>
    <row r="682" spans="2:51" s="11" customFormat="1" ht="22.5" customHeight="1">
      <c r="B682" s="169"/>
      <c r="C682" s="170"/>
      <c r="D682" s="170"/>
      <c r="E682" s="171" t="s">
        <v>3</v>
      </c>
      <c r="F682" s="262" t="s">
        <v>187</v>
      </c>
      <c r="G682" s="263"/>
      <c r="H682" s="263"/>
      <c r="I682" s="263"/>
      <c r="J682" s="170"/>
      <c r="K682" s="172">
        <v>3.75</v>
      </c>
      <c r="L682" s="170"/>
      <c r="M682" s="170"/>
      <c r="N682" s="170"/>
      <c r="O682" s="170"/>
      <c r="P682" s="170"/>
      <c r="Q682" s="170"/>
      <c r="R682" s="173"/>
      <c r="T682" s="174"/>
      <c r="U682" s="170"/>
      <c r="V682" s="170"/>
      <c r="W682" s="170"/>
      <c r="X682" s="170"/>
      <c r="Y682" s="170"/>
      <c r="Z682" s="170"/>
      <c r="AA682" s="175"/>
      <c r="AT682" s="176" t="s">
        <v>185</v>
      </c>
      <c r="AU682" s="176" t="s">
        <v>93</v>
      </c>
      <c r="AV682" s="11" t="s">
        <v>178</v>
      </c>
      <c r="AW682" s="11" t="s">
        <v>32</v>
      </c>
      <c r="AX682" s="11" t="s">
        <v>81</v>
      </c>
      <c r="AY682" s="176" t="s">
        <v>173</v>
      </c>
    </row>
    <row r="683" spans="2:65" s="1" customFormat="1" ht="31.5" customHeight="1">
      <c r="B683" s="125"/>
      <c r="C683" s="154" t="s">
        <v>837</v>
      </c>
      <c r="D683" s="154" t="s">
        <v>174</v>
      </c>
      <c r="E683" s="155" t="s">
        <v>838</v>
      </c>
      <c r="F683" s="255" t="s">
        <v>839</v>
      </c>
      <c r="G683" s="256"/>
      <c r="H683" s="256"/>
      <c r="I683" s="256"/>
      <c r="J683" s="156" t="s">
        <v>182</v>
      </c>
      <c r="K683" s="157">
        <v>8</v>
      </c>
      <c r="L683" s="257">
        <v>0</v>
      </c>
      <c r="M683" s="256"/>
      <c r="N683" s="258">
        <f>ROUND(L683*K683,2)</f>
        <v>0</v>
      </c>
      <c r="O683" s="256"/>
      <c r="P683" s="256"/>
      <c r="Q683" s="256"/>
      <c r="R683" s="127"/>
      <c r="T683" s="158" t="s">
        <v>3</v>
      </c>
      <c r="U683" s="42" t="s">
        <v>39</v>
      </c>
      <c r="V683" s="34"/>
      <c r="W683" s="159">
        <f>V683*K683</f>
        <v>0</v>
      </c>
      <c r="X683" s="159">
        <v>0.00053</v>
      </c>
      <c r="Y683" s="159">
        <f>X683*K683</f>
        <v>0.00424</v>
      </c>
      <c r="Z683" s="159">
        <v>0</v>
      </c>
      <c r="AA683" s="160">
        <f>Z683*K683</f>
        <v>0</v>
      </c>
      <c r="AR683" s="16" t="s">
        <v>279</v>
      </c>
      <c r="AT683" s="16" t="s">
        <v>174</v>
      </c>
      <c r="AU683" s="16" t="s">
        <v>93</v>
      </c>
      <c r="AY683" s="16" t="s">
        <v>173</v>
      </c>
      <c r="BE683" s="100">
        <f>IF(U683="základní",N683,0)</f>
        <v>0</v>
      </c>
      <c r="BF683" s="100">
        <f>IF(U683="snížená",N683,0)</f>
        <v>0</v>
      </c>
      <c r="BG683" s="100">
        <f>IF(U683="zákl. přenesená",N683,0)</f>
        <v>0</v>
      </c>
      <c r="BH683" s="100">
        <f>IF(U683="sníž. přenesená",N683,0)</f>
        <v>0</v>
      </c>
      <c r="BI683" s="100">
        <f>IF(U683="nulová",N683,0)</f>
        <v>0</v>
      </c>
      <c r="BJ683" s="16" t="s">
        <v>81</v>
      </c>
      <c r="BK683" s="100">
        <f>ROUND(L683*K683,2)</f>
        <v>0</v>
      </c>
      <c r="BL683" s="16" t="s">
        <v>279</v>
      </c>
      <c r="BM683" s="16" t="s">
        <v>840</v>
      </c>
    </row>
    <row r="684" spans="2:51" s="10" customFormat="1" ht="22.5" customHeight="1">
      <c r="B684" s="161"/>
      <c r="C684" s="162"/>
      <c r="D684" s="162"/>
      <c r="E684" s="163" t="s">
        <v>3</v>
      </c>
      <c r="F684" s="259" t="s">
        <v>841</v>
      </c>
      <c r="G684" s="260"/>
      <c r="H684" s="260"/>
      <c r="I684" s="260"/>
      <c r="J684" s="162"/>
      <c r="K684" s="164">
        <v>8</v>
      </c>
      <c r="L684" s="162"/>
      <c r="M684" s="162"/>
      <c r="N684" s="162"/>
      <c r="O684" s="162"/>
      <c r="P684" s="162"/>
      <c r="Q684" s="162"/>
      <c r="R684" s="165"/>
      <c r="T684" s="166"/>
      <c r="U684" s="162"/>
      <c r="V684" s="162"/>
      <c r="W684" s="162"/>
      <c r="X684" s="162"/>
      <c r="Y684" s="162"/>
      <c r="Z684" s="162"/>
      <c r="AA684" s="167"/>
      <c r="AT684" s="168" t="s">
        <v>185</v>
      </c>
      <c r="AU684" s="168" t="s">
        <v>93</v>
      </c>
      <c r="AV684" s="10" t="s">
        <v>93</v>
      </c>
      <c r="AW684" s="10" t="s">
        <v>32</v>
      </c>
      <c r="AX684" s="10" t="s">
        <v>74</v>
      </c>
      <c r="AY684" s="168" t="s">
        <v>173</v>
      </c>
    </row>
    <row r="685" spans="2:51" s="11" customFormat="1" ht="22.5" customHeight="1">
      <c r="B685" s="169"/>
      <c r="C685" s="170"/>
      <c r="D685" s="170"/>
      <c r="E685" s="171" t="s">
        <v>3</v>
      </c>
      <c r="F685" s="262" t="s">
        <v>187</v>
      </c>
      <c r="G685" s="263"/>
      <c r="H685" s="263"/>
      <c r="I685" s="263"/>
      <c r="J685" s="170"/>
      <c r="K685" s="172">
        <v>8</v>
      </c>
      <c r="L685" s="170"/>
      <c r="M685" s="170"/>
      <c r="N685" s="170"/>
      <c r="O685" s="170"/>
      <c r="P685" s="170"/>
      <c r="Q685" s="170"/>
      <c r="R685" s="173"/>
      <c r="T685" s="174"/>
      <c r="U685" s="170"/>
      <c r="V685" s="170"/>
      <c r="W685" s="170"/>
      <c r="X685" s="170"/>
      <c r="Y685" s="170"/>
      <c r="Z685" s="170"/>
      <c r="AA685" s="175"/>
      <c r="AT685" s="176" t="s">
        <v>185</v>
      </c>
      <c r="AU685" s="176" t="s">
        <v>93</v>
      </c>
      <c r="AV685" s="11" t="s">
        <v>178</v>
      </c>
      <c r="AW685" s="11" t="s">
        <v>32</v>
      </c>
      <c r="AX685" s="11" t="s">
        <v>81</v>
      </c>
      <c r="AY685" s="176" t="s">
        <v>173</v>
      </c>
    </row>
    <row r="686" spans="2:65" s="1" customFormat="1" ht="31.5" customHeight="1">
      <c r="B686" s="125"/>
      <c r="C686" s="154" t="s">
        <v>842</v>
      </c>
      <c r="D686" s="154" t="s">
        <v>174</v>
      </c>
      <c r="E686" s="155" t="s">
        <v>843</v>
      </c>
      <c r="F686" s="255" t="s">
        <v>844</v>
      </c>
      <c r="G686" s="256"/>
      <c r="H686" s="256"/>
      <c r="I686" s="256"/>
      <c r="J686" s="156" t="s">
        <v>182</v>
      </c>
      <c r="K686" s="157">
        <v>25.2</v>
      </c>
      <c r="L686" s="257">
        <v>0</v>
      </c>
      <c r="M686" s="256"/>
      <c r="N686" s="258">
        <f>ROUND(L686*K686,2)</f>
        <v>0</v>
      </c>
      <c r="O686" s="256"/>
      <c r="P686" s="256"/>
      <c r="Q686" s="256"/>
      <c r="R686" s="127"/>
      <c r="T686" s="158" t="s">
        <v>3</v>
      </c>
      <c r="U686" s="42" t="s">
        <v>39</v>
      </c>
      <c r="V686" s="34"/>
      <c r="W686" s="159">
        <f>V686*K686</f>
        <v>0</v>
      </c>
      <c r="X686" s="159">
        <v>0.00109</v>
      </c>
      <c r="Y686" s="159">
        <f>X686*K686</f>
        <v>0.027468</v>
      </c>
      <c r="Z686" s="159">
        <v>0</v>
      </c>
      <c r="AA686" s="160">
        <f>Z686*K686</f>
        <v>0</v>
      </c>
      <c r="AR686" s="16" t="s">
        <v>279</v>
      </c>
      <c r="AT686" s="16" t="s">
        <v>174</v>
      </c>
      <c r="AU686" s="16" t="s">
        <v>93</v>
      </c>
      <c r="AY686" s="16" t="s">
        <v>173</v>
      </c>
      <c r="BE686" s="100">
        <f>IF(U686="základní",N686,0)</f>
        <v>0</v>
      </c>
      <c r="BF686" s="100">
        <f>IF(U686="snížená",N686,0)</f>
        <v>0</v>
      </c>
      <c r="BG686" s="100">
        <f>IF(U686="zákl. přenesená",N686,0)</f>
        <v>0</v>
      </c>
      <c r="BH686" s="100">
        <f>IF(U686="sníž. přenesená",N686,0)</f>
        <v>0</v>
      </c>
      <c r="BI686" s="100">
        <f>IF(U686="nulová",N686,0)</f>
        <v>0</v>
      </c>
      <c r="BJ686" s="16" t="s">
        <v>81</v>
      </c>
      <c r="BK686" s="100">
        <f>ROUND(L686*K686,2)</f>
        <v>0</v>
      </c>
      <c r="BL686" s="16" t="s">
        <v>279</v>
      </c>
      <c r="BM686" s="16" t="s">
        <v>845</v>
      </c>
    </row>
    <row r="687" spans="2:51" s="10" customFormat="1" ht="22.5" customHeight="1">
      <c r="B687" s="161"/>
      <c r="C687" s="162"/>
      <c r="D687" s="162"/>
      <c r="E687" s="163" t="s">
        <v>3</v>
      </c>
      <c r="F687" s="259" t="s">
        <v>846</v>
      </c>
      <c r="G687" s="260"/>
      <c r="H687" s="260"/>
      <c r="I687" s="260"/>
      <c r="J687" s="162"/>
      <c r="K687" s="164">
        <v>16</v>
      </c>
      <c r="L687" s="162"/>
      <c r="M687" s="162"/>
      <c r="N687" s="162"/>
      <c r="O687" s="162"/>
      <c r="P687" s="162"/>
      <c r="Q687" s="162"/>
      <c r="R687" s="165"/>
      <c r="T687" s="166"/>
      <c r="U687" s="162"/>
      <c r="V687" s="162"/>
      <c r="W687" s="162"/>
      <c r="X687" s="162"/>
      <c r="Y687" s="162"/>
      <c r="Z687" s="162"/>
      <c r="AA687" s="167"/>
      <c r="AT687" s="168" t="s">
        <v>185</v>
      </c>
      <c r="AU687" s="168" t="s">
        <v>93</v>
      </c>
      <c r="AV687" s="10" t="s">
        <v>93</v>
      </c>
      <c r="AW687" s="10" t="s">
        <v>32</v>
      </c>
      <c r="AX687" s="10" t="s">
        <v>74</v>
      </c>
      <c r="AY687" s="168" t="s">
        <v>173</v>
      </c>
    </row>
    <row r="688" spans="2:51" s="10" customFormat="1" ht="22.5" customHeight="1">
      <c r="B688" s="161"/>
      <c r="C688" s="162"/>
      <c r="D688" s="162"/>
      <c r="E688" s="163" t="s">
        <v>3</v>
      </c>
      <c r="F688" s="261" t="s">
        <v>847</v>
      </c>
      <c r="G688" s="260"/>
      <c r="H688" s="260"/>
      <c r="I688" s="260"/>
      <c r="J688" s="162"/>
      <c r="K688" s="164">
        <v>9.2</v>
      </c>
      <c r="L688" s="162"/>
      <c r="M688" s="162"/>
      <c r="N688" s="162"/>
      <c r="O688" s="162"/>
      <c r="P688" s="162"/>
      <c r="Q688" s="162"/>
      <c r="R688" s="165"/>
      <c r="T688" s="166"/>
      <c r="U688" s="162"/>
      <c r="V688" s="162"/>
      <c r="W688" s="162"/>
      <c r="X688" s="162"/>
      <c r="Y688" s="162"/>
      <c r="Z688" s="162"/>
      <c r="AA688" s="167"/>
      <c r="AT688" s="168" t="s">
        <v>185</v>
      </c>
      <c r="AU688" s="168" t="s">
        <v>93</v>
      </c>
      <c r="AV688" s="10" t="s">
        <v>93</v>
      </c>
      <c r="AW688" s="10" t="s">
        <v>32</v>
      </c>
      <c r="AX688" s="10" t="s">
        <v>74</v>
      </c>
      <c r="AY688" s="168" t="s">
        <v>173</v>
      </c>
    </row>
    <row r="689" spans="2:51" s="11" customFormat="1" ht="22.5" customHeight="1">
      <c r="B689" s="169"/>
      <c r="C689" s="170"/>
      <c r="D689" s="170"/>
      <c r="E689" s="171" t="s">
        <v>3</v>
      </c>
      <c r="F689" s="262" t="s">
        <v>187</v>
      </c>
      <c r="G689" s="263"/>
      <c r="H689" s="263"/>
      <c r="I689" s="263"/>
      <c r="J689" s="170"/>
      <c r="K689" s="172">
        <v>25.2</v>
      </c>
      <c r="L689" s="170"/>
      <c r="M689" s="170"/>
      <c r="N689" s="170"/>
      <c r="O689" s="170"/>
      <c r="P689" s="170"/>
      <c r="Q689" s="170"/>
      <c r="R689" s="173"/>
      <c r="T689" s="174"/>
      <c r="U689" s="170"/>
      <c r="V689" s="170"/>
      <c r="W689" s="170"/>
      <c r="X689" s="170"/>
      <c r="Y689" s="170"/>
      <c r="Z689" s="170"/>
      <c r="AA689" s="175"/>
      <c r="AT689" s="176" t="s">
        <v>185</v>
      </c>
      <c r="AU689" s="176" t="s">
        <v>93</v>
      </c>
      <c r="AV689" s="11" t="s">
        <v>178</v>
      </c>
      <c r="AW689" s="11" t="s">
        <v>32</v>
      </c>
      <c r="AX689" s="11" t="s">
        <v>81</v>
      </c>
      <c r="AY689" s="176" t="s">
        <v>173</v>
      </c>
    </row>
    <row r="690" spans="2:65" s="1" customFormat="1" ht="22.5" customHeight="1">
      <c r="B690" s="125"/>
      <c r="C690" s="154" t="s">
        <v>848</v>
      </c>
      <c r="D690" s="154" t="s">
        <v>174</v>
      </c>
      <c r="E690" s="155" t="s">
        <v>849</v>
      </c>
      <c r="F690" s="255" t="s">
        <v>850</v>
      </c>
      <c r="G690" s="256"/>
      <c r="H690" s="256"/>
      <c r="I690" s="256"/>
      <c r="J690" s="156" t="s">
        <v>578</v>
      </c>
      <c r="K690" s="157">
        <v>27</v>
      </c>
      <c r="L690" s="257">
        <v>0</v>
      </c>
      <c r="M690" s="256"/>
      <c r="N690" s="258">
        <f>ROUND(L690*K690,2)</f>
        <v>0</v>
      </c>
      <c r="O690" s="256"/>
      <c r="P690" s="256"/>
      <c r="Q690" s="256"/>
      <c r="R690" s="127"/>
      <c r="T690" s="158" t="s">
        <v>3</v>
      </c>
      <c r="U690" s="42" t="s">
        <v>39</v>
      </c>
      <c r="V690" s="34"/>
      <c r="W690" s="159">
        <f>V690*K690</f>
        <v>0</v>
      </c>
      <c r="X690" s="159">
        <v>0</v>
      </c>
      <c r="Y690" s="159">
        <f>X690*K690</f>
        <v>0</v>
      </c>
      <c r="Z690" s="159">
        <v>0</v>
      </c>
      <c r="AA690" s="160">
        <f>Z690*K690</f>
        <v>0</v>
      </c>
      <c r="AR690" s="16" t="s">
        <v>279</v>
      </c>
      <c r="AT690" s="16" t="s">
        <v>174</v>
      </c>
      <c r="AU690" s="16" t="s">
        <v>93</v>
      </c>
      <c r="AY690" s="16" t="s">
        <v>173</v>
      </c>
      <c r="BE690" s="100">
        <f>IF(U690="základní",N690,0)</f>
        <v>0</v>
      </c>
      <c r="BF690" s="100">
        <f>IF(U690="snížená",N690,0)</f>
        <v>0</v>
      </c>
      <c r="BG690" s="100">
        <f>IF(U690="zákl. přenesená",N690,0)</f>
        <v>0</v>
      </c>
      <c r="BH690" s="100">
        <f>IF(U690="sníž. přenesená",N690,0)</f>
        <v>0</v>
      </c>
      <c r="BI690" s="100">
        <f>IF(U690="nulová",N690,0)</f>
        <v>0</v>
      </c>
      <c r="BJ690" s="16" t="s">
        <v>81</v>
      </c>
      <c r="BK690" s="100">
        <f>ROUND(L690*K690,2)</f>
        <v>0</v>
      </c>
      <c r="BL690" s="16" t="s">
        <v>279</v>
      </c>
      <c r="BM690" s="16" t="s">
        <v>851</v>
      </c>
    </row>
    <row r="691" spans="2:51" s="10" customFormat="1" ht="22.5" customHeight="1">
      <c r="B691" s="161"/>
      <c r="C691" s="162"/>
      <c r="D691" s="162"/>
      <c r="E691" s="163" t="s">
        <v>3</v>
      </c>
      <c r="F691" s="259" t="s">
        <v>852</v>
      </c>
      <c r="G691" s="260"/>
      <c r="H691" s="260"/>
      <c r="I691" s="260"/>
      <c r="J691" s="162"/>
      <c r="K691" s="164">
        <v>9</v>
      </c>
      <c r="L691" s="162"/>
      <c r="M691" s="162"/>
      <c r="N691" s="162"/>
      <c r="O691" s="162"/>
      <c r="P691" s="162"/>
      <c r="Q691" s="162"/>
      <c r="R691" s="165"/>
      <c r="T691" s="166"/>
      <c r="U691" s="162"/>
      <c r="V691" s="162"/>
      <c r="W691" s="162"/>
      <c r="X691" s="162"/>
      <c r="Y691" s="162"/>
      <c r="Z691" s="162"/>
      <c r="AA691" s="167"/>
      <c r="AT691" s="168" t="s">
        <v>185</v>
      </c>
      <c r="AU691" s="168" t="s">
        <v>93</v>
      </c>
      <c r="AV691" s="10" t="s">
        <v>93</v>
      </c>
      <c r="AW691" s="10" t="s">
        <v>32</v>
      </c>
      <c r="AX691" s="10" t="s">
        <v>74</v>
      </c>
      <c r="AY691" s="168" t="s">
        <v>173</v>
      </c>
    </row>
    <row r="692" spans="2:51" s="10" customFormat="1" ht="22.5" customHeight="1">
      <c r="B692" s="161"/>
      <c r="C692" s="162"/>
      <c r="D692" s="162"/>
      <c r="E692" s="163" t="s">
        <v>3</v>
      </c>
      <c r="F692" s="261" t="s">
        <v>853</v>
      </c>
      <c r="G692" s="260"/>
      <c r="H692" s="260"/>
      <c r="I692" s="260"/>
      <c r="J692" s="162"/>
      <c r="K692" s="164">
        <v>3</v>
      </c>
      <c r="L692" s="162"/>
      <c r="M692" s="162"/>
      <c r="N692" s="162"/>
      <c r="O692" s="162"/>
      <c r="P692" s="162"/>
      <c r="Q692" s="162"/>
      <c r="R692" s="165"/>
      <c r="T692" s="166"/>
      <c r="U692" s="162"/>
      <c r="V692" s="162"/>
      <c r="W692" s="162"/>
      <c r="X692" s="162"/>
      <c r="Y692" s="162"/>
      <c r="Z692" s="162"/>
      <c r="AA692" s="167"/>
      <c r="AT692" s="168" t="s">
        <v>185</v>
      </c>
      <c r="AU692" s="168" t="s">
        <v>93</v>
      </c>
      <c r="AV692" s="10" t="s">
        <v>93</v>
      </c>
      <c r="AW692" s="10" t="s">
        <v>32</v>
      </c>
      <c r="AX692" s="10" t="s">
        <v>74</v>
      </c>
      <c r="AY692" s="168" t="s">
        <v>173</v>
      </c>
    </row>
    <row r="693" spans="2:51" s="10" customFormat="1" ht="22.5" customHeight="1">
      <c r="B693" s="161"/>
      <c r="C693" s="162"/>
      <c r="D693" s="162"/>
      <c r="E693" s="163" t="s">
        <v>3</v>
      </c>
      <c r="F693" s="261" t="s">
        <v>854</v>
      </c>
      <c r="G693" s="260"/>
      <c r="H693" s="260"/>
      <c r="I693" s="260"/>
      <c r="J693" s="162"/>
      <c r="K693" s="164">
        <v>8</v>
      </c>
      <c r="L693" s="162"/>
      <c r="M693" s="162"/>
      <c r="N693" s="162"/>
      <c r="O693" s="162"/>
      <c r="P693" s="162"/>
      <c r="Q693" s="162"/>
      <c r="R693" s="165"/>
      <c r="T693" s="166"/>
      <c r="U693" s="162"/>
      <c r="V693" s="162"/>
      <c r="W693" s="162"/>
      <c r="X693" s="162"/>
      <c r="Y693" s="162"/>
      <c r="Z693" s="162"/>
      <c r="AA693" s="167"/>
      <c r="AT693" s="168" t="s">
        <v>185</v>
      </c>
      <c r="AU693" s="168" t="s">
        <v>93</v>
      </c>
      <c r="AV693" s="10" t="s">
        <v>93</v>
      </c>
      <c r="AW693" s="10" t="s">
        <v>32</v>
      </c>
      <c r="AX693" s="10" t="s">
        <v>74</v>
      </c>
      <c r="AY693" s="168" t="s">
        <v>173</v>
      </c>
    </row>
    <row r="694" spans="2:51" s="10" customFormat="1" ht="22.5" customHeight="1">
      <c r="B694" s="161"/>
      <c r="C694" s="162"/>
      <c r="D694" s="162"/>
      <c r="E694" s="163" t="s">
        <v>3</v>
      </c>
      <c r="F694" s="261" t="s">
        <v>855</v>
      </c>
      <c r="G694" s="260"/>
      <c r="H694" s="260"/>
      <c r="I694" s="260"/>
      <c r="J694" s="162"/>
      <c r="K694" s="164">
        <v>1</v>
      </c>
      <c r="L694" s="162"/>
      <c r="M694" s="162"/>
      <c r="N694" s="162"/>
      <c r="O694" s="162"/>
      <c r="P694" s="162"/>
      <c r="Q694" s="162"/>
      <c r="R694" s="165"/>
      <c r="T694" s="166"/>
      <c r="U694" s="162"/>
      <c r="V694" s="162"/>
      <c r="W694" s="162"/>
      <c r="X694" s="162"/>
      <c r="Y694" s="162"/>
      <c r="Z694" s="162"/>
      <c r="AA694" s="167"/>
      <c r="AT694" s="168" t="s">
        <v>185</v>
      </c>
      <c r="AU694" s="168" t="s">
        <v>93</v>
      </c>
      <c r="AV694" s="10" t="s">
        <v>93</v>
      </c>
      <c r="AW694" s="10" t="s">
        <v>32</v>
      </c>
      <c r="AX694" s="10" t="s">
        <v>74</v>
      </c>
      <c r="AY694" s="168" t="s">
        <v>173</v>
      </c>
    </row>
    <row r="695" spans="2:51" s="10" customFormat="1" ht="22.5" customHeight="1">
      <c r="B695" s="161"/>
      <c r="C695" s="162"/>
      <c r="D695" s="162"/>
      <c r="E695" s="163" t="s">
        <v>3</v>
      </c>
      <c r="F695" s="261" t="s">
        <v>856</v>
      </c>
      <c r="G695" s="260"/>
      <c r="H695" s="260"/>
      <c r="I695" s="260"/>
      <c r="J695" s="162"/>
      <c r="K695" s="164">
        <v>3</v>
      </c>
      <c r="L695" s="162"/>
      <c r="M695" s="162"/>
      <c r="N695" s="162"/>
      <c r="O695" s="162"/>
      <c r="P695" s="162"/>
      <c r="Q695" s="162"/>
      <c r="R695" s="165"/>
      <c r="T695" s="166"/>
      <c r="U695" s="162"/>
      <c r="V695" s="162"/>
      <c r="W695" s="162"/>
      <c r="X695" s="162"/>
      <c r="Y695" s="162"/>
      <c r="Z695" s="162"/>
      <c r="AA695" s="167"/>
      <c r="AT695" s="168" t="s">
        <v>185</v>
      </c>
      <c r="AU695" s="168" t="s">
        <v>93</v>
      </c>
      <c r="AV695" s="10" t="s">
        <v>93</v>
      </c>
      <c r="AW695" s="10" t="s">
        <v>32</v>
      </c>
      <c r="AX695" s="10" t="s">
        <v>74</v>
      </c>
      <c r="AY695" s="168" t="s">
        <v>173</v>
      </c>
    </row>
    <row r="696" spans="2:51" s="10" customFormat="1" ht="22.5" customHeight="1">
      <c r="B696" s="161"/>
      <c r="C696" s="162"/>
      <c r="D696" s="162"/>
      <c r="E696" s="163" t="s">
        <v>3</v>
      </c>
      <c r="F696" s="261" t="s">
        <v>857</v>
      </c>
      <c r="G696" s="260"/>
      <c r="H696" s="260"/>
      <c r="I696" s="260"/>
      <c r="J696" s="162"/>
      <c r="K696" s="164">
        <v>3</v>
      </c>
      <c r="L696" s="162"/>
      <c r="M696" s="162"/>
      <c r="N696" s="162"/>
      <c r="O696" s="162"/>
      <c r="P696" s="162"/>
      <c r="Q696" s="162"/>
      <c r="R696" s="165"/>
      <c r="T696" s="166"/>
      <c r="U696" s="162"/>
      <c r="V696" s="162"/>
      <c r="W696" s="162"/>
      <c r="X696" s="162"/>
      <c r="Y696" s="162"/>
      <c r="Z696" s="162"/>
      <c r="AA696" s="167"/>
      <c r="AT696" s="168" t="s">
        <v>185</v>
      </c>
      <c r="AU696" s="168" t="s">
        <v>93</v>
      </c>
      <c r="AV696" s="10" t="s">
        <v>93</v>
      </c>
      <c r="AW696" s="10" t="s">
        <v>32</v>
      </c>
      <c r="AX696" s="10" t="s">
        <v>74</v>
      </c>
      <c r="AY696" s="168" t="s">
        <v>173</v>
      </c>
    </row>
    <row r="697" spans="2:51" s="11" customFormat="1" ht="22.5" customHeight="1">
      <c r="B697" s="169"/>
      <c r="C697" s="170"/>
      <c r="D697" s="170"/>
      <c r="E697" s="171" t="s">
        <v>3</v>
      </c>
      <c r="F697" s="262" t="s">
        <v>187</v>
      </c>
      <c r="G697" s="263"/>
      <c r="H697" s="263"/>
      <c r="I697" s="263"/>
      <c r="J697" s="170"/>
      <c r="K697" s="172">
        <v>27</v>
      </c>
      <c r="L697" s="170"/>
      <c r="M697" s="170"/>
      <c r="N697" s="170"/>
      <c r="O697" s="170"/>
      <c r="P697" s="170"/>
      <c r="Q697" s="170"/>
      <c r="R697" s="173"/>
      <c r="T697" s="174"/>
      <c r="U697" s="170"/>
      <c r="V697" s="170"/>
      <c r="W697" s="170"/>
      <c r="X697" s="170"/>
      <c r="Y697" s="170"/>
      <c r="Z697" s="170"/>
      <c r="AA697" s="175"/>
      <c r="AT697" s="176" t="s">
        <v>185</v>
      </c>
      <c r="AU697" s="176" t="s">
        <v>93</v>
      </c>
      <c r="AV697" s="11" t="s">
        <v>178</v>
      </c>
      <c r="AW697" s="11" t="s">
        <v>32</v>
      </c>
      <c r="AX697" s="11" t="s">
        <v>81</v>
      </c>
      <c r="AY697" s="176" t="s">
        <v>173</v>
      </c>
    </row>
    <row r="698" spans="2:65" s="1" customFormat="1" ht="22.5" customHeight="1">
      <c r="B698" s="125"/>
      <c r="C698" s="154" t="s">
        <v>858</v>
      </c>
      <c r="D698" s="154" t="s">
        <v>174</v>
      </c>
      <c r="E698" s="155" t="s">
        <v>859</v>
      </c>
      <c r="F698" s="255" t="s">
        <v>860</v>
      </c>
      <c r="G698" s="256"/>
      <c r="H698" s="256"/>
      <c r="I698" s="256"/>
      <c r="J698" s="156" t="s">
        <v>578</v>
      </c>
      <c r="K698" s="157">
        <v>18</v>
      </c>
      <c r="L698" s="257">
        <v>0</v>
      </c>
      <c r="M698" s="256"/>
      <c r="N698" s="258">
        <f>ROUND(L698*K698,2)</f>
        <v>0</v>
      </c>
      <c r="O698" s="256"/>
      <c r="P698" s="256"/>
      <c r="Q698" s="256"/>
      <c r="R698" s="127"/>
      <c r="T698" s="158" t="s">
        <v>3</v>
      </c>
      <c r="U698" s="42" t="s">
        <v>39</v>
      </c>
      <c r="V698" s="34"/>
      <c r="W698" s="159">
        <f>V698*K698</f>
        <v>0</v>
      </c>
      <c r="X698" s="159">
        <v>0</v>
      </c>
      <c r="Y698" s="159">
        <f>X698*K698</f>
        <v>0</v>
      </c>
      <c r="Z698" s="159">
        <v>0</v>
      </c>
      <c r="AA698" s="160">
        <f>Z698*K698</f>
        <v>0</v>
      </c>
      <c r="AR698" s="16" t="s">
        <v>279</v>
      </c>
      <c r="AT698" s="16" t="s">
        <v>174</v>
      </c>
      <c r="AU698" s="16" t="s">
        <v>93</v>
      </c>
      <c r="AY698" s="16" t="s">
        <v>173</v>
      </c>
      <c r="BE698" s="100">
        <f>IF(U698="základní",N698,0)</f>
        <v>0</v>
      </c>
      <c r="BF698" s="100">
        <f>IF(U698="snížená",N698,0)</f>
        <v>0</v>
      </c>
      <c r="BG698" s="100">
        <f>IF(U698="zákl. přenesená",N698,0)</f>
        <v>0</v>
      </c>
      <c r="BH698" s="100">
        <f>IF(U698="sníž. přenesená",N698,0)</f>
        <v>0</v>
      </c>
      <c r="BI698" s="100">
        <f>IF(U698="nulová",N698,0)</f>
        <v>0</v>
      </c>
      <c r="BJ698" s="16" t="s">
        <v>81</v>
      </c>
      <c r="BK698" s="100">
        <f>ROUND(L698*K698,2)</f>
        <v>0</v>
      </c>
      <c r="BL698" s="16" t="s">
        <v>279</v>
      </c>
      <c r="BM698" s="16" t="s">
        <v>861</v>
      </c>
    </row>
    <row r="699" spans="2:51" s="10" customFormat="1" ht="22.5" customHeight="1">
      <c r="B699" s="161"/>
      <c r="C699" s="162"/>
      <c r="D699" s="162"/>
      <c r="E699" s="163" t="s">
        <v>3</v>
      </c>
      <c r="F699" s="259" t="s">
        <v>862</v>
      </c>
      <c r="G699" s="260"/>
      <c r="H699" s="260"/>
      <c r="I699" s="260"/>
      <c r="J699" s="162"/>
      <c r="K699" s="164">
        <v>5</v>
      </c>
      <c r="L699" s="162"/>
      <c r="M699" s="162"/>
      <c r="N699" s="162"/>
      <c r="O699" s="162"/>
      <c r="P699" s="162"/>
      <c r="Q699" s="162"/>
      <c r="R699" s="165"/>
      <c r="T699" s="166"/>
      <c r="U699" s="162"/>
      <c r="V699" s="162"/>
      <c r="W699" s="162"/>
      <c r="X699" s="162"/>
      <c r="Y699" s="162"/>
      <c r="Z699" s="162"/>
      <c r="AA699" s="167"/>
      <c r="AT699" s="168" t="s">
        <v>185</v>
      </c>
      <c r="AU699" s="168" t="s">
        <v>93</v>
      </c>
      <c r="AV699" s="10" t="s">
        <v>93</v>
      </c>
      <c r="AW699" s="10" t="s">
        <v>32</v>
      </c>
      <c r="AX699" s="10" t="s">
        <v>74</v>
      </c>
      <c r="AY699" s="168" t="s">
        <v>173</v>
      </c>
    </row>
    <row r="700" spans="2:51" s="10" customFormat="1" ht="22.5" customHeight="1">
      <c r="B700" s="161"/>
      <c r="C700" s="162"/>
      <c r="D700" s="162"/>
      <c r="E700" s="163" t="s">
        <v>3</v>
      </c>
      <c r="F700" s="261" t="s">
        <v>863</v>
      </c>
      <c r="G700" s="260"/>
      <c r="H700" s="260"/>
      <c r="I700" s="260"/>
      <c r="J700" s="162"/>
      <c r="K700" s="164">
        <v>11</v>
      </c>
      <c r="L700" s="162"/>
      <c r="M700" s="162"/>
      <c r="N700" s="162"/>
      <c r="O700" s="162"/>
      <c r="P700" s="162"/>
      <c r="Q700" s="162"/>
      <c r="R700" s="165"/>
      <c r="T700" s="166"/>
      <c r="U700" s="162"/>
      <c r="V700" s="162"/>
      <c r="W700" s="162"/>
      <c r="X700" s="162"/>
      <c r="Y700" s="162"/>
      <c r="Z700" s="162"/>
      <c r="AA700" s="167"/>
      <c r="AT700" s="168" t="s">
        <v>185</v>
      </c>
      <c r="AU700" s="168" t="s">
        <v>93</v>
      </c>
      <c r="AV700" s="10" t="s">
        <v>93</v>
      </c>
      <c r="AW700" s="10" t="s">
        <v>32</v>
      </c>
      <c r="AX700" s="10" t="s">
        <v>74</v>
      </c>
      <c r="AY700" s="168" t="s">
        <v>173</v>
      </c>
    </row>
    <row r="701" spans="2:51" s="10" customFormat="1" ht="22.5" customHeight="1">
      <c r="B701" s="161"/>
      <c r="C701" s="162"/>
      <c r="D701" s="162"/>
      <c r="E701" s="163" t="s">
        <v>3</v>
      </c>
      <c r="F701" s="261" t="s">
        <v>864</v>
      </c>
      <c r="G701" s="260"/>
      <c r="H701" s="260"/>
      <c r="I701" s="260"/>
      <c r="J701" s="162"/>
      <c r="K701" s="164">
        <v>2</v>
      </c>
      <c r="L701" s="162"/>
      <c r="M701" s="162"/>
      <c r="N701" s="162"/>
      <c r="O701" s="162"/>
      <c r="P701" s="162"/>
      <c r="Q701" s="162"/>
      <c r="R701" s="165"/>
      <c r="T701" s="166"/>
      <c r="U701" s="162"/>
      <c r="V701" s="162"/>
      <c r="W701" s="162"/>
      <c r="X701" s="162"/>
      <c r="Y701" s="162"/>
      <c r="Z701" s="162"/>
      <c r="AA701" s="167"/>
      <c r="AT701" s="168" t="s">
        <v>185</v>
      </c>
      <c r="AU701" s="168" t="s">
        <v>93</v>
      </c>
      <c r="AV701" s="10" t="s">
        <v>93</v>
      </c>
      <c r="AW701" s="10" t="s">
        <v>32</v>
      </c>
      <c r="AX701" s="10" t="s">
        <v>74</v>
      </c>
      <c r="AY701" s="168" t="s">
        <v>173</v>
      </c>
    </row>
    <row r="702" spans="2:51" s="11" customFormat="1" ht="22.5" customHeight="1">
      <c r="B702" s="169"/>
      <c r="C702" s="170"/>
      <c r="D702" s="170"/>
      <c r="E702" s="171" t="s">
        <v>3</v>
      </c>
      <c r="F702" s="262" t="s">
        <v>187</v>
      </c>
      <c r="G702" s="263"/>
      <c r="H702" s="263"/>
      <c r="I702" s="263"/>
      <c r="J702" s="170"/>
      <c r="K702" s="172">
        <v>18</v>
      </c>
      <c r="L702" s="170"/>
      <c r="M702" s="170"/>
      <c r="N702" s="170"/>
      <c r="O702" s="170"/>
      <c r="P702" s="170"/>
      <c r="Q702" s="170"/>
      <c r="R702" s="173"/>
      <c r="T702" s="174"/>
      <c r="U702" s="170"/>
      <c r="V702" s="170"/>
      <c r="W702" s="170"/>
      <c r="X702" s="170"/>
      <c r="Y702" s="170"/>
      <c r="Z702" s="170"/>
      <c r="AA702" s="175"/>
      <c r="AT702" s="176" t="s">
        <v>185</v>
      </c>
      <c r="AU702" s="176" t="s">
        <v>93</v>
      </c>
      <c r="AV702" s="11" t="s">
        <v>178</v>
      </c>
      <c r="AW702" s="11" t="s">
        <v>32</v>
      </c>
      <c r="AX702" s="11" t="s">
        <v>81</v>
      </c>
      <c r="AY702" s="176" t="s">
        <v>173</v>
      </c>
    </row>
    <row r="703" spans="2:65" s="1" customFormat="1" ht="22.5" customHeight="1">
      <c r="B703" s="125"/>
      <c r="C703" s="154" t="s">
        <v>865</v>
      </c>
      <c r="D703" s="154" t="s">
        <v>174</v>
      </c>
      <c r="E703" s="155" t="s">
        <v>866</v>
      </c>
      <c r="F703" s="255" t="s">
        <v>867</v>
      </c>
      <c r="G703" s="256"/>
      <c r="H703" s="256"/>
      <c r="I703" s="256"/>
      <c r="J703" s="156" t="s">
        <v>578</v>
      </c>
      <c r="K703" s="157">
        <v>28</v>
      </c>
      <c r="L703" s="257">
        <v>0</v>
      </c>
      <c r="M703" s="256"/>
      <c r="N703" s="258">
        <f>ROUND(L703*K703,2)</f>
        <v>0</v>
      </c>
      <c r="O703" s="256"/>
      <c r="P703" s="256"/>
      <c r="Q703" s="256"/>
      <c r="R703" s="127"/>
      <c r="T703" s="158" t="s">
        <v>3</v>
      </c>
      <c r="U703" s="42" t="s">
        <v>39</v>
      </c>
      <c r="V703" s="34"/>
      <c r="W703" s="159">
        <f>V703*K703</f>
        <v>0</v>
      </c>
      <c r="X703" s="159">
        <v>0</v>
      </c>
      <c r="Y703" s="159">
        <f>X703*K703</f>
        <v>0</v>
      </c>
      <c r="Z703" s="159">
        <v>0</v>
      </c>
      <c r="AA703" s="160">
        <f>Z703*K703</f>
        <v>0</v>
      </c>
      <c r="AR703" s="16" t="s">
        <v>279</v>
      </c>
      <c r="AT703" s="16" t="s">
        <v>174</v>
      </c>
      <c r="AU703" s="16" t="s">
        <v>93</v>
      </c>
      <c r="AY703" s="16" t="s">
        <v>173</v>
      </c>
      <c r="BE703" s="100">
        <f>IF(U703="základní",N703,0)</f>
        <v>0</v>
      </c>
      <c r="BF703" s="100">
        <f>IF(U703="snížená",N703,0)</f>
        <v>0</v>
      </c>
      <c r="BG703" s="100">
        <f>IF(U703="zákl. přenesená",N703,0)</f>
        <v>0</v>
      </c>
      <c r="BH703" s="100">
        <f>IF(U703="sníž. přenesená",N703,0)</f>
        <v>0</v>
      </c>
      <c r="BI703" s="100">
        <f>IF(U703="nulová",N703,0)</f>
        <v>0</v>
      </c>
      <c r="BJ703" s="16" t="s">
        <v>81</v>
      </c>
      <c r="BK703" s="100">
        <f>ROUND(L703*K703,2)</f>
        <v>0</v>
      </c>
      <c r="BL703" s="16" t="s">
        <v>279</v>
      </c>
      <c r="BM703" s="16" t="s">
        <v>868</v>
      </c>
    </row>
    <row r="704" spans="2:51" s="10" customFormat="1" ht="22.5" customHeight="1">
      <c r="B704" s="161"/>
      <c r="C704" s="162"/>
      <c r="D704" s="162"/>
      <c r="E704" s="163" t="s">
        <v>3</v>
      </c>
      <c r="F704" s="259" t="s">
        <v>869</v>
      </c>
      <c r="G704" s="260"/>
      <c r="H704" s="260"/>
      <c r="I704" s="260"/>
      <c r="J704" s="162"/>
      <c r="K704" s="164">
        <v>22</v>
      </c>
      <c r="L704" s="162"/>
      <c r="M704" s="162"/>
      <c r="N704" s="162"/>
      <c r="O704" s="162"/>
      <c r="P704" s="162"/>
      <c r="Q704" s="162"/>
      <c r="R704" s="165"/>
      <c r="T704" s="166"/>
      <c r="U704" s="162"/>
      <c r="V704" s="162"/>
      <c r="W704" s="162"/>
      <c r="X704" s="162"/>
      <c r="Y704" s="162"/>
      <c r="Z704" s="162"/>
      <c r="AA704" s="167"/>
      <c r="AT704" s="168" t="s">
        <v>185</v>
      </c>
      <c r="AU704" s="168" t="s">
        <v>93</v>
      </c>
      <c r="AV704" s="10" t="s">
        <v>93</v>
      </c>
      <c r="AW704" s="10" t="s">
        <v>32</v>
      </c>
      <c r="AX704" s="10" t="s">
        <v>74</v>
      </c>
      <c r="AY704" s="168" t="s">
        <v>173</v>
      </c>
    </row>
    <row r="705" spans="2:51" s="10" customFormat="1" ht="22.5" customHeight="1">
      <c r="B705" s="161"/>
      <c r="C705" s="162"/>
      <c r="D705" s="162"/>
      <c r="E705" s="163" t="s">
        <v>3</v>
      </c>
      <c r="F705" s="261" t="s">
        <v>870</v>
      </c>
      <c r="G705" s="260"/>
      <c r="H705" s="260"/>
      <c r="I705" s="260"/>
      <c r="J705" s="162"/>
      <c r="K705" s="164">
        <v>3</v>
      </c>
      <c r="L705" s="162"/>
      <c r="M705" s="162"/>
      <c r="N705" s="162"/>
      <c r="O705" s="162"/>
      <c r="P705" s="162"/>
      <c r="Q705" s="162"/>
      <c r="R705" s="165"/>
      <c r="T705" s="166"/>
      <c r="U705" s="162"/>
      <c r="V705" s="162"/>
      <c r="W705" s="162"/>
      <c r="X705" s="162"/>
      <c r="Y705" s="162"/>
      <c r="Z705" s="162"/>
      <c r="AA705" s="167"/>
      <c r="AT705" s="168" t="s">
        <v>185</v>
      </c>
      <c r="AU705" s="168" t="s">
        <v>93</v>
      </c>
      <c r="AV705" s="10" t="s">
        <v>93</v>
      </c>
      <c r="AW705" s="10" t="s">
        <v>32</v>
      </c>
      <c r="AX705" s="10" t="s">
        <v>74</v>
      </c>
      <c r="AY705" s="168" t="s">
        <v>173</v>
      </c>
    </row>
    <row r="706" spans="2:51" s="10" customFormat="1" ht="22.5" customHeight="1">
      <c r="B706" s="161"/>
      <c r="C706" s="162"/>
      <c r="D706" s="162"/>
      <c r="E706" s="163" t="s">
        <v>3</v>
      </c>
      <c r="F706" s="261" t="s">
        <v>871</v>
      </c>
      <c r="G706" s="260"/>
      <c r="H706" s="260"/>
      <c r="I706" s="260"/>
      <c r="J706" s="162"/>
      <c r="K706" s="164">
        <v>3</v>
      </c>
      <c r="L706" s="162"/>
      <c r="M706" s="162"/>
      <c r="N706" s="162"/>
      <c r="O706" s="162"/>
      <c r="P706" s="162"/>
      <c r="Q706" s="162"/>
      <c r="R706" s="165"/>
      <c r="T706" s="166"/>
      <c r="U706" s="162"/>
      <c r="V706" s="162"/>
      <c r="W706" s="162"/>
      <c r="X706" s="162"/>
      <c r="Y706" s="162"/>
      <c r="Z706" s="162"/>
      <c r="AA706" s="167"/>
      <c r="AT706" s="168" t="s">
        <v>185</v>
      </c>
      <c r="AU706" s="168" t="s">
        <v>93</v>
      </c>
      <c r="AV706" s="10" t="s">
        <v>93</v>
      </c>
      <c r="AW706" s="10" t="s">
        <v>32</v>
      </c>
      <c r="AX706" s="10" t="s">
        <v>74</v>
      </c>
      <c r="AY706" s="168" t="s">
        <v>173</v>
      </c>
    </row>
    <row r="707" spans="2:51" s="11" customFormat="1" ht="22.5" customHeight="1">
      <c r="B707" s="169"/>
      <c r="C707" s="170"/>
      <c r="D707" s="170"/>
      <c r="E707" s="171" t="s">
        <v>3</v>
      </c>
      <c r="F707" s="262" t="s">
        <v>187</v>
      </c>
      <c r="G707" s="263"/>
      <c r="H707" s="263"/>
      <c r="I707" s="263"/>
      <c r="J707" s="170"/>
      <c r="K707" s="172">
        <v>28</v>
      </c>
      <c r="L707" s="170"/>
      <c r="M707" s="170"/>
      <c r="N707" s="170"/>
      <c r="O707" s="170"/>
      <c r="P707" s="170"/>
      <c r="Q707" s="170"/>
      <c r="R707" s="173"/>
      <c r="T707" s="174"/>
      <c r="U707" s="170"/>
      <c r="V707" s="170"/>
      <c r="W707" s="170"/>
      <c r="X707" s="170"/>
      <c r="Y707" s="170"/>
      <c r="Z707" s="170"/>
      <c r="AA707" s="175"/>
      <c r="AT707" s="176" t="s">
        <v>185</v>
      </c>
      <c r="AU707" s="176" t="s">
        <v>93</v>
      </c>
      <c r="AV707" s="11" t="s">
        <v>178</v>
      </c>
      <c r="AW707" s="11" t="s">
        <v>32</v>
      </c>
      <c r="AX707" s="11" t="s">
        <v>81</v>
      </c>
      <c r="AY707" s="176" t="s">
        <v>173</v>
      </c>
    </row>
    <row r="708" spans="2:65" s="1" customFormat="1" ht="31.5" customHeight="1">
      <c r="B708" s="125"/>
      <c r="C708" s="154" t="s">
        <v>872</v>
      </c>
      <c r="D708" s="154" t="s">
        <v>174</v>
      </c>
      <c r="E708" s="155" t="s">
        <v>873</v>
      </c>
      <c r="F708" s="255" t="s">
        <v>874</v>
      </c>
      <c r="G708" s="256"/>
      <c r="H708" s="256"/>
      <c r="I708" s="256"/>
      <c r="J708" s="156" t="s">
        <v>578</v>
      </c>
      <c r="K708" s="157">
        <v>4</v>
      </c>
      <c r="L708" s="257">
        <v>0</v>
      </c>
      <c r="M708" s="256"/>
      <c r="N708" s="258">
        <f>ROUND(L708*K708,2)</f>
        <v>0</v>
      </c>
      <c r="O708" s="256"/>
      <c r="P708" s="256"/>
      <c r="Q708" s="256"/>
      <c r="R708" s="127"/>
      <c r="T708" s="158" t="s">
        <v>3</v>
      </c>
      <c r="U708" s="42" t="s">
        <v>39</v>
      </c>
      <c r="V708" s="34"/>
      <c r="W708" s="159">
        <f>V708*K708</f>
        <v>0</v>
      </c>
      <c r="X708" s="159">
        <v>0.0005</v>
      </c>
      <c r="Y708" s="159">
        <f>X708*K708</f>
        <v>0.002</v>
      </c>
      <c r="Z708" s="159">
        <v>0</v>
      </c>
      <c r="AA708" s="160">
        <f>Z708*K708</f>
        <v>0</v>
      </c>
      <c r="AR708" s="16" t="s">
        <v>279</v>
      </c>
      <c r="AT708" s="16" t="s">
        <v>174</v>
      </c>
      <c r="AU708" s="16" t="s">
        <v>93</v>
      </c>
      <c r="AY708" s="16" t="s">
        <v>173</v>
      </c>
      <c r="BE708" s="100">
        <f>IF(U708="základní",N708,0)</f>
        <v>0</v>
      </c>
      <c r="BF708" s="100">
        <f>IF(U708="snížená",N708,0)</f>
        <v>0</v>
      </c>
      <c r="BG708" s="100">
        <f>IF(U708="zákl. přenesená",N708,0)</f>
        <v>0</v>
      </c>
      <c r="BH708" s="100">
        <f>IF(U708="sníž. přenesená",N708,0)</f>
        <v>0</v>
      </c>
      <c r="BI708" s="100">
        <f>IF(U708="nulová",N708,0)</f>
        <v>0</v>
      </c>
      <c r="BJ708" s="16" t="s">
        <v>81</v>
      </c>
      <c r="BK708" s="100">
        <f>ROUND(L708*K708,2)</f>
        <v>0</v>
      </c>
      <c r="BL708" s="16" t="s">
        <v>279</v>
      </c>
      <c r="BM708" s="16" t="s">
        <v>875</v>
      </c>
    </row>
    <row r="709" spans="2:51" s="10" customFormat="1" ht="22.5" customHeight="1">
      <c r="B709" s="161"/>
      <c r="C709" s="162"/>
      <c r="D709" s="162"/>
      <c r="E709" s="163" t="s">
        <v>3</v>
      </c>
      <c r="F709" s="259" t="s">
        <v>876</v>
      </c>
      <c r="G709" s="260"/>
      <c r="H709" s="260"/>
      <c r="I709" s="260"/>
      <c r="J709" s="162"/>
      <c r="K709" s="164">
        <v>1</v>
      </c>
      <c r="L709" s="162"/>
      <c r="M709" s="162"/>
      <c r="N709" s="162"/>
      <c r="O709" s="162"/>
      <c r="P709" s="162"/>
      <c r="Q709" s="162"/>
      <c r="R709" s="165"/>
      <c r="T709" s="166"/>
      <c r="U709" s="162"/>
      <c r="V709" s="162"/>
      <c r="W709" s="162"/>
      <c r="X709" s="162"/>
      <c r="Y709" s="162"/>
      <c r="Z709" s="162"/>
      <c r="AA709" s="167"/>
      <c r="AT709" s="168" t="s">
        <v>185</v>
      </c>
      <c r="AU709" s="168" t="s">
        <v>93</v>
      </c>
      <c r="AV709" s="10" t="s">
        <v>93</v>
      </c>
      <c r="AW709" s="10" t="s">
        <v>32</v>
      </c>
      <c r="AX709" s="10" t="s">
        <v>74</v>
      </c>
      <c r="AY709" s="168" t="s">
        <v>173</v>
      </c>
    </row>
    <row r="710" spans="2:51" s="10" customFormat="1" ht="22.5" customHeight="1">
      <c r="B710" s="161"/>
      <c r="C710" s="162"/>
      <c r="D710" s="162"/>
      <c r="E710" s="163" t="s">
        <v>3</v>
      </c>
      <c r="F710" s="261" t="s">
        <v>877</v>
      </c>
      <c r="G710" s="260"/>
      <c r="H710" s="260"/>
      <c r="I710" s="260"/>
      <c r="J710" s="162"/>
      <c r="K710" s="164">
        <v>3</v>
      </c>
      <c r="L710" s="162"/>
      <c r="M710" s="162"/>
      <c r="N710" s="162"/>
      <c r="O710" s="162"/>
      <c r="P710" s="162"/>
      <c r="Q710" s="162"/>
      <c r="R710" s="165"/>
      <c r="T710" s="166"/>
      <c r="U710" s="162"/>
      <c r="V710" s="162"/>
      <c r="W710" s="162"/>
      <c r="X710" s="162"/>
      <c r="Y710" s="162"/>
      <c r="Z710" s="162"/>
      <c r="AA710" s="167"/>
      <c r="AT710" s="168" t="s">
        <v>185</v>
      </c>
      <c r="AU710" s="168" t="s">
        <v>93</v>
      </c>
      <c r="AV710" s="10" t="s">
        <v>93</v>
      </c>
      <c r="AW710" s="10" t="s">
        <v>32</v>
      </c>
      <c r="AX710" s="10" t="s">
        <v>74</v>
      </c>
      <c r="AY710" s="168" t="s">
        <v>173</v>
      </c>
    </row>
    <row r="711" spans="2:51" s="11" customFormat="1" ht="22.5" customHeight="1">
      <c r="B711" s="169"/>
      <c r="C711" s="170"/>
      <c r="D711" s="170"/>
      <c r="E711" s="171" t="s">
        <v>3</v>
      </c>
      <c r="F711" s="262" t="s">
        <v>187</v>
      </c>
      <c r="G711" s="263"/>
      <c r="H711" s="263"/>
      <c r="I711" s="263"/>
      <c r="J711" s="170"/>
      <c r="K711" s="172">
        <v>4</v>
      </c>
      <c r="L711" s="170"/>
      <c r="M711" s="170"/>
      <c r="N711" s="170"/>
      <c r="O711" s="170"/>
      <c r="P711" s="170"/>
      <c r="Q711" s="170"/>
      <c r="R711" s="173"/>
      <c r="T711" s="174"/>
      <c r="U711" s="170"/>
      <c r="V711" s="170"/>
      <c r="W711" s="170"/>
      <c r="X711" s="170"/>
      <c r="Y711" s="170"/>
      <c r="Z711" s="170"/>
      <c r="AA711" s="175"/>
      <c r="AT711" s="176" t="s">
        <v>185</v>
      </c>
      <c r="AU711" s="176" t="s">
        <v>93</v>
      </c>
      <c r="AV711" s="11" t="s">
        <v>178</v>
      </c>
      <c r="AW711" s="11" t="s">
        <v>32</v>
      </c>
      <c r="AX711" s="11" t="s">
        <v>81</v>
      </c>
      <c r="AY711" s="176" t="s">
        <v>173</v>
      </c>
    </row>
    <row r="712" spans="2:65" s="1" customFormat="1" ht="31.5" customHeight="1">
      <c r="B712" s="125"/>
      <c r="C712" s="154" t="s">
        <v>878</v>
      </c>
      <c r="D712" s="154" t="s">
        <v>174</v>
      </c>
      <c r="E712" s="155" t="s">
        <v>879</v>
      </c>
      <c r="F712" s="255" t="s">
        <v>880</v>
      </c>
      <c r="G712" s="256"/>
      <c r="H712" s="256"/>
      <c r="I712" s="256"/>
      <c r="J712" s="156" t="s">
        <v>578</v>
      </c>
      <c r="K712" s="157">
        <v>5</v>
      </c>
      <c r="L712" s="257">
        <v>0</v>
      </c>
      <c r="M712" s="256"/>
      <c r="N712" s="258">
        <f>ROUND(L712*K712,2)</f>
        <v>0</v>
      </c>
      <c r="O712" s="256"/>
      <c r="P712" s="256"/>
      <c r="Q712" s="256"/>
      <c r="R712" s="127"/>
      <c r="T712" s="158" t="s">
        <v>3</v>
      </c>
      <c r="U712" s="42" t="s">
        <v>39</v>
      </c>
      <c r="V712" s="34"/>
      <c r="W712" s="159">
        <f>V712*K712</f>
        <v>0</v>
      </c>
      <c r="X712" s="159">
        <v>0.00212</v>
      </c>
      <c r="Y712" s="159">
        <f>X712*K712</f>
        <v>0.0106</v>
      </c>
      <c r="Z712" s="159">
        <v>0</v>
      </c>
      <c r="AA712" s="160">
        <f>Z712*K712</f>
        <v>0</v>
      </c>
      <c r="AR712" s="16" t="s">
        <v>279</v>
      </c>
      <c r="AT712" s="16" t="s">
        <v>174</v>
      </c>
      <c r="AU712" s="16" t="s">
        <v>93</v>
      </c>
      <c r="AY712" s="16" t="s">
        <v>173</v>
      </c>
      <c r="BE712" s="100">
        <f>IF(U712="základní",N712,0)</f>
        <v>0</v>
      </c>
      <c r="BF712" s="100">
        <f>IF(U712="snížená",N712,0)</f>
        <v>0</v>
      </c>
      <c r="BG712" s="100">
        <f>IF(U712="zákl. přenesená",N712,0)</f>
        <v>0</v>
      </c>
      <c r="BH712" s="100">
        <f>IF(U712="sníž. přenesená",N712,0)</f>
        <v>0</v>
      </c>
      <c r="BI712" s="100">
        <f>IF(U712="nulová",N712,0)</f>
        <v>0</v>
      </c>
      <c r="BJ712" s="16" t="s">
        <v>81</v>
      </c>
      <c r="BK712" s="100">
        <f>ROUND(L712*K712,2)</f>
        <v>0</v>
      </c>
      <c r="BL712" s="16" t="s">
        <v>279</v>
      </c>
      <c r="BM712" s="16" t="s">
        <v>881</v>
      </c>
    </row>
    <row r="713" spans="2:65" s="1" customFormat="1" ht="22.5" customHeight="1">
      <c r="B713" s="125"/>
      <c r="C713" s="154" t="s">
        <v>882</v>
      </c>
      <c r="D713" s="154" t="s">
        <v>174</v>
      </c>
      <c r="E713" s="155" t="s">
        <v>883</v>
      </c>
      <c r="F713" s="255" t="s">
        <v>884</v>
      </c>
      <c r="G713" s="256"/>
      <c r="H713" s="256"/>
      <c r="I713" s="256"/>
      <c r="J713" s="156" t="s">
        <v>578</v>
      </c>
      <c r="K713" s="157">
        <v>2</v>
      </c>
      <c r="L713" s="257">
        <v>0</v>
      </c>
      <c r="M713" s="256"/>
      <c r="N713" s="258">
        <f>ROUND(L713*K713,2)</f>
        <v>0</v>
      </c>
      <c r="O713" s="256"/>
      <c r="P713" s="256"/>
      <c r="Q713" s="256"/>
      <c r="R713" s="127"/>
      <c r="T713" s="158" t="s">
        <v>3</v>
      </c>
      <c r="U713" s="42" t="s">
        <v>39</v>
      </c>
      <c r="V713" s="34"/>
      <c r="W713" s="159">
        <f>V713*K713</f>
        <v>0</v>
      </c>
      <c r="X713" s="159">
        <v>0.00016</v>
      </c>
      <c r="Y713" s="159">
        <f>X713*K713</f>
        <v>0.00032</v>
      </c>
      <c r="Z713" s="159">
        <v>0</v>
      </c>
      <c r="AA713" s="160">
        <f>Z713*K713</f>
        <v>0</v>
      </c>
      <c r="AR713" s="16" t="s">
        <v>279</v>
      </c>
      <c r="AT713" s="16" t="s">
        <v>174</v>
      </c>
      <c r="AU713" s="16" t="s">
        <v>93</v>
      </c>
      <c r="AY713" s="16" t="s">
        <v>173</v>
      </c>
      <c r="BE713" s="100">
        <f>IF(U713="základní",N713,0)</f>
        <v>0</v>
      </c>
      <c r="BF713" s="100">
        <f>IF(U713="snížená",N713,0)</f>
        <v>0</v>
      </c>
      <c r="BG713" s="100">
        <f>IF(U713="zákl. přenesená",N713,0)</f>
        <v>0</v>
      </c>
      <c r="BH713" s="100">
        <f>IF(U713="sníž. přenesená",N713,0)</f>
        <v>0</v>
      </c>
      <c r="BI713" s="100">
        <f>IF(U713="nulová",N713,0)</f>
        <v>0</v>
      </c>
      <c r="BJ713" s="16" t="s">
        <v>81</v>
      </c>
      <c r="BK713" s="100">
        <f>ROUND(L713*K713,2)</f>
        <v>0</v>
      </c>
      <c r="BL713" s="16" t="s">
        <v>279</v>
      </c>
      <c r="BM713" s="16" t="s">
        <v>885</v>
      </c>
    </row>
    <row r="714" spans="2:65" s="1" customFormat="1" ht="22.5" customHeight="1">
      <c r="B714" s="125"/>
      <c r="C714" s="154" t="s">
        <v>886</v>
      </c>
      <c r="D714" s="154" t="s">
        <v>174</v>
      </c>
      <c r="E714" s="155" t="s">
        <v>887</v>
      </c>
      <c r="F714" s="255" t="s">
        <v>888</v>
      </c>
      <c r="G714" s="256"/>
      <c r="H714" s="256"/>
      <c r="I714" s="256"/>
      <c r="J714" s="156" t="s">
        <v>578</v>
      </c>
      <c r="K714" s="157">
        <v>6</v>
      </c>
      <c r="L714" s="257">
        <v>0</v>
      </c>
      <c r="M714" s="256"/>
      <c r="N714" s="258">
        <f>ROUND(L714*K714,2)</f>
        <v>0</v>
      </c>
      <c r="O714" s="256"/>
      <c r="P714" s="256"/>
      <c r="Q714" s="256"/>
      <c r="R714" s="127"/>
      <c r="T714" s="158" t="s">
        <v>3</v>
      </c>
      <c r="U714" s="42" t="s">
        <v>39</v>
      </c>
      <c r="V714" s="34"/>
      <c r="W714" s="159">
        <f>V714*K714</f>
        <v>0</v>
      </c>
      <c r="X714" s="159">
        <v>0</v>
      </c>
      <c r="Y714" s="159">
        <f>X714*K714</f>
        <v>0</v>
      </c>
      <c r="Z714" s="159">
        <v>0</v>
      </c>
      <c r="AA714" s="160">
        <f>Z714*K714</f>
        <v>0</v>
      </c>
      <c r="AR714" s="16" t="s">
        <v>279</v>
      </c>
      <c r="AT714" s="16" t="s">
        <v>174</v>
      </c>
      <c r="AU714" s="16" t="s">
        <v>93</v>
      </c>
      <c r="AY714" s="16" t="s">
        <v>173</v>
      </c>
      <c r="BE714" s="100">
        <f>IF(U714="základní",N714,0)</f>
        <v>0</v>
      </c>
      <c r="BF714" s="100">
        <f>IF(U714="snížená",N714,0)</f>
        <v>0</v>
      </c>
      <c r="BG714" s="100">
        <f>IF(U714="zákl. přenesená",N714,0)</f>
        <v>0</v>
      </c>
      <c r="BH714" s="100">
        <f>IF(U714="sníž. přenesená",N714,0)</f>
        <v>0</v>
      </c>
      <c r="BI714" s="100">
        <f>IF(U714="nulová",N714,0)</f>
        <v>0</v>
      </c>
      <c r="BJ714" s="16" t="s">
        <v>81</v>
      </c>
      <c r="BK714" s="100">
        <f>ROUND(L714*K714,2)</f>
        <v>0</v>
      </c>
      <c r="BL714" s="16" t="s">
        <v>279</v>
      </c>
      <c r="BM714" s="16" t="s">
        <v>889</v>
      </c>
    </row>
    <row r="715" spans="2:65" s="1" customFormat="1" ht="22.5" customHeight="1">
      <c r="B715" s="125"/>
      <c r="C715" s="154" t="s">
        <v>890</v>
      </c>
      <c r="D715" s="154" t="s">
        <v>174</v>
      </c>
      <c r="E715" s="155" t="s">
        <v>891</v>
      </c>
      <c r="F715" s="255" t="s">
        <v>892</v>
      </c>
      <c r="G715" s="256"/>
      <c r="H715" s="256"/>
      <c r="I715" s="256"/>
      <c r="J715" s="156" t="s">
        <v>578</v>
      </c>
      <c r="K715" s="157">
        <v>5</v>
      </c>
      <c r="L715" s="257">
        <v>0</v>
      </c>
      <c r="M715" s="256"/>
      <c r="N715" s="258">
        <f>ROUND(L715*K715,2)</f>
        <v>0</v>
      </c>
      <c r="O715" s="256"/>
      <c r="P715" s="256"/>
      <c r="Q715" s="256"/>
      <c r="R715" s="127"/>
      <c r="T715" s="158" t="s">
        <v>3</v>
      </c>
      <c r="U715" s="42" t="s">
        <v>39</v>
      </c>
      <c r="V715" s="34"/>
      <c r="W715" s="159">
        <f>V715*K715</f>
        <v>0</v>
      </c>
      <c r="X715" s="159">
        <v>0.00018</v>
      </c>
      <c r="Y715" s="159">
        <f>X715*K715</f>
        <v>0.0009000000000000001</v>
      </c>
      <c r="Z715" s="159">
        <v>0</v>
      </c>
      <c r="AA715" s="160">
        <f>Z715*K715</f>
        <v>0</v>
      </c>
      <c r="AR715" s="16" t="s">
        <v>279</v>
      </c>
      <c r="AT715" s="16" t="s">
        <v>174</v>
      </c>
      <c r="AU715" s="16" t="s">
        <v>93</v>
      </c>
      <c r="AY715" s="16" t="s">
        <v>173</v>
      </c>
      <c r="BE715" s="100">
        <f>IF(U715="základní",N715,0)</f>
        <v>0</v>
      </c>
      <c r="BF715" s="100">
        <f>IF(U715="snížená",N715,0)</f>
        <v>0</v>
      </c>
      <c r="BG715" s="100">
        <f>IF(U715="zákl. přenesená",N715,0)</f>
        <v>0</v>
      </c>
      <c r="BH715" s="100">
        <f>IF(U715="sníž. přenesená",N715,0)</f>
        <v>0</v>
      </c>
      <c r="BI715" s="100">
        <f>IF(U715="nulová",N715,0)</f>
        <v>0</v>
      </c>
      <c r="BJ715" s="16" t="s">
        <v>81</v>
      </c>
      <c r="BK715" s="100">
        <f>ROUND(L715*K715,2)</f>
        <v>0</v>
      </c>
      <c r="BL715" s="16" t="s">
        <v>279</v>
      </c>
      <c r="BM715" s="16" t="s">
        <v>893</v>
      </c>
    </row>
    <row r="716" spans="2:65" s="1" customFormat="1" ht="22.5" customHeight="1">
      <c r="B716" s="125"/>
      <c r="C716" s="154" t="s">
        <v>894</v>
      </c>
      <c r="D716" s="154" t="s">
        <v>174</v>
      </c>
      <c r="E716" s="155" t="s">
        <v>895</v>
      </c>
      <c r="F716" s="255" t="s">
        <v>896</v>
      </c>
      <c r="G716" s="256"/>
      <c r="H716" s="256"/>
      <c r="I716" s="256"/>
      <c r="J716" s="156" t="s">
        <v>578</v>
      </c>
      <c r="K716" s="157">
        <v>2</v>
      </c>
      <c r="L716" s="257">
        <v>0</v>
      </c>
      <c r="M716" s="256"/>
      <c r="N716" s="258">
        <f>ROUND(L716*K716,2)</f>
        <v>0</v>
      </c>
      <c r="O716" s="256"/>
      <c r="P716" s="256"/>
      <c r="Q716" s="256"/>
      <c r="R716" s="127"/>
      <c r="T716" s="158" t="s">
        <v>3</v>
      </c>
      <c r="U716" s="42" t="s">
        <v>39</v>
      </c>
      <c r="V716" s="34"/>
      <c r="W716" s="159">
        <f>V716*K716</f>
        <v>0</v>
      </c>
      <c r="X716" s="159">
        <v>0.00018</v>
      </c>
      <c r="Y716" s="159">
        <f>X716*K716</f>
        <v>0.00036</v>
      </c>
      <c r="Z716" s="159">
        <v>0</v>
      </c>
      <c r="AA716" s="160">
        <f>Z716*K716</f>
        <v>0</v>
      </c>
      <c r="AR716" s="16" t="s">
        <v>279</v>
      </c>
      <c r="AT716" s="16" t="s">
        <v>174</v>
      </c>
      <c r="AU716" s="16" t="s">
        <v>93</v>
      </c>
      <c r="AY716" s="16" t="s">
        <v>173</v>
      </c>
      <c r="BE716" s="100">
        <f>IF(U716="základní",N716,0)</f>
        <v>0</v>
      </c>
      <c r="BF716" s="100">
        <f>IF(U716="snížená",N716,0)</f>
        <v>0</v>
      </c>
      <c r="BG716" s="100">
        <f>IF(U716="zákl. přenesená",N716,0)</f>
        <v>0</v>
      </c>
      <c r="BH716" s="100">
        <f>IF(U716="sníž. přenesená",N716,0)</f>
        <v>0</v>
      </c>
      <c r="BI716" s="100">
        <f>IF(U716="nulová",N716,0)</f>
        <v>0</v>
      </c>
      <c r="BJ716" s="16" t="s">
        <v>81</v>
      </c>
      <c r="BK716" s="100">
        <f>ROUND(L716*K716,2)</f>
        <v>0</v>
      </c>
      <c r="BL716" s="16" t="s">
        <v>279</v>
      </c>
      <c r="BM716" s="16" t="s">
        <v>897</v>
      </c>
    </row>
    <row r="717" spans="2:51" s="10" customFormat="1" ht="22.5" customHeight="1">
      <c r="B717" s="161"/>
      <c r="C717" s="162"/>
      <c r="D717" s="162"/>
      <c r="E717" s="163" t="s">
        <v>3</v>
      </c>
      <c r="F717" s="259" t="s">
        <v>898</v>
      </c>
      <c r="G717" s="260"/>
      <c r="H717" s="260"/>
      <c r="I717" s="260"/>
      <c r="J717" s="162"/>
      <c r="K717" s="164">
        <v>1</v>
      </c>
      <c r="L717" s="162"/>
      <c r="M717" s="162"/>
      <c r="N717" s="162"/>
      <c r="O717" s="162"/>
      <c r="P717" s="162"/>
      <c r="Q717" s="162"/>
      <c r="R717" s="165"/>
      <c r="T717" s="166"/>
      <c r="U717" s="162"/>
      <c r="V717" s="162"/>
      <c r="W717" s="162"/>
      <c r="X717" s="162"/>
      <c r="Y717" s="162"/>
      <c r="Z717" s="162"/>
      <c r="AA717" s="167"/>
      <c r="AT717" s="168" t="s">
        <v>185</v>
      </c>
      <c r="AU717" s="168" t="s">
        <v>93</v>
      </c>
      <c r="AV717" s="10" t="s">
        <v>93</v>
      </c>
      <c r="AW717" s="10" t="s">
        <v>32</v>
      </c>
      <c r="AX717" s="10" t="s">
        <v>74</v>
      </c>
      <c r="AY717" s="168" t="s">
        <v>173</v>
      </c>
    </row>
    <row r="718" spans="2:51" s="10" customFormat="1" ht="22.5" customHeight="1">
      <c r="B718" s="161"/>
      <c r="C718" s="162"/>
      <c r="D718" s="162"/>
      <c r="E718" s="163" t="s">
        <v>3</v>
      </c>
      <c r="F718" s="261" t="s">
        <v>899</v>
      </c>
      <c r="G718" s="260"/>
      <c r="H718" s="260"/>
      <c r="I718" s="260"/>
      <c r="J718" s="162"/>
      <c r="K718" s="164">
        <v>1</v>
      </c>
      <c r="L718" s="162"/>
      <c r="M718" s="162"/>
      <c r="N718" s="162"/>
      <c r="O718" s="162"/>
      <c r="P718" s="162"/>
      <c r="Q718" s="162"/>
      <c r="R718" s="165"/>
      <c r="T718" s="166"/>
      <c r="U718" s="162"/>
      <c r="V718" s="162"/>
      <c r="W718" s="162"/>
      <c r="X718" s="162"/>
      <c r="Y718" s="162"/>
      <c r="Z718" s="162"/>
      <c r="AA718" s="167"/>
      <c r="AT718" s="168" t="s">
        <v>185</v>
      </c>
      <c r="AU718" s="168" t="s">
        <v>93</v>
      </c>
      <c r="AV718" s="10" t="s">
        <v>93</v>
      </c>
      <c r="AW718" s="10" t="s">
        <v>32</v>
      </c>
      <c r="AX718" s="10" t="s">
        <v>74</v>
      </c>
      <c r="AY718" s="168" t="s">
        <v>173</v>
      </c>
    </row>
    <row r="719" spans="2:51" s="11" customFormat="1" ht="22.5" customHeight="1">
      <c r="B719" s="169"/>
      <c r="C719" s="170"/>
      <c r="D719" s="170"/>
      <c r="E719" s="171" t="s">
        <v>3</v>
      </c>
      <c r="F719" s="262" t="s">
        <v>187</v>
      </c>
      <c r="G719" s="263"/>
      <c r="H719" s="263"/>
      <c r="I719" s="263"/>
      <c r="J719" s="170"/>
      <c r="K719" s="172">
        <v>2</v>
      </c>
      <c r="L719" s="170"/>
      <c r="M719" s="170"/>
      <c r="N719" s="170"/>
      <c r="O719" s="170"/>
      <c r="P719" s="170"/>
      <c r="Q719" s="170"/>
      <c r="R719" s="173"/>
      <c r="T719" s="174"/>
      <c r="U719" s="170"/>
      <c r="V719" s="170"/>
      <c r="W719" s="170"/>
      <c r="X719" s="170"/>
      <c r="Y719" s="170"/>
      <c r="Z719" s="170"/>
      <c r="AA719" s="175"/>
      <c r="AT719" s="176" t="s">
        <v>185</v>
      </c>
      <c r="AU719" s="176" t="s">
        <v>93</v>
      </c>
      <c r="AV719" s="11" t="s">
        <v>178</v>
      </c>
      <c r="AW719" s="11" t="s">
        <v>32</v>
      </c>
      <c r="AX719" s="11" t="s">
        <v>81</v>
      </c>
      <c r="AY719" s="176" t="s">
        <v>173</v>
      </c>
    </row>
    <row r="720" spans="2:65" s="1" customFormat="1" ht="31.5" customHeight="1">
      <c r="B720" s="125"/>
      <c r="C720" s="154" t="s">
        <v>900</v>
      </c>
      <c r="D720" s="154" t="s">
        <v>174</v>
      </c>
      <c r="E720" s="155" t="s">
        <v>901</v>
      </c>
      <c r="F720" s="255" t="s">
        <v>902</v>
      </c>
      <c r="G720" s="256"/>
      <c r="H720" s="256"/>
      <c r="I720" s="256"/>
      <c r="J720" s="156" t="s">
        <v>182</v>
      </c>
      <c r="K720" s="157">
        <v>189</v>
      </c>
      <c r="L720" s="257">
        <v>0</v>
      </c>
      <c r="M720" s="256"/>
      <c r="N720" s="258">
        <f>ROUND(L720*K720,2)</f>
        <v>0</v>
      </c>
      <c r="O720" s="256"/>
      <c r="P720" s="256"/>
      <c r="Q720" s="256"/>
      <c r="R720" s="127"/>
      <c r="T720" s="158" t="s">
        <v>3</v>
      </c>
      <c r="U720" s="42" t="s">
        <v>39</v>
      </c>
      <c r="V720" s="34"/>
      <c r="W720" s="159">
        <f>V720*K720</f>
        <v>0</v>
      </c>
      <c r="X720" s="159">
        <v>0</v>
      </c>
      <c r="Y720" s="159">
        <f>X720*K720</f>
        <v>0</v>
      </c>
      <c r="Z720" s="159">
        <v>0</v>
      </c>
      <c r="AA720" s="160">
        <f>Z720*K720</f>
        <v>0</v>
      </c>
      <c r="AR720" s="16" t="s">
        <v>279</v>
      </c>
      <c r="AT720" s="16" t="s">
        <v>174</v>
      </c>
      <c r="AU720" s="16" t="s">
        <v>93</v>
      </c>
      <c r="AY720" s="16" t="s">
        <v>173</v>
      </c>
      <c r="BE720" s="100">
        <f>IF(U720="základní",N720,0)</f>
        <v>0</v>
      </c>
      <c r="BF720" s="100">
        <f>IF(U720="snížená",N720,0)</f>
        <v>0</v>
      </c>
      <c r="BG720" s="100">
        <f>IF(U720="zákl. přenesená",N720,0)</f>
        <v>0</v>
      </c>
      <c r="BH720" s="100">
        <f>IF(U720="sníž. přenesená",N720,0)</f>
        <v>0</v>
      </c>
      <c r="BI720" s="100">
        <f>IF(U720="nulová",N720,0)</f>
        <v>0</v>
      </c>
      <c r="BJ720" s="16" t="s">
        <v>81</v>
      </c>
      <c r="BK720" s="100">
        <f>ROUND(L720*K720,2)</f>
        <v>0</v>
      </c>
      <c r="BL720" s="16" t="s">
        <v>279</v>
      </c>
      <c r="BM720" s="16" t="s">
        <v>903</v>
      </c>
    </row>
    <row r="721" spans="2:51" s="10" customFormat="1" ht="22.5" customHeight="1">
      <c r="B721" s="161"/>
      <c r="C721" s="162"/>
      <c r="D721" s="162"/>
      <c r="E721" s="163" t="s">
        <v>3</v>
      </c>
      <c r="F721" s="259" t="s">
        <v>904</v>
      </c>
      <c r="G721" s="260"/>
      <c r="H721" s="260"/>
      <c r="I721" s="260"/>
      <c r="J721" s="162"/>
      <c r="K721" s="164">
        <v>66.5</v>
      </c>
      <c r="L721" s="162"/>
      <c r="M721" s="162"/>
      <c r="N721" s="162"/>
      <c r="O721" s="162"/>
      <c r="P721" s="162"/>
      <c r="Q721" s="162"/>
      <c r="R721" s="165"/>
      <c r="T721" s="166"/>
      <c r="U721" s="162"/>
      <c r="V721" s="162"/>
      <c r="W721" s="162"/>
      <c r="X721" s="162"/>
      <c r="Y721" s="162"/>
      <c r="Z721" s="162"/>
      <c r="AA721" s="167"/>
      <c r="AT721" s="168" t="s">
        <v>185</v>
      </c>
      <c r="AU721" s="168" t="s">
        <v>93</v>
      </c>
      <c r="AV721" s="10" t="s">
        <v>93</v>
      </c>
      <c r="AW721" s="10" t="s">
        <v>32</v>
      </c>
      <c r="AX721" s="10" t="s">
        <v>74</v>
      </c>
      <c r="AY721" s="168" t="s">
        <v>173</v>
      </c>
    </row>
    <row r="722" spans="2:51" s="10" customFormat="1" ht="22.5" customHeight="1">
      <c r="B722" s="161"/>
      <c r="C722" s="162"/>
      <c r="D722" s="162"/>
      <c r="E722" s="163" t="s">
        <v>3</v>
      </c>
      <c r="F722" s="261" t="s">
        <v>905</v>
      </c>
      <c r="G722" s="260"/>
      <c r="H722" s="260"/>
      <c r="I722" s="260"/>
      <c r="J722" s="162"/>
      <c r="K722" s="164">
        <v>122.5</v>
      </c>
      <c r="L722" s="162"/>
      <c r="M722" s="162"/>
      <c r="N722" s="162"/>
      <c r="O722" s="162"/>
      <c r="P722" s="162"/>
      <c r="Q722" s="162"/>
      <c r="R722" s="165"/>
      <c r="T722" s="166"/>
      <c r="U722" s="162"/>
      <c r="V722" s="162"/>
      <c r="W722" s="162"/>
      <c r="X722" s="162"/>
      <c r="Y722" s="162"/>
      <c r="Z722" s="162"/>
      <c r="AA722" s="167"/>
      <c r="AT722" s="168" t="s">
        <v>185</v>
      </c>
      <c r="AU722" s="168" t="s">
        <v>93</v>
      </c>
      <c r="AV722" s="10" t="s">
        <v>93</v>
      </c>
      <c r="AW722" s="10" t="s">
        <v>32</v>
      </c>
      <c r="AX722" s="10" t="s">
        <v>74</v>
      </c>
      <c r="AY722" s="168" t="s">
        <v>173</v>
      </c>
    </row>
    <row r="723" spans="2:51" s="11" customFormat="1" ht="22.5" customHeight="1">
      <c r="B723" s="169"/>
      <c r="C723" s="170"/>
      <c r="D723" s="170"/>
      <c r="E723" s="171" t="s">
        <v>3</v>
      </c>
      <c r="F723" s="262" t="s">
        <v>187</v>
      </c>
      <c r="G723" s="263"/>
      <c r="H723" s="263"/>
      <c r="I723" s="263"/>
      <c r="J723" s="170"/>
      <c r="K723" s="172">
        <v>189</v>
      </c>
      <c r="L723" s="170"/>
      <c r="M723" s="170"/>
      <c r="N723" s="170"/>
      <c r="O723" s="170"/>
      <c r="P723" s="170"/>
      <c r="Q723" s="170"/>
      <c r="R723" s="173"/>
      <c r="T723" s="174"/>
      <c r="U723" s="170"/>
      <c r="V723" s="170"/>
      <c r="W723" s="170"/>
      <c r="X723" s="170"/>
      <c r="Y723" s="170"/>
      <c r="Z723" s="170"/>
      <c r="AA723" s="175"/>
      <c r="AT723" s="176" t="s">
        <v>185</v>
      </c>
      <c r="AU723" s="176" t="s">
        <v>93</v>
      </c>
      <c r="AV723" s="11" t="s">
        <v>178</v>
      </c>
      <c r="AW723" s="11" t="s">
        <v>32</v>
      </c>
      <c r="AX723" s="11" t="s">
        <v>81</v>
      </c>
      <c r="AY723" s="176" t="s">
        <v>173</v>
      </c>
    </row>
    <row r="724" spans="2:65" s="1" customFormat="1" ht="31.5" customHeight="1">
      <c r="B724" s="125"/>
      <c r="C724" s="154" t="s">
        <v>906</v>
      </c>
      <c r="D724" s="154" t="s">
        <v>174</v>
      </c>
      <c r="E724" s="155" t="s">
        <v>907</v>
      </c>
      <c r="F724" s="255" t="s">
        <v>908</v>
      </c>
      <c r="G724" s="256"/>
      <c r="H724" s="256"/>
      <c r="I724" s="256"/>
      <c r="J724" s="156" t="s">
        <v>182</v>
      </c>
      <c r="K724" s="157">
        <v>89.7</v>
      </c>
      <c r="L724" s="257">
        <v>0</v>
      </c>
      <c r="M724" s="256"/>
      <c r="N724" s="258">
        <f>ROUND(L724*K724,2)</f>
        <v>0</v>
      </c>
      <c r="O724" s="256"/>
      <c r="P724" s="256"/>
      <c r="Q724" s="256"/>
      <c r="R724" s="127"/>
      <c r="T724" s="158" t="s">
        <v>3</v>
      </c>
      <c r="U724" s="42" t="s">
        <v>39</v>
      </c>
      <c r="V724" s="34"/>
      <c r="W724" s="159">
        <f>V724*K724</f>
        <v>0</v>
      </c>
      <c r="X724" s="159">
        <v>0</v>
      </c>
      <c r="Y724" s="159">
        <f>X724*K724</f>
        <v>0</v>
      </c>
      <c r="Z724" s="159">
        <v>0</v>
      </c>
      <c r="AA724" s="160">
        <f>Z724*K724</f>
        <v>0</v>
      </c>
      <c r="AR724" s="16" t="s">
        <v>279</v>
      </c>
      <c r="AT724" s="16" t="s">
        <v>174</v>
      </c>
      <c r="AU724" s="16" t="s">
        <v>93</v>
      </c>
      <c r="AY724" s="16" t="s">
        <v>173</v>
      </c>
      <c r="BE724" s="100">
        <f>IF(U724="základní",N724,0)</f>
        <v>0</v>
      </c>
      <c r="BF724" s="100">
        <f>IF(U724="snížená",N724,0)</f>
        <v>0</v>
      </c>
      <c r="BG724" s="100">
        <f>IF(U724="zákl. přenesená",N724,0)</f>
        <v>0</v>
      </c>
      <c r="BH724" s="100">
        <f>IF(U724="sníž. přenesená",N724,0)</f>
        <v>0</v>
      </c>
      <c r="BI724" s="100">
        <f>IF(U724="nulová",N724,0)</f>
        <v>0</v>
      </c>
      <c r="BJ724" s="16" t="s">
        <v>81</v>
      </c>
      <c r="BK724" s="100">
        <f>ROUND(L724*K724,2)</f>
        <v>0</v>
      </c>
      <c r="BL724" s="16" t="s">
        <v>279</v>
      </c>
      <c r="BM724" s="16" t="s">
        <v>909</v>
      </c>
    </row>
    <row r="725" spans="2:51" s="10" customFormat="1" ht="22.5" customHeight="1">
      <c r="B725" s="161"/>
      <c r="C725" s="162"/>
      <c r="D725" s="162"/>
      <c r="E725" s="163" t="s">
        <v>3</v>
      </c>
      <c r="F725" s="259" t="s">
        <v>910</v>
      </c>
      <c r="G725" s="260"/>
      <c r="H725" s="260"/>
      <c r="I725" s="260"/>
      <c r="J725" s="162"/>
      <c r="K725" s="164">
        <v>89.7</v>
      </c>
      <c r="L725" s="162"/>
      <c r="M725" s="162"/>
      <c r="N725" s="162"/>
      <c r="O725" s="162"/>
      <c r="P725" s="162"/>
      <c r="Q725" s="162"/>
      <c r="R725" s="165"/>
      <c r="T725" s="166"/>
      <c r="U725" s="162"/>
      <c r="V725" s="162"/>
      <c r="W725" s="162"/>
      <c r="X725" s="162"/>
      <c r="Y725" s="162"/>
      <c r="Z725" s="162"/>
      <c r="AA725" s="167"/>
      <c r="AT725" s="168" t="s">
        <v>185</v>
      </c>
      <c r="AU725" s="168" t="s">
        <v>93</v>
      </c>
      <c r="AV725" s="10" t="s">
        <v>93</v>
      </c>
      <c r="AW725" s="10" t="s">
        <v>32</v>
      </c>
      <c r="AX725" s="10" t="s">
        <v>74</v>
      </c>
      <c r="AY725" s="168" t="s">
        <v>173</v>
      </c>
    </row>
    <row r="726" spans="2:51" s="11" customFormat="1" ht="22.5" customHeight="1">
      <c r="B726" s="169"/>
      <c r="C726" s="170"/>
      <c r="D726" s="170"/>
      <c r="E726" s="171" t="s">
        <v>3</v>
      </c>
      <c r="F726" s="262" t="s">
        <v>187</v>
      </c>
      <c r="G726" s="263"/>
      <c r="H726" s="263"/>
      <c r="I726" s="263"/>
      <c r="J726" s="170"/>
      <c r="K726" s="172">
        <v>89.7</v>
      </c>
      <c r="L726" s="170"/>
      <c r="M726" s="170"/>
      <c r="N726" s="170"/>
      <c r="O726" s="170"/>
      <c r="P726" s="170"/>
      <c r="Q726" s="170"/>
      <c r="R726" s="173"/>
      <c r="T726" s="174"/>
      <c r="U726" s="170"/>
      <c r="V726" s="170"/>
      <c r="W726" s="170"/>
      <c r="X726" s="170"/>
      <c r="Y726" s="170"/>
      <c r="Z726" s="170"/>
      <c r="AA726" s="175"/>
      <c r="AT726" s="176" t="s">
        <v>185</v>
      </c>
      <c r="AU726" s="176" t="s">
        <v>93</v>
      </c>
      <c r="AV726" s="11" t="s">
        <v>178</v>
      </c>
      <c r="AW726" s="11" t="s">
        <v>32</v>
      </c>
      <c r="AX726" s="11" t="s">
        <v>81</v>
      </c>
      <c r="AY726" s="176" t="s">
        <v>173</v>
      </c>
    </row>
    <row r="727" spans="2:65" s="1" customFormat="1" ht="22.5" customHeight="1">
      <c r="B727" s="125"/>
      <c r="C727" s="154" t="s">
        <v>911</v>
      </c>
      <c r="D727" s="154" t="s">
        <v>174</v>
      </c>
      <c r="E727" s="155" t="s">
        <v>912</v>
      </c>
      <c r="F727" s="255" t="s">
        <v>913</v>
      </c>
      <c r="G727" s="256"/>
      <c r="H727" s="256"/>
      <c r="I727" s="256"/>
      <c r="J727" s="156" t="s">
        <v>182</v>
      </c>
      <c r="K727" s="157">
        <v>20</v>
      </c>
      <c r="L727" s="257">
        <v>0</v>
      </c>
      <c r="M727" s="256"/>
      <c r="N727" s="258">
        <f>ROUND(L727*K727,2)</f>
        <v>0</v>
      </c>
      <c r="O727" s="256"/>
      <c r="P727" s="256"/>
      <c r="Q727" s="256"/>
      <c r="R727" s="127"/>
      <c r="T727" s="158" t="s">
        <v>3</v>
      </c>
      <c r="U727" s="42" t="s">
        <v>39</v>
      </c>
      <c r="V727" s="34"/>
      <c r="W727" s="159">
        <f>V727*K727</f>
        <v>0</v>
      </c>
      <c r="X727" s="159">
        <v>0</v>
      </c>
      <c r="Y727" s="159">
        <f>X727*K727</f>
        <v>0</v>
      </c>
      <c r="Z727" s="159">
        <v>0</v>
      </c>
      <c r="AA727" s="160">
        <f>Z727*K727</f>
        <v>0</v>
      </c>
      <c r="AR727" s="16" t="s">
        <v>279</v>
      </c>
      <c r="AT727" s="16" t="s">
        <v>174</v>
      </c>
      <c r="AU727" s="16" t="s">
        <v>93</v>
      </c>
      <c r="AY727" s="16" t="s">
        <v>173</v>
      </c>
      <c r="BE727" s="100">
        <f>IF(U727="základní",N727,0)</f>
        <v>0</v>
      </c>
      <c r="BF727" s="100">
        <f>IF(U727="snížená",N727,0)</f>
        <v>0</v>
      </c>
      <c r="BG727" s="100">
        <f>IF(U727="zákl. přenesená",N727,0)</f>
        <v>0</v>
      </c>
      <c r="BH727" s="100">
        <f>IF(U727="sníž. přenesená",N727,0)</f>
        <v>0</v>
      </c>
      <c r="BI727" s="100">
        <f>IF(U727="nulová",N727,0)</f>
        <v>0</v>
      </c>
      <c r="BJ727" s="16" t="s">
        <v>81</v>
      </c>
      <c r="BK727" s="100">
        <f>ROUND(L727*K727,2)</f>
        <v>0</v>
      </c>
      <c r="BL727" s="16" t="s">
        <v>279</v>
      </c>
      <c r="BM727" s="16" t="s">
        <v>914</v>
      </c>
    </row>
    <row r="728" spans="2:51" s="10" customFormat="1" ht="22.5" customHeight="1">
      <c r="B728" s="161"/>
      <c r="C728" s="162"/>
      <c r="D728" s="162"/>
      <c r="E728" s="163" t="s">
        <v>3</v>
      </c>
      <c r="F728" s="259" t="s">
        <v>915</v>
      </c>
      <c r="G728" s="260"/>
      <c r="H728" s="260"/>
      <c r="I728" s="260"/>
      <c r="J728" s="162"/>
      <c r="K728" s="164">
        <v>20</v>
      </c>
      <c r="L728" s="162"/>
      <c r="M728" s="162"/>
      <c r="N728" s="162"/>
      <c r="O728" s="162"/>
      <c r="P728" s="162"/>
      <c r="Q728" s="162"/>
      <c r="R728" s="165"/>
      <c r="T728" s="166"/>
      <c r="U728" s="162"/>
      <c r="V728" s="162"/>
      <c r="W728" s="162"/>
      <c r="X728" s="162"/>
      <c r="Y728" s="162"/>
      <c r="Z728" s="162"/>
      <c r="AA728" s="167"/>
      <c r="AT728" s="168" t="s">
        <v>185</v>
      </c>
      <c r="AU728" s="168" t="s">
        <v>93</v>
      </c>
      <c r="AV728" s="10" t="s">
        <v>93</v>
      </c>
      <c r="AW728" s="10" t="s">
        <v>32</v>
      </c>
      <c r="AX728" s="10" t="s">
        <v>74</v>
      </c>
      <c r="AY728" s="168" t="s">
        <v>173</v>
      </c>
    </row>
    <row r="729" spans="2:51" s="11" customFormat="1" ht="22.5" customHeight="1">
      <c r="B729" s="169"/>
      <c r="C729" s="170"/>
      <c r="D729" s="170"/>
      <c r="E729" s="171" t="s">
        <v>3</v>
      </c>
      <c r="F729" s="262" t="s">
        <v>187</v>
      </c>
      <c r="G729" s="263"/>
      <c r="H729" s="263"/>
      <c r="I729" s="263"/>
      <c r="J729" s="170"/>
      <c r="K729" s="172">
        <v>20</v>
      </c>
      <c r="L729" s="170"/>
      <c r="M729" s="170"/>
      <c r="N729" s="170"/>
      <c r="O729" s="170"/>
      <c r="P729" s="170"/>
      <c r="Q729" s="170"/>
      <c r="R729" s="173"/>
      <c r="T729" s="174"/>
      <c r="U729" s="170"/>
      <c r="V729" s="170"/>
      <c r="W729" s="170"/>
      <c r="X729" s="170"/>
      <c r="Y729" s="170"/>
      <c r="Z729" s="170"/>
      <c r="AA729" s="175"/>
      <c r="AT729" s="176" t="s">
        <v>185</v>
      </c>
      <c r="AU729" s="176" t="s">
        <v>93</v>
      </c>
      <c r="AV729" s="11" t="s">
        <v>178</v>
      </c>
      <c r="AW729" s="11" t="s">
        <v>32</v>
      </c>
      <c r="AX729" s="11" t="s">
        <v>81</v>
      </c>
      <c r="AY729" s="176" t="s">
        <v>173</v>
      </c>
    </row>
    <row r="730" spans="2:65" s="1" customFormat="1" ht="31.5" customHeight="1">
      <c r="B730" s="125"/>
      <c r="C730" s="154" t="s">
        <v>916</v>
      </c>
      <c r="D730" s="154" t="s">
        <v>174</v>
      </c>
      <c r="E730" s="155" t="s">
        <v>917</v>
      </c>
      <c r="F730" s="255" t="s">
        <v>918</v>
      </c>
      <c r="G730" s="256"/>
      <c r="H730" s="256"/>
      <c r="I730" s="256"/>
      <c r="J730" s="156" t="s">
        <v>919</v>
      </c>
      <c r="K730" s="157">
        <v>1</v>
      </c>
      <c r="L730" s="257">
        <v>0</v>
      </c>
      <c r="M730" s="256"/>
      <c r="N730" s="258">
        <f>ROUND(L730*K730,2)</f>
        <v>0</v>
      </c>
      <c r="O730" s="256"/>
      <c r="P730" s="256"/>
      <c r="Q730" s="256"/>
      <c r="R730" s="127"/>
      <c r="T730" s="158" t="s">
        <v>3</v>
      </c>
      <c r="U730" s="42" t="s">
        <v>39</v>
      </c>
      <c r="V730" s="34"/>
      <c r="W730" s="159">
        <f>V730*K730</f>
        <v>0</v>
      </c>
      <c r="X730" s="159">
        <v>0</v>
      </c>
      <c r="Y730" s="159">
        <f>X730*K730</f>
        <v>0</v>
      </c>
      <c r="Z730" s="159">
        <v>0</v>
      </c>
      <c r="AA730" s="160">
        <f>Z730*K730</f>
        <v>0</v>
      </c>
      <c r="AR730" s="16" t="s">
        <v>279</v>
      </c>
      <c r="AT730" s="16" t="s">
        <v>174</v>
      </c>
      <c r="AU730" s="16" t="s">
        <v>93</v>
      </c>
      <c r="AY730" s="16" t="s">
        <v>173</v>
      </c>
      <c r="BE730" s="100">
        <f>IF(U730="základní",N730,0)</f>
        <v>0</v>
      </c>
      <c r="BF730" s="100">
        <f>IF(U730="snížená",N730,0)</f>
        <v>0</v>
      </c>
      <c r="BG730" s="100">
        <f>IF(U730="zákl. přenesená",N730,0)</f>
        <v>0</v>
      </c>
      <c r="BH730" s="100">
        <f>IF(U730="sníž. přenesená",N730,0)</f>
        <v>0</v>
      </c>
      <c r="BI730" s="100">
        <f>IF(U730="nulová",N730,0)</f>
        <v>0</v>
      </c>
      <c r="BJ730" s="16" t="s">
        <v>81</v>
      </c>
      <c r="BK730" s="100">
        <f>ROUND(L730*K730,2)</f>
        <v>0</v>
      </c>
      <c r="BL730" s="16" t="s">
        <v>279</v>
      </c>
      <c r="BM730" s="16" t="s">
        <v>920</v>
      </c>
    </row>
    <row r="731" spans="2:65" s="1" customFormat="1" ht="31.5" customHeight="1">
      <c r="B731" s="125"/>
      <c r="C731" s="154" t="s">
        <v>921</v>
      </c>
      <c r="D731" s="154" t="s">
        <v>174</v>
      </c>
      <c r="E731" s="155" t="s">
        <v>922</v>
      </c>
      <c r="F731" s="255" t="s">
        <v>923</v>
      </c>
      <c r="G731" s="256"/>
      <c r="H731" s="256"/>
      <c r="I731" s="256"/>
      <c r="J731" s="156" t="s">
        <v>924</v>
      </c>
      <c r="K731" s="185">
        <v>0</v>
      </c>
      <c r="L731" s="257">
        <v>0</v>
      </c>
      <c r="M731" s="256"/>
      <c r="N731" s="258">
        <f>ROUND(L731*K731,2)</f>
        <v>0</v>
      </c>
      <c r="O731" s="256"/>
      <c r="P731" s="256"/>
      <c r="Q731" s="256"/>
      <c r="R731" s="127"/>
      <c r="T731" s="158" t="s">
        <v>3</v>
      </c>
      <c r="U731" s="42" t="s">
        <v>39</v>
      </c>
      <c r="V731" s="34"/>
      <c r="W731" s="159">
        <f>V731*K731</f>
        <v>0</v>
      </c>
      <c r="X731" s="159">
        <v>0</v>
      </c>
      <c r="Y731" s="159">
        <f>X731*K731</f>
        <v>0</v>
      </c>
      <c r="Z731" s="159">
        <v>0</v>
      </c>
      <c r="AA731" s="160">
        <f>Z731*K731</f>
        <v>0</v>
      </c>
      <c r="AR731" s="16" t="s">
        <v>279</v>
      </c>
      <c r="AT731" s="16" t="s">
        <v>174</v>
      </c>
      <c r="AU731" s="16" t="s">
        <v>93</v>
      </c>
      <c r="AY731" s="16" t="s">
        <v>173</v>
      </c>
      <c r="BE731" s="100">
        <f>IF(U731="základní",N731,0)</f>
        <v>0</v>
      </c>
      <c r="BF731" s="100">
        <f>IF(U731="snížená",N731,0)</f>
        <v>0</v>
      </c>
      <c r="BG731" s="100">
        <f>IF(U731="zákl. přenesená",N731,0)</f>
        <v>0</v>
      </c>
      <c r="BH731" s="100">
        <f>IF(U731="sníž. přenesená",N731,0)</f>
        <v>0</v>
      </c>
      <c r="BI731" s="100">
        <f>IF(U731="nulová",N731,0)</f>
        <v>0</v>
      </c>
      <c r="BJ731" s="16" t="s">
        <v>81</v>
      </c>
      <c r="BK731" s="100">
        <f>ROUND(L731*K731,2)</f>
        <v>0</v>
      </c>
      <c r="BL731" s="16" t="s">
        <v>279</v>
      </c>
      <c r="BM731" s="16" t="s">
        <v>925</v>
      </c>
    </row>
    <row r="732" spans="2:65" s="1" customFormat="1" ht="31.5" customHeight="1">
      <c r="B732" s="125"/>
      <c r="C732" s="154" t="s">
        <v>926</v>
      </c>
      <c r="D732" s="154" t="s">
        <v>174</v>
      </c>
      <c r="E732" s="155" t="s">
        <v>927</v>
      </c>
      <c r="F732" s="255" t="s">
        <v>928</v>
      </c>
      <c r="G732" s="256"/>
      <c r="H732" s="256"/>
      <c r="I732" s="256"/>
      <c r="J732" s="156" t="s">
        <v>924</v>
      </c>
      <c r="K732" s="185">
        <v>0</v>
      </c>
      <c r="L732" s="257">
        <v>0</v>
      </c>
      <c r="M732" s="256"/>
      <c r="N732" s="258">
        <f>ROUND(L732*K732,2)</f>
        <v>0</v>
      </c>
      <c r="O732" s="256"/>
      <c r="P732" s="256"/>
      <c r="Q732" s="256"/>
      <c r="R732" s="127"/>
      <c r="T732" s="158" t="s">
        <v>3</v>
      </c>
      <c r="U732" s="42" t="s">
        <v>39</v>
      </c>
      <c r="V732" s="34"/>
      <c r="W732" s="159">
        <f>V732*K732</f>
        <v>0</v>
      </c>
      <c r="X732" s="159">
        <v>0</v>
      </c>
      <c r="Y732" s="159">
        <f>X732*K732</f>
        <v>0</v>
      </c>
      <c r="Z732" s="159">
        <v>0</v>
      </c>
      <c r="AA732" s="160">
        <f>Z732*K732</f>
        <v>0</v>
      </c>
      <c r="AR732" s="16" t="s">
        <v>279</v>
      </c>
      <c r="AT732" s="16" t="s">
        <v>174</v>
      </c>
      <c r="AU732" s="16" t="s">
        <v>93</v>
      </c>
      <c r="AY732" s="16" t="s">
        <v>173</v>
      </c>
      <c r="BE732" s="100">
        <f>IF(U732="základní",N732,0)</f>
        <v>0</v>
      </c>
      <c r="BF732" s="100">
        <f>IF(U732="snížená",N732,0)</f>
        <v>0</v>
      </c>
      <c r="BG732" s="100">
        <f>IF(U732="zákl. přenesená",N732,0)</f>
        <v>0</v>
      </c>
      <c r="BH732" s="100">
        <f>IF(U732="sníž. přenesená",N732,0)</f>
        <v>0</v>
      </c>
      <c r="BI732" s="100">
        <f>IF(U732="nulová",N732,0)</f>
        <v>0</v>
      </c>
      <c r="BJ732" s="16" t="s">
        <v>81</v>
      </c>
      <c r="BK732" s="100">
        <f>ROUND(L732*K732,2)</f>
        <v>0</v>
      </c>
      <c r="BL732" s="16" t="s">
        <v>279</v>
      </c>
      <c r="BM732" s="16" t="s">
        <v>929</v>
      </c>
    </row>
    <row r="733" spans="2:63" s="9" customFormat="1" ht="29.85" customHeight="1">
      <c r="B733" s="143"/>
      <c r="C733" s="144"/>
      <c r="D733" s="153" t="s">
        <v>118</v>
      </c>
      <c r="E733" s="153"/>
      <c r="F733" s="153"/>
      <c r="G733" s="153"/>
      <c r="H733" s="153"/>
      <c r="I733" s="153"/>
      <c r="J733" s="153"/>
      <c r="K733" s="153"/>
      <c r="L733" s="153"/>
      <c r="M733" s="153"/>
      <c r="N733" s="279">
        <f>BK733</f>
        <v>0</v>
      </c>
      <c r="O733" s="280"/>
      <c r="P733" s="280"/>
      <c r="Q733" s="280"/>
      <c r="R733" s="146"/>
      <c r="T733" s="147"/>
      <c r="U733" s="144"/>
      <c r="V733" s="144"/>
      <c r="W733" s="148">
        <f>SUM(W734:W844)</f>
        <v>0</v>
      </c>
      <c r="X733" s="144"/>
      <c r="Y733" s="148">
        <f>SUM(Y734:Y844)</f>
        <v>0.9463494999999997</v>
      </c>
      <c r="Z733" s="144"/>
      <c r="AA733" s="149">
        <f>SUM(AA734:AA844)</f>
        <v>0</v>
      </c>
      <c r="AR733" s="150" t="s">
        <v>93</v>
      </c>
      <c r="AT733" s="151" t="s">
        <v>73</v>
      </c>
      <c r="AU733" s="151" t="s">
        <v>81</v>
      </c>
      <c r="AY733" s="150" t="s">
        <v>173</v>
      </c>
      <c r="BK733" s="152">
        <f>SUM(BK734:BK844)</f>
        <v>0</v>
      </c>
    </row>
    <row r="734" spans="2:65" s="1" customFormat="1" ht="44.25" customHeight="1">
      <c r="B734" s="125"/>
      <c r="C734" s="154" t="s">
        <v>930</v>
      </c>
      <c r="D734" s="154" t="s">
        <v>174</v>
      </c>
      <c r="E734" s="155" t="s">
        <v>931</v>
      </c>
      <c r="F734" s="255" t="s">
        <v>932</v>
      </c>
      <c r="G734" s="256"/>
      <c r="H734" s="256"/>
      <c r="I734" s="256"/>
      <c r="J734" s="156" t="s">
        <v>182</v>
      </c>
      <c r="K734" s="157">
        <v>66.4</v>
      </c>
      <c r="L734" s="257">
        <v>0</v>
      </c>
      <c r="M734" s="256"/>
      <c r="N734" s="258">
        <f>ROUND(L734*K734,2)</f>
        <v>0</v>
      </c>
      <c r="O734" s="256"/>
      <c r="P734" s="256"/>
      <c r="Q734" s="256"/>
      <c r="R734" s="127"/>
      <c r="T734" s="158" t="s">
        <v>3</v>
      </c>
      <c r="U734" s="42" t="s">
        <v>39</v>
      </c>
      <c r="V734" s="34"/>
      <c r="W734" s="159">
        <f>V734*K734</f>
        <v>0</v>
      </c>
      <c r="X734" s="159">
        <v>0.0004</v>
      </c>
      <c r="Y734" s="159">
        <f>X734*K734</f>
        <v>0.026560000000000004</v>
      </c>
      <c r="Z734" s="159">
        <v>0</v>
      </c>
      <c r="AA734" s="160">
        <f>Z734*K734</f>
        <v>0</v>
      </c>
      <c r="AR734" s="16" t="s">
        <v>279</v>
      </c>
      <c r="AT734" s="16" t="s">
        <v>174</v>
      </c>
      <c r="AU734" s="16" t="s">
        <v>93</v>
      </c>
      <c r="AY734" s="16" t="s">
        <v>173</v>
      </c>
      <c r="BE734" s="100">
        <f>IF(U734="základní",N734,0)</f>
        <v>0</v>
      </c>
      <c r="BF734" s="100">
        <f>IF(U734="snížená",N734,0)</f>
        <v>0</v>
      </c>
      <c r="BG734" s="100">
        <f>IF(U734="zákl. přenesená",N734,0)</f>
        <v>0</v>
      </c>
      <c r="BH734" s="100">
        <f>IF(U734="sníž. přenesená",N734,0)</f>
        <v>0</v>
      </c>
      <c r="BI734" s="100">
        <f>IF(U734="nulová",N734,0)</f>
        <v>0</v>
      </c>
      <c r="BJ734" s="16" t="s">
        <v>81</v>
      </c>
      <c r="BK734" s="100">
        <f>ROUND(L734*K734,2)</f>
        <v>0</v>
      </c>
      <c r="BL734" s="16" t="s">
        <v>279</v>
      </c>
      <c r="BM734" s="16" t="s">
        <v>933</v>
      </c>
    </row>
    <row r="735" spans="2:51" s="12" customFormat="1" ht="22.5" customHeight="1">
      <c r="B735" s="177"/>
      <c r="C735" s="178"/>
      <c r="D735" s="178"/>
      <c r="E735" s="179" t="s">
        <v>3</v>
      </c>
      <c r="F735" s="266" t="s">
        <v>378</v>
      </c>
      <c r="G735" s="265"/>
      <c r="H735" s="265"/>
      <c r="I735" s="265"/>
      <c r="J735" s="178"/>
      <c r="K735" s="180" t="s">
        <v>3</v>
      </c>
      <c r="L735" s="178"/>
      <c r="M735" s="178"/>
      <c r="N735" s="178"/>
      <c r="O735" s="178"/>
      <c r="P735" s="178"/>
      <c r="Q735" s="178"/>
      <c r="R735" s="181"/>
      <c r="T735" s="182"/>
      <c r="U735" s="178"/>
      <c r="V735" s="178"/>
      <c r="W735" s="178"/>
      <c r="X735" s="178"/>
      <c r="Y735" s="178"/>
      <c r="Z735" s="178"/>
      <c r="AA735" s="183"/>
      <c r="AT735" s="184" t="s">
        <v>185</v>
      </c>
      <c r="AU735" s="184" t="s">
        <v>93</v>
      </c>
      <c r="AV735" s="12" t="s">
        <v>81</v>
      </c>
      <c r="AW735" s="12" t="s">
        <v>32</v>
      </c>
      <c r="AX735" s="12" t="s">
        <v>74</v>
      </c>
      <c r="AY735" s="184" t="s">
        <v>173</v>
      </c>
    </row>
    <row r="736" spans="2:51" s="10" customFormat="1" ht="22.5" customHeight="1">
      <c r="B736" s="161"/>
      <c r="C736" s="162"/>
      <c r="D736" s="162"/>
      <c r="E736" s="163" t="s">
        <v>3</v>
      </c>
      <c r="F736" s="261" t="s">
        <v>934</v>
      </c>
      <c r="G736" s="260"/>
      <c r="H736" s="260"/>
      <c r="I736" s="260"/>
      <c r="J736" s="162"/>
      <c r="K736" s="164">
        <v>21.8</v>
      </c>
      <c r="L736" s="162"/>
      <c r="M736" s="162"/>
      <c r="N736" s="162"/>
      <c r="O736" s="162"/>
      <c r="P736" s="162"/>
      <c r="Q736" s="162"/>
      <c r="R736" s="165"/>
      <c r="T736" s="166"/>
      <c r="U736" s="162"/>
      <c r="V736" s="162"/>
      <c r="W736" s="162"/>
      <c r="X736" s="162"/>
      <c r="Y736" s="162"/>
      <c r="Z736" s="162"/>
      <c r="AA736" s="167"/>
      <c r="AT736" s="168" t="s">
        <v>185</v>
      </c>
      <c r="AU736" s="168" t="s">
        <v>93</v>
      </c>
      <c r="AV736" s="10" t="s">
        <v>93</v>
      </c>
      <c r="AW736" s="10" t="s">
        <v>32</v>
      </c>
      <c r="AX736" s="10" t="s">
        <v>74</v>
      </c>
      <c r="AY736" s="168" t="s">
        <v>173</v>
      </c>
    </row>
    <row r="737" spans="2:51" s="10" customFormat="1" ht="22.5" customHeight="1">
      <c r="B737" s="161"/>
      <c r="C737" s="162"/>
      <c r="D737" s="162"/>
      <c r="E737" s="163" t="s">
        <v>3</v>
      </c>
      <c r="F737" s="261" t="s">
        <v>935</v>
      </c>
      <c r="G737" s="260"/>
      <c r="H737" s="260"/>
      <c r="I737" s="260"/>
      <c r="J737" s="162"/>
      <c r="K737" s="164">
        <v>14</v>
      </c>
      <c r="L737" s="162"/>
      <c r="M737" s="162"/>
      <c r="N737" s="162"/>
      <c r="O737" s="162"/>
      <c r="P737" s="162"/>
      <c r="Q737" s="162"/>
      <c r="R737" s="165"/>
      <c r="T737" s="166"/>
      <c r="U737" s="162"/>
      <c r="V737" s="162"/>
      <c r="W737" s="162"/>
      <c r="X737" s="162"/>
      <c r="Y737" s="162"/>
      <c r="Z737" s="162"/>
      <c r="AA737" s="167"/>
      <c r="AT737" s="168" t="s">
        <v>185</v>
      </c>
      <c r="AU737" s="168" t="s">
        <v>93</v>
      </c>
      <c r="AV737" s="10" t="s">
        <v>93</v>
      </c>
      <c r="AW737" s="10" t="s">
        <v>32</v>
      </c>
      <c r="AX737" s="10" t="s">
        <v>74</v>
      </c>
      <c r="AY737" s="168" t="s">
        <v>173</v>
      </c>
    </row>
    <row r="738" spans="2:51" s="12" customFormat="1" ht="22.5" customHeight="1">
      <c r="B738" s="177"/>
      <c r="C738" s="178"/>
      <c r="D738" s="178"/>
      <c r="E738" s="179" t="s">
        <v>3</v>
      </c>
      <c r="F738" s="264" t="s">
        <v>328</v>
      </c>
      <c r="G738" s="265"/>
      <c r="H738" s="265"/>
      <c r="I738" s="265"/>
      <c r="J738" s="178"/>
      <c r="K738" s="180" t="s">
        <v>3</v>
      </c>
      <c r="L738" s="178"/>
      <c r="M738" s="178"/>
      <c r="N738" s="178"/>
      <c r="O738" s="178"/>
      <c r="P738" s="178"/>
      <c r="Q738" s="178"/>
      <c r="R738" s="181"/>
      <c r="T738" s="182"/>
      <c r="U738" s="178"/>
      <c r="V738" s="178"/>
      <c r="W738" s="178"/>
      <c r="X738" s="178"/>
      <c r="Y738" s="178"/>
      <c r="Z738" s="178"/>
      <c r="AA738" s="183"/>
      <c r="AT738" s="184" t="s">
        <v>185</v>
      </c>
      <c r="AU738" s="184" t="s">
        <v>93</v>
      </c>
      <c r="AV738" s="12" t="s">
        <v>81</v>
      </c>
      <c r="AW738" s="12" t="s">
        <v>32</v>
      </c>
      <c r="AX738" s="12" t="s">
        <v>74</v>
      </c>
      <c r="AY738" s="184" t="s">
        <v>173</v>
      </c>
    </row>
    <row r="739" spans="2:51" s="10" customFormat="1" ht="22.5" customHeight="1">
      <c r="B739" s="161"/>
      <c r="C739" s="162"/>
      <c r="D739" s="162"/>
      <c r="E739" s="163" t="s">
        <v>3</v>
      </c>
      <c r="F739" s="261" t="s">
        <v>936</v>
      </c>
      <c r="G739" s="260"/>
      <c r="H739" s="260"/>
      <c r="I739" s="260"/>
      <c r="J739" s="162"/>
      <c r="K739" s="164">
        <v>10.2</v>
      </c>
      <c r="L739" s="162"/>
      <c r="M739" s="162"/>
      <c r="N739" s="162"/>
      <c r="O739" s="162"/>
      <c r="P739" s="162"/>
      <c r="Q739" s="162"/>
      <c r="R739" s="165"/>
      <c r="T739" s="166"/>
      <c r="U739" s="162"/>
      <c r="V739" s="162"/>
      <c r="W739" s="162"/>
      <c r="X739" s="162"/>
      <c r="Y739" s="162"/>
      <c r="Z739" s="162"/>
      <c r="AA739" s="167"/>
      <c r="AT739" s="168" t="s">
        <v>185</v>
      </c>
      <c r="AU739" s="168" t="s">
        <v>93</v>
      </c>
      <c r="AV739" s="10" t="s">
        <v>93</v>
      </c>
      <c r="AW739" s="10" t="s">
        <v>32</v>
      </c>
      <c r="AX739" s="10" t="s">
        <v>74</v>
      </c>
      <c r="AY739" s="168" t="s">
        <v>173</v>
      </c>
    </row>
    <row r="740" spans="2:51" s="10" customFormat="1" ht="22.5" customHeight="1">
      <c r="B740" s="161"/>
      <c r="C740" s="162"/>
      <c r="D740" s="162"/>
      <c r="E740" s="163" t="s">
        <v>3</v>
      </c>
      <c r="F740" s="261" t="s">
        <v>937</v>
      </c>
      <c r="G740" s="260"/>
      <c r="H740" s="260"/>
      <c r="I740" s="260"/>
      <c r="J740" s="162"/>
      <c r="K740" s="164">
        <v>17.1</v>
      </c>
      <c r="L740" s="162"/>
      <c r="M740" s="162"/>
      <c r="N740" s="162"/>
      <c r="O740" s="162"/>
      <c r="P740" s="162"/>
      <c r="Q740" s="162"/>
      <c r="R740" s="165"/>
      <c r="T740" s="166"/>
      <c r="U740" s="162"/>
      <c r="V740" s="162"/>
      <c r="W740" s="162"/>
      <c r="X740" s="162"/>
      <c r="Y740" s="162"/>
      <c r="Z740" s="162"/>
      <c r="AA740" s="167"/>
      <c r="AT740" s="168" t="s">
        <v>185</v>
      </c>
      <c r="AU740" s="168" t="s">
        <v>93</v>
      </c>
      <c r="AV740" s="10" t="s">
        <v>93</v>
      </c>
      <c r="AW740" s="10" t="s">
        <v>32</v>
      </c>
      <c r="AX740" s="10" t="s">
        <v>74</v>
      </c>
      <c r="AY740" s="168" t="s">
        <v>173</v>
      </c>
    </row>
    <row r="741" spans="2:51" s="10" customFormat="1" ht="22.5" customHeight="1">
      <c r="B741" s="161"/>
      <c r="C741" s="162"/>
      <c r="D741" s="162"/>
      <c r="E741" s="163" t="s">
        <v>3</v>
      </c>
      <c r="F741" s="261" t="s">
        <v>938</v>
      </c>
      <c r="G741" s="260"/>
      <c r="H741" s="260"/>
      <c r="I741" s="260"/>
      <c r="J741" s="162"/>
      <c r="K741" s="164">
        <v>1.2</v>
      </c>
      <c r="L741" s="162"/>
      <c r="M741" s="162"/>
      <c r="N741" s="162"/>
      <c r="O741" s="162"/>
      <c r="P741" s="162"/>
      <c r="Q741" s="162"/>
      <c r="R741" s="165"/>
      <c r="T741" s="166"/>
      <c r="U741" s="162"/>
      <c r="V741" s="162"/>
      <c r="W741" s="162"/>
      <c r="X741" s="162"/>
      <c r="Y741" s="162"/>
      <c r="Z741" s="162"/>
      <c r="AA741" s="167"/>
      <c r="AT741" s="168" t="s">
        <v>185</v>
      </c>
      <c r="AU741" s="168" t="s">
        <v>93</v>
      </c>
      <c r="AV741" s="10" t="s">
        <v>93</v>
      </c>
      <c r="AW741" s="10" t="s">
        <v>32</v>
      </c>
      <c r="AX741" s="10" t="s">
        <v>74</v>
      </c>
      <c r="AY741" s="168" t="s">
        <v>173</v>
      </c>
    </row>
    <row r="742" spans="2:51" s="10" customFormat="1" ht="22.5" customHeight="1">
      <c r="B742" s="161"/>
      <c r="C742" s="162"/>
      <c r="D742" s="162"/>
      <c r="E742" s="163" t="s">
        <v>3</v>
      </c>
      <c r="F742" s="261" t="s">
        <v>939</v>
      </c>
      <c r="G742" s="260"/>
      <c r="H742" s="260"/>
      <c r="I742" s="260"/>
      <c r="J742" s="162"/>
      <c r="K742" s="164">
        <v>2.1</v>
      </c>
      <c r="L742" s="162"/>
      <c r="M742" s="162"/>
      <c r="N742" s="162"/>
      <c r="O742" s="162"/>
      <c r="P742" s="162"/>
      <c r="Q742" s="162"/>
      <c r="R742" s="165"/>
      <c r="T742" s="166"/>
      <c r="U742" s="162"/>
      <c r="V742" s="162"/>
      <c r="W742" s="162"/>
      <c r="X742" s="162"/>
      <c r="Y742" s="162"/>
      <c r="Z742" s="162"/>
      <c r="AA742" s="167"/>
      <c r="AT742" s="168" t="s">
        <v>185</v>
      </c>
      <c r="AU742" s="168" t="s">
        <v>93</v>
      </c>
      <c r="AV742" s="10" t="s">
        <v>93</v>
      </c>
      <c r="AW742" s="10" t="s">
        <v>32</v>
      </c>
      <c r="AX742" s="10" t="s">
        <v>74</v>
      </c>
      <c r="AY742" s="168" t="s">
        <v>173</v>
      </c>
    </row>
    <row r="743" spans="2:51" s="11" customFormat="1" ht="22.5" customHeight="1">
      <c r="B743" s="169"/>
      <c r="C743" s="170"/>
      <c r="D743" s="170"/>
      <c r="E743" s="171" t="s">
        <v>3</v>
      </c>
      <c r="F743" s="262" t="s">
        <v>187</v>
      </c>
      <c r="G743" s="263"/>
      <c r="H743" s="263"/>
      <c r="I743" s="263"/>
      <c r="J743" s="170"/>
      <c r="K743" s="172">
        <v>66.4</v>
      </c>
      <c r="L743" s="170"/>
      <c r="M743" s="170"/>
      <c r="N743" s="170"/>
      <c r="O743" s="170"/>
      <c r="P743" s="170"/>
      <c r="Q743" s="170"/>
      <c r="R743" s="173"/>
      <c r="T743" s="174"/>
      <c r="U743" s="170"/>
      <c r="V743" s="170"/>
      <c r="W743" s="170"/>
      <c r="X743" s="170"/>
      <c r="Y743" s="170"/>
      <c r="Z743" s="170"/>
      <c r="AA743" s="175"/>
      <c r="AT743" s="176" t="s">
        <v>185</v>
      </c>
      <c r="AU743" s="176" t="s">
        <v>93</v>
      </c>
      <c r="AV743" s="11" t="s">
        <v>178</v>
      </c>
      <c r="AW743" s="11" t="s">
        <v>32</v>
      </c>
      <c r="AX743" s="11" t="s">
        <v>81</v>
      </c>
      <c r="AY743" s="176" t="s">
        <v>173</v>
      </c>
    </row>
    <row r="744" spans="2:65" s="1" customFormat="1" ht="44.25" customHeight="1">
      <c r="B744" s="125"/>
      <c r="C744" s="154" t="s">
        <v>940</v>
      </c>
      <c r="D744" s="154" t="s">
        <v>174</v>
      </c>
      <c r="E744" s="155" t="s">
        <v>941</v>
      </c>
      <c r="F744" s="255" t="s">
        <v>942</v>
      </c>
      <c r="G744" s="256"/>
      <c r="H744" s="256"/>
      <c r="I744" s="256"/>
      <c r="J744" s="156" t="s">
        <v>182</v>
      </c>
      <c r="K744" s="157">
        <v>39.85</v>
      </c>
      <c r="L744" s="257">
        <v>0</v>
      </c>
      <c r="M744" s="256"/>
      <c r="N744" s="258">
        <f>ROUND(L744*K744,2)</f>
        <v>0</v>
      </c>
      <c r="O744" s="256"/>
      <c r="P744" s="256"/>
      <c r="Q744" s="256"/>
      <c r="R744" s="127"/>
      <c r="T744" s="158" t="s">
        <v>3</v>
      </c>
      <c r="U744" s="42" t="s">
        <v>39</v>
      </c>
      <c r="V744" s="34"/>
      <c r="W744" s="159">
        <f>V744*K744</f>
        <v>0</v>
      </c>
      <c r="X744" s="159">
        <v>0.00066</v>
      </c>
      <c r="Y744" s="159">
        <f>X744*K744</f>
        <v>0.026301</v>
      </c>
      <c r="Z744" s="159">
        <v>0</v>
      </c>
      <c r="AA744" s="160">
        <f>Z744*K744</f>
        <v>0</v>
      </c>
      <c r="AR744" s="16" t="s">
        <v>279</v>
      </c>
      <c r="AT744" s="16" t="s">
        <v>174</v>
      </c>
      <c r="AU744" s="16" t="s">
        <v>93</v>
      </c>
      <c r="AY744" s="16" t="s">
        <v>173</v>
      </c>
      <c r="BE744" s="100">
        <f>IF(U744="základní",N744,0)</f>
        <v>0</v>
      </c>
      <c r="BF744" s="100">
        <f>IF(U744="snížená",N744,0)</f>
        <v>0</v>
      </c>
      <c r="BG744" s="100">
        <f>IF(U744="zákl. přenesená",N744,0)</f>
        <v>0</v>
      </c>
      <c r="BH744" s="100">
        <f>IF(U744="sníž. přenesená",N744,0)</f>
        <v>0</v>
      </c>
      <c r="BI744" s="100">
        <f>IF(U744="nulová",N744,0)</f>
        <v>0</v>
      </c>
      <c r="BJ744" s="16" t="s">
        <v>81</v>
      </c>
      <c r="BK744" s="100">
        <f>ROUND(L744*K744,2)</f>
        <v>0</v>
      </c>
      <c r="BL744" s="16" t="s">
        <v>279</v>
      </c>
      <c r="BM744" s="16" t="s">
        <v>943</v>
      </c>
    </row>
    <row r="745" spans="2:51" s="12" customFormat="1" ht="22.5" customHeight="1">
      <c r="B745" s="177"/>
      <c r="C745" s="178"/>
      <c r="D745" s="178"/>
      <c r="E745" s="179" t="s">
        <v>3</v>
      </c>
      <c r="F745" s="266" t="s">
        <v>378</v>
      </c>
      <c r="G745" s="265"/>
      <c r="H745" s="265"/>
      <c r="I745" s="265"/>
      <c r="J745" s="178"/>
      <c r="K745" s="180" t="s">
        <v>3</v>
      </c>
      <c r="L745" s="178"/>
      <c r="M745" s="178"/>
      <c r="N745" s="178"/>
      <c r="O745" s="178"/>
      <c r="P745" s="178"/>
      <c r="Q745" s="178"/>
      <c r="R745" s="181"/>
      <c r="T745" s="182"/>
      <c r="U745" s="178"/>
      <c r="V745" s="178"/>
      <c r="W745" s="178"/>
      <c r="X745" s="178"/>
      <c r="Y745" s="178"/>
      <c r="Z745" s="178"/>
      <c r="AA745" s="183"/>
      <c r="AT745" s="184" t="s">
        <v>185</v>
      </c>
      <c r="AU745" s="184" t="s">
        <v>93</v>
      </c>
      <c r="AV745" s="12" t="s">
        <v>81</v>
      </c>
      <c r="AW745" s="12" t="s">
        <v>32</v>
      </c>
      <c r="AX745" s="12" t="s">
        <v>74</v>
      </c>
      <c r="AY745" s="184" t="s">
        <v>173</v>
      </c>
    </row>
    <row r="746" spans="2:51" s="10" customFormat="1" ht="22.5" customHeight="1">
      <c r="B746" s="161"/>
      <c r="C746" s="162"/>
      <c r="D746" s="162"/>
      <c r="E746" s="163" t="s">
        <v>3</v>
      </c>
      <c r="F746" s="261" t="s">
        <v>944</v>
      </c>
      <c r="G746" s="260"/>
      <c r="H746" s="260"/>
      <c r="I746" s="260"/>
      <c r="J746" s="162"/>
      <c r="K746" s="164">
        <v>3.9</v>
      </c>
      <c r="L746" s="162"/>
      <c r="M746" s="162"/>
      <c r="N746" s="162"/>
      <c r="O746" s="162"/>
      <c r="P746" s="162"/>
      <c r="Q746" s="162"/>
      <c r="R746" s="165"/>
      <c r="T746" s="166"/>
      <c r="U746" s="162"/>
      <c r="V746" s="162"/>
      <c r="W746" s="162"/>
      <c r="X746" s="162"/>
      <c r="Y746" s="162"/>
      <c r="Z746" s="162"/>
      <c r="AA746" s="167"/>
      <c r="AT746" s="168" t="s">
        <v>185</v>
      </c>
      <c r="AU746" s="168" t="s">
        <v>93</v>
      </c>
      <c r="AV746" s="10" t="s">
        <v>93</v>
      </c>
      <c r="AW746" s="10" t="s">
        <v>32</v>
      </c>
      <c r="AX746" s="10" t="s">
        <v>74</v>
      </c>
      <c r="AY746" s="168" t="s">
        <v>173</v>
      </c>
    </row>
    <row r="747" spans="2:51" s="10" customFormat="1" ht="22.5" customHeight="1">
      <c r="B747" s="161"/>
      <c r="C747" s="162"/>
      <c r="D747" s="162"/>
      <c r="E747" s="163" t="s">
        <v>3</v>
      </c>
      <c r="F747" s="261" t="s">
        <v>945</v>
      </c>
      <c r="G747" s="260"/>
      <c r="H747" s="260"/>
      <c r="I747" s="260"/>
      <c r="J747" s="162"/>
      <c r="K747" s="164">
        <v>9.2</v>
      </c>
      <c r="L747" s="162"/>
      <c r="M747" s="162"/>
      <c r="N747" s="162"/>
      <c r="O747" s="162"/>
      <c r="P747" s="162"/>
      <c r="Q747" s="162"/>
      <c r="R747" s="165"/>
      <c r="T747" s="166"/>
      <c r="U747" s="162"/>
      <c r="V747" s="162"/>
      <c r="W747" s="162"/>
      <c r="X747" s="162"/>
      <c r="Y747" s="162"/>
      <c r="Z747" s="162"/>
      <c r="AA747" s="167"/>
      <c r="AT747" s="168" t="s">
        <v>185</v>
      </c>
      <c r="AU747" s="168" t="s">
        <v>93</v>
      </c>
      <c r="AV747" s="10" t="s">
        <v>93</v>
      </c>
      <c r="AW747" s="10" t="s">
        <v>32</v>
      </c>
      <c r="AX747" s="10" t="s">
        <v>74</v>
      </c>
      <c r="AY747" s="168" t="s">
        <v>173</v>
      </c>
    </row>
    <row r="748" spans="2:51" s="10" customFormat="1" ht="22.5" customHeight="1">
      <c r="B748" s="161"/>
      <c r="C748" s="162"/>
      <c r="D748" s="162"/>
      <c r="E748" s="163" t="s">
        <v>3</v>
      </c>
      <c r="F748" s="261" t="s">
        <v>946</v>
      </c>
      <c r="G748" s="260"/>
      <c r="H748" s="260"/>
      <c r="I748" s="260"/>
      <c r="J748" s="162"/>
      <c r="K748" s="164">
        <v>2.8</v>
      </c>
      <c r="L748" s="162"/>
      <c r="M748" s="162"/>
      <c r="N748" s="162"/>
      <c r="O748" s="162"/>
      <c r="P748" s="162"/>
      <c r="Q748" s="162"/>
      <c r="R748" s="165"/>
      <c r="T748" s="166"/>
      <c r="U748" s="162"/>
      <c r="V748" s="162"/>
      <c r="W748" s="162"/>
      <c r="X748" s="162"/>
      <c r="Y748" s="162"/>
      <c r="Z748" s="162"/>
      <c r="AA748" s="167"/>
      <c r="AT748" s="168" t="s">
        <v>185</v>
      </c>
      <c r="AU748" s="168" t="s">
        <v>93</v>
      </c>
      <c r="AV748" s="10" t="s">
        <v>93</v>
      </c>
      <c r="AW748" s="10" t="s">
        <v>32</v>
      </c>
      <c r="AX748" s="10" t="s">
        <v>74</v>
      </c>
      <c r="AY748" s="168" t="s">
        <v>173</v>
      </c>
    </row>
    <row r="749" spans="2:51" s="10" customFormat="1" ht="22.5" customHeight="1">
      <c r="B749" s="161"/>
      <c r="C749" s="162"/>
      <c r="D749" s="162"/>
      <c r="E749" s="163" t="s">
        <v>3</v>
      </c>
      <c r="F749" s="261" t="s">
        <v>947</v>
      </c>
      <c r="G749" s="260"/>
      <c r="H749" s="260"/>
      <c r="I749" s="260"/>
      <c r="J749" s="162"/>
      <c r="K749" s="164">
        <v>2.4</v>
      </c>
      <c r="L749" s="162"/>
      <c r="M749" s="162"/>
      <c r="N749" s="162"/>
      <c r="O749" s="162"/>
      <c r="P749" s="162"/>
      <c r="Q749" s="162"/>
      <c r="R749" s="165"/>
      <c r="T749" s="166"/>
      <c r="U749" s="162"/>
      <c r="V749" s="162"/>
      <c r="W749" s="162"/>
      <c r="X749" s="162"/>
      <c r="Y749" s="162"/>
      <c r="Z749" s="162"/>
      <c r="AA749" s="167"/>
      <c r="AT749" s="168" t="s">
        <v>185</v>
      </c>
      <c r="AU749" s="168" t="s">
        <v>93</v>
      </c>
      <c r="AV749" s="10" t="s">
        <v>93</v>
      </c>
      <c r="AW749" s="10" t="s">
        <v>32</v>
      </c>
      <c r="AX749" s="10" t="s">
        <v>74</v>
      </c>
      <c r="AY749" s="168" t="s">
        <v>173</v>
      </c>
    </row>
    <row r="750" spans="2:51" s="12" customFormat="1" ht="22.5" customHeight="1">
      <c r="B750" s="177"/>
      <c r="C750" s="178"/>
      <c r="D750" s="178"/>
      <c r="E750" s="179" t="s">
        <v>3</v>
      </c>
      <c r="F750" s="264" t="s">
        <v>328</v>
      </c>
      <c r="G750" s="265"/>
      <c r="H750" s="265"/>
      <c r="I750" s="265"/>
      <c r="J750" s="178"/>
      <c r="K750" s="180" t="s">
        <v>3</v>
      </c>
      <c r="L750" s="178"/>
      <c r="M750" s="178"/>
      <c r="N750" s="178"/>
      <c r="O750" s="178"/>
      <c r="P750" s="178"/>
      <c r="Q750" s="178"/>
      <c r="R750" s="181"/>
      <c r="T750" s="182"/>
      <c r="U750" s="178"/>
      <c r="V750" s="178"/>
      <c r="W750" s="178"/>
      <c r="X750" s="178"/>
      <c r="Y750" s="178"/>
      <c r="Z750" s="178"/>
      <c r="AA750" s="183"/>
      <c r="AT750" s="184" t="s">
        <v>185</v>
      </c>
      <c r="AU750" s="184" t="s">
        <v>93</v>
      </c>
      <c r="AV750" s="12" t="s">
        <v>81</v>
      </c>
      <c r="AW750" s="12" t="s">
        <v>32</v>
      </c>
      <c r="AX750" s="12" t="s">
        <v>74</v>
      </c>
      <c r="AY750" s="184" t="s">
        <v>173</v>
      </c>
    </row>
    <row r="751" spans="2:51" s="10" customFormat="1" ht="22.5" customHeight="1">
      <c r="B751" s="161"/>
      <c r="C751" s="162"/>
      <c r="D751" s="162"/>
      <c r="E751" s="163" t="s">
        <v>3</v>
      </c>
      <c r="F751" s="261" t="s">
        <v>948</v>
      </c>
      <c r="G751" s="260"/>
      <c r="H751" s="260"/>
      <c r="I751" s="260"/>
      <c r="J751" s="162"/>
      <c r="K751" s="164">
        <v>21.55</v>
      </c>
      <c r="L751" s="162"/>
      <c r="M751" s="162"/>
      <c r="N751" s="162"/>
      <c r="O751" s="162"/>
      <c r="P751" s="162"/>
      <c r="Q751" s="162"/>
      <c r="R751" s="165"/>
      <c r="T751" s="166"/>
      <c r="U751" s="162"/>
      <c r="V751" s="162"/>
      <c r="W751" s="162"/>
      <c r="X751" s="162"/>
      <c r="Y751" s="162"/>
      <c r="Z751" s="162"/>
      <c r="AA751" s="167"/>
      <c r="AT751" s="168" t="s">
        <v>185</v>
      </c>
      <c r="AU751" s="168" t="s">
        <v>93</v>
      </c>
      <c r="AV751" s="10" t="s">
        <v>93</v>
      </c>
      <c r="AW751" s="10" t="s">
        <v>32</v>
      </c>
      <c r="AX751" s="10" t="s">
        <v>74</v>
      </c>
      <c r="AY751" s="168" t="s">
        <v>173</v>
      </c>
    </row>
    <row r="752" spans="2:51" s="11" customFormat="1" ht="22.5" customHeight="1">
      <c r="B752" s="169"/>
      <c r="C752" s="170"/>
      <c r="D752" s="170"/>
      <c r="E752" s="171" t="s">
        <v>3</v>
      </c>
      <c r="F752" s="262" t="s">
        <v>187</v>
      </c>
      <c r="G752" s="263"/>
      <c r="H752" s="263"/>
      <c r="I752" s="263"/>
      <c r="J752" s="170"/>
      <c r="K752" s="172">
        <v>39.85</v>
      </c>
      <c r="L752" s="170"/>
      <c r="M752" s="170"/>
      <c r="N752" s="170"/>
      <c r="O752" s="170"/>
      <c r="P752" s="170"/>
      <c r="Q752" s="170"/>
      <c r="R752" s="173"/>
      <c r="T752" s="174"/>
      <c r="U752" s="170"/>
      <c r="V752" s="170"/>
      <c r="W752" s="170"/>
      <c r="X752" s="170"/>
      <c r="Y752" s="170"/>
      <c r="Z752" s="170"/>
      <c r="AA752" s="175"/>
      <c r="AT752" s="176" t="s">
        <v>185</v>
      </c>
      <c r="AU752" s="176" t="s">
        <v>93</v>
      </c>
      <c r="AV752" s="11" t="s">
        <v>178</v>
      </c>
      <c r="AW752" s="11" t="s">
        <v>32</v>
      </c>
      <c r="AX752" s="11" t="s">
        <v>81</v>
      </c>
      <c r="AY752" s="176" t="s">
        <v>173</v>
      </c>
    </row>
    <row r="753" spans="2:65" s="1" customFormat="1" ht="44.25" customHeight="1">
      <c r="B753" s="125"/>
      <c r="C753" s="154" t="s">
        <v>949</v>
      </c>
      <c r="D753" s="154" t="s">
        <v>174</v>
      </c>
      <c r="E753" s="155" t="s">
        <v>950</v>
      </c>
      <c r="F753" s="255" t="s">
        <v>951</v>
      </c>
      <c r="G753" s="256"/>
      <c r="H753" s="256"/>
      <c r="I753" s="256"/>
      <c r="J753" s="156" t="s">
        <v>182</v>
      </c>
      <c r="K753" s="157">
        <v>30.45</v>
      </c>
      <c r="L753" s="257">
        <v>0</v>
      </c>
      <c r="M753" s="256"/>
      <c r="N753" s="258">
        <f>ROUND(L753*K753,2)</f>
        <v>0</v>
      </c>
      <c r="O753" s="256"/>
      <c r="P753" s="256"/>
      <c r="Q753" s="256"/>
      <c r="R753" s="127"/>
      <c r="T753" s="158" t="s">
        <v>3</v>
      </c>
      <c r="U753" s="42" t="s">
        <v>39</v>
      </c>
      <c r="V753" s="34"/>
      <c r="W753" s="159">
        <f>V753*K753</f>
        <v>0</v>
      </c>
      <c r="X753" s="159">
        <v>0.00091</v>
      </c>
      <c r="Y753" s="159">
        <f>X753*K753</f>
        <v>0.027709499999999998</v>
      </c>
      <c r="Z753" s="159">
        <v>0</v>
      </c>
      <c r="AA753" s="160">
        <f>Z753*K753</f>
        <v>0</v>
      </c>
      <c r="AR753" s="16" t="s">
        <v>279</v>
      </c>
      <c r="AT753" s="16" t="s">
        <v>174</v>
      </c>
      <c r="AU753" s="16" t="s">
        <v>93</v>
      </c>
      <c r="AY753" s="16" t="s">
        <v>173</v>
      </c>
      <c r="BE753" s="100">
        <f>IF(U753="základní",N753,0)</f>
        <v>0</v>
      </c>
      <c r="BF753" s="100">
        <f>IF(U753="snížená",N753,0)</f>
        <v>0</v>
      </c>
      <c r="BG753" s="100">
        <f>IF(U753="zákl. přenesená",N753,0)</f>
        <v>0</v>
      </c>
      <c r="BH753" s="100">
        <f>IF(U753="sníž. přenesená",N753,0)</f>
        <v>0</v>
      </c>
      <c r="BI753" s="100">
        <f>IF(U753="nulová",N753,0)</f>
        <v>0</v>
      </c>
      <c r="BJ753" s="16" t="s">
        <v>81</v>
      </c>
      <c r="BK753" s="100">
        <f>ROUND(L753*K753,2)</f>
        <v>0</v>
      </c>
      <c r="BL753" s="16" t="s">
        <v>279</v>
      </c>
      <c r="BM753" s="16" t="s">
        <v>952</v>
      </c>
    </row>
    <row r="754" spans="2:51" s="12" customFormat="1" ht="22.5" customHeight="1">
      <c r="B754" s="177"/>
      <c r="C754" s="178"/>
      <c r="D754" s="178"/>
      <c r="E754" s="179" t="s">
        <v>3</v>
      </c>
      <c r="F754" s="266" t="s">
        <v>378</v>
      </c>
      <c r="G754" s="265"/>
      <c r="H754" s="265"/>
      <c r="I754" s="265"/>
      <c r="J754" s="178"/>
      <c r="K754" s="180" t="s">
        <v>3</v>
      </c>
      <c r="L754" s="178"/>
      <c r="M754" s="178"/>
      <c r="N754" s="178"/>
      <c r="O754" s="178"/>
      <c r="P754" s="178"/>
      <c r="Q754" s="178"/>
      <c r="R754" s="181"/>
      <c r="T754" s="182"/>
      <c r="U754" s="178"/>
      <c r="V754" s="178"/>
      <c r="W754" s="178"/>
      <c r="X754" s="178"/>
      <c r="Y754" s="178"/>
      <c r="Z754" s="178"/>
      <c r="AA754" s="183"/>
      <c r="AT754" s="184" t="s">
        <v>185</v>
      </c>
      <c r="AU754" s="184" t="s">
        <v>93</v>
      </c>
      <c r="AV754" s="12" t="s">
        <v>81</v>
      </c>
      <c r="AW754" s="12" t="s">
        <v>32</v>
      </c>
      <c r="AX754" s="12" t="s">
        <v>74</v>
      </c>
      <c r="AY754" s="184" t="s">
        <v>173</v>
      </c>
    </row>
    <row r="755" spans="2:51" s="10" customFormat="1" ht="22.5" customHeight="1">
      <c r="B755" s="161"/>
      <c r="C755" s="162"/>
      <c r="D755" s="162"/>
      <c r="E755" s="163" t="s">
        <v>3</v>
      </c>
      <c r="F755" s="261" t="s">
        <v>953</v>
      </c>
      <c r="G755" s="260"/>
      <c r="H755" s="260"/>
      <c r="I755" s="260"/>
      <c r="J755" s="162"/>
      <c r="K755" s="164">
        <v>21.6</v>
      </c>
      <c r="L755" s="162"/>
      <c r="M755" s="162"/>
      <c r="N755" s="162"/>
      <c r="O755" s="162"/>
      <c r="P755" s="162"/>
      <c r="Q755" s="162"/>
      <c r="R755" s="165"/>
      <c r="T755" s="166"/>
      <c r="U755" s="162"/>
      <c r="V755" s="162"/>
      <c r="W755" s="162"/>
      <c r="X755" s="162"/>
      <c r="Y755" s="162"/>
      <c r="Z755" s="162"/>
      <c r="AA755" s="167"/>
      <c r="AT755" s="168" t="s">
        <v>185</v>
      </c>
      <c r="AU755" s="168" t="s">
        <v>93</v>
      </c>
      <c r="AV755" s="10" t="s">
        <v>93</v>
      </c>
      <c r="AW755" s="10" t="s">
        <v>32</v>
      </c>
      <c r="AX755" s="10" t="s">
        <v>74</v>
      </c>
      <c r="AY755" s="168" t="s">
        <v>173</v>
      </c>
    </row>
    <row r="756" spans="2:51" s="12" customFormat="1" ht="22.5" customHeight="1">
      <c r="B756" s="177"/>
      <c r="C756" s="178"/>
      <c r="D756" s="178"/>
      <c r="E756" s="179" t="s">
        <v>3</v>
      </c>
      <c r="F756" s="264" t="s">
        <v>328</v>
      </c>
      <c r="G756" s="265"/>
      <c r="H756" s="265"/>
      <c r="I756" s="265"/>
      <c r="J756" s="178"/>
      <c r="K756" s="180" t="s">
        <v>3</v>
      </c>
      <c r="L756" s="178"/>
      <c r="M756" s="178"/>
      <c r="N756" s="178"/>
      <c r="O756" s="178"/>
      <c r="P756" s="178"/>
      <c r="Q756" s="178"/>
      <c r="R756" s="181"/>
      <c r="T756" s="182"/>
      <c r="U756" s="178"/>
      <c r="V756" s="178"/>
      <c r="W756" s="178"/>
      <c r="X756" s="178"/>
      <c r="Y756" s="178"/>
      <c r="Z756" s="178"/>
      <c r="AA756" s="183"/>
      <c r="AT756" s="184" t="s">
        <v>185</v>
      </c>
      <c r="AU756" s="184" t="s">
        <v>93</v>
      </c>
      <c r="AV756" s="12" t="s">
        <v>81</v>
      </c>
      <c r="AW756" s="12" t="s">
        <v>32</v>
      </c>
      <c r="AX756" s="12" t="s">
        <v>74</v>
      </c>
      <c r="AY756" s="184" t="s">
        <v>173</v>
      </c>
    </row>
    <row r="757" spans="2:51" s="10" customFormat="1" ht="22.5" customHeight="1">
      <c r="B757" s="161"/>
      <c r="C757" s="162"/>
      <c r="D757" s="162"/>
      <c r="E757" s="163" t="s">
        <v>3</v>
      </c>
      <c r="F757" s="261" t="s">
        <v>954</v>
      </c>
      <c r="G757" s="260"/>
      <c r="H757" s="260"/>
      <c r="I757" s="260"/>
      <c r="J757" s="162"/>
      <c r="K757" s="164">
        <v>8.85</v>
      </c>
      <c r="L757" s="162"/>
      <c r="M757" s="162"/>
      <c r="N757" s="162"/>
      <c r="O757" s="162"/>
      <c r="P757" s="162"/>
      <c r="Q757" s="162"/>
      <c r="R757" s="165"/>
      <c r="T757" s="166"/>
      <c r="U757" s="162"/>
      <c r="V757" s="162"/>
      <c r="W757" s="162"/>
      <c r="X757" s="162"/>
      <c r="Y757" s="162"/>
      <c r="Z757" s="162"/>
      <c r="AA757" s="167"/>
      <c r="AT757" s="168" t="s">
        <v>185</v>
      </c>
      <c r="AU757" s="168" t="s">
        <v>93</v>
      </c>
      <c r="AV757" s="10" t="s">
        <v>93</v>
      </c>
      <c r="AW757" s="10" t="s">
        <v>32</v>
      </c>
      <c r="AX757" s="10" t="s">
        <v>74</v>
      </c>
      <c r="AY757" s="168" t="s">
        <v>173</v>
      </c>
    </row>
    <row r="758" spans="2:51" s="11" customFormat="1" ht="22.5" customHeight="1">
      <c r="B758" s="169"/>
      <c r="C758" s="170"/>
      <c r="D758" s="170"/>
      <c r="E758" s="171" t="s">
        <v>3</v>
      </c>
      <c r="F758" s="262" t="s">
        <v>187</v>
      </c>
      <c r="G758" s="263"/>
      <c r="H758" s="263"/>
      <c r="I758" s="263"/>
      <c r="J758" s="170"/>
      <c r="K758" s="172">
        <v>30.45</v>
      </c>
      <c r="L758" s="170"/>
      <c r="M758" s="170"/>
      <c r="N758" s="170"/>
      <c r="O758" s="170"/>
      <c r="P758" s="170"/>
      <c r="Q758" s="170"/>
      <c r="R758" s="173"/>
      <c r="T758" s="174"/>
      <c r="U758" s="170"/>
      <c r="V758" s="170"/>
      <c r="W758" s="170"/>
      <c r="X758" s="170"/>
      <c r="Y758" s="170"/>
      <c r="Z758" s="170"/>
      <c r="AA758" s="175"/>
      <c r="AT758" s="176" t="s">
        <v>185</v>
      </c>
      <c r="AU758" s="176" t="s">
        <v>93</v>
      </c>
      <c r="AV758" s="11" t="s">
        <v>178</v>
      </c>
      <c r="AW758" s="11" t="s">
        <v>32</v>
      </c>
      <c r="AX758" s="11" t="s">
        <v>81</v>
      </c>
      <c r="AY758" s="176" t="s">
        <v>173</v>
      </c>
    </row>
    <row r="759" spans="2:65" s="1" customFormat="1" ht="44.25" customHeight="1">
      <c r="B759" s="125"/>
      <c r="C759" s="154" t="s">
        <v>955</v>
      </c>
      <c r="D759" s="154" t="s">
        <v>174</v>
      </c>
      <c r="E759" s="155" t="s">
        <v>956</v>
      </c>
      <c r="F759" s="255" t="s">
        <v>957</v>
      </c>
      <c r="G759" s="256"/>
      <c r="H759" s="256"/>
      <c r="I759" s="256"/>
      <c r="J759" s="156" t="s">
        <v>182</v>
      </c>
      <c r="K759" s="157">
        <v>7.9</v>
      </c>
      <c r="L759" s="257">
        <v>0</v>
      </c>
      <c r="M759" s="256"/>
      <c r="N759" s="258">
        <f>ROUND(L759*K759,2)</f>
        <v>0</v>
      </c>
      <c r="O759" s="256"/>
      <c r="P759" s="256"/>
      <c r="Q759" s="256"/>
      <c r="R759" s="127"/>
      <c r="T759" s="158" t="s">
        <v>3</v>
      </c>
      <c r="U759" s="42" t="s">
        <v>39</v>
      </c>
      <c r="V759" s="34"/>
      <c r="W759" s="159">
        <f>V759*K759</f>
        <v>0</v>
      </c>
      <c r="X759" s="159">
        <v>0.00119</v>
      </c>
      <c r="Y759" s="159">
        <f>X759*K759</f>
        <v>0.009401000000000001</v>
      </c>
      <c r="Z759" s="159">
        <v>0</v>
      </c>
      <c r="AA759" s="160">
        <f>Z759*K759</f>
        <v>0</v>
      </c>
      <c r="AR759" s="16" t="s">
        <v>279</v>
      </c>
      <c r="AT759" s="16" t="s">
        <v>174</v>
      </c>
      <c r="AU759" s="16" t="s">
        <v>93</v>
      </c>
      <c r="AY759" s="16" t="s">
        <v>173</v>
      </c>
      <c r="BE759" s="100">
        <f>IF(U759="základní",N759,0)</f>
        <v>0</v>
      </c>
      <c r="BF759" s="100">
        <f>IF(U759="snížená",N759,0)</f>
        <v>0</v>
      </c>
      <c r="BG759" s="100">
        <f>IF(U759="zákl. přenesená",N759,0)</f>
        <v>0</v>
      </c>
      <c r="BH759" s="100">
        <f>IF(U759="sníž. přenesená",N759,0)</f>
        <v>0</v>
      </c>
      <c r="BI759" s="100">
        <f>IF(U759="nulová",N759,0)</f>
        <v>0</v>
      </c>
      <c r="BJ759" s="16" t="s">
        <v>81</v>
      </c>
      <c r="BK759" s="100">
        <f>ROUND(L759*K759,2)</f>
        <v>0</v>
      </c>
      <c r="BL759" s="16" t="s">
        <v>279</v>
      </c>
      <c r="BM759" s="16" t="s">
        <v>958</v>
      </c>
    </row>
    <row r="760" spans="2:51" s="12" customFormat="1" ht="22.5" customHeight="1">
      <c r="B760" s="177"/>
      <c r="C760" s="178"/>
      <c r="D760" s="178"/>
      <c r="E760" s="179" t="s">
        <v>3</v>
      </c>
      <c r="F760" s="266" t="s">
        <v>328</v>
      </c>
      <c r="G760" s="265"/>
      <c r="H760" s="265"/>
      <c r="I760" s="265"/>
      <c r="J760" s="178"/>
      <c r="K760" s="180" t="s">
        <v>3</v>
      </c>
      <c r="L760" s="178"/>
      <c r="M760" s="178"/>
      <c r="N760" s="178"/>
      <c r="O760" s="178"/>
      <c r="P760" s="178"/>
      <c r="Q760" s="178"/>
      <c r="R760" s="181"/>
      <c r="T760" s="182"/>
      <c r="U760" s="178"/>
      <c r="V760" s="178"/>
      <c r="W760" s="178"/>
      <c r="X760" s="178"/>
      <c r="Y760" s="178"/>
      <c r="Z760" s="178"/>
      <c r="AA760" s="183"/>
      <c r="AT760" s="184" t="s">
        <v>185</v>
      </c>
      <c r="AU760" s="184" t="s">
        <v>93</v>
      </c>
      <c r="AV760" s="12" t="s">
        <v>81</v>
      </c>
      <c r="AW760" s="12" t="s">
        <v>32</v>
      </c>
      <c r="AX760" s="12" t="s">
        <v>74</v>
      </c>
      <c r="AY760" s="184" t="s">
        <v>173</v>
      </c>
    </row>
    <row r="761" spans="2:51" s="10" customFormat="1" ht="22.5" customHeight="1">
      <c r="B761" s="161"/>
      <c r="C761" s="162"/>
      <c r="D761" s="162"/>
      <c r="E761" s="163" t="s">
        <v>3</v>
      </c>
      <c r="F761" s="261" t="s">
        <v>959</v>
      </c>
      <c r="G761" s="260"/>
      <c r="H761" s="260"/>
      <c r="I761" s="260"/>
      <c r="J761" s="162"/>
      <c r="K761" s="164">
        <v>7.9</v>
      </c>
      <c r="L761" s="162"/>
      <c r="M761" s="162"/>
      <c r="N761" s="162"/>
      <c r="O761" s="162"/>
      <c r="P761" s="162"/>
      <c r="Q761" s="162"/>
      <c r="R761" s="165"/>
      <c r="T761" s="166"/>
      <c r="U761" s="162"/>
      <c r="V761" s="162"/>
      <c r="W761" s="162"/>
      <c r="X761" s="162"/>
      <c r="Y761" s="162"/>
      <c r="Z761" s="162"/>
      <c r="AA761" s="167"/>
      <c r="AT761" s="168" t="s">
        <v>185</v>
      </c>
      <c r="AU761" s="168" t="s">
        <v>93</v>
      </c>
      <c r="AV761" s="10" t="s">
        <v>93</v>
      </c>
      <c r="AW761" s="10" t="s">
        <v>32</v>
      </c>
      <c r="AX761" s="10" t="s">
        <v>74</v>
      </c>
      <c r="AY761" s="168" t="s">
        <v>173</v>
      </c>
    </row>
    <row r="762" spans="2:51" s="11" customFormat="1" ht="22.5" customHeight="1">
      <c r="B762" s="169"/>
      <c r="C762" s="170"/>
      <c r="D762" s="170"/>
      <c r="E762" s="171" t="s">
        <v>3</v>
      </c>
      <c r="F762" s="262" t="s">
        <v>187</v>
      </c>
      <c r="G762" s="263"/>
      <c r="H762" s="263"/>
      <c r="I762" s="263"/>
      <c r="J762" s="170"/>
      <c r="K762" s="172">
        <v>7.9</v>
      </c>
      <c r="L762" s="170"/>
      <c r="M762" s="170"/>
      <c r="N762" s="170"/>
      <c r="O762" s="170"/>
      <c r="P762" s="170"/>
      <c r="Q762" s="170"/>
      <c r="R762" s="173"/>
      <c r="T762" s="174"/>
      <c r="U762" s="170"/>
      <c r="V762" s="170"/>
      <c r="W762" s="170"/>
      <c r="X762" s="170"/>
      <c r="Y762" s="170"/>
      <c r="Z762" s="170"/>
      <c r="AA762" s="175"/>
      <c r="AT762" s="176" t="s">
        <v>185</v>
      </c>
      <c r="AU762" s="176" t="s">
        <v>93</v>
      </c>
      <c r="AV762" s="11" t="s">
        <v>178</v>
      </c>
      <c r="AW762" s="11" t="s">
        <v>32</v>
      </c>
      <c r="AX762" s="11" t="s">
        <v>81</v>
      </c>
      <c r="AY762" s="176" t="s">
        <v>173</v>
      </c>
    </row>
    <row r="763" spans="2:65" s="1" customFormat="1" ht="44.25" customHeight="1">
      <c r="B763" s="125"/>
      <c r="C763" s="154" t="s">
        <v>960</v>
      </c>
      <c r="D763" s="154" t="s">
        <v>174</v>
      </c>
      <c r="E763" s="155" t="s">
        <v>961</v>
      </c>
      <c r="F763" s="255" t="s">
        <v>962</v>
      </c>
      <c r="G763" s="256"/>
      <c r="H763" s="256"/>
      <c r="I763" s="256"/>
      <c r="J763" s="156" t="s">
        <v>182</v>
      </c>
      <c r="K763" s="157">
        <v>12.3</v>
      </c>
      <c r="L763" s="257">
        <v>0</v>
      </c>
      <c r="M763" s="256"/>
      <c r="N763" s="258">
        <f>ROUND(L763*K763,2)</f>
        <v>0</v>
      </c>
      <c r="O763" s="256"/>
      <c r="P763" s="256"/>
      <c r="Q763" s="256"/>
      <c r="R763" s="127"/>
      <c r="T763" s="158" t="s">
        <v>3</v>
      </c>
      <c r="U763" s="42" t="s">
        <v>39</v>
      </c>
      <c r="V763" s="34"/>
      <c r="W763" s="159">
        <f>V763*K763</f>
        <v>0</v>
      </c>
      <c r="X763" s="159">
        <v>0.00252</v>
      </c>
      <c r="Y763" s="159">
        <f>X763*K763</f>
        <v>0.030996000000000003</v>
      </c>
      <c r="Z763" s="159">
        <v>0</v>
      </c>
      <c r="AA763" s="160">
        <f>Z763*K763</f>
        <v>0</v>
      </c>
      <c r="AR763" s="16" t="s">
        <v>279</v>
      </c>
      <c r="AT763" s="16" t="s">
        <v>174</v>
      </c>
      <c r="AU763" s="16" t="s">
        <v>93</v>
      </c>
      <c r="AY763" s="16" t="s">
        <v>173</v>
      </c>
      <c r="BE763" s="100">
        <f>IF(U763="základní",N763,0)</f>
        <v>0</v>
      </c>
      <c r="BF763" s="100">
        <f>IF(U763="snížená",N763,0)</f>
        <v>0</v>
      </c>
      <c r="BG763" s="100">
        <f>IF(U763="zákl. přenesená",N763,0)</f>
        <v>0</v>
      </c>
      <c r="BH763" s="100">
        <f>IF(U763="sníž. přenesená",N763,0)</f>
        <v>0</v>
      </c>
      <c r="BI763" s="100">
        <f>IF(U763="nulová",N763,0)</f>
        <v>0</v>
      </c>
      <c r="BJ763" s="16" t="s">
        <v>81</v>
      </c>
      <c r="BK763" s="100">
        <f>ROUND(L763*K763,2)</f>
        <v>0</v>
      </c>
      <c r="BL763" s="16" t="s">
        <v>279</v>
      </c>
      <c r="BM763" s="16" t="s">
        <v>963</v>
      </c>
    </row>
    <row r="764" spans="2:51" s="12" customFormat="1" ht="22.5" customHeight="1">
      <c r="B764" s="177"/>
      <c r="C764" s="178"/>
      <c r="D764" s="178"/>
      <c r="E764" s="179" t="s">
        <v>3</v>
      </c>
      <c r="F764" s="266" t="s">
        <v>378</v>
      </c>
      <c r="G764" s="265"/>
      <c r="H764" s="265"/>
      <c r="I764" s="265"/>
      <c r="J764" s="178"/>
      <c r="K764" s="180" t="s">
        <v>3</v>
      </c>
      <c r="L764" s="178"/>
      <c r="M764" s="178"/>
      <c r="N764" s="178"/>
      <c r="O764" s="178"/>
      <c r="P764" s="178"/>
      <c r="Q764" s="178"/>
      <c r="R764" s="181"/>
      <c r="T764" s="182"/>
      <c r="U764" s="178"/>
      <c r="V764" s="178"/>
      <c r="W764" s="178"/>
      <c r="X764" s="178"/>
      <c r="Y764" s="178"/>
      <c r="Z764" s="178"/>
      <c r="AA764" s="183"/>
      <c r="AT764" s="184" t="s">
        <v>185</v>
      </c>
      <c r="AU764" s="184" t="s">
        <v>93</v>
      </c>
      <c r="AV764" s="12" t="s">
        <v>81</v>
      </c>
      <c r="AW764" s="12" t="s">
        <v>32</v>
      </c>
      <c r="AX764" s="12" t="s">
        <v>74</v>
      </c>
      <c r="AY764" s="184" t="s">
        <v>173</v>
      </c>
    </row>
    <row r="765" spans="2:51" s="10" customFormat="1" ht="22.5" customHeight="1">
      <c r="B765" s="161"/>
      <c r="C765" s="162"/>
      <c r="D765" s="162"/>
      <c r="E765" s="163" t="s">
        <v>3</v>
      </c>
      <c r="F765" s="261" t="s">
        <v>964</v>
      </c>
      <c r="G765" s="260"/>
      <c r="H765" s="260"/>
      <c r="I765" s="260"/>
      <c r="J765" s="162"/>
      <c r="K765" s="164">
        <v>7.3</v>
      </c>
      <c r="L765" s="162"/>
      <c r="M765" s="162"/>
      <c r="N765" s="162"/>
      <c r="O765" s="162"/>
      <c r="P765" s="162"/>
      <c r="Q765" s="162"/>
      <c r="R765" s="165"/>
      <c r="T765" s="166"/>
      <c r="U765" s="162"/>
      <c r="V765" s="162"/>
      <c r="W765" s="162"/>
      <c r="X765" s="162"/>
      <c r="Y765" s="162"/>
      <c r="Z765" s="162"/>
      <c r="AA765" s="167"/>
      <c r="AT765" s="168" t="s">
        <v>185</v>
      </c>
      <c r="AU765" s="168" t="s">
        <v>93</v>
      </c>
      <c r="AV765" s="10" t="s">
        <v>93</v>
      </c>
      <c r="AW765" s="10" t="s">
        <v>32</v>
      </c>
      <c r="AX765" s="10" t="s">
        <v>74</v>
      </c>
      <c r="AY765" s="168" t="s">
        <v>173</v>
      </c>
    </row>
    <row r="766" spans="2:51" s="12" customFormat="1" ht="22.5" customHeight="1">
      <c r="B766" s="177"/>
      <c r="C766" s="178"/>
      <c r="D766" s="178"/>
      <c r="E766" s="179" t="s">
        <v>3</v>
      </c>
      <c r="F766" s="264" t="s">
        <v>328</v>
      </c>
      <c r="G766" s="265"/>
      <c r="H766" s="265"/>
      <c r="I766" s="265"/>
      <c r="J766" s="178"/>
      <c r="K766" s="180" t="s">
        <v>3</v>
      </c>
      <c r="L766" s="178"/>
      <c r="M766" s="178"/>
      <c r="N766" s="178"/>
      <c r="O766" s="178"/>
      <c r="P766" s="178"/>
      <c r="Q766" s="178"/>
      <c r="R766" s="181"/>
      <c r="T766" s="182"/>
      <c r="U766" s="178"/>
      <c r="V766" s="178"/>
      <c r="W766" s="178"/>
      <c r="X766" s="178"/>
      <c r="Y766" s="178"/>
      <c r="Z766" s="178"/>
      <c r="AA766" s="183"/>
      <c r="AT766" s="184" t="s">
        <v>185</v>
      </c>
      <c r="AU766" s="184" t="s">
        <v>93</v>
      </c>
      <c r="AV766" s="12" t="s">
        <v>81</v>
      </c>
      <c r="AW766" s="12" t="s">
        <v>32</v>
      </c>
      <c r="AX766" s="12" t="s">
        <v>74</v>
      </c>
      <c r="AY766" s="184" t="s">
        <v>173</v>
      </c>
    </row>
    <row r="767" spans="2:51" s="10" customFormat="1" ht="22.5" customHeight="1">
      <c r="B767" s="161"/>
      <c r="C767" s="162"/>
      <c r="D767" s="162"/>
      <c r="E767" s="163" t="s">
        <v>3</v>
      </c>
      <c r="F767" s="261" t="s">
        <v>965</v>
      </c>
      <c r="G767" s="260"/>
      <c r="H767" s="260"/>
      <c r="I767" s="260"/>
      <c r="J767" s="162"/>
      <c r="K767" s="164">
        <v>5</v>
      </c>
      <c r="L767" s="162"/>
      <c r="M767" s="162"/>
      <c r="N767" s="162"/>
      <c r="O767" s="162"/>
      <c r="P767" s="162"/>
      <c r="Q767" s="162"/>
      <c r="R767" s="165"/>
      <c r="T767" s="166"/>
      <c r="U767" s="162"/>
      <c r="V767" s="162"/>
      <c r="W767" s="162"/>
      <c r="X767" s="162"/>
      <c r="Y767" s="162"/>
      <c r="Z767" s="162"/>
      <c r="AA767" s="167"/>
      <c r="AT767" s="168" t="s">
        <v>185</v>
      </c>
      <c r="AU767" s="168" t="s">
        <v>93</v>
      </c>
      <c r="AV767" s="10" t="s">
        <v>93</v>
      </c>
      <c r="AW767" s="10" t="s">
        <v>32</v>
      </c>
      <c r="AX767" s="10" t="s">
        <v>74</v>
      </c>
      <c r="AY767" s="168" t="s">
        <v>173</v>
      </c>
    </row>
    <row r="768" spans="2:51" s="11" customFormat="1" ht="22.5" customHeight="1">
      <c r="B768" s="169"/>
      <c r="C768" s="170"/>
      <c r="D768" s="170"/>
      <c r="E768" s="171" t="s">
        <v>3</v>
      </c>
      <c r="F768" s="262" t="s">
        <v>187</v>
      </c>
      <c r="G768" s="263"/>
      <c r="H768" s="263"/>
      <c r="I768" s="263"/>
      <c r="J768" s="170"/>
      <c r="K768" s="172">
        <v>12.3</v>
      </c>
      <c r="L768" s="170"/>
      <c r="M768" s="170"/>
      <c r="N768" s="170"/>
      <c r="O768" s="170"/>
      <c r="P768" s="170"/>
      <c r="Q768" s="170"/>
      <c r="R768" s="173"/>
      <c r="T768" s="174"/>
      <c r="U768" s="170"/>
      <c r="V768" s="170"/>
      <c r="W768" s="170"/>
      <c r="X768" s="170"/>
      <c r="Y768" s="170"/>
      <c r="Z768" s="170"/>
      <c r="AA768" s="175"/>
      <c r="AT768" s="176" t="s">
        <v>185</v>
      </c>
      <c r="AU768" s="176" t="s">
        <v>93</v>
      </c>
      <c r="AV768" s="11" t="s">
        <v>178</v>
      </c>
      <c r="AW768" s="11" t="s">
        <v>32</v>
      </c>
      <c r="AX768" s="11" t="s">
        <v>81</v>
      </c>
      <c r="AY768" s="176" t="s">
        <v>173</v>
      </c>
    </row>
    <row r="769" spans="2:65" s="1" customFormat="1" ht="44.25" customHeight="1">
      <c r="B769" s="125"/>
      <c r="C769" s="154" t="s">
        <v>966</v>
      </c>
      <c r="D769" s="154" t="s">
        <v>174</v>
      </c>
      <c r="E769" s="155" t="s">
        <v>967</v>
      </c>
      <c r="F769" s="255" t="s">
        <v>968</v>
      </c>
      <c r="G769" s="256"/>
      <c r="H769" s="256"/>
      <c r="I769" s="256"/>
      <c r="J769" s="156" t="s">
        <v>182</v>
      </c>
      <c r="K769" s="157">
        <v>113</v>
      </c>
      <c r="L769" s="257">
        <v>0</v>
      </c>
      <c r="M769" s="256"/>
      <c r="N769" s="258">
        <f>ROUND(L769*K769,2)</f>
        <v>0</v>
      </c>
      <c r="O769" s="256"/>
      <c r="P769" s="256"/>
      <c r="Q769" s="256"/>
      <c r="R769" s="127"/>
      <c r="T769" s="158" t="s">
        <v>3</v>
      </c>
      <c r="U769" s="42" t="s">
        <v>39</v>
      </c>
      <c r="V769" s="34"/>
      <c r="W769" s="159">
        <f>V769*K769</f>
        <v>0</v>
      </c>
      <c r="X769" s="159">
        <v>0.0035</v>
      </c>
      <c r="Y769" s="159">
        <f>X769*K769</f>
        <v>0.3955</v>
      </c>
      <c r="Z769" s="159">
        <v>0</v>
      </c>
      <c r="AA769" s="160">
        <f>Z769*K769</f>
        <v>0</v>
      </c>
      <c r="AR769" s="16" t="s">
        <v>279</v>
      </c>
      <c r="AT769" s="16" t="s">
        <v>174</v>
      </c>
      <c r="AU769" s="16" t="s">
        <v>93</v>
      </c>
      <c r="AY769" s="16" t="s">
        <v>173</v>
      </c>
      <c r="BE769" s="100">
        <f>IF(U769="základní",N769,0)</f>
        <v>0</v>
      </c>
      <c r="BF769" s="100">
        <f>IF(U769="snížená",N769,0)</f>
        <v>0</v>
      </c>
      <c r="BG769" s="100">
        <f>IF(U769="zákl. přenesená",N769,0)</f>
        <v>0</v>
      </c>
      <c r="BH769" s="100">
        <f>IF(U769="sníž. přenesená",N769,0)</f>
        <v>0</v>
      </c>
      <c r="BI769" s="100">
        <f>IF(U769="nulová",N769,0)</f>
        <v>0</v>
      </c>
      <c r="BJ769" s="16" t="s">
        <v>81</v>
      </c>
      <c r="BK769" s="100">
        <f>ROUND(L769*K769,2)</f>
        <v>0</v>
      </c>
      <c r="BL769" s="16" t="s">
        <v>279</v>
      </c>
      <c r="BM769" s="16" t="s">
        <v>969</v>
      </c>
    </row>
    <row r="770" spans="2:51" s="12" customFormat="1" ht="22.5" customHeight="1">
      <c r="B770" s="177"/>
      <c r="C770" s="178"/>
      <c r="D770" s="178"/>
      <c r="E770" s="179" t="s">
        <v>3</v>
      </c>
      <c r="F770" s="266" t="s">
        <v>378</v>
      </c>
      <c r="G770" s="265"/>
      <c r="H770" s="265"/>
      <c r="I770" s="265"/>
      <c r="J770" s="178"/>
      <c r="K770" s="180" t="s">
        <v>3</v>
      </c>
      <c r="L770" s="178"/>
      <c r="M770" s="178"/>
      <c r="N770" s="178"/>
      <c r="O770" s="178"/>
      <c r="P770" s="178"/>
      <c r="Q770" s="178"/>
      <c r="R770" s="181"/>
      <c r="T770" s="182"/>
      <c r="U770" s="178"/>
      <c r="V770" s="178"/>
      <c r="W770" s="178"/>
      <c r="X770" s="178"/>
      <c r="Y770" s="178"/>
      <c r="Z770" s="178"/>
      <c r="AA770" s="183"/>
      <c r="AT770" s="184" t="s">
        <v>185</v>
      </c>
      <c r="AU770" s="184" t="s">
        <v>93</v>
      </c>
      <c r="AV770" s="12" t="s">
        <v>81</v>
      </c>
      <c r="AW770" s="12" t="s">
        <v>32</v>
      </c>
      <c r="AX770" s="12" t="s">
        <v>74</v>
      </c>
      <c r="AY770" s="184" t="s">
        <v>173</v>
      </c>
    </row>
    <row r="771" spans="2:51" s="10" customFormat="1" ht="22.5" customHeight="1">
      <c r="B771" s="161"/>
      <c r="C771" s="162"/>
      <c r="D771" s="162"/>
      <c r="E771" s="163" t="s">
        <v>3</v>
      </c>
      <c r="F771" s="261" t="s">
        <v>970</v>
      </c>
      <c r="G771" s="260"/>
      <c r="H771" s="260"/>
      <c r="I771" s="260"/>
      <c r="J771" s="162"/>
      <c r="K771" s="164">
        <v>56.4</v>
      </c>
      <c r="L771" s="162"/>
      <c r="M771" s="162"/>
      <c r="N771" s="162"/>
      <c r="O771" s="162"/>
      <c r="P771" s="162"/>
      <c r="Q771" s="162"/>
      <c r="R771" s="165"/>
      <c r="T771" s="166"/>
      <c r="U771" s="162"/>
      <c r="V771" s="162"/>
      <c r="W771" s="162"/>
      <c r="X771" s="162"/>
      <c r="Y771" s="162"/>
      <c r="Z771" s="162"/>
      <c r="AA771" s="167"/>
      <c r="AT771" s="168" t="s">
        <v>185</v>
      </c>
      <c r="AU771" s="168" t="s">
        <v>93</v>
      </c>
      <c r="AV771" s="10" t="s">
        <v>93</v>
      </c>
      <c r="AW771" s="10" t="s">
        <v>32</v>
      </c>
      <c r="AX771" s="10" t="s">
        <v>74</v>
      </c>
      <c r="AY771" s="168" t="s">
        <v>173</v>
      </c>
    </row>
    <row r="772" spans="2:51" s="10" customFormat="1" ht="22.5" customHeight="1">
      <c r="B772" s="161"/>
      <c r="C772" s="162"/>
      <c r="D772" s="162"/>
      <c r="E772" s="163" t="s">
        <v>3</v>
      </c>
      <c r="F772" s="261" t="s">
        <v>971</v>
      </c>
      <c r="G772" s="260"/>
      <c r="H772" s="260"/>
      <c r="I772" s="260"/>
      <c r="J772" s="162"/>
      <c r="K772" s="164">
        <v>49.6</v>
      </c>
      <c r="L772" s="162"/>
      <c r="M772" s="162"/>
      <c r="N772" s="162"/>
      <c r="O772" s="162"/>
      <c r="P772" s="162"/>
      <c r="Q772" s="162"/>
      <c r="R772" s="165"/>
      <c r="T772" s="166"/>
      <c r="U772" s="162"/>
      <c r="V772" s="162"/>
      <c r="W772" s="162"/>
      <c r="X772" s="162"/>
      <c r="Y772" s="162"/>
      <c r="Z772" s="162"/>
      <c r="AA772" s="167"/>
      <c r="AT772" s="168" t="s">
        <v>185</v>
      </c>
      <c r="AU772" s="168" t="s">
        <v>93</v>
      </c>
      <c r="AV772" s="10" t="s">
        <v>93</v>
      </c>
      <c r="AW772" s="10" t="s">
        <v>32</v>
      </c>
      <c r="AX772" s="10" t="s">
        <v>74</v>
      </c>
      <c r="AY772" s="168" t="s">
        <v>173</v>
      </c>
    </row>
    <row r="773" spans="2:51" s="12" customFormat="1" ht="22.5" customHeight="1">
      <c r="B773" s="177"/>
      <c r="C773" s="178"/>
      <c r="D773" s="178"/>
      <c r="E773" s="179" t="s">
        <v>3</v>
      </c>
      <c r="F773" s="264" t="s">
        <v>328</v>
      </c>
      <c r="G773" s="265"/>
      <c r="H773" s="265"/>
      <c r="I773" s="265"/>
      <c r="J773" s="178"/>
      <c r="K773" s="180" t="s">
        <v>3</v>
      </c>
      <c r="L773" s="178"/>
      <c r="M773" s="178"/>
      <c r="N773" s="178"/>
      <c r="O773" s="178"/>
      <c r="P773" s="178"/>
      <c r="Q773" s="178"/>
      <c r="R773" s="181"/>
      <c r="T773" s="182"/>
      <c r="U773" s="178"/>
      <c r="V773" s="178"/>
      <c r="W773" s="178"/>
      <c r="X773" s="178"/>
      <c r="Y773" s="178"/>
      <c r="Z773" s="178"/>
      <c r="AA773" s="183"/>
      <c r="AT773" s="184" t="s">
        <v>185</v>
      </c>
      <c r="AU773" s="184" t="s">
        <v>93</v>
      </c>
      <c r="AV773" s="12" t="s">
        <v>81</v>
      </c>
      <c r="AW773" s="12" t="s">
        <v>32</v>
      </c>
      <c r="AX773" s="12" t="s">
        <v>74</v>
      </c>
      <c r="AY773" s="184" t="s">
        <v>173</v>
      </c>
    </row>
    <row r="774" spans="2:51" s="10" customFormat="1" ht="22.5" customHeight="1">
      <c r="B774" s="161"/>
      <c r="C774" s="162"/>
      <c r="D774" s="162"/>
      <c r="E774" s="163" t="s">
        <v>3</v>
      </c>
      <c r="F774" s="261" t="s">
        <v>972</v>
      </c>
      <c r="G774" s="260"/>
      <c r="H774" s="260"/>
      <c r="I774" s="260"/>
      <c r="J774" s="162"/>
      <c r="K774" s="164">
        <v>7</v>
      </c>
      <c r="L774" s="162"/>
      <c r="M774" s="162"/>
      <c r="N774" s="162"/>
      <c r="O774" s="162"/>
      <c r="P774" s="162"/>
      <c r="Q774" s="162"/>
      <c r="R774" s="165"/>
      <c r="T774" s="166"/>
      <c r="U774" s="162"/>
      <c r="V774" s="162"/>
      <c r="W774" s="162"/>
      <c r="X774" s="162"/>
      <c r="Y774" s="162"/>
      <c r="Z774" s="162"/>
      <c r="AA774" s="167"/>
      <c r="AT774" s="168" t="s">
        <v>185</v>
      </c>
      <c r="AU774" s="168" t="s">
        <v>93</v>
      </c>
      <c r="AV774" s="10" t="s">
        <v>93</v>
      </c>
      <c r="AW774" s="10" t="s">
        <v>32</v>
      </c>
      <c r="AX774" s="10" t="s">
        <v>74</v>
      </c>
      <c r="AY774" s="168" t="s">
        <v>173</v>
      </c>
    </row>
    <row r="775" spans="2:51" s="11" customFormat="1" ht="22.5" customHeight="1">
      <c r="B775" s="169"/>
      <c r="C775" s="170"/>
      <c r="D775" s="170"/>
      <c r="E775" s="171" t="s">
        <v>3</v>
      </c>
      <c r="F775" s="262" t="s">
        <v>187</v>
      </c>
      <c r="G775" s="263"/>
      <c r="H775" s="263"/>
      <c r="I775" s="263"/>
      <c r="J775" s="170"/>
      <c r="K775" s="172">
        <v>113</v>
      </c>
      <c r="L775" s="170"/>
      <c r="M775" s="170"/>
      <c r="N775" s="170"/>
      <c r="O775" s="170"/>
      <c r="P775" s="170"/>
      <c r="Q775" s="170"/>
      <c r="R775" s="173"/>
      <c r="T775" s="174"/>
      <c r="U775" s="170"/>
      <c r="V775" s="170"/>
      <c r="W775" s="170"/>
      <c r="X775" s="170"/>
      <c r="Y775" s="170"/>
      <c r="Z775" s="170"/>
      <c r="AA775" s="175"/>
      <c r="AT775" s="176" t="s">
        <v>185</v>
      </c>
      <c r="AU775" s="176" t="s">
        <v>93</v>
      </c>
      <c r="AV775" s="11" t="s">
        <v>178</v>
      </c>
      <c r="AW775" s="11" t="s">
        <v>32</v>
      </c>
      <c r="AX775" s="11" t="s">
        <v>81</v>
      </c>
      <c r="AY775" s="176" t="s">
        <v>173</v>
      </c>
    </row>
    <row r="776" spans="2:65" s="1" customFormat="1" ht="44.25" customHeight="1">
      <c r="B776" s="125"/>
      <c r="C776" s="154" t="s">
        <v>973</v>
      </c>
      <c r="D776" s="154" t="s">
        <v>174</v>
      </c>
      <c r="E776" s="155" t="s">
        <v>974</v>
      </c>
      <c r="F776" s="255" t="s">
        <v>975</v>
      </c>
      <c r="G776" s="256"/>
      <c r="H776" s="256"/>
      <c r="I776" s="256"/>
      <c r="J776" s="156" t="s">
        <v>182</v>
      </c>
      <c r="K776" s="157">
        <v>88.82</v>
      </c>
      <c r="L776" s="257">
        <v>0</v>
      </c>
      <c r="M776" s="256"/>
      <c r="N776" s="258">
        <f>ROUND(L776*K776,2)</f>
        <v>0</v>
      </c>
      <c r="O776" s="256"/>
      <c r="P776" s="256"/>
      <c r="Q776" s="256"/>
      <c r="R776" s="127"/>
      <c r="T776" s="158" t="s">
        <v>3</v>
      </c>
      <c r="U776" s="42" t="s">
        <v>39</v>
      </c>
      <c r="V776" s="34"/>
      <c r="W776" s="159">
        <f>V776*K776</f>
        <v>0</v>
      </c>
      <c r="X776" s="159">
        <v>0.0007</v>
      </c>
      <c r="Y776" s="159">
        <f>X776*K776</f>
        <v>0.06217399999999999</v>
      </c>
      <c r="Z776" s="159">
        <v>0</v>
      </c>
      <c r="AA776" s="160">
        <f>Z776*K776</f>
        <v>0</v>
      </c>
      <c r="AR776" s="16" t="s">
        <v>279</v>
      </c>
      <c r="AT776" s="16" t="s">
        <v>174</v>
      </c>
      <c r="AU776" s="16" t="s">
        <v>93</v>
      </c>
      <c r="AY776" s="16" t="s">
        <v>173</v>
      </c>
      <c r="BE776" s="100">
        <f>IF(U776="základní",N776,0)</f>
        <v>0</v>
      </c>
      <c r="BF776" s="100">
        <f>IF(U776="snížená",N776,0)</f>
        <v>0</v>
      </c>
      <c r="BG776" s="100">
        <f>IF(U776="zákl. přenesená",N776,0)</f>
        <v>0</v>
      </c>
      <c r="BH776" s="100">
        <f>IF(U776="sníž. přenesená",N776,0)</f>
        <v>0</v>
      </c>
      <c r="BI776" s="100">
        <f>IF(U776="nulová",N776,0)</f>
        <v>0</v>
      </c>
      <c r="BJ776" s="16" t="s">
        <v>81</v>
      </c>
      <c r="BK776" s="100">
        <f>ROUND(L776*K776,2)</f>
        <v>0</v>
      </c>
      <c r="BL776" s="16" t="s">
        <v>279</v>
      </c>
      <c r="BM776" s="16" t="s">
        <v>976</v>
      </c>
    </row>
    <row r="777" spans="2:51" s="12" customFormat="1" ht="22.5" customHeight="1">
      <c r="B777" s="177"/>
      <c r="C777" s="178"/>
      <c r="D777" s="178"/>
      <c r="E777" s="179" t="s">
        <v>3</v>
      </c>
      <c r="F777" s="266" t="s">
        <v>378</v>
      </c>
      <c r="G777" s="265"/>
      <c r="H777" s="265"/>
      <c r="I777" s="265"/>
      <c r="J777" s="178"/>
      <c r="K777" s="180" t="s">
        <v>3</v>
      </c>
      <c r="L777" s="178"/>
      <c r="M777" s="178"/>
      <c r="N777" s="178"/>
      <c r="O777" s="178"/>
      <c r="P777" s="178"/>
      <c r="Q777" s="178"/>
      <c r="R777" s="181"/>
      <c r="T777" s="182"/>
      <c r="U777" s="178"/>
      <c r="V777" s="178"/>
      <c r="W777" s="178"/>
      <c r="X777" s="178"/>
      <c r="Y777" s="178"/>
      <c r="Z777" s="178"/>
      <c r="AA777" s="183"/>
      <c r="AT777" s="184" t="s">
        <v>185</v>
      </c>
      <c r="AU777" s="184" t="s">
        <v>93</v>
      </c>
      <c r="AV777" s="12" t="s">
        <v>81</v>
      </c>
      <c r="AW777" s="12" t="s">
        <v>32</v>
      </c>
      <c r="AX777" s="12" t="s">
        <v>74</v>
      </c>
      <c r="AY777" s="184" t="s">
        <v>173</v>
      </c>
    </row>
    <row r="778" spans="2:51" s="10" customFormat="1" ht="22.5" customHeight="1">
      <c r="B778" s="161"/>
      <c r="C778" s="162"/>
      <c r="D778" s="162"/>
      <c r="E778" s="163" t="s">
        <v>3</v>
      </c>
      <c r="F778" s="261" t="s">
        <v>977</v>
      </c>
      <c r="G778" s="260"/>
      <c r="H778" s="260"/>
      <c r="I778" s="260"/>
      <c r="J778" s="162"/>
      <c r="K778" s="164">
        <v>23.4</v>
      </c>
      <c r="L778" s="162"/>
      <c r="M778" s="162"/>
      <c r="N778" s="162"/>
      <c r="O778" s="162"/>
      <c r="P778" s="162"/>
      <c r="Q778" s="162"/>
      <c r="R778" s="165"/>
      <c r="T778" s="166"/>
      <c r="U778" s="162"/>
      <c r="V778" s="162"/>
      <c r="W778" s="162"/>
      <c r="X778" s="162"/>
      <c r="Y778" s="162"/>
      <c r="Z778" s="162"/>
      <c r="AA778" s="167"/>
      <c r="AT778" s="168" t="s">
        <v>185</v>
      </c>
      <c r="AU778" s="168" t="s">
        <v>93</v>
      </c>
      <c r="AV778" s="10" t="s">
        <v>93</v>
      </c>
      <c r="AW778" s="10" t="s">
        <v>32</v>
      </c>
      <c r="AX778" s="10" t="s">
        <v>74</v>
      </c>
      <c r="AY778" s="168" t="s">
        <v>173</v>
      </c>
    </row>
    <row r="779" spans="2:51" s="10" customFormat="1" ht="22.5" customHeight="1">
      <c r="B779" s="161"/>
      <c r="C779" s="162"/>
      <c r="D779" s="162"/>
      <c r="E779" s="163" t="s">
        <v>3</v>
      </c>
      <c r="F779" s="261" t="s">
        <v>978</v>
      </c>
      <c r="G779" s="260"/>
      <c r="H779" s="260"/>
      <c r="I779" s="260"/>
      <c r="J779" s="162"/>
      <c r="K779" s="164">
        <v>8</v>
      </c>
      <c r="L779" s="162"/>
      <c r="M779" s="162"/>
      <c r="N779" s="162"/>
      <c r="O779" s="162"/>
      <c r="P779" s="162"/>
      <c r="Q779" s="162"/>
      <c r="R779" s="165"/>
      <c r="T779" s="166"/>
      <c r="U779" s="162"/>
      <c r="V779" s="162"/>
      <c r="W779" s="162"/>
      <c r="X779" s="162"/>
      <c r="Y779" s="162"/>
      <c r="Z779" s="162"/>
      <c r="AA779" s="167"/>
      <c r="AT779" s="168" t="s">
        <v>185</v>
      </c>
      <c r="AU779" s="168" t="s">
        <v>93</v>
      </c>
      <c r="AV779" s="10" t="s">
        <v>93</v>
      </c>
      <c r="AW779" s="10" t="s">
        <v>32</v>
      </c>
      <c r="AX779" s="10" t="s">
        <v>74</v>
      </c>
      <c r="AY779" s="168" t="s">
        <v>173</v>
      </c>
    </row>
    <row r="780" spans="2:51" s="10" customFormat="1" ht="22.5" customHeight="1">
      <c r="B780" s="161"/>
      <c r="C780" s="162"/>
      <c r="D780" s="162"/>
      <c r="E780" s="163" t="s">
        <v>3</v>
      </c>
      <c r="F780" s="261" t="s">
        <v>979</v>
      </c>
      <c r="G780" s="260"/>
      <c r="H780" s="260"/>
      <c r="I780" s="260"/>
      <c r="J780" s="162"/>
      <c r="K780" s="164">
        <v>7.1</v>
      </c>
      <c r="L780" s="162"/>
      <c r="M780" s="162"/>
      <c r="N780" s="162"/>
      <c r="O780" s="162"/>
      <c r="P780" s="162"/>
      <c r="Q780" s="162"/>
      <c r="R780" s="165"/>
      <c r="T780" s="166"/>
      <c r="U780" s="162"/>
      <c r="V780" s="162"/>
      <c r="W780" s="162"/>
      <c r="X780" s="162"/>
      <c r="Y780" s="162"/>
      <c r="Z780" s="162"/>
      <c r="AA780" s="167"/>
      <c r="AT780" s="168" t="s">
        <v>185</v>
      </c>
      <c r="AU780" s="168" t="s">
        <v>93</v>
      </c>
      <c r="AV780" s="10" t="s">
        <v>93</v>
      </c>
      <c r="AW780" s="10" t="s">
        <v>32</v>
      </c>
      <c r="AX780" s="10" t="s">
        <v>74</v>
      </c>
      <c r="AY780" s="168" t="s">
        <v>173</v>
      </c>
    </row>
    <row r="781" spans="2:51" s="12" customFormat="1" ht="22.5" customHeight="1">
      <c r="B781" s="177"/>
      <c r="C781" s="178"/>
      <c r="D781" s="178"/>
      <c r="E781" s="179" t="s">
        <v>3</v>
      </c>
      <c r="F781" s="264" t="s">
        <v>328</v>
      </c>
      <c r="G781" s="265"/>
      <c r="H781" s="265"/>
      <c r="I781" s="265"/>
      <c r="J781" s="178"/>
      <c r="K781" s="180" t="s">
        <v>3</v>
      </c>
      <c r="L781" s="178"/>
      <c r="M781" s="178"/>
      <c r="N781" s="178"/>
      <c r="O781" s="178"/>
      <c r="P781" s="178"/>
      <c r="Q781" s="178"/>
      <c r="R781" s="181"/>
      <c r="T781" s="182"/>
      <c r="U781" s="178"/>
      <c r="V781" s="178"/>
      <c r="W781" s="178"/>
      <c r="X781" s="178"/>
      <c r="Y781" s="178"/>
      <c r="Z781" s="178"/>
      <c r="AA781" s="183"/>
      <c r="AT781" s="184" t="s">
        <v>185</v>
      </c>
      <c r="AU781" s="184" t="s">
        <v>93</v>
      </c>
      <c r="AV781" s="12" t="s">
        <v>81</v>
      </c>
      <c r="AW781" s="12" t="s">
        <v>32</v>
      </c>
      <c r="AX781" s="12" t="s">
        <v>74</v>
      </c>
      <c r="AY781" s="184" t="s">
        <v>173</v>
      </c>
    </row>
    <row r="782" spans="2:51" s="10" customFormat="1" ht="22.5" customHeight="1">
      <c r="B782" s="161"/>
      <c r="C782" s="162"/>
      <c r="D782" s="162"/>
      <c r="E782" s="163" t="s">
        <v>3</v>
      </c>
      <c r="F782" s="261" t="s">
        <v>980</v>
      </c>
      <c r="G782" s="260"/>
      <c r="H782" s="260"/>
      <c r="I782" s="260"/>
      <c r="J782" s="162"/>
      <c r="K782" s="164">
        <v>47.8</v>
      </c>
      <c r="L782" s="162"/>
      <c r="M782" s="162"/>
      <c r="N782" s="162"/>
      <c r="O782" s="162"/>
      <c r="P782" s="162"/>
      <c r="Q782" s="162"/>
      <c r="R782" s="165"/>
      <c r="T782" s="166"/>
      <c r="U782" s="162"/>
      <c r="V782" s="162"/>
      <c r="W782" s="162"/>
      <c r="X782" s="162"/>
      <c r="Y782" s="162"/>
      <c r="Z782" s="162"/>
      <c r="AA782" s="167"/>
      <c r="AT782" s="168" t="s">
        <v>185</v>
      </c>
      <c r="AU782" s="168" t="s">
        <v>93</v>
      </c>
      <c r="AV782" s="10" t="s">
        <v>93</v>
      </c>
      <c r="AW782" s="10" t="s">
        <v>32</v>
      </c>
      <c r="AX782" s="10" t="s">
        <v>74</v>
      </c>
      <c r="AY782" s="168" t="s">
        <v>173</v>
      </c>
    </row>
    <row r="783" spans="2:51" s="10" customFormat="1" ht="22.5" customHeight="1">
      <c r="B783" s="161"/>
      <c r="C783" s="162"/>
      <c r="D783" s="162"/>
      <c r="E783" s="163" t="s">
        <v>3</v>
      </c>
      <c r="F783" s="261" t="s">
        <v>981</v>
      </c>
      <c r="G783" s="260"/>
      <c r="H783" s="260"/>
      <c r="I783" s="260"/>
      <c r="J783" s="162"/>
      <c r="K783" s="164">
        <v>2.52</v>
      </c>
      <c r="L783" s="162"/>
      <c r="M783" s="162"/>
      <c r="N783" s="162"/>
      <c r="O783" s="162"/>
      <c r="P783" s="162"/>
      <c r="Q783" s="162"/>
      <c r="R783" s="165"/>
      <c r="T783" s="166"/>
      <c r="U783" s="162"/>
      <c r="V783" s="162"/>
      <c r="W783" s="162"/>
      <c r="X783" s="162"/>
      <c r="Y783" s="162"/>
      <c r="Z783" s="162"/>
      <c r="AA783" s="167"/>
      <c r="AT783" s="168" t="s">
        <v>185</v>
      </c>
      <c r="AU783" s="168" t="s">
        <v>93</v>
      </c>
      <c r="AV783" s="10" t="s">
        <v>93</v>
      </c>
      <c r="AW783" s="10" t="s">
        <v>32</v>
      </c>
      <c r="AX783" s="10" t="s">
        <v>74</v>
      </c>
      <c r="AY783" s="168" t="s">
        <v>173</v>
      </c>
    </row>
    <row r="784" spans="2:51" s="11" customFormat="1" ht="22.5" customHeight="1">
      <c r="B784" s="169"/>
      <c r="C784" s="170"/>
      <c r="D784" s="170"/>
      <c r="E784" s="171" t="s">
        <v>3</v>
      </c>
      <c r="F784" s="262" t="s">
        <v>187</v>
      </c>
      <c r="G784" s="263"/>
      <c r="H784" s="263"/>
      <c r="I784" s="263"/>
      <c r="J784" s="170"/>
      <c r="K784" s="172">
        <v>88.82</v>
      </c>
      <c r="L784" s="170"/>
      <c r="M784" s="170"/>
      <c r="N784" s="170"/>
      <c r="O784" s="170"/>
      <c r="P784" s="170"/>
      <c r="Q784" s="170"/>
      <c r="R784" s="173"/>
      <c r="T784" s="174"/>
      <c r="U784" s="170"/>
      <c r="V784" s="170"/>
      <c r="W784" s="170"/>
      <c r="X784" s="170"/>
      <c r="Y784" s="170"/>
      <c r="Z784" s="170"/>
      <c r="AA784" s="175"/>
      <c r="AT784" s="176" t="s">
        <v>185</v>
      </c>
      <c r="AU784" s="176" t="s">
        <v>93</v>
      </c>
      <c r="AV784" s="11" t="s">
        <v>178</v>
      </c>
      <c r="AW784" s="11" t="s">
        <v>32</v>
      </c>
      <c r="AX784" s="11" t="s">
        <v>81</v>
      </c>
      <c r="AY784" s="176" t="s">
        <v>173</v>
      </c>
    </row>
    <row r="785" spans="2:65" s="1" customFormat="1" ht="44.25" customHeight="1">
      <c r="B785" s="125"/>
      <c r="C785" s="154" t="s">
        <v>982</v>
      </c>
      <c r="D785" s="154" t="s">
        <v>174</v>
      </c>
      <c r="E785" s="155" t="s">
        <v>983</v>
      </c>
      <c r="F785" s="255" t="s">
        <v>984</v>
      </c>
      <c r="G785" s="256"/>
      <c r="H785" s="256"/>
      <c r="I785" s="256"/>
      <c r="J785" s="156" t="s">
        <v>182</v>
      </c>
      <c r="K785" s="157">
        <v>59.5</v>
      </c>
      <c r="L785" s="257">
        <v>0</v>
      </c>
      <c r="M785" s="256"/>
      <c r="N785" s="258">
        <f>ROUND(L785*K785,2)</f>
        <v>0</v>
      </c>
      <c r="O785" s="256"/>
      <c r="P785" s="256"/>
      <c r="Q785" s="256"/>
      <c r="R785" s="127"/>
      <c r="T785" s="158" t="s">
        <v>3</v>
      </c>
      <c r="U785" s="42" t="s">
        <v>39</v>
      </c>
      <c r="V785" s="34"/>
      <c r="W785" s="159">
        <f>V785*K785</f>
        <v>0</v>
      </c>
      <c r="X785" s="159">
        <v>0.00078</v>
      </c>
      <c r="Y785" s="159">
        <f>X785*K785</f>
        <v>0.04641</v>
      </c>
      <c r="Z785" s="159">
        <v>0</v>
      </c>
      <c r="AA785" s="160">
        <f>Z785*K785</f>
        <v>0</v>
      </c>
      <c r="AR785" s="16" t="s">
        <v>279</v>
      </c>
      <c r="AT785" s="16" t="s">
        <v>174</v>
      </c>
      <c r="AU785" s="16" t="s">
        <v>93</v>
      </c>
      <c r="AY785" s="16" t="s">
        <v>173</v>
      </c>
      <c r="BE785" s="100">
        <f>IF(U785="základní",N785,0)</f>
        <v>0</v>
      </c>
      <c r="BF785" s="100">
        <f>IF(U785="snížená",N785,0)</f>
        <v>0</v>
      </c>
      <c r="BG785" s="100">
        <f>IF(U785="zákl. přenesená",N785,0)</f>
        <v>0</v>
      </c>
      <c r="BH785" s="100">
        <f>IF(U785="sníž. přenesená",N785,0)</f>
        <v>0</v>
      </c>
      <c r="BI785" s="100">
        <f>IF(U785="nulová",N785,0)</f>
        <v>0</v>
      </c>
      <c r="BJ785" s="16" t="s">
        <v>81</v>
      </c>
      <c r="BK785" s="100">
        <f>ROUND(L785*K785,2)</f>
        <v>0</v>
      </c>
      <c r="BL785" s="16" t="s">
        <v>279</v>
      </c>
      <c r="BM785" s="16" t="s">
        <v>985</v>
      </c>
    </row>
    <row r="786" spans="2:51" s="12" customFormat="1" ht="22.5" customHeight="1">
      <c r="B786" s="177"/>
      <c r="C786" s="178"/>
      <c r="D786" s="178"/>
      <c r="E786" s="179" t="s">
        <v>3</v>
      </c>
      <c r="F786" s="266" t="s">
        <v>378</v>
      </c>
      <c r="G786" s="265"/>
      <c r="H786" s="265"/>
      <c r="I786" s="265"/>
      <c r="J786" s="178"/>
      <c r="K786" s="180" t="s">
        <v>3</v>
      </c>
      <c r="L786" s="178"/>
      <c r="M786" s="178"/>
      <c r="N786" s="178"/>
      <c r="O786" s="178"/>
      <c r="P786" s="178"/>
      <c r="Q786" s="178"/>
      <c r="R786" s="181"/>
      <c r="T786" s="182"/>
      <c r="U786" s="178"/>
      <c r="V786" s="178"/>
      <c r="W786" s="178"/>
      <c r="X786" s="178"/>
      <c r="Y786" s="178"/>
      <c r="Z786" s="178"/>
      <c r="AA786" s="183"/>
      <c r="AT786" s="184" t="s">
        <v>185</v>
      </c>
      <c r="AU786" s="184" t="s">
        <v>93</v>
      </c>
      <c r="AV786" s="12" t="s">
        <v>81</v>
      </c>
      <c r="AW786" s="12" t="s">
        <v>32</v>
      </c>
      <c r="AX786" s="12" t="s">
        <v>74</v>
      </c>
      <c r="AY786" s="184" t="s">
        <v>173</v>
      </c>
    </row>
    <row r="787" spans="2:51" s="10" customFormat="1" ht="22.5" customHeight="1">
      <c r="B787" s="161"/>
      <c r="C787" s="162"/>
      <c r="D787" s="162"/>
      <c r="E787" s="163" t="s">
        <v>3</v>
      </c>
      <c r="F787" s="261" t="s">
        <v>986</v>
      </c>
      <c r="G787" s="260"/>
      <c r="H787" s="260"/>
      <c r="I787" s="260"/>
      <c r="J787" s="162"/>
      <c r="K787" s="164">
        <v>23.7</v>
      </c>
      <c r="L787" s="162"/>
      <c r="M787" s="162"/>
      <c r="N787" s="162"/>
      <c r="O787" s="162"/>
      <c r="P787" s="162"/>
      <c r="Q787" s="162"/>
      <c r="R787" s="165"/>
      <c r="T787" s="166"/>
      <c r="U787" s="162"/>
      <c r="V787" s="162"/>
      <c r="W787" s="162"/>
      <c r="X787" s="162"/>
      <c r="Y787" s="162"/>
      <c r="Z787" s="162"/>
      <c r="AA787" s="167"/>
      <c r="AT787" s="168" t="s">
        <v>185</v>
      </c>
      <c r="AU787" s="168" t="s">
        <v>93</v>
      </c>
      <c r="AV787" s="10" t="s">
        <v>93</v>
      </c>
      <c r="AW787" s="10" t="s">
        <v>32</v>
      </c>
      <c r="AX787" s="10" t="s">
        <v>74</v>
      </c>
      <c r="AY787" s="168" t="s">
        <v>173</v>
      </c>
    </row>
    <row r="788" spans="2:51" s="10" customFormat="1" ht="22.5" customHeight="1">
      <c r="B788" s="161"/>
      <c r="C788" s="162"/>
      <c r="D788" s="162"/>
      <c r="E788" s="163" t="s">
        <v>3</v>
      </c>
      <c r="F788" s="261" t="s">
        <v>987</v>
      </c>
      <c r="G788" s="260"/>
      <c r="H788" s="260"/>
      <c r="I788" s="260"/>
      <c r="J788" s="162"/>
      <c r="K788" s="164">
        <v>8.3</v>
      </c>
      <c r="L788" s="162"/>
      <c r="M788" s="162"/>
      <c r="N788" s="162"/>
      <c r="O788" s="162"/>
      <c r="P788" s="162"/>
      <c r="Q788" s="162"/>
      <c r="R788" s="165"/>
      <c r="T788" s="166"/>
      <c r="U788" s="162"/>
      <c r="V788" s="162"/>
      <c r="W788" s="162"/>
      <c r="X788" s="162"/>
      <c r="Y788" s="162"/>
      <c r="Z788" s="162"/>
      <c r="AA788" s="167"/>
      <c r="AT788" s="168" t="s">
        <v>185</v>
      </c>
      <c r="AU788" s="168" t="s">
        <v>93</v>
      </c>
      <c r="AV788" s="10" t="s">
        <v>93</v>
      </c>
      <c r="AW788" s="10" t="s">
        <v>32</v>
      </c>
      <c r="AX788" s="10" t="s">
        <v>74</v>
      </c>
      <c r="AY788" s="168" t="s">
        <v>173</v>
      </c>
    </row>
    <row r="789" spans="2:51" s="10" customFormat="1" ht="22.5" customHeight="1">
      <c r="B789" s="161"/>
      <c r="C789" s="162"/>
      <c r="D789" s="162"/>
      <c r="E789" s="163" t="s">
        <v>3</v>
      </c>
      <c r="F789" s="261" t="s">
        <v>988</v>
      </c>
      <c r="G789" s="260"/>
      <c r="H789" s="260"/>
      <c r="I789" s="260"/>
      <c r="J789" s="162"/>
      <c r="K789" s="164">
        <v>4.4</v>
      </c>
      <c r="L789" s="162"/>
      <c r="M789" s="162"/>
      <c r="N789" s="162"/>
      <c r="O789" s="162"/>
      <c r="P789" s="162"/>
      <c r="Q789" s="162"/>
      <c r="R789" s="165"/>
      <c r="T789" s="166"/>
      <c r="U789" s="162"/>
      <c r="V789" s="162"/>
      <c r="W789" s="162"/>
      <c r="X789" s="162"/>
      <c r="Y789" s="162"/>
      <c r="Z789" s="162"/>
      <c r="AA789" s="167"/>
      <c r="AT789" s="168" t="s">
        <v>185</v>
      </c>
      <c r="AU789" s="168" t="s">
        <v>93</v>
      </c>
      <c r="AV789" s="10" t="s">
        <v>93</v>
      </c>
      <c r="AW789" s="10" t="s">
        <v>32</v>
      </c>
      <c r="AX789" s="10" t="s">
        <v>74</v>
      </c>
      <c r="AY789" s="168" t="s">
        <v>173</v>
      </c>
    </row>
    <row r="790" spans="2:51" s="12" customFormat="1" ht="22.5" customHeight="1">
      <c r="B790" s="177"/>
      <c r="C790" s="178"/>
      <c r="D790" s="178"/>
      <c r="E790" s="179" t="s">
        <v>3</v>
      </c>
      <c r="F790" s="264" t="s">
        <v>328</v>
      </c>
      <c r="G790" s="265"/>
      <c r="H790" s="265"/>
      <c r="I790" s="265"/>
      <c r="J790" s="178"/>
      <c r="K790" s="180" t="s">
        <v>3</v>
      </c>
      <c r="L790" s="178"/>
      <c r="M790" s="178"/>
      <c r="N790" s="178"/>
      <c r="O790" s="178"/>
      <c r="P790" s="178"/>
      <c r="Q790" s="178"/>
      <c r="R790" s="181"/>
      <c r="T790" s="182"/>
      <c r="U790" s="178"/>
      <c r="V790" s="178"/>
      <c r="W790" s="178"/>
      <c r="X790" s="178"/>
      <c r="Y790" s="178"/>
      <c r="Z790" s="178"/>
      <c r="AA790" s="183"/>
      <c r="AT790" s="184" t="s">
        <v>185</v>
      </c>
      <c r="AU790" s="184" t="s">
        <v>93</v>
      </c>
      <c r="AV790" s="12" t="s">
        <v>81</v>
      </c>
      <c r="AW790" s="12" t="s">
        <v>32</v>
      </c>
      <c r="AX790" s="12" t="s">
        <v>74</v>
      </c>
      <c r="AY790" s="184" t="s">
        <v>173</v>
      </c>
    </row>
    <row r="791" spans="2:51" s="10" customFormat="1" ht="22.5" customHeight="1">
      <c r="B791" s="161"/>
      <c r="C791" s="162"/>
      <c r="D791" s="162"/>
      <c r="E791" s="163" t="s">
        <v>3</v>
      </c>
      <c r="F791" s="261" t="s">
        <v>989</v>
      </c>
      <c r="G791" s="260"/>
      <c r="H791" s="260"/>
      <c r="I791" s="260"/>
      <c r="J791" s="162"/>
      <c r="K791" s="164">
        <v>23.1</v>
      </c>
      <c r="L791" s="162"/>
      <c r="M791" s="162"/>
      <c r="N791" s="162"/>
      <c r="O791" s="162"/>
      <c r="P791" s="162"/>
      <c r="Q791" s="162"/>
      <c r="R791" s="165"/>
      <c r="T791" s="166"/>
      <c r="U791" s="162"/>
      <c r="V791" s="162"/>
      <c r="W791" s="162"/>
      <c r="X791" s="162"/>
      <c r="Y791" s="162"/>
      <c r="Z791" s="162"/>
      <c r="AA791" s="167"/>
      <c r="AT791" s="168" t="s">
        <v>185</v>
      </c>
      <c r="AU791" s="168" t="s">
        <v>93</v>
      </c>
      <c r="AV791" s="10" t="s">
        <v>93</v>
      </c>
      <c r="AW791" s="10" t="s">
        <v>32</v>
      </c>
      <c r="AX791" s="10" t="s">
        <v>74</v>
      </c>
      <c r="AY791" s="168" t="s">
        <v>173</v>
      </c>
    </row>
    <row r="792" spans="2:51" s="11" customFormat="1" ht="22.5" customHeight="1">
      <c r="B792" s="169"/>
      <c r="C792" s="170"/>
      <c r="D792" s="170"/>
      <c r="E792" s="171" t="s">
        <v>3</v>
      </c>
      <c r="F792" s="262" t="s">
        <v>187</v>
      </c>
      <c r="G792" s="263"/>
      <c r="H792" s="263"/>
      <c r="I792" s="263"/>
      <c r="J792" s="170"/>
      <c r="K792" s="172">
        <v>59.5</v>
      </c>
      <c r="L792" s="170"/>
      <c r="M792" s="170"/>
      <c r="N792" s="170"/>
      <c r="O792" s="170"/>
      <c r="P792" s="170"/>
      <c r="Q792" s="170"/>
      <c r="R792" s="173"/>
      <c r="T792" s="174"/>
      <c r="U792" s="170"/>
      <c r="V792" s="170"/>
      <c r="W792" s="170"/>
      <c r="X792" s="170"/>
      <c r="Y792" s="170"/>
      <c r="Z792" s="170"/>
      <c r="AA792" s="175"/>
      <c r="AT792" s="176" t="s">
        <v>185</v>
      </c>
      <c r="AU792" s="176" t="s">
        <v>93</v>
      </c>
      <c r="AV792" s="11" t="s">
        <v>178</v>
      </c>
      <c r="AW792" s="11" t="s">
        <v>32</v>
      </c>
      <c r="AX792" s="11" t="s">
        <v>81</v>
      </c>
      <c r="AY792" s="176" t="s">
        <v>173</v>
      </c>
    </row>
    <row r="793" spans="2:65" s="1" customFormat="1" ht="44.25" customHeight="1">
      <c r="B793" s="125"/>
      <c r="C793" s="154" t="s">
        <v>990</v>
      </c>
      <c r="D793" s="154" t="s">
        <v>174</v>
      </c>
      <c r="E793" s="155" t="s">
        <v>991</v>
      </c>
      <c r="F793" s="255" t="s">
        <v>992</v>
      </c>
      <c r="G793" s="256"/>
      <c r="H793" s="256"/>
      <c r="I793" s="256"/>
      <c r="J793" s="156" t="s">
        <v>182</v>
      </c>
      <c r="K793" s="157">
        <v>46.8</v>
      </c>
      <c r="L793" s="257">
        <v>0</v>
      </c>
      <c r="M793" s="256"/>
      <c r="N793" s="258">
        <f>ROUND(L793*K793,2)</f>
        <v>0</v>
      </c>
      <c r="O793" s="256"/>
      <c r="P793" s="256"/>
      <c r="Q793" s="256"/>
      <c r="R793" s="127"/>
      <c r="T793" s="158" t="s">
        <v>3</v>
      </c>
      <c r="U793" s="42" t="s">
        <v>39</v>
      </c>
      <c r="V793" s="34"/>
      <c r="W793" s="159">
        <f>V793*K793</f>
        <v>0</v>
      </c>
      <c r="X793" s="159">
        <v>0.00096</v>
      </c>
      <c r="Y793" s="159">
        <f>X793*K793</f>
        <v>0.044927999999999996</v>
      </c>
      <c r="Z793" s="159">
        <v>0</v>
      </c>
      <c r="AA793" s="160">
        <f>Z793*K793</f>
        <v>0</v>
      </c>
      <c r="AR793" s="16" t="s">
        <v>279</v>
      </c>
      <c r="AT793" s="16" t="s">
        <v>174</v>
      </c>
      <c r="AU793" s="16" t="s">
        <v>93</v>
      </c>
      <c r="AY793" s="16" t="s">
        <v>173</v>
      </c>
      <c r="BE793" s="100">
        <f>IF(U793="základní",N793,0)</f>
        <v>0</v>
      </c>
      <c r="BF793" s="100">
        <f>IF(U793="snížená",N793,0)</f>
        <v>0</v>
      </c>
      <c r="BG793" s="100">
        <f>IF(U793="zákl. přenesená",N793,0)</f>
        <v>0</v>
      </c>
      <c r="BH793" s="100">
        <f>IF(U793="sníž. přenesená",N793,0)</f>
        <v>0</v>
      </c>
      <c r="BI793" s="100">
        <f>IF(U793="nulová",N793,0)</f>
        <v>0</v>
      </c>
      <c r="BJ793" s="16" t="s">
        <v>81</v>
      </c>
      <c r="BK793" s="100">
        <f>ROUND(L793*K793,2)</f>
        <v>0</v>
      </c>
      <c r="BL793" s="16" t="s">
        <v>279</v>
      </c>
      <c r="BM793" s="16" t="s">
        <v>993</v>
      </c>
    </row>
    <row r="794" spans="2:51" s="12" customFormat="1" ht="22.5" customHeight="1">
      <c r="B794" s="177"/>
      <c r="C794" s="178"/>
      <c r="D794" s="178"/>
      <c r="E794" s="179" t="s">
        <v>3</v>
      </c>
      <c r="F794" s="266" t="s">
        <v>378</v>
      </c>
      <c r="G794" s="265"/>
      <c r="H794" s="265"/>
      <c r="I794" s="265"/>
      <c r="J794" s="178"/>
      <c r="K794" s="180" t="s">
        <v>3</v>
      </c>
      <c r="L794" s="178"/>
      <c r="M794" s="178"/>
      <c r="N794" s="178"/>
      <c r="O794" s="178"/>
      <c r="P794" s="178"/>
      <c r="Q794" s="178"/>
      <c r="R794" s="181"/>
      <c r="T794" s="182"/>
      <c r="U794" s="178"/>
      <c r="V794" s="178"/>
      <c r="W794" s="178"/>
      <c r="X794" s="178"/>
      <c r="Y794" s="178"/>
      <c r="Z794" s="178"/>
      <c r="AA794" s="183"/>
      <c r="AT794" s="184" t="s">
        <v>185</v>
      </c>
      <c r="AU794" s="184" t="s">
        <v>93</v>
      </c>
      <c r="AV794" s="12" t="s">
        <v>81</v>
      </c>
      <c r="AW794" s="12" t="s">
        <v>32</v>
      </c>
      <c r="AX794" s="12" t="s">
        <v>74</v>
      </c>
      <c r="AY794" s="184" t="s">
        <v>173</v>
      </c>
    </row>
    <row r="795" spans="2:51" s="10" customFormat="1" ht="22.5" customHeight="1">
      <c r="B795" s="161"/>
      <c r="C795" s="162"/>
      <c r="D795" s="162"/>
      <c r="E795" s="163" t="s">
        <v>3</v>
      </c>
      <c r="F795" s="261" t="s">
        <v>994</v>
      </c>
      <c r="G795" s="260"/>
      <c r="H795" s="260"/>
      <c r="I795" s="260"/>
      <c r="J795" s="162"/>
      <c r="K795" s="164">
        <v>16.2</v>
      </c>
      <c r="L795" s="162"/>
      <c r="M795" s="162"/>
      <c r="N795" s="162"/>
      <c r="O795" s="162"/>
      <c r="P795" s="162"/>
      <c r="Q795" s="162"/>
      <c r="R795" s="165"/>
      <c r="T795" s="166"/>
      <c r="U795" s="162"/>
      <c r="V795" s="162"/>
      <c r="W795" s="162"/>
      <c r="X795" s="162"/>
      <c r="Y795" s="162"/>
      <c r="Z795" s="162"/>
      <c r="AA795" s="167"/>
      <c r="AT795" s="168" t="s">
        <v>185</v>
      </c>
      <c r="AU795" s="168" t="s">
        <v>93</v>
      </c>
      <c r="AV795" s="10" t="s">
        <v>93</v>
      </c>
      <c r="AW795" s="10" t="s">
        <v>32</v>
      </c>
      <c r="AX795" s="10" t="s">
        <v>74</v>
      </c>
      <c r="AY795" s="168" t="s">
        <v>173</v>
      </c>
    </row>
    <row r="796" spans="2:51" s="12" customFormat="1" ht="22.5" customHeight="1">
      <c r="B796" s="177"/>
      <c r="C796" s="178"/>
      <c r="D796" s="178"/>
      <c r="E796" s="179" t="s">
        <v>3</v>
      </c>
      <c r="F796" s="264" t="s">
        <v>328</v>
      </c>
      <c r="G796" s="265"/>
      <c r="H796" s="265"/>
      <c r="I796" s="265"/>
      <c r="J796" s="178"/>
      <c r="K796" s="180" t="s">
        <v>3</v>
      </c>
      <c r="L796" s="178"/>
      <c r="M796" s="178"/>
      <c r="N796" s="178"/>
      <c r="O796" s="178"/>
      <c r="P796" s="178"/>
      <c r="Q796" s="178"/>
      <c r="R796" s="181"/>
      <c r="T796" s="182"/>
      <c r="U796" s="178"/>
      <c r="V796" s="178"/>
      <c r="W796" s="178"/>
      <c r="X796" s="178"/>
      <c r="Y796" s="178"/>
      <c r="Z796" s="178"/>
      <c r="AA796" s="183"/>
      <c r="AT796" s="184" t="s">
        <v>185</v>
      </c>
      <c r="AU796" s="184" t="s">
        <v>93</v>
      </c>
      <c r="AV796" s="12" t="s">
        <v>81</v>
      </c>
      <c r="AW796" s="12" t="s">
        <v>32</v>
      </c>
      <c r="AX796" s="12" t="s">
        <v>74</v>
      </c>
      <c r="AY796" s="184" t="s">
        <v>173</v>
      </c>
    </row>
    <row r="797" spans="2:51" s="10" customFormat="1" ht="22.5" customHeight="1">
      <c r="B797" s="161"/>
      <c r="C797" s="162"/>
      <c r="D797" s="162"/>
      <c r="E797" s="163" t="s">
        <v>3</v>
      </c>
      <c r="F797" s="261" t="s">
        <v>995</v>
      </c>
      <c r="G797" s="260"/>
      <c r="H797" s="260"/>
      <c r="I797" s="260"/>
      <c r="J797" s="162"/>
      <c r="K797" s="164">
        <v>30.6</v>
      </c>
      <c r="L797" s="162"/>
      <c r="M797" s="162"/>
      <c r="N797" s="162"/>
      <c r="O797" s="162"/>
      <c r="P797" s="162"/>
      <c r="Q797" s="162"/>
      <c r="R797" s="165"/>
      <c r="T797" s="166"/>
      <c r="U797" s="162"/>
      <c r="V797" s="162"/>
      <c r="W797" s="162"/>
      <c r="X797" s="162"/>
      <c r="Y797" s="162"/>
      <c r="Z797" s="162"/>
      <c r="AA797" s="167"/>
      <c r="AT797" s="168" t="s">
        <v>185</v>
      </c>
      <c r="AU797" s="168" t="s">
        <v>93</v>
      </c>
      <c r="AV797" s="10" t="s">
        <v>93</v>
      </c>
      <c r="AW797" s="10" t="s">
        <v>32</v>
      </c>
      <c r="AX797" s="10" t="s">
        <v>74</v>
      </c>
      <c r="AY797" s="168" t="s">
        <v>173</v>
      </c>
    </row>
    <row r="798" spans="2:51" s="11" customFormat="1" ht="22.5" customHeight="1">
      <c r="B798" s="169"/>
      <c r="C798" s="170"/>
      <c r="D798" s="170"/>
      <c r="E798" s="171" t="s">
        <v>3</v>
      </c>
      <c r="F798" s="262" t="s">
        <v>187</v>
      </c>
      <c r="G798" s="263"/>
      <c r="H798" s="263"/>
      <c r="I798" s="263"/>
      <c r="J798" s="170"/>
      <c r="K798" s="172">
        <v>46.8</v>
      </c>
      <c r="L798" s="170"/>
      <c r="M798" s="170"/>
      <c r="N798" s="170"/>
      <c r="O798" s="170"/>
      <c r="P798" s="170"/>
      <c r="Q798" s="170"/>
      <c r="R798" s="173"/>
      <c r="T798" s="174"/>
      <c r="U798" s="170"/>
      <c r="V798" s="170"/>
      <c r="W798" s="170"/>
      <c r="X798" s="170"/>
      <c r="Y798" s="170"/>
      <c r="Z798" s="170"/>
      <c r="AA798" s="175"/>
      <c r="AT798" s="176" t="s">
        <v>185</v>
      </c>
      <c r="AU798" s="176" t="s">
        <v>93</v>
      </c>
      <c r="AV798" s="11" t="s">
        <v>178</v>
      </c>
      <c r="AW798" s="11" t="s">
        <v>32</v>
      </c>
      <c r="AX798" s="11" t="s">
        <v>81</v>
      </c>
      <c r="AY798" s="176" t="s">
        <v>173</v>
      </c>
    </row>
    <row r="799" spans="2:65" s="1" customFormat="1" ht="44.25" customHeight="1">
      <c r="B799" s="125"/>
      <c r="C799" s="154" t="s">
        <v>996</v>
      </c>
      <c r="D799" s="154" t="s">
        <v>174</v>
      </c>
      <c r="E799" s="155" t="s">
        <v>997</v>
      </c>
      <c r="F799" s="255" t="s">
        <v>998</v>
      </c>
      <c r="G799" s="256"/>
      <c r="H799" s="256"/>
      <c r="I799" s="256"/>
      <c r="J799" s="156" t="s">
        <v>182</v>
      </c>
      <c r="K799" s="157">
        <v>28.4</v>
      </c>
      <c r="L799" s="257">
        <v>0</v>
      </c>
      <c r="M799" s="256"/>
      <c r="N799" s="258">
        <f>ROUND(L799*K799,2)</f>
        <v>0</v>
      </c>
      <c r="O799" s="256"/>
      <c r="P799" s="256"/>
      <c r="Q799" s="256"/>
      <c r="R799" s="127"/>
      <c r="T799" s="158" t="s">
        <v>3</v>
      </c>
      <c r="U799" s="42" t="s">
        <v>39</v>
      </c>
      <c r="V799" s="34"/>
      <c r="W799" s="159">
        <f>V799*K799</f>
        <v>0</v>
      </c>
      <c r="X799" s="159">
        <v>0.00125</v>
      </c>
      <c r="Y799" s="159">
        <f>X799*K799</f>
        <v>0.0355</v>
      </c>
      <c r="Z799" s="159">
        <v>0</v>
      </c>
      <c r="AA799" s="160">
        <f>Z799*K799</f>
        <v>0</v>
      </c>
      <c r="AR799" s="16" t="s">
        <v>279</v>
      </c>
      <c r="AT799" s="16" t="s">
        <v>174</v>
      </c>
      <c r="AU799" s="16" t="s">
        <v>93</v>
      </c>
      <c r="AY799" s="16" t="s">
        <v>173</v>
      </c>
      <c r="BE799" s="100">
        <f>IF(U799="základní",N799,0)</f>
        <v>0</v>
      </c>
      <c r="BF799" s="100">
        <f>IF(U799="snížená",N799,0)</f>
        <v>0</v>
      </c>
      <c r="BG799" s="100">
        <f>IF(U799="zákl. přenesená",N799,0)</f>
        <v>0</v>
      </c>
      <c r="BH799" s="100">
        <f>IF(U799="sníž. přenesená",N799,0)</f>
        <v>0</v>
      </c>
      <c r="BI799" s="100">
        <f>IF(U799="nulová",N799,0)</f>
        <v>0</v>
      </c>
      <c r="BJ799" s="16" t="s">
        <v>81</v>
      </c>
      <c r="BK799" s="100">
        <f>ROUND(L799*K799,2)</f>
        <v>0</v>
      </c>
      <c r="BL799" s="16" t="s">
        <v>279</v>
      </c>
      <c r="BM799" s="16" t="s">
        <v>999</v>
      </c>
    </row>
    <row r="800" spans="2:51" s="12" customFormat="1" ht="22.5" customHeight="1">
      <c r="B800" s="177"/>
      <c r="C800" s="178"/>
      <c r="D800" s="178"/>
      <c r="E800" s="179" t="s">
        <v>3</v>
      </c>
      <c r="F800" s="266" t="s">
        <v>378</v>
      </c>
      <c r="G800" s="265"/>
      <c r="H800" s="265"/>
      <c r="I800" s="265"/>
      <c r="J800" s="178"/>
      <c r="K800" s="180" t="s">
        <v>3</v>
      </c>
      <c r="L800" s="178"/>
      <c r="M800" s="178"/>
      <c r="N800" s="178"/>
      <c r="O800" s="178"/>
      <c r="P800" s="178"/>
      <c r="Q800" s="178"/>
      <c r="R800" s="181"/>
      <c r="T800" s="182"/>
      <c r="U800" s="178"/>
      <c r="V800" s="178"/>
      <c r="W800" s="178"/>
      <c r="X800" s="178"/>
      <c r="Y800" s="178"/>
      <c r="Z800" s="178"/>
      <c r="AA800" s="183"/>
      <c r="AT800" s="184" t="s">
        <v>185</v>
      </c>
      <c r="AU800" s="184" t="s">
        <v>93</v>
      </c>
      <c r="AV800" s="12" t="s">
        <v>81</v>
      </c>
      <c r="AW800" s="12" t="s">
        <v>32</v>
      </c>
      <c r="AX800" s="12" t="s">
        <v>74</v>
      </c>
      <c r="AY800" s="184" t="s">
        <v>173</v>
      </c>
    </row>
    <row r="801" spans="2:51" s="10" customFormat="1" ht="22.5" customHeight="1">
      <c r="B801" s="161"/>
      <c r="C801" s="162"/>
      <c r="D801" s="162"/>
      <c r="E801" s="163" t="s">
        <v>3</v>
      </c>
      <c r="F801" s="261" t="s">
        <v>1000</v>
      </c>
      <c r="G801" s="260"/>
      <c r="H801" s="260"/>
      <c r="I801" s="260"/>
      <c r="J801" s="162"/>
      <c r="K801" s="164">
        <v>8.5</v>
      </c>
      <c r="L801" s="162"/>
      <c r="M801" s="162"/>
      <c r="N801" s="162"/>
      <c r="O801" s="162"/>
      <c r="P801" s="162"/>
      <c r="Q801" s="162"/>
      <c r="R801" s="165"/>
      <c r="T801" s="166"/>
      <c r="U801" s="162"/>
      <c r="V801" s="162"/>
      <c r="W801" s="162"/>
      <c r="X801" s="162"/>
      <c r="Y801" s="162"/>
      <c r="Z801" s="162"/>
      <c r="AA801" s="167"/>
      <c r="AT801" s="168" t="s">
        <v>185</v>
      </c>
      <c r="AU801" s="168" t="s">
        <v>93</v>
      </c>
      <c r="AV801" s="10" t="s">
        <v>93</v>
      </c>
      <c r="AW801" s="10" t="s">
        <v>32</v>
      </c>
      <c r="AX801" s="10" t="s">
        <v>74</v>
      </c>
      <c r="AY801" s="168" t="s">
        <v>173</v>
      </c>
    </row>
    <row r="802" spans="2:51" s="12" customFormat="1" ht="22.5" customHeight="1">
      <c r="B802" s="177"/>
      <c r="C802" s="178"/>
      <c r="D802" s="178"/>
      <c r="E802" s="179" t="s">
        <v>3</v>
      </c>
      <c r="F802" s="264" t="s">
        <v>328</v>
      </c>
      <c r="G802" s="265"/>
      <c r="H802" s="265"/>
      <c r="I802" s="265"/>
      <c r="J802" s="178"/>
      <c r="K802" s="180" t="s">
        <v>3</v>
      </c>
      <c r="L802" s="178"/>
      <c r="M802" s="178"/>
      <c r="N802" s="178"/>
      <c r="O802" s="178"/>
      <c r="P802" s="178"/>
      <c r="Q802" s="178"/>
      <c r="R802" s="181"/>
      <c r="T802" s="182"/>
      <c r="U802" s="178"/>
      <c r="V802" s="178"/>
      <c r="W802" s="178"/>
      <c r="X802" s="178"/>
      <c r="Y802" s="178"/>
      <c r="Z802" s="178"/>
      <c r="AA802" s="183"/>
      <c r="AT802" s="184" t="s">
        <v>185</v>
      </c>
      <c r="AU802" s="184" t="s">
        <v>93</v>
      </c>
      <c r="AV802" s="12" t="s">
        <v>81</v>
      </c>
      <c r="AW802" s="12" t="s">
        <v>32</v>
      </c>
      <c r="AX802" s="12" t="s">
        <v>74</v>
      </c>
      <c r="AY802" s="184" t="s">
        <v>173</v>
      </c>
    </row>
    <row r="803" spans="2:51" s="10" customFormat="1" ht="22.5" customHeight="1">
      <c r="B803" s="161"/>
      <c r="C803" s="162"/>
      <c r="D803" s="162"/>
      <c r="E803" s="163" t="s">
        <v>3</v>
      </c>
      <c r="F803" s="261" t="s">
        <v>1001</v>
      </c>
      <c r="G803" s="260"/>
      <c r="H803" s="260"/>
      <c r="I803" s="260"/>
      <c r="J803" s="162"/>
      <c r="K803" s="164">
        <v>19.9</v>
      </c>
      <c r="L803" s="162"/>
      <c r="M803" s="162"/>
      <c r="N803" s="162"/>
      <c r="O803" s="162"/>
      <c r="P803" s="162"/>
      <c r="Q803" s="162"/>
      <c r="R803" s="165"/>
      <c r="T803" s="166"/>
      <c r="U803" s="162"/>
      <c r="V803" s="162"/>
      <c r="W803" s="162"/>
      <c r="X803" s="162"/>
      <c r="Y803" s="162"/>
      <c r="Z803" s="162"/>
      <c r="AA803" s="167"/>
      <c r="AT803" s="168" t="s">
        <v>185</v>
      </c>
      <c r="AU803" s="168" t="s">
        <v>93</v>
      </c>
      <c r="AV803" s="10" t="s">
        <v>93</v>
      </c>
      <c r="AW803" s="10" t="s">
        <v>32</v>
      </c>
      <c r="AX803" s="10" t="s">
        <v>74</v>
      </c>
      <c r="AY803" s="168" t="s">
        <v>173</v>
      </c>
    </row>
    <row r="804" spans="2:51" s="11" customFormat="1" ht="22.5" customHeight="1">
      <c r="B804" s="169"/>
      <c r="C804" s="170"/>
      <c r="D804" s="170"/>
      <c r="E804" s="171" t="s">
        <v>3</v>
      </c>
      <c r="F804" s="262" t="s">
        <v>187</v>
      </c>
      <c r="G804" s="263"/>
      <c r="H804" s="263"/>
      <c r="I804" s="263"/>
      <c r="J804" s="170"/>
      <c r="K804" s="172">
        <v>28.4</v>
      </c>
      <c r="L804" s="170"/>
      <c r="M804" s="170"/>
      <c r="N804" s="170"/>
      <c r="O804" s="170"/>
      <c r="P804" s="170"/>
      <c r="Q804" s="170"/>
      <c r="R804" s="173"/>
      <c r="T804" s="174"/>
      <c r="U804" s="170"/>
      <c r="V804" s="170"/>
      <c r="W804" s="170"/>
      <c r="X804" s="170"/>
      <c r="Y804" s="170"/>
      <c r="Z804" s="170"/>
      <c r="AA804" s="175"/>
      <c r="AT804" s="176" t="s">
        <v>185</v>
      </c>
      <c r="AU804" s="176" t="s">
        <v>93</v>
      </c>
      <c r="AV804" s="11" t="s">
        <v>178</v>
      </c>
      <c r="AW804" s="11" t="s">
        <v>32</v>
      </c>
      <c r="AX804" s="11" t="s">
        <v>81</v>
      </c>
      <c r="AY804" s="176" t="s">
        <v>173</v>
      </c>
    </row>
    <row r="805" spans="2:65" s="1" customFormat="1" ht="44.25" customHeight="1">
      <c r="B805" s="125"/>
      <c r="C805" s="154" t="s">
        <v>1002</v>
      </c>
      <c r="D805" s="154" t="s">
        <v>174</v>
      </c>
      <c r="E805" s="155" t="s">
        <v>1003</v>
      </c>
      <c r="F805" s="255" t="s">
        <v>1004</v>
      </c>
      <c r="G805" s="256"/>
      <c r="H805" s="256"/>
      <c r="I805" s="256"/>
      <c r="J805" s="156" t="s">
        <v>182</v>
      </c>
      <c r="K805" s="157">
        <v>40</v>
      </c>
      <c r="L805" s="257">
        <v>0</v>
      </c>
      <c r="M805" s="256"/>
      <c r="N805" s="258">
        <f>ROUND(L805*K805,2)</f>
        <v>0</v>
      </c>
      <c r="O805" s="256"/>
      <c r="P805" s="256"/>
      <c r="Q805" s="256"/>
      <c r="R805" s="127"/>
      <c r="T805" s="158" t="s">
        <v>3</v>
      </c>
      <c r="U805" s="42" t="s">
        <v>39</v>
      </c>
      <c r="V805" s="34"/>
      <c r="W805" s="159">
        <f>V805*K805</f>
        <v>0</v>
      </c>
      <c r="X805" s="159">
        <v>0.00256</v>
      </c>
      <c r="Y805" s="159">
        <f>X805*K805</f>
        <v>0.1024</v>
      </c>
      <c r="Z805" s="159">
        <v>0</v>
      </c>
      <c r="AA805" s="160">
        <f>Z805*K805</f>
        <v>0</v>
      </c>
      <c r="AR805" s="16" t="s">
        <v>279</v>
      </c>
      <c r="AT805" s="16" t="s">
        <v>174</v>
      </c>
      <c r="AU805" s="16" t="s">
        <v>93</v>
      </c>
      <c r="AY805" s="16" t="s">
        <v>173</v>
      </c>
      <c r="BE805" s="100">
        <f>IF(U805="základní",N805,0)</f>
        <v>0</v>
      </c>
      <c r="BF805" s="100">
        <f>IF(U805="snížená",N805,0)</f>
        <v>0</v>
      </c>
      <c r="BG805" s="100">
        <f>IF(U805="zákl. přenesená",N805,0)</f>
        <v>0</v>
      </c>
      <c r="BH805" s="100">
        <f>IF(U805="sníž. přenesená",N805,0)</f>
        <v>0</v>
      </c>
      <c r="BI805" s="100">
        <f>IF(U805="nulová",N805,0)</f>
        <v>0</v>
      </c>
      <c r="BJ805" s="16" t="s">
        <v>81</v>
      </c>
      <c r="BK805" s="100">
        <f>ROUND(L805*K805,2)</f>
        <v>0</v>
      </c>
      <c r="BL805" s="16" t="s">
        <v>279</v>
      </c>
      <c r="BM805" s="16" t="s">
        <v>1005</v>
      </c>
    </row>
    <row r="806" spans="2:51" s="12" customFormat="1" ht="22.5" customHeight="1">
      <c r="B806" s="177"/>
      <c r="C806" s="178"/>
      <c r="D806" s="178"/>
      <c r="E806" s="179" t="s">
        <v>3</v>
      </c>
      <c r="F806" s="266" t="s">
        <v>328</v>
      </c>
      <c r="G806" s="265"/>
      <c r="H806" s="265"/>
      <c r="I806" s="265"/>
      <c r="J806" s="178"/>
      <c r="K806" s="180" t="s">
        <v>3</v>
      </c>
      <c r="L806" s="178"/>
      <c r="M806" s="178"/>
      <c r="N806" s="178"/>
      <c r="O806" s="178"/>
      <c r="P806" s="178"/>
      <c r="Q806" s="178"/>
      <c r="R806" s="181"/>
      <c r="T806" s="182"/>
      <c r="U806" s="178"/>
      <c r="V806" s="178"/>
      <c r="W806" s="178"/>
      <c r="X806" s="178"/>
      <c r="Y806" s="178"/>
      <c r="Z806" s="178"/>
      <c r="AA806" s="183"/>
      <c r="AT806" s="184" t="s">
        <v>185</v>
      </c>
      <c r="AU806" s="184" t="s">
        <v>93</v>
      </c>
      <c r="AV806" s="12" t="s">
        <v>81</v>
      </c>
      <c r="AW806" s="12" t="s">
        <v>32</v>
      </c>
      <c r="AX806" s="12" t="s">
        <v>74</v>
      </c>
      <c r="AY806" s="184" t="s">
        <v>173</v>
      </c>
    </row>
    <row r="807" spans="2:51" s="10" customFormat="1" ht="22.5" customHeight="1">
      <c r="B807" s="161"/>
      <c r="C807" s="162"/>
      <c r="D807" s="162"/>
      <c r="E807" s="163" t="s">
        <v>3</v>
      </c>
      <c r="F807" s="261" t="s">
        <v>1006</v>
      </c>
      <c r="G807" s="260"/>
      <c r="H807" s="260"/>
      <c r="I807" s="260"/>
      <c r="J807" s="162"/>
      <c r="K807" s="164">
        <v>38</v>
      </c>
      <c r="L807" s="162"/>
      <c r="M807" s="162"/>
      <c r="N807" s="162"/>
      <c r="O807" s="162"/>
      <c r="P807" s="162"/>
      <c r="Q807" s="162"/>
      <c r="R807" s="165"/>
      <c r="T807" s="166"/>
      <c r="U807" s="162"/>
      <c r="V807" s="162"/>
      <c r="W807" s="162"/>
      <c r="X807" s="162"/>
      <c r="Y807" s="162"/>
      <c r="Z807" s="162"/>
      <c r="AA807" s="167"/>
      <c r="AT807" s="168" t="s">
        <v>185</v>
      </c>
      <c r="AU807" s="168" t="s">
        <v>93</v>
      </c>
      <c r="AV807" s="10" t="s">
        <v>93</v>
      </c>
      <c r="AW807" s="10" t="s">
        <v>32</v>
      </c>
      <c r="AX807" s="10" t="s">
        <v>74</v>
      </c>
      <c r="AY807" s="168" t="s">
        <v>173</v>
      </c>
    </row>
    <row r="808" spans="2:51" s="10" customFormat="1" ht="22.5" customHeight="1">
      <c r="B808" s="161"/>
      <c r="C808" s="162"/>
      <c r="D808" s="162"/>
      <c r="E808" s="163" t="s">
        <v>3</v>
      </c>
      <c r="F808" s="261" t="s">
        <v>1007</v>
      </c>
      <c r="G808" s="260"/>
      <c r="H808" s="260"/>
      <c r="I808" s="260"/>
      <c r="J808" s="162"/>
      <c r="K808" s="164">
        <v>2</v>
      </c>
      <c r="L808" s="162"/>
      <c r="M808" s="162"/>
      <c r="N808" s="162"/>
      <c r="O808" s="162"/>
      <c r="P808" s="162"/>
      <c r="Q808" s="162"/>
      <c r="R808" s="165"/>
      <c r="T808" s="166"/>
      <c r="U808" s="162"/>
      <c r="V808" s="162"/>
      <c r="W808" s="162"/>
      <c r="X808" s="162"/>
      <c r="Y808" s="162"/>
      <c r="Z808" s="162"/>
      <c r="AA808" s="167"/>
      <c r="AT808" s="168" t="s">
        <v>185</v>
      </c>
      <c r="AU808" s="168" t="s">
        <v>93</v>
      </c>
      <c r="AV808" s="10" t="s">
        <v>93</v>
      </c>
      <c r="AW808" s="10" t="s">
        <v>32</v>
      </c>
      <c r="AX808" s="10" t="s">
        <v>74</v>
      </c>
      <c r="AY808" s="168" t="s">
        <v>173</v>
      </c>
    </row>
    <row r="809" spans="2:51" s="11" customFormat="1" ht="22.5" customHeight="1">
      <c r="B809" s="169"/>
      <c r="C809" s="170"/>
      <c r="D809" s="170"/>
      <c r="E809" s="171" t="s">
        <v>3</v>
      </c>
      <c r="F809" s="262" t="s">
        <v>187</v>
      </c>
      <c r="G809" s="263"/>
      <c r="H809" s="263"/>
      <c r="I809" s="263"/>
      <c r="J809" s="170"/>
      <c r="K809" s="172">
        <v>40</v>
      </c>
      <c r="L809" s="170"/>
      <c r="M809" s="170"/>
      <c r="N809" s="170"/>
      <c r="O809" s="170"/>
      <c r="P809" s="170"/>
      <c r="Q809" s="170"/>
      <c r="R809" s="173"/>
      <c r="T809" s="174"/>
      <c r="U809" s="170"/>
      <c r="V809" s="170"/>
      <c r="W809" s="170"/>
      <c r="X809" s="170"/>
      <c r="Y809" s="170"/>
      <c r="Z809" s="170"/>
      <c r="AA809" s="175"/>
      <c r="AT809" s="176" t="s">
        <v>185</v>
      </c>
      <c r="AU809" s="176" t="s">
        <v>93</v>
      </c>
      <c r="AV809" s="11" t="s">
        <v>178</v>
      </c>
      <c r="AW809" s="11" t="s">
        <v>32</v>
      </c>
      <c r="AX809" s="11" t="s">
        <v>81</v>
      </c>
      <c r="AY809" s="176" t="s">
        <v>173</v>
      </c>
    </row>
    <row r="810" spans="2:65" s="1" customFormat="1" ht="22.5" customHeight="1">
      <c r="B810" s="125"/>
      <c r="C810" s="154" t="s">
        <v>1008</v>
      </c>
      <c r="D810" s="154" t="s">
        <v>174</v>
      </c>
      <c r="E810" s="155" t="s">
        <v>1009</v>
      </c>
      <c r="F810" s="255" t="s">
        <v>1010</v>
      </c>
      <c r="G810" s="256"/>
      <c r="H810" s="256"/>
      <c r="I810" s="256"/>
      <c r="J810" s="156" t="s">
        <v>578</v>
      </c>
      <c r="K810" s="157">
        <v>88</v>
      </c>
      <c r="L810" s="257">
        <v>0</v>
      </c>
      <c r="M810" s="256"/>
      <c r="N810" s="258">
        <f>ROUND(L810*K810,2)</f>
        <v>0</v>
      </c>
      <c r="O810" s="256"/>
      <c r="P810" s="256"/>
      <c r="Q810" s="256"/>
      <c r="R810" s="127"/>
      <c r="T810" s="158" t="s">
        <v>3</v>
      </c>
      <c r="U810" s="42" t="s">
        <v>39</v>
      </c>
      <c r="V810" s="34"/>
      <c r="W810" s="159">
        <f>V810*K810</f>
        <v>0</v>
      </c>
      <c r="X810" s="159">
        <v>0</v>
      </c>
      <c r="Y810" s="159">
        <f>X810*K810</f>
        <v>0</v>
      </c>
      <c r="Z810" s="159">
        <v>0</v>
      </c>
      <c r="AA810" s="160">
        <f>Z810*K810</f>
        <v>0</v>
      </c>
      <c r="AR810" s="16" t="s">
        <v>279</v>
      </c>
      <c r="AT810" s="16" t="s">
        <v>174</v>
      </c>
      <c r="AU810" s="16" t="s">
        <v>93</v>
      </c>
      <c r="AY810" s="16" t="s">
        <v>173</v>
      </c>
      <c r="BE810" s="100">
        <f>IF(U810="základní",N810,0)</f>
        <v>0</v>
      </c>
      <c r="BF810" s="100">
        <f>IF(U810="snížená",N810,0)</f>
        <v>0</v>
      </c>
      <c r="BG810" s="100">
        <f>IF(U810="zákl. přenesená",N810,0)</f>
        <v>0</v>
      </c>
      <c r="BH810" s="100">
        <f>IF(U810="sníž. přenesená",N810,0)</f>
        <v>0</v>
      </c>
      <c r="BI810" s="100">
        <f>IF(U810="nulová",N810,0)</f>
        <v>0</v>
      </c>
      <c r="BJ810" s="16" t="s">
        <v>81</v>
      </c>
      <c r="BK810" s="100">
        <f>ROUND(L810*K810,2)</f>
        <v>0</v>
      </c>
      <c r="BL810" s="16" t="s">
        <v>279</v>
      </c>
      <c r="BM810" s="16" t="s">
        <v>1011</v>
      </c>
    </row>
    <row r="811" spans="2:51" s="10" customFormat="1" ht="22.5" customHeight="1">
      <c r="B811" s="161"/>
      <c r="C811" s="162"/>
      <c r="D811" s="162"/>
      <c r="E811" s="163" t="s">
        <v>3</v>
      </c>
      <c r="F811" s="259" t="s">
        <v>1012</v>
      </c>
      <c r="G811" s="260"/>
      <c r="H811" s="260"/>
      <c r="I811" s="260"/>
      <c r="J811" s="162"/>
      <c r="K811" s="164">
        <v>18</v>
      </c>
      <c r="L811" s="162"/>
      <c r="M811" s="162"/>
      <c r="N811" s="162"/>
      <c r="O811" s="162"/>
      <c r="P811" s="162"/>
      <c r="Q811" s="162"/>
      <c r="R811" s="165"/>
      <c r="T811" s="166"/>
      <c r="U811" s="162"/>
      <c r="V811" s="162"/>
      <c r="W811" s="162"/>
      <c r="X811" s="162"/>
      <c r="Y811" s="162"/>
      <c r="Z811" s="162"/>
      <c r="AA811" s="167"/>
      <c r="AT811" s="168" t="s">
        <v>185</v>
      </c>
      <c r="AU811" s="168" t="s">
        <v>93</v>
      </c>
      <c r="AV811" s="10" t="s">
        <v>93</v>
      </c>
      <c r="AW811" s="10" t="s">
        <v>32</v>
      </c>
      <c r="AX811" s="10" t="s">
        <v>74</v>
      </c>
      <c r="AY811" s="168" t="s">
        <v>173</v>
      </c>
    </row>
    <row r="812" spans="2:51" s="10" customFormat="1" ht="22.5" customHeight="1">
      <c r="B812" s="161"/>
      <c r="C812" s="162"/>
      <c r="D812" s="162"/>
      <c r="E812" s="163" t="s">
        <v>3</v>
      </c>
      <c r="F812" s="261" t="s">
        <v>1013</v>
      </c>
      <c r="G812" s="260"/>
      <c r="H812" s="260"/>
      <c r="I812" s="260"/>
      <c r="J812" s="162"/>
      <c r="K812" s="164">
        <v>6</v>
      </c>
      <c r="L812" s="162"/>
      <c r="M812" s="162"/>
      <c r="N812" s="162"/>
      <c r="O812" s="162"/>
      <c r="P812" s="162"/>
      <c r="Q812" s="162"/>
      <c r="R812" s="165"/>
      <c r="T812" s="166"/>
      <c r="U812" s="162"/>
      <c r="V812" s="162"/>
      <c r="W812" s="162"/>
      <c r="X812" s="162"/>
      <c r="Y812" s="162"/>
      <c r="Z812" s="162"/>
      <c r="AA812" s="167"/>
      <c r="AT812" s="168" t="s">
        <v>185</v>
      </c>
      <c r="AU812" s="168" t="s">
        <v>93</v>
      </c>
      <c r="AV812" s="10" t="s">
        <v>93</v>
      </c>
      <c r="AW812" s="10" t="s">
        <v>32</v>
      </c>
      <c r="AX812" s="10" t="s">
        <v>74</v>
      </c>
      <c r="AY812" s="168" t="s">
        <v>173</v>
      </c>
    </row>
    <row r="813" spans="2:51" s="10" customFormat="1" ht="22.5" customHeight="1">
      <c r="B813" s="161"/>
      <c r="C813" s="162"/>
      <c r="D813" s="162"/>
      <c r="E813" s="163" t="s">
        <v>3</v>
      </c>
      <c r="F813" s="261" t="s">
        <v>1014</v>
      </c>
      <c r="G813" s="260"/>
      <c r="H813" s="260"/>
      <c r="I813" s="260"/>
      <c r="J813" s="162"/>
      <c r="K813" s="164">
        <v>16</v>
      </c>
      <c r="L813" s="162"/>
      <c r="M813" s="162"/>
      <c r="N813" s="162"/>
      <c r="O813" s="162"/>
      <c r="P813" s="162"/>
      <c r="Q813" s="162"/>
      <c r="R813" s="165"/>
      <c r="T813" s="166"/>
      <c r="U813" s="162"/>
      <c r="V813" s="162"/>
      <c r="W813" s="162"/>
      <c r="X813" s="162"/>
      <c r="Y813" s="162"/>
      <c r="Z813" s="162"/>
      <c r="AA813" s="167"/>
      <c r="AT813" s="168" t="s">
        <v>185</v>
      </c>
      <c r="AU813" s="168" t="s">
        <v>93</v>
      </c>
      <c r="AV813" s="10" t="s">
        <v>93</v>
      </c>
      <c r="AW813" s="10" t="s">
        <v>32</v>
      </c>
      <c r="AX813" s="10" t="s">
        <v>74</v>
      </c>
      <c r="AY813" s="168" t="s">
        <v>173</v>
      </c>
    </row>
    <row r="814" spans="2:51" s="10" customFormat="1" ht="22.5" customHeight="1">
      <c r="B814" s="161"/>
      <c r="C814" s="162"/>
      <c r="D814" s="162"/>
      <c r="E814" s="163" t="s">
        <v>3</v>
      </c>
      <c r="F814" s="261" t="s">
        <v>1015</v>
      </c>
      <c r="G814" s="260"/>
      <c r="H814" s="260"/>
      <c r="I814" s="260"/>
      <c r="J814" s="162"/>
      <c r="K814" s="164">
        <v>6</v>
      </c>
      <c r="L814" s="162"/>
      <c r="M814" s="162"/>
      <c r="N814" s="162"/>
      <c r="O814" s="162"/>
      <c r="P814" s="162"/>
      <c r="Q814" s="162"/>
      <c r="R814" s="165"/>
      <c r="T814" s="166"/>
      <c r="U814" s="162"/>
      <c r="V814" s="162"/>
      <c r="W814" s="162"/>
      <c r="X814" s="162"/>
      <c r="Y814" s="162"/>
      <c r="Z814" s="162"/>
      <c r="AA814" s="167"/>
      <c r="AT814" s="168" t="s">
        <v>185</v>
      </c>
      <c r="AU814" s="168" t="s">
        <v>93</v>
      </c>
      <c r="AV814" s="10" t="s">
        <v>93</v>
      </c>
      <c r="AW814" s="10" t="s">
        <v>32</v>
      </c>
      <c r="AX814" s="10" t="s">
        <v>74</v>
      </c>
      <c r="AY814" s="168" t="s">
        <v>173</v>
      </c>
    </row>
    <row r="815" spans="2:51" s="10" customFormat="1" ht="22.5" customHeight="1">
      <c r="B815" s="161"/>
      <c r="C815" s="162"/>
      <c r="D815" s="162"/>
      <c r="E815" s="163" t="s">
        <v>3</v>
      </c>
      <c r="F815" s="261" t="s">
        <v>869</v>
      </c>
      <c r="G815" s="260"/>
      <c r="H815" s="260"/>
      <c r="I815" s="260"/>
      <c r="J815" s="162"/>
      <c r="K815" s="164">
        <v>22</v>
      </c>
      <c r="L815" s="162"/>
      <c r="M815" s="162"/>
      <c r="N815" s="162"/>
      <c r="O815" s="162"/>
      <c r="P815" s="162"/>
      <c r="Q815" s="162"/>
      <c r="R815" s="165"/>
      <c r="T815" s="166"/>
      <c r="U815" s="162"/>
      <c r="V815" s="162"/>
      <c r="W815" s="162"/>
      <c r="X815" s="162"/>
      <c r="Y815" s="162"/>
      <c r="Z815" s="162"/>
      <c r="AA815" s="167"/>
      <c r="AT815" s="168" t="s">
        <v>185</v>
      </c>
      <c r="AU815" s="168" t="s">
        <v>93</v>
      </c>
      <c r="AV815" s="10" t="s">
        <v>93</v>
      </c>
      <c r="AW815" s="10" t="s">
        <v>32</v>
      </c>
      <c r="AX815" s="10" t="s">
        <v>74</v>
      </c>
      <c r="AY815" s="168" t="s">
        <v>173</v>
      </c>
    </row>
    <row r="816" spans="2:51" s="10" customFormat="1" ht="22.5" customHeight="1">
      <c r="B816" s="161"/>
      <c r="C816" s="162"/>
      <c r="D816" s="162"/>
      <c r="E816" s="163" t="s">
        <v>3</v>
      </c>
      <c r="F816" s="261" t="s">
        <v>870</v>
      </c>
      <c r="G816" s="260"/>
      <c r="H816" s="260"/>
      <c r="I816" s="260"/>
      <c r="J816" s="162"/>
      <c r="K816" s="164">
        <v>3</v>
      </c>
      <c r="L816" s="162"/>
      <c r="M816" s="162"/>
      <c r="N816" s="162"/>
      <c r="O816" s="162"/>
      <c r="P816" s="162"/>
      <c r="Q816" s="162"/>
      <c r="R816" s="165"/>
      <c r="T816" s="166"/>
      <c r="U816" s="162"/>
      <c r="V816" s="162"/>
      <c r="W816" s="162"/>
      <c r="X816" s="162"/>
      <c r="Y816" s="162"/>
      <c r="Z816" s="162"/>
      <c r="AA816" s="167"/>
      <c r="AT816" s="168" t="s">
        <v>185</v>
      </c>
      <c r="AU816" s="168" t="s">
        <v>93</v>
      </c>
      <c r="AV816" s="10" t="s">
        <v>93</v>
      </c>
      <c r="AW816" s="10" t="s">
        <v>32</v>
      </c>
      <c r="AX816" s="10" t="s">
        <v>74</v>
      </c>
      <c r="AY816" s="168" t="s">
        <v>173</v>
      </c>
    </row>
    <row r="817" spans="2:51" s="10" customFormat="1" ht="22.5" customHeight="1">
      <c r="B817" s="161"/>
      <c r="C817" s="162"/>
      <c r="D817" s="162"/>
      <c r="E817" s="163" t="s">
        <v>3</v>
      </c>
      <c r="F817" s="261" t="s">
        <v>863</v>
      </c>
      <c r="G817" s="260"/>
      <c r="H817" s="260"/>
      <c r="I817" s="260"/>
      <c r="J817" s="162"/>
      <c r="K817" s="164">
        <v>11</v>
      </c>
      <c r="L817" s="162"/>
      <c r="M817" s="162"/>
      <c r="N817" s="162"/>
      <c r="O817" s="162"/>
      <c r="P817" s="162"/>
      <c r="Q817" s="162"/>
      <c r="R817" s="165"/>
      <c r="T817" s="166"/>
      <c r="U817" s="162"/>
      <c r="V817" s="162"/>
      <c r="W817" s="162"/>
      <c r="X817" s="162"/>
      <c r="Y817" s="162"/>
      <c r="Z817" s="162"/>
      <c r="AA817" s="167"/>
      <c r="AT817" s="168" t="s">
        <v>185</v>
      </c>
      <c r="AU817" s="168" t="s">
        <v>93</v>
      </c>
      <c r="AV817" s="10" t="s">
        <v>93</v>
      </c>
      <c r="AW817" s="10" t="s">
        <v>32</v>
      </c>
      <c r="AX817" s="10" t="s">
        <v>74</v>
      </c>
      <c r="AY817" s="168" t="s">
        <v>173</v>
      </c>
    </row>
    <row r="818" spans="2:51" s="10" customFormat="1" ht="22.5" customHeight="1">
      <c r="B818" s="161"/>
      <c r="C818" s="162"/>
      <c r="D818" s="162"/>
      <c r="E818" s="163" t="s">
        <v>3</v>
      </c>
      <c r="F818" s="261" t="s">
        <v>1016</v>
      </c>
      <c r="G818" s="260"/>
      <c r="H818" s="260"/>
      <c r="I818" s="260"/>
      <c r="J818" s="162"/>
      <c r="K818" s="164">
        <v>6</v>
      </c>
      <c r="L818" s="162"/>
      <c r="M818" s="162"/>
      <c r="N818" s="162"/>
      <c r="O818" s="162"/>
      <c r="P818" s="162"/>
      <c r="Q818" s="162"/>
      <c r="R818" s="165"/>
      <c r="T818" s="166"/>
      <c r="U818" s="162"/>
      <c r="V818" s="162"/>
      <c r="W818" s="162"/>
      <c r="X818" s="162"/>
      <c r="Y818" s="162"/>
      <c r="Z818" s="162"/>
      <c r="AA818" s="167"/>
      <c r="AT818" s="168" t="s">
        <v>185</v>
      </c>
      <c r="AU818" s="168" t="s">
        <v>93</v>
      </c>
      <c r="AV818" s="10" t="s">
        <v>93</v>
      </c>
      <c r="AW818" s="10" t="s">
        <v>32</v>
      </c>
      <c r="AX818" s="10" t="s">
        <v>74</v>
      </c>
      <c r="AY818" s="168" t="s">
        <v>173</v>
      </c>
    </row>
    <row r="819" spans="2:51" s="11" customFormat="1" ht="22.5" customHeight="1">
      <c r="B819" s="169"/>
      <c r="C819" s="170"/>
      <c r="D819" s="170"/>
      <c r="E819" s="171" t="s">
        <v>3</v>
      </c>
      <c r="F819" s="262" t="s">
        <v>187</v>
      </c>
      <c r="G819" s="263"/>
      <c r="H819" s="263"/>
      <c r="I819" s="263"/>
      <c r="J819" s="170"/>
      <c r="K819" s="172">
        <v>88</v>
      </c>
      <c r="L819" s="170"/>
      <c r="M819" s="170"/>
      <c r="N819" s="170"/>
      <c r="O819" s="170"/>
      <c r="P819" s="170"/>
      <c r="Q819" s="170"/>
      <c r="R819" s="173"/>
      <c r="T819" s="174"/>
      <c r="U819" s="170"/>
      <c r="V819" s="170"/>
      <c r="W819" s="170"/>
      <c r="X819" s="170"/>
      <c r="Y819" s="170"/>
      <c r="Z819" s="170"/>
      <c r="AA819" s="175"/>
      <c r="AT819" s="176" t="s">
        <v>185</v>
      </c>
      <c r="AU819" s="176" t="s">
        <v>93</v>
      </c>
      <c r="AV819" s="11" t="s">
        <v>178</v>
      </c>
      <c r="AW819" s="11" t="s">
        <v>32</v>
      </c>
      <c r="AX819" s="11" t="s">
        <v>81</v>
      </c>
      <c r="AY819" s="176" t="s">
        <v>173</v>
      </c>
    </row>
    <row r="820" spans="2:65" s="1" customFormat="1" ht="22.5" customHeight="1">
      <c r="B820" s="125"/>
      <c r="C820" s="154" t="s">
        <v>1017</v>
      </c>
      <c r="D820" s="154" t="s">
        <v>174</v>
      </c>
      <c r="E820" s="155" t="s">
        <v>1018</v>
      </c>
      <c r="F820" s="255" t="s">
        <v>1019</v>
      </c>
      <c r="G820" s="256"/>
      <c r="H820" s="256"/>
      <c r="I820" s="256"/>
      <c r="J820" s="156" t="s">
        <v>578</v>
      </c>
      <c r="K820" s="157">
        <v>2</v>
      </c>
      <c r="L820" s="257">
        <v>0</v>
      </c>
      <c r="M820" s="256"/>
      <c r="N820" s="258">
        <f aca="true" t="shared" si="5" ref="N820:N825">ROUND(L820*K820,2)</f>
        <v>0</v>
      </c>
      <c r="O820" s="256"/>
      <c r="P820" s="256"/>
      <c r="Q820" s="256"/>
      <c r="R820" s="127"/>
      <c r="T820" s="158" t="s">
        <v>3</v>
      </c>
      <c r="U820" s="42" t="s">
        <v>39</v>
      </c>
      <c r="V820" s="34"/>
      <c r="W820" s="159">
        <f aca="true" t="shared" si="6" ref="W820:W825">V820*K820</f>
        <v>0</v>
      </c>
      <c r="X820" s="159">
        <v>0.00112</v>
      </c>
      <c r="Y820" s="159">
        <f aca="true" t="shared" si="7" ref="Y820:Y825">X820*K820</f>
        <v>0.00224</v>
      </c>
      <c r="Z820" s="159">
        <v>0</v>
      </c>
      <c r="AA820" s="160">
        <f aca="true" t="shared" si="8" ref="AA820:AA825">Z820*K820</f>
        <v>0</v>
      </c>
      <c r="AR820" s="16" t="s">
        <v>279</v>
      </c>
      <c r="AT820" s="16" t="s">
        <v>174</v>
      </c>
      <c r="AU820" s="16" t="s">
        <v>93</v>
      </c>
      <c r="AY820" s="16" t="s">
        <v>173</v>
      </c>
      <c r="BE820" s="100">
        <f aca="true" t="shared" si="9" ref="BE820:BE825">IF(U820="základní",N820,0)</f>
        <v>0</v>
      </c>
      <c r="BF820" s="100">
        <f aca="true" t="shared" si="10" ref="BF820:BF825">IF(U820="snížená",N820,0)</f>
        <v>0</v>
      </c>
      <c r="BG820" s="100">
        <f aca="true" t="shared" si="11" ref="BG820:BG825">IF(U820="zákl. přenesená",N820,0)</f>
        <v>0</v>
      </c>
      <c r="BH820" s="100">
        <f aca="true" t="shared" si="12" ref="BH820:BH825">IF(U820="sníž. přenesená",N820,0)</f>
        <v>0</v>
      </c>
      <c r="BI820" s="100">
        <f aca="true" t="shared" si="13" ref="BI820:BI825">IF(U820="nulová",N820,0)</f>
        <v>0</v>
      </c>
      <c r="BJ820" s="16" t="s">
        <v>81</v>
      </c>
      <c r="BK820" s="100">
        <f aca="true" t="shared" si="14" ref="BK820:BK825">ROUND(L820*K820,2)</f>
        <v>0</v>
      </c>
      <c r="BL820" s="16" t="s">
        <v>279</v>
      </c>
      <c r="BM820" s="16" t="s">
        <v>1020</v>
      </c>
    </row>
    <row r="821" spans="2:65" s="1" customFormat="1" ht="31.5" customHeight="1">
      <c r="B821" s="125"/>
      <c r="C821" s="154" t="s">
        <v>1021</v>
      </c>
      <c r="D821" s="154" t="s">
        <v>174</v>
      </c>
      <c r="E821" s="155" t="s">
        <v>1022</v>
      </c>
      <c r="F821" s="255" t="s">
        <v>1023</v>
      </c>
      <c r="G821" s="256"/>
      <c r="H821" s="256"/>
      <c r="I821" s="256"/>
      <c r="J821" s="156" t="s">
        <v>578</v>
      </c>
      <c r="K821" s="157">
        <v>3</v>
      </c>
      <c r="L821" s="257">
        <v>0</v>
      </c>
      <c r="M821" s="256"/>
      <c r="N821" s="258">
        <f t="shared" si="5"/>
        <v>0</v>
      </c>
      <c r="O821" s="256"/>
      <c r="P821" s="256"/>
      <c r="Q821" s="256"/>
      <c r="R821" s="127"/>
      <c r="T821" s="158" t="s">
        <v>3</v>
      </c>
      <c r="U821" s="42" t="s">
        <v>39</v>
      </c>
      <c r="V821" s="34"/>
      <c r="W821" s="159">
        <f t="shared" si="6"/>
        <v>0</v>
      </c>
      <c r="X821" s="159">
        <v>0.00077</v>
      </c>
      <c r="Y821" s="159">
        <f t="shared" si="7"/>
        <v>0.00231</v>
      </c>
      <c r="Z821" s="159">
        <v>0</v>
      </c>
      <c r="AA821" s="160">
        <f t="shared" si="8"/>
        <v>0</v>
      </c>
      <c r="AR821" s="16" t="s">
        <v>279</v>
      </c>
      <c r="AT821" s="16" t="s">
        <v>174</v>
      </c>
      <c r="AU821" s="16" t="s">
        <v>93</v>
      </c>
      <c r="AY821" s="16" t="s">
        <v>173</v>
      </c>
      <c r="BE821" s="100">
        <f t="shared" si="9"/>
        <v>0</v>
      </c>
      <c r="BF821" s="100">
        <f t="shared" si="10"/>
        <v>0</v>
      </c>
      <c r="BG821" s="100">
        <f t="shared" si="11"/>
        <v>0</v>
      </c>
      <c r="BH821" s="100">
        <f t="shared" si="12"/>
        <v>0</v>
      </c>
      <c r="BI821" s="100">
        <f t="shared" si="13"/>
        <v>0</v>
      </c>
      <c r="BJ821" s="16" t="s">
        <v>81</v>
      </c>
      <c r="BK821" s="100">
        <f t="shared" si="14"/>
        <v>0</v>
      </c>
      <c r="BL821" s="16" t="s">
        <v>279</v>
      </c>
      <c r="BM821" s="16" t="s">
        <v>1024</v>
      </c>
    </row>
    <row r="822" spans="2:65" s="1" customFormat="1" ht="31.5" customHeight="1">
      <c r="B822" s="125"/>
      <c r="C822" s="154" t="s">
        <v>1025</v>
      </c>
      <c r="D822" s="154" t="s">
        <v>174</v>
      </c>
      <c r="E822" s="155" t="s">
        <v>1026</v>
      </c>
      <c r="F822" s="255" t="s">
        <v>1027</v>
      </c>
      <c r="G822" s="256"/>
      <c r="H822" s="256"/>
      <c r="I822" s="256"/>
      <c r="J822" s="156" t="s">
        <v>578</v>
      </c>
      <c r="K822" s="157">
        <v>2</v>
      </c>
      <c r="L822" s="257">
        <v>0</v>
      </c>
      <c r="M822" s="256"/>
      <c r="N822" s="258">
        <f t="shared" si="5"/>
        <v>0</v>
      </c>
      <c r="O822" s="256"/>
      <c r="P822" s="256"/>
      <c r="Q822" s="256"/>
      <c r="R822" s="127"/>
      <c r="T822" s="158" t="s">
        <v>3</v>
      </c>
      <c r="U822" s="42" t="s">
        <v>39</v>
      </c>
      <c r="V822" s="34"/>
      <c r="W822" s="159">
        <f t="shared" si="6"/>
        <v>0</v>
      </c>
      <c r="X822" s="159">
        <v>0.00077</v>
      </c>
      <c r="Y822" s="159">
        <f t="shared" si="7"/>
        <v>0.00154</v>
      </c>
      <c r="Z822" s="159">
        <v>0</v>
      </c>
      <c r="AA822" s="160">
        <f t="shared" si="8"/>
        <v>0</v>
      </c>
      <c r="AR822" s="16" t="s">
        <v>279</v>
      </c>
      <c r="AT822" s="16" t="s">
        <v>174</v>
      </c>
      <c r="AU822" s="16" t="s">
        <v>93</v>
      </c>
      <c r="AY822" s="16" t="s">
        <v>173</v>
      </c>
      <c r="BE822" s="100">
        <f t="shared" si="9"/>
        <v>0</v>
      </c>
      <c r="BF822" s="100">
        <f t="shared" si="10"/>
        <v>0</v>
      </c>
      <c r="BG822" s="100">
        <f t="shared" si="11"/>
        <v>0</v>
      </c>
      <c r="BH822" s="100">
        <f t="shared" si="12"/>
        <v>0</v>
      </c>
      <c r="BI822" s="100">
        <f t="shared" si="13"/>
        <v>0</v>
      </c>
      <c r="BJ822" s="16" t="s">
        <v>81</v>
      </c>
      <c r="BK822" s="100">
        <f t="shared" si="14"/>
        <v>0</v>
      </c>
      <c r="BL822" s="16" t="s">
        <v>279</v>
      </c>
      <c r="BM822" s="16" t="s">
        <v>1028</v>
      </c>
    </row>
    <row r="823" spans="2:65" s="1" customFormat="1" ht="31.5" customHeight="1">
      <c r="B823" s="125"/>
      <c r="C823" s="154" t="s">
        <v>1029</v>
      </c>
      <c r="D823" s="154" t="s">
        <v>174</v>
      </c>
      <c r="E823" s="155" t="s">
        <v>1030</v>
      </c>
      <c r="F823" s="255" t="s">
        <v>1031</v>
      </c>
      <c r="G823" s="256"/>
      <c r="H823" s="256"/>
      <c r="I823" s="256"/>
      <c r="J823" s="156" t="s">
        <v>578</v>
      </c>
      <c r="K823" s="157">
        <v>2</v>
      </c>
      <c r="L823" s="257">
        <v>0</v>
      </c>
      <c r="M823" s="256"/>
      <c r="N823" s="258">
        <f t="shared" si="5"/>
        <v>0</v>
      </c>
      <c r="O823" s="256"/>
      <c r="P823" s="256"/>
      <c r="Q823" s="256"/>
      <c r="R823" s="127"/>
      <c r="T823" s="158" t="s">
        <v>3</v>
      </c>
      <c r="U823" s="42" t="s">
        <v>39</v>
      </c>
      <c r="V823" s="34"/>
      <c r="W823" s="159">
        <f t="shared" si="6"/>
        <v>0</v>
      </c>
      <c r="X823" s="159">
        <v>3E-05</v>
      </c>
      <c r="Y823" s="159">
        <f t="shared" si="7"/>
        <v>6E-05</v>
      </c>
      <c r="Z823" s="159">
        <v>0</v>
      </c>
      <c r="AA823" s="160">
        <f t="shared" si="8"/>
        <v>0</v>
      </c>
      <c r="AR823" s="16" t="s">
        <v>279</v>
      </c>
      <c r="AT823" s="16" t="s">
        <v>174</v>
      </c>
      <c r="AU823" s="16" t="s">
        <v>93</v>
      </c>
      <c r="AY823" s="16" t="s">
        <v>173</v>
      </c>
      <c r="BE823" s="100">
        <f t="shared" si="9"/>
        <v>0</v>
      </c>
      <c r="BF823" s="100">
        <f t="shared" si="10"/>
        <v>0</v>
      </c>
      <c r="BG823" s="100">
        <f t="shared" si="11"/>
        <v>0</v>
      </c>
      <c r="BH823" s="100">
        <f t="shared" si="12"/>
        <v>0</v>
      </c>
      <c r="BI823" s="100">
        <f t="shared" si="13"/>
        <v>0</v>
      </c>
      <c r="BJ823" s="16" t="s">
        <v>81</v>
      </c>
      <c r="BK823" s="100">
        <f t="shared" si="14"/>
        <v>0</v>
      </c>
      <c r="BL823" s="16" t="s">
        <v>279</v>
      </c>
      <c r="BM823" s="16" t="s">
        <v>1032</v>
      </c>
    </row>
    <row r="824" spans="2:65" s="1" customFormat="1" ht="31.5" customHeight="1">
      <c r="B824" s="125"/>
      <c r="C824" s="154" t="s">
        <v>1033</v>
      </c>
      <c r="D824" s="154" t="s">
        <v>174</v>
      </c>
      <c r="E824" s="155" t="s">
        <v>1034</v>
      </c>
      <c r="F824" s="255" t="s">
        <v>1035</v>
      </c>
      <c r="G824" s="256"/>
      <c r="H824" s="256"/>
      <c r="I824" s="256"/>
      <c r="J824" s="156" t="s">
        <v>578</v>
      </c>
      <c r="K824" s="157">
        <v>12</v>
      </c>
      <c r="L824" s="257">
        <v>0</v>
      </c>
      <c r="M824" s="256"/>
      <c r="N824" s="258">
        <f t="shared" si="5"/>
        <v>0</v>
      </c>
      <c r="O824" s="256"/>
      <c r="P824" s="256"/>
      <c r="Q824" s="256"/>
      <c r="R824" s="127"/>
      <c r="T824" s="158" t="s">
        <v>3</v>
      </c>
      <c r="U824" s="42" t="s">
        <v>39</v>
      </c>
      <c r="V824" s="34"/>
      <c r="W824" s="159">
        <f t="shared" si="6"/>
        <v>0</v>
      </c>
      <c r="X824" s="159">
        <v>0.00021</v>
      </c>
      <c r="Y824" s="159">
        <f t="shared" si="7"/>
        <v>0.00252</v>
      </c>
      <c r="Z824" s="159">
        <v>0</v>
      </c>
      <c r="AA824" s="160">
        <f t="shared" si="8"/>
        <v>0</v>
      </c>
      <c r="AR824" s="16" t="s">
        <v>279</v>
      </c>
      <c r="AT824" s="16" t="s">
        <v>174</v>
      </c>
      <c r="AU824" s="16" t="s">
        <v>93</v>
      </c>
      <c r="AY824" s="16" t="s">
        <v>173</v>
      </c>
      <c r="BE824" s="100">
        <f t="shared" si="9"/>
        <v>0</v>
      </c>
      <c r="BF824" s="100">
        <f t="shared" si="10"/>
        <v>0</v>
      </c>
      <c r="BG824" s="100">
        <f t="shared" si="11"/>
        <v>0</v>
      </c>
      <c r="BH824" s="100">
        <f t="shared" si="12"/>
        <v>0</v>
      </c>
      <c r="BI824" s="100">
        <f t="shared" si="13"/>
        <v>0</v>
      </c>
      <c r="BJ824" s="16" t="s">
        <v>81</v>
      </c>
      <c r="BK824" s="100">
        <f t="shared" si="14"/>
        <v>0</v>
      </c>
      <c r="BL824" s="16" t="s">
        <v>279</v>
      </c>
      <c r="BM824" s="16" t="s">
        <v>1036</v>
      </c>
    </row>
    <row r="825" spans="2:65" s="1" customFormat="1" ht="31.5" customHeight="1">
      <c r="B825" s="125"/>
      <c r="C825" s="154" t="s">
        <v>1037</v>
      </c>
      <c r="D825" s="154" t="s">
        <v>174</v>
      </c>
      <c r="E825" s="155" t="s">
        <v>1038</v>
      </c>
      <c r="F825" s="255" t="s">
        <v>1039</v>
      </c>
      <c r="G825" s="256"/>
      <c r="H825" s="256"/>
      <c r="I825" s="256"/>
      <c r="J825" s="156" t="s">
        <v>578</v>
      </c>
      <c r="K825" s="157">
        <v>9</v>
      </c>
      <c r="L825" s="257">
        <v>0</v>
      </c>
      <c r="M825" s="256"/>
      <c r="N825" s="258">
        <f t="shared" si="5"/>
        <v>0</v>
      </c>
      <c r="O825" s="256"/>
      <c r="P825" s="256"/>
      <c r="Q825" s="256"/>
      <c r="R825" s="127"/>
      <c r="T825" s="158" t="s">
        <v>3</v>
      </c>
      <c r="U825" s="42" t="s">
        <v>39</v>
      </c>
      <c r="V825" s="34"/>
      <c r="W825" s="159">
        <f t="shared" si="6"/>
        <v>0</v>
      </c>
      <c r="X825" s="159">
        <v>0</v>
      </c>
      <c r="Y825" s="159">
        <f t="shared" si="7"/>
        <v>0</v>
      </c>
      <c r="Z825" s="159">
        <v>0</v>
      </c>
      <c r="AA825" s="160">
        <f t="shared" si="8"/>
        <v>0</v>
      </c>
      <c r="AR825" s="16" t="s">
        <v>279</v>
      </c>
      <c r="AT825" s="16" t="s">
        <v>174</v>
      </c>
      <c r="AU825" s="16" t="s">
        <v>93</v>
      </c>
      <c r="AY825" s="16" t="s">
        <v>173</v>
      </c>
      <c r="BE825" s="100">
        <f t="shared" si="9"/>
        <v>0</v>
      </c>
      <c r="BF825" s="100">
        <f t="shared" si="10"/>
        <v>0</v>
      </c>
      <c r="BG825" s="100">
        <f t="shared" si="11"/>
        <v>0</v>
      </c>
      <c r="BH825" s="100">
        <f t="shared" si="12"/>
        <v>0</v>
      </c>
      <c r="BI825" s="100">
        <f t="shared" si="13"/>
        <v>0</v>
      </c>
      <c r="BJ825" s="16" t="s">
        <v>81</v>
      </c>
      <c r="BK825" s="100">
        <f t="shared" si="14"/>
        <v>0</v>
      </c>
      <c r="BL825" s="16" t="s">
        <v>279</v>
      </c>
      <c r="BM825" s="16" t="s">
        <v>1040</v>
      </c>
    </row>
    <row r="826" spans="2:51" s="10" customFormat="1" ht="22.5" customHeight="1">
      <c r="B826" s="161"/>
      <c r="C826" s="162"/>
      <c r="D826" s="162"/>
      <c r="E826" s="163" t="s">
        <v>3</v>
      </c>
      <c r="F826" s="259" t="s">
        <v>1041</v>
      </c>
      <c r="G826" s="260"/>
      <c r="H826" s="260"/>
      <c r="I826" s="260"/>
      <c r="J826" s="162"/>
      <c r="K826" s="164">
        <v>9</v>
      </c>
      <c r="L826" s="162"/>
      <c r="M826" s="162"/>
      <c r="N826" s="162"/>
      <c r="O826" s="162"/>
      <c r="P826" s="162"/>
      <c r="Q826" s="162"/>
      <c r="R826" s="165"/>
      <c r="T826" s="166"/>
      <c r="U826" s="162"/>
      <c r="V826" s="162"/>
      <c r="W826" s="162"/>
      <c r="X826" s="162"/>
      <c r="Y826" s="162"/>
      <c r="Z826" s="162"/>
      <c r="AA826" s="167"/>
      <c r="AT826" s="168" t="s">
        <v>185</v>
      </c>
      <c r="AU826" s="168" t="s">
        <v>93</v>
      </c>
      <c r="AV826" s="10" t="s">
        <v>93</v>
      </c>
      <c r="AW826" s="10" t="s">
        <v>32</v>
      </c>
      <c r="AX826" s="10" t="s">
        <v>74</v>
      </c>
      <c r="AY826" s="168" t="s">
        <v>173</v>
      </c>
    </row>
    <row r="827" spans="2:51" s="11" customFormat="1" ht="22.5" customHeight="1">
      <c r="B827" s="169"/>
      <c r="C827" s="170"/>
      <c r="D827" s="170"/>
      <c r="E827" s="171" t="s">
        <v>3</v>
      </c>
      <c r="F827" s="262" t="s">
        <v>187</v>
      </c>
      <c r="G827" s="263"/>
      <c r="H827" s="263"/>
      <c r="I827" s="263"/>
      <c r="J827" s="170"/>
      <c r="K827" s="172">
        <v>9</v>
      </c>
      <c r="L827" s="170"/>
      <c r="M827" s="170"/>
      <c r="N827" s="170"/>
      <c r="O827" s="170"/>
      <c r="P827" s="170"/>
      <c r="Q827" s="170"/>
      <c r="R827" s="173"/>
      <c r="T827" s="174"/>
      <c r="U827" s="170"/>
      <c r="V827" s="170"/>
      <c r="W827" s="170"/>
      <c r="X827" s="170"/>
      <c r="Y827" s="170"/>
      <c r="Z827" s="170"/>
      <c r="AA827" s="175"/>
      <c r="AT827" s="176" t="s">
        <v>185</v>
      </c>
      <c r="AU827" s="176" t="s">
        <v>93</v>
      </c>
      <c r="AV827" s="11" t="s">
        <v>178</v>
      </c>
      <c r="AW827" s="11" t="s">
        <v>32</v>
      </c>
      <c r="AX827" s="11" t="s">
        <v>81</v>
      </c>
      <c r="AY827" s="176" t="s">
        <v>173</v>
      </c>
    </row>
    <row r="828" spans="2:65" s="1" customFormat="1" ht="31.5" customHeight="1">
      <c r="B828" s="125"/>
      <c r="C828" s="154" t="s">
        <v>1042</v>
      </c>
      <c r="D828" s="154" t="s">
        <v>174</v>
      </c>
      <c r="E828" s="155" t="s">
        <v>1043</v>
      </c>
      <c r="F828" s="255" t="s">
        <v>1044</v>
      </c>
      <c r="G828" s="256"/>
      <c r="H828" s="256"/>
      <c r="I828" s="256"/>
      <c r="J828" s="156" t="s">
        <v>578</v>
      </c>
      <c r="K828" s="157">
        <v>4</v>
      </c>
      <c r="L828" s="257">
        <v>0</v>
      </c>
      <c r="M828" s="256"/>
      <c r="N828" s="258">
        <f aca="true" t="shared" si="15" ref="N828:N835">ROUND(L828*K828,2)</f>
        <v>0</v>
      </c>
      <c r="O828" s="256"/>
      <c r="P828" s="256"/>
      <c r="Q828" s="256"/>
      <c r="R828" s="127"/>
      <c r="T828" s="158" t="s">
        <v>3</v>
      </c>
      <c r="U828" s="42" t="s">
        <v>39</v>
      </c>
      <c r="V828" s="34"/>
      <c r="W828" s="159">
        <f aca="true" t="shared" si="16" ref="W828:W835">V828*K828</f>
        <v>0</v>
      </c>
      <c r="X828" s="159">
        <v>0.0007</v>
      </c>
      <c r="Y828" s="159">
        <f aca="true" t="shared" si="17" ref="Y828:Y835">X828*K828</f>
        <v>0.0028</v>
      </c>
      <c r="Z828" s="159">
        <v>0</v>
      </c>
      <c r="AA828" s="160">
        <f aca="true" t="shared" si="18" ref="AA828:AA835">Z828*K828</f>
        <v>0</v>
      </c>
      <c r="AR828" s="16" t="s">
        <v>279</v>
      </c>
      <c r="AT828" s="16" t="s">
        <v>174</v>
      </c>
      <c r="AU828" s="16" t="s">
        <v>93</v>
      </c>
      <c r="AY828" s="16" t="s">
        <v>173</v>
      </c>
      <c r="BE828" s="100">
        <f aca="true" t="shared" si="19" ref="BE828:BE835">IF(U828="základní",N828,0)</f>
        <v>0</v>
      </c>
      <c r="BF828" s="100">
        <f aca="true" t="shared" si="20" ref="BF828:BF835">IF(U828="snížená",N828,0)</f>
        <v>0</v>
      </c>
      <c r="BG828" s="100">
        <f aca="true" t="shared" si="21" ref="BG828:BG835">IF(U828="zákl. přenesená",N828,0)</f>
        <v>0</v>
      </c>
      <c r="BH828" s="100">
        <f aca="true" t="shared" si="22" ref="BH828:BH835">IF(U828="sníž. přenesená",N828,0)</f>
        <v>0</v>
      </c>
      <c r="BI828" s="100">
        <f aca="true" t="shared" si="23" ref="BI828:BI835">IF(U828="nulová",N828,0)</f>
        <v>0</v>
      </c>
      <c r="BJ828" s="16" t="s">
        <v>81</v>
      </c>
      <c r="BK828" s="100">
        <f aca="true" t="shared" si="24" ref="BK828:BK835">ROUND(L828*K828,2)</f>
        <v>0</v>
      </c>
      <c r="BL828" s="16" t="s">
        <v>279</v>
      </c>
      <c r="BM828" s="16" t="s">
        <v>1045</v>
      </c>
    </row>
    <row r="829" spans="2:65" s="1" customFormat="1" ht="31.5" customHeight="1">
      <c r="B829" s="125"/>
      <c r="C829" s="154" t="s">
        <v>1046</v>
      </c>
      <c r="D829" s="154" t="s">
        <v>174</v>
      </c>
      <c r="E829" s="155" t="s">
        <v>1043</v>
      </c>
      <c r="F829" s="255" t="s">
        <v>1044</v>
      </c>
      <c r="G829" s="256"/>
      <c r="H829" s="256"/>
      <c r="I829" s="256"/>
      <c r="J829" s="156" t="s">
        <v>578</v>
      </c>
      <c r="K829" s="157">
        <v>12</v>
      </c>
      <c r="L829" s="257">
        <v>0</v>
      </c>
      <c r="M829" s="256"/>
      <c r="N829" s="258">
        <f t="shared" si="15"/>
        <v>0</v>
      </c>
      <c r="O829" s="256"/>
      <c r="P829" s="256"/>
      <c r="Q829" s="256"/>
      <c r="R829" s="127"/>
      <c r="T829" s="158" t="s">
        <v>3</v>
      </c>
      <c r="U829" s="42" t="s">
        <v>39</v>
      </c>
      <c r="V829" s="34"/>
      <c r="W829" s="159">
        <f t="shared" si="16"/>
        <v>0</v>
      </c>
      <c r="X829" s="159">
        <v>0.0007</v>
      </c>
      <c r="Y829" s="159">
        <f t="shared" si="17"/>
        <v>0.0084</v>
      </c>
      <c r="Z829" s="159">
        <v>0</v>
      </c>
      <c r="AA829" s="160">
        <f t="shared" si="18"/>
        <v>0</v>
      </c>
      <c r="AR829" s="16" t="s">
        <v>279</v>
      </c>
      <c r="AT829" s="16" t="s">
        <v>174</v>
      </c>
      <c r="AU829" s="16" t="s">
        <v>93</v>
      </c>
      <c r="AY829" s="16" t="s">
        <v>173</v>
      </c>
      <c r="BE829" s="100">
        <f t="shared" si="19"/>
        <v>0</v>
      </c>
      <c r="BF829" s="100">
        <f t="shared" si="20"/>
        <v>0</v>
      </c>
      <c r="BG829" s="100">
        <f t="shared" si="21"/>
        <v>0</v>
      </c>
      <c r="BH829" s="100">
        <f t="shared" si="22"/>
        <v>0</v>
      </c>
      <c r="BI829" s="100">
        <f t="shared" si="23"/>
        <v>0</v>
      </c>
      <c r="BJ829" s="16" t="s">
        <v>81</v>
      </c>
      <c r="BK829" s="100">
        <f t="shared" si="24"/>
        <v>0</v>
      </c>
      <c r="BL829" s="16" t="s">
        <v>279</v>
      </c>
      <c r="BM829" s="16" t="s">
        <v>1047</v>
      </c>
    </row>
    <row r="830" spans="2:65" s="1" customFormat="1" ht="31.5" customHeight="1">
      <c r="B830" s="125"/>
      <c r="C830" s="154" t="s">
        <v>1048</v>
      </c>
      <c r="D830" s="154" t="s">
        <v>174</v>
      </c>
      <c r="E830" s="155" t="s">
        <v>1049</v>
      </c>
      <c r="F830" s="255" t="s">
        <v>1050</v>
      </c>
      <c r="G830" s="256"/>
      <c r="H830" s="256"/>
      <c r="I830" s="256"/>
      <c r="J830" s="156" t="s">
        <v>578</v>
      </c>
      <c r="K830" s="157">
        <v>4</v>
      </c>
      <c r="L830" s="257">
        <v>0</v>
      </c>
      <c r="M830" s="256"/>
      <c r="N830" s="258">
        <f t="shared" si="15"/>
        <v>0</v>
      </c>
      <c r="O830" s="256"/>
      <c r="P830" s="256"/>
      <c r="Q830" s="256"/>
      <c r="R830" s="127"/>
      <c r="T830" s="158" t="s">
        <v>3</v>
      </c>
      <c r="U830" s="42" t="s">
        <v>39</v>
      </c>
      <c r="V830" s="34"/>
      <c r="W830" s="159">
        <f t="shared" si="16"/>
        <v>0</v>
      </c>
      <c r="X830" s="159">
        <v>0.00107</v>
      </c>
      <c r="Y830" s="159">
        <f t="shared" si="17"/>
        <v>0.00428</v>
      </c>
      <c r="Z830" s="159">
        <v>0</v>
      </c>
      <c r="AA830" s="160">
        <f t="shared" si="18"/>
        <v>0</v>
      </c>
      <c r="AR830" s="16" t="s">
        <v>279</v>
      </c>
      <c r="AT830" s="16" t="s">
        <v>174</v>
      </c>
      <c r="AU830" s="16" t="s">
        <v>93</v>
      </c>
      <c r="AY830" s="16" t="s">
        <v>173</v>
      </c>
      <c r="BE830" s="100">
        <f t="shared" si="19"/>
        <v>0</v>
      </c>
      <c r="BF830" s="100">
        <f t="shared" si="20"/>
        <v>0</v>
      </c>
      <c r="BG830" s="100">
        <f t="shared" si="21"/>
        <v>0</v>
      </c>
      <c r="BH830" s="100">
        <f t="shared" si="22"/>
        <v>0</v>
      </c>
      <c r="BI830" s="100">
        <f t="shared" si="23"/>
        <v>0</v>
      </c>
      <c r="BJ830" s="16" t="s">
        <v>81</v>
      </c>
      <c r="BK830" s="100">
        <f t="shared" si="24"/>
        <v>0</v>
      </c>
      <c r="BL830" s="16" t="s">
        <v>279</v>
      </c>
      <c r="BM830" s="16" t="s">
        <v>1051</v>
      </c>
    </row>
    <row r="831" spans="2:65" s="1" customFormat="1" ht="31.5" customHeight="1">
      <c r="B831" s="125"/>
      <c r="C831" s="154" t="s">
        <v>1052</v>
      </c>
      <c r="D831" s="154" t="s">
        <v>174</v>
      </c>
      <c r="E831" s="155" t="s">
        <v>1053</v>
      </c>
      <c r="F831" s="255" t="s">
        <v>1054</v>
      </c>
      <c r="G831" s="256"/>
      <c r="H831" s="256"/>
      <c r="I831" s="256"/>
      <c r="J831" s="156" t="s">
        <v>578</v>
      </c>
      <c r="K831" s="157">
        <v>1</v>
      </c>
      <c r="L831" s="257">
        <v>0</v>
      </c>
      <c r="M831" s="256"/>
      <c r="N831" s="258">
        <f t="shared" si="15"/>
        <v>0</v>
      </c>
      <c r="O831" s="256"/>
      <c r="P831" s="256"/>
      <c r="Q831" s="256"/>
      <c r="R831" s="127"/>
      <c r="T831" s="158" t="s">
        <v>3</v>
      </c>
      <c r="U831" s="42" t="s">
        <v>39</v>
      </c>
      <c r="V831" s="34"/>
      <c r="W831" s="159">
        <f t="shared" si="16"/>
        <v>0</v>
      </c>
      <c r="X831" s="159">
        <v>0.00062</v>
      </c>
      <c r="Y831" s="159">
        <f t="shared" si="17"/>
        <v>0.00062</v>
      </c>
      <c r="Z831" s="159">
        <v>0</v>
      </c>
      <c r="AA831" s="160">
        <f t="shared" si="18"/>
        <v>0</v>
      </c>
      <c r="AR831" s="16" t="s">
        <v>279</v>
      </c>
      <c r="AT831" s="16" t="s">
        <v>174</v>
      </c>
      <c r="AU831" s="16" t="s">
        <v>93</v>
      </c>
      <c r="AY831" s="16" t="s">
        <v>173</v>
      </c>
      <c r="BE831" s="100">
        <f t="shared" si="19"/>
        <v>0</v>
      </c>
      <c r="BF831" s="100">
        <f t="shared" si="20"/>
        <v>0</v>
      </c>
      <c r="BG831" s="100">
        <f t="shared" si="21"/>
        <v>0</v>
      </c>
      <c r="BH831" s="100">
        <f t="shared" si="22"/>
        <v>0</v>
      </c>
      <c r="BI831" s="100">
        <f t="shared" si="23"/>
        <v>0</v>
      </c>
      <c r="BJ831" s="16" t="s">
        <v>81</v>
      </c>
      <c r="BK831" s="100">
        <f t="shared" si="24"/>
        <v>0</v>
      </c>
      <c r="BL831" s="16" t="s">
        <v>279</v>
      </c>
      <c r="BM831" s="16" t="s">
        <v>1055</v>
      </c>
    </row>
    <row r="832" spans="2:65" s="1" customFormat="1" ht="31.5" customHeight="1">
      <c r="B832" s="125"/>
      <c r="C832" s="154" t="s">
        <v>1056</v>
      </c>
      <c r="D832" s="154" t="s">
        <v>174</v>
      </c>
      <c r="E832" s="155" t="s">
        <v>1057</v>
      </c>
      <c r="F832" s="255" t="s">
        <v>1058</v>
      </c>
      <c r="G832" s="256"/>
      <c r="H832" s="256"/>
      <c r="I832" s="256"/>
      <c r="J832" s="156" t="s">
        <v>604</v>
      </c>
      <c r="K832" s="157">
        <v>3</v>
      </c>
      <c r="L832" s="257">
        <v>0</v>
      </c>
      <c r="M832" s="256"/>
      <c r="N832" s="258">
        <f t="shared" si="15"/>
        <v>0</v>
      </c>
      <c r="O832" s="256"/>
      <c r="P832" s="256"/>
      <c r="Q832" s="256"/>
      <c r="R832" s="127"/>
      <c r="T832" s="158" t="s">
        <v>3</v>
      </c>
      <c r="U832" s="42" t="s">
        <v>39</v>
      </c>
      <c r="V832" s="34"/>
      <c r="W832" s="159">
        <f t="shared" si="16"/>
        <v>0</v>
      </c>
      <c r="X832" s="159">
        <v>0.03014</v>
      </c>
      <c r="Y832" s="159">
        <f t="shared" si="17"/>
        <v>0.09042</v>
      </c>
      <c r="Z832" s="159">
        <v>0</v>
      </c>
      <c r="AA832" s="160">
        <f t="shared" si="18"/>
        <v>0</v>
      </c>
      <c r="AR832" s="16" t="s">
        <v>279</v>
      </c>
      <c r="AT832" s="16" t="s">
        <v>174</v>
      </c>
      <c r="AU832" s="16" t="s">
        <v>93</v>
      </c>
      <c r="AY832" s="16" t="s">
        <v>173</v>
      </c>
      <c r="BE832" s="100">
        <f t="shared" si="19"/>
        <v>0</v>
      </c>
      <c r="BF832" s="100">
        <f t="shared" si="20"/>
        <v>0</v>
      </c>
      <c r="BG832" s="100">
        <f t="shared" si="21"/>
        <v>0</v>
      </c>
      <c r="BH832" s="100">
        <f t="shared" si="22"/>
        <v>0</v>
      </c>
      <c r="BI832" s="100">
        <f t="shared" si="23"/>
        <v>0</v>
      </c>
      <c r="BJ832" s="16" t="s">
        <v>81</v>
      </c>
      <c r="BK832" s="100">
        <f t="shared" si="24"/>
        <v>0</v>
      </c>
      <c r="BL832" s="16" t="s">
        <v>279</v>
      </c>
      <c r="BM832" s="16" t="s">
        <v>1059</v>
      </c>
    </row>
    <row r="833" spans="2:65" s="1" customFormat="1" ht="31.5" customHeight="1">
      <c r="B833" s="125"/>
      <c r="C833" s="154" t="s">
        <v>1060</v>
      </c>
      <c r="D833" s="154" t="s">
        <v>174</v>
      </c>
      <c r="E833" s="155" t="s">
        <v>1061</v>
      </c>
      <c r="F833" s="255" t="s">
        <v>1062</v>
      </c>
      <c r="G833" s="256"/>
      <c r="H833" s="256"/>
      <c r="I833" s="256"/>
      <c r="J833" s="156" t="s">
        <v>919</v>
      </c>
      <c r="K833" s="157">
        <v>1</v>
      </c>
      <c r="L833" s="257">
        <v>0</v>
      </c>
      <c r="M833" s="256"/>
      <c r="N833" s="258">
        <f t="shared" si="15"/>
        <v>0</v>
      </c>
      <c r="O833" s="256"/>
      <c r="P833" s="256"/>
      <c r="Q833" s="256"/>
      <c r="R833" s="127"/>
      <c r="T833" s="158" t="s">
        <v>3</v>
      </c>
      <c r="U833" s="42" t="s">
        <v>39</v>
      </c>
      <c r="V833" s="34"/>
      <c r="W833" s="159">
        <f t="shared" si="16"/>
        <v>0</v>
      </c>
      <c r="X833" s="159">
        <v>0</v>
      </c>
      <c r="Y833" s="159">
        <f t="shared" si="17"/>
        <v>0</v>
      </c>
      <c r="Z833" s="159">
        <v>0</v>
      </c>
      <c r="AA833" s="160">
        <f t="shared" si="18"/>
        <v>0</v>
      </c>
      <c r="AR833" s="16" t="s">
        <v>279</v>
      </c>
      <c r="AT833" s="16" t="s">
        <v>174</v>
      </c>
      <c r="AU833" s="16" t="s">
        <v>93</v>
      </c>
      <c r="AY833" s="16" t="s">
        <v>173</v>
      </c>
      <c r="BE833" s="100">
        <f t="shared" si="19"/>
        <v>0</v>
      </c>
      <c r="BF833" s="100">
        <f t="shared" si="20"/>
        <v>0</v>
      </c>
      <c r="BG833" s="100">
        <f t="shared" si="21"/>
        <v>0</v>
      </c>
      <c r="BH833" s="100">
        <f t="shared" si="22"/>
        <v>0</v>
      </c>
      <c r="BI833" s="100">
        <f t="shared" si="23"/>
        <v>0</v>
      </c>
      <c r="BJ833" s="16" t="s">
        <v>81</v>
      </c>
      <c r="BK833" s="100">
        <f t="shared" si="24"/>
        <v>0</v>
      </c>
      <c r="BL833" s="16" t="s">
        <v>279</v>
      </c>
      <c r="BM833" s="16" t="s">
        <v>1063</v>
      </c>
    </row>
    <row r="834" spans="2:65" s="1" customFormat="1" ht="22.5" customHeight="1">
      <c r="B834" s="125"/>
      <c r="C834" s="154" t="s">
        <v>1064</v>
      </c>
      <c r="D834" s="154" t="s">
        <v>174</v>
      </c>
      <c r="E834" s="155" t="s">
        <v>1065</v>
      </c>
      <c r="F834" s="255" t="s">
        <v>1066</v>
      </c>
      <c r="G834" s="256"/>
      <c r="H834" s="256"/>
      <c r="I834" s="256"/>
      <c r="J834" s="156" t="s">
        <v>604</v>
      </c>
      <c r="K834" s="157">
        <v>3</v>
      </c>
      <c r="L834" s="257">
        <v>0</v>
      </c>
      <c r="M834" s="256"/>
      <c r="N834" s="258">
        <f t="shared" si="15"/>
        <v>0</v>
      </c>
      <c r="O834" s="256"/>
      <c r="P834" s="256"/>
      <c r="Q834" s="256"/>
      <c r="R834" s="127"/>
      <c r="T834" s="158" t="s">
        <v>3</v>
      </c>
      <c r="U834" s="42" t="s">
        <v>39</v>
      </c>
      <c r="V834" s="34"/>
      <c r="W834" s="159">
        <f t="shared" si="16"/>
        <v>0</v>
      </c>
      <c r="X834" s="159">
        <v>0.00776</v>
      </c>
      <c r="Y834" s="159">
        <f t="shared" si="17"/>
        <v>0.023280000000000002</v>
      </c>
      <c r="Z834" s="159">
        <v>0</v>
      </c>
      <c r="AA834" s="160">
        <f t="shared" si="18"/>
        <v>0</v>
      </c>
      <c r="AR834" s="16" t="s">
        <v>279</v>
      </c>
      <c r="AT834" s="16" t="s">
        <v>174</v>
      </c>
      <c r="AU834" s="16" t="s">
        <v>93</v>
      </c>
      <c r="AY834" s="16" t="s">
        <v>173</v>
      </c>
      <c r="BE834" s="100">
        <f t="shared" si="19"/>
        <v>0</v>
      </c>
      <c r="BF834" s="100">
        <f t="shared" si="20"/>
        <v>0</v>
      </c>
      <c r="BG834" s="100">
        <f t="shared" si="21"/>
        <v>0</v>
      </c>
      <c r="BH834" s="100">
        <f t="shared" si="22"/>
        <v>0</v>
      </c>
      <c r="BI834" s="100">
        <f t="shared" si="23"/>
        <v>0</v>
      </c>
      <c r="BJ834" s="16" t="s">
        <v>81</v>
      </c>
      <c r="BK834" s="100">
        <f t="shared" si="24"/>
        <v>0</v>
      </c>
      <c r="BL834" s="16" t="s">
        <v>279</v>
      </c>
      <c r="BM834" s="16" t="s">
        <v>1067</v>
      </c>
    </row>
    <row r="835" spans="2:65" s="1" customFormat="1" ht="22.5" customHeight="1">
      <c r="B835" s="125"/>
      <c r="C835" s="154" t="s">
        <v>1068</v>
      </c>
      <c r="D835" s="154" t="s">
        <v>174</v>
      </c>
      <c r="E835" s="155" t="s">
        <v>1069</v>
      </c>
      <c r="F835" s="255" t="s">
        <v>1070</v>
      </c>
      <c r="G835" s="256"/>
      <c r="H835" s="256"/>
      <c r="I835" s="256"/>
      <c r="J835" s="156" t="s">
        <v>182</v>
      </c>
      <c r="K835" s="157">
        <v>533.42</v>
      </c>
      <c r="L835" s="257">
        <v>0</v>
      </c>
      <c r="M835" s="256"/>
      <c r="N835" s="258">
        <f t="shared" si="15"/>
        <v>0</v>
      </c>
      <c r="O835" s="256"/>
      <c r="P835" s="256"/>
      <c r="Q835" s="256"/>
      <c r="R835" s="127"/>
      <c r="T835" s="158" t="s">
        <v>3</v>
      </c>
      <c r="U835" s="42" t="s">
        <v>39</v>
      </c>
      <c r="V835" s="34"/>
      <c r="W835" s="159">
        <f t="shared" si="16"/>
        <v>0</v>
      </c>
      <c r="X835" s="159">
        <v>0</v>
      </c>
      <c r="Y835" s="159">
        <f t="shared" si="17"/>
        <v>0</v>
      </c>
      <c r="Z835" s="159">
        <v>0</v>
      </c>
      <c r="AA835" s="160">
        <f t="shared" si="18"/>
        <v>0</v>
      </c>
      <c r="AR835" s="16" t="s">
        <v>279</v>
      </c>
      <c r="AT835" s="16" t="s">
        <v>174</v>
      </c>
      <c r="AU835" s="16" t="s">
        <v>93</v>
      </c>
      <c r="AY835" s="16" t="s">
        <v>173</v>
      </c>
      <c r="BE835" s="100">
        <f t="shared" si="19"/>
        <v>0</v>
      </c>
      <c r="BF835" s="100">
        <f t="shared" si="20"/>
        <v>0</v>
      </c>
      <c r="BG835" s="100">
        <f t="shared" si="21"/>
        <v>0</v>
      </c>
      <c r="BH835" s="100">
        <f t="shared" si="22"/>
        <v>0</v>
      </c>
      <c r="BI835" s="100">
        <f t="shared" si="23"/>
        <v>0</v>
      </c>
      <c r="BJ835" s="16" t="s">
        <v>81</v>
      </c>
      <c r="BK835" s="100">
        <f t="shared" si="24"/>
        <v>0</v>
      </c>
      <c r="BL835" s="16" t="s">
        <v>279</v>
      </c>
      <c r="BM835" s="16" t="s">
        <v>1071</v>
      </c>
    </row>
    <row r="836" spans="2:51" s="10" customFormat="1" ht="22.5" customHeight="1">
      <c r="B836" s="161"/>
      <c r="C836" s="162"/>
      <c r="D836" s="162"/>
      <c r="E836" s="163" t="s">
        <v>3</v>
      </c>
      <c r="F836" s="259" t="s">
        <v>1072</v>
      </c>
      <c r="G836" s="260"/>
      <c r="H836" s="260"/>
      <c r="I836" s="260"/>
      <c r="J836" s="162"/>
      <c r="K836" s="164">
        <v>269.9</v>
      </c>
      <c r="L836" s="162"/>
      <c r="M836" s="162"/>
      <c r="N836" s="162"/>
      <c r="O836" s="162"/>
      <c r="P836" s="162"/>
      <c r="Q836" s="162"/>
      <c r="R836" s="165"/>
      <c r="T836" s="166"/>
      <c r="U836" s="162"/>
      <c r="V836" s="162"/>
      <c r="W836" s="162"/>
      <c r="X836" s="162"/>
      <c r="Y836" s="162"/>
      <c r="Z836" s="162"/>
      <c r="AA836" s="167"/>
      <c r="AT836" s="168" t="s">
        <v>185</v>
      </c>
      <c r="AU836" s="168" t="s">
        <v>93</v>
      </c>
      <c r="AV836" s="10" t="s">
        <v>93</v>
      </c>
      <c r="AW836" s="10" t="s">
        <v>32</v>
      </c>
      <c r="AX836" s="10" t="s">
        <v>74</v>
      </c>
      <c r="AY836" s="168" t="s">
        <v>173</v>
      </c>
    </row>
    <row r="837" spans="2:51" s="10" customFormat="1" ht="22.5" customHeight="1">
      <c r="B837" s="161"/>
      <c r="C837" s="162"/>
      <c r="D837" s="162"/>
      <c r="E837" s="163" t="s">
        <v>3</v>
      </c>
      <c r="F837" s="261" t="s">
        <v>1073</v>
      </c>
      <c r="G837" s="260"/>
      <c r="H837" s="260"/>
      <c r="I837" s="260"/>
      <c r="J837" s="162"/>
      <c r="K837" s="164">
        <v>263.52</v>
      </c>
      <c r="L837" s="162"/>
      <c r="M837" s="162"/>
      <c r="N837" s="162"/>
      <c r="O837" s="162"/>
      <c r="P837" s="162"/>
      <c r="Q837" s="162"/>
      <c r="R837" s="165"/>
      <c r="T837" s="166"/>
      <c r="U837" s="162"/>
      <c r="V837" s="162"/>
      <c r="W837" s="162"/>
      <c r="X837" s="162"/>
      <c r="Y837" s="162"/>
      <c r="Z837" s="162"/>
      <c r="AA837" s="167"/>
      <c r="AT837" s="168" t="s">
        <v>185</v>
      </c>
      <c r="AU837" s="168" t="s">
        <v>93</v>
      </c>
      <c r="AV837" s="10" t="s">
        <v>93</v>
      </c>
      <c r="AW837" s="10" t="s">
        <v>32</v>
      </c>
      <c r="AX837" s="10" t="s">
        <v>74</v>
      </c>
      <c r="AY837" s="168" t="s">
        <v>173</v>
      </c>
    </row>
    <row r="838" spans="2:51" s="11" customFormat="1" ht="22.5" customHeight="1">
      <c r="B838" s="169"/>
      <c r="C838" s="170"/>
      <c r="D838" s="170"/>
      <c r="E838" s="171" t="s">
        <v>3</v>
      </c>
      <c r="F838" s="262" t="s">
        <v>187</v>
      </c>
      <c r="G838" s="263"/>
      <c r="H838" s="263"/>
      <c r="I838" s="263"/>
      <c r="J838" s="170"/>
      <c r="K838" s="172">
        <v>533.42</v>
      </c>
      <c r="L838" s="170"/>
      <c r="M838" s="170"/>
      <c r="N838" s="170"/>
      <c r="O838" s="170"/>
      <c r="P838" s="170"/>
      <c r="Q838" s="170"/>
      <c r="R838" s="173"/>
      <c r="T838" s="174"/>
      <c r="U838" s="170"/>
      <c r="V838" s="170"/>
      <c r="W838" s="170"/>
      <c r="X838" s="170"/>
      <c r="Y838" s="170"/>
      <c r="Z838" s="170"/>
      <c r="AA838" s="175"/>
      <c r="AT838" s="176" t="s">
        <v>185</v>
      </c>
      <c r="AU838" s="176" t="s">
        <v>93</v>
      </c>
      <c r="AV838" s="11" t="s">
        <v>178</v>
      </c>
      <c r="AW838" s="11" t="s">
        <v>32</v>
      </c>
      <c r="AX838" s="11" t="s">
        <v>81</v>
      </c>
      <c r="AY838" s="176" t="s">
        <v>173</v>
      </c>
    </row>
    <row r="839" spans="2:65" s="1" customFormat="1" ht="31.5" customHeight="1">
      <c r="B839" s="125"/>
      <c r="C839" s="154" t="s">
        <v>1074</v>
      </c>
      <c r="D839" s="154" t="s">
        <v>174</v>
      </c>
      <c r="E839" s="155" t="s">
        <v>1075</v>
      </c>
      <c r="F839" s="255" t="s">
        <v>1076</v>
      </c>
      <c r="G839" s="256"/>
      <c r="H839" s="256"/>
      <c r="I839" s="256"/>
      <c r="J839" s="156" t="s">
        <v>182</v>
      </c>
      <c r="K839" s="157">
        <v>553.45</v>
      </c>
      <c r="L839" s="257">
        <v>0</v>
      </c>
      <c r="M839" s="256"/>
      <c r="N839" s="258">
        <f aca="true" t="shared" si="25" ref="N839:N844">ROUND(L839*K839,2)</f>
        <v>0</v>
      </c>
      <c r="O839" s="256"/>
      <c r="P839" s="256"/>
      <c r="Q839" s="256"/>
      <c r="R839" s="127"/>
      <c r="T839" s="158" t="s">
        <v>3</v>
      </c>
      <c r="U839" s="42" t="s">
        <v>39</v>
      </c>
      <c r="V839" s="34"/>
      <c r="W839" s="159">
        <f aca="true" t="shared" si="26" ref="W839:W844">V839*K839</f>
        <v>0</v>
      </c>
      <c r="X839" s="159">
        <v>0</v>
      </c>
      <c r="Y839" s="159">
        <f aca="true" t="shared" si="27" ref="Y839:Y844">X839*K839</f>
        <v>0</v>
      </c>
      <c r="Z839" s="159">
        <v>0</v>
      </c>
      <c r="AA839" s="160">
        <f aca="true" t="shared" si="28" ref="AA839:AA844">Z839*K839</f>
        <v>0</v>
      </c>
      <c r="AR839" s="16" t="s">
        <v>279</v>
      </c>
      <c r="AT839" s="16" t="s">
        <v>174</v>
      </c>
      <c r="AU839" s="16" t="s">
        <v>93</v>
      </c>
      <c r="AY839" s="16" t="s">
        <v>173</v>
      </c>
      <c r="BE839" s="100">
        <f aca="true" t="shared" si="29" ref="BE839:BE844">IF(U839="základní",N839,0)</f>
        <v>0</v>
      </c>
      <c r="BF839" s="100">
        <f aca="true" t="shared" si="30" ref="BF839:BF844">IF(U839="snížená",N839,0)</f>
        <v>0</v>
      </c>
      <c r="BG839" s="100">
        <f aca="true" t="shared" si="31" ref="BG839:BG844">IF(U839="zákl. přenesená",N839,0)</f>
        <v>0</v>
      </c>
      <c r="BH839" s="100">
        <f aca="true" t="shared" si="32" ref="BH839:BH844">IF(U839="sníž. přenesená",N839,0)</f>
        <v>0</v>
      </c>
      <c r="BI839" s="100">
        <f aca="true" t="shared" si="33" ref="BI839:BI844">IF(U839="nulová",N839,0)</f>
        <v>0</v>
      </c>
      <c r="BJ839" s="16" t="s">
        <v>81</v>
      </c>
      <c r="BK839" s="100">
        <f aca="true" t="shared" si="34" ref="BK839:BK844">ROUND(L839*K839,2)</f>
        <v>0</v>
      </c>
      <c r="BL839" s="16" t="s">
        <v>279</v>
      </c>
      <c r="BM839" s="16" t="s">
        <v>1077</v>
      </c>
    </row>
    <row r="840" spans="2:65" s="1" customFormat="1" ht="31.5" customHeight="1">
      <c r="B840" s="125"/>
      <c r="C840" s="154" t="s">
        <v>1078</v>
      </c>
      <c r="D840" s="154" t="s">
        <v>174</v>
      </c>
      <c r="E840" s="155" t="s">
        <v>1079</v>
      </c>
      <c r="F840" s="255" t="s">
        <v>1080</v>
      </c>
      <c r="G840" s="256"/>
      <c r="H840" s="256"/>
      <c r="I840" s="256"/>
      <c r="J840" s="156" t="s">
        <v>578</v>
      </c>
      <c r="K840" s="157">
        <v>1</v>
      </c>
      <c r="L840" s="257">
        <v>0</v>
      </c>
      <c r="M840" s="256"/>
      <c r="N840" s="258">
        <f t="shared" si="25"/>
        <v>0</v>
      </c>
      <c r="O840" s="256"/>
      <c r="P840" s="256"/>
      <c r="Q840" s="256"/>
      <c r="R840" s="127"/>
      <c r="T840" s="158" t="s">
        <v>3</v>
      </c>
      <c r="U840" s="42" t="s">
        <v>39</v>
      </c>
      <c r="V840" s="34"/>
      <c r="W840" s="159">
        <f t="shared" si="26"/>
        <v>0</v>
      </c>
      <c r="X840" s="159">
        <v>0</v>
      </c>
      <c r="Y840" s="159">
        <f t="shared" si="27"/>
        <v>0</v>
      </c>
      <c r="Z840" s="159">
        <v>0</v>
      </c>
      <c r="AA840" s="160">
        <f t="shared" si="28"/>
        <v>0</v>
      </c>
      <c r="AR840" s="16" t="s">
        <v>279</v>
      </c>
      <c r="AT840" s="16" t="s">
        <v>174</v>
      </c>
      <c r="AU840" s="16" t="s">
        <v>93</v>
      </c>
      <c r="AY840" s="16" t="s">
        <v>173</v>
      </c>
      <c r="BE840" s="100">
        <f t="shared" si="29"/>
        <v>0</v>
      </c>
      <c r="BF840" s="100">
        <f t="shared" si="30"/>
        <v>0</v>
      </c>
      <c r="BG840" s="100">
        <f t="shared" si="31"/>
        <v>0</v>
      </c>
      <c r="BH840" s="100">
        <f t="shared" si="32"/>
        <v>0</v>
      </c>
      <c r="BI840" s="100">
        <f t="shared" si="33"/>
        <v>0</v>
      </c>
      <c r="BJ840" s="16" t="s">
        <v>81</v>
      </c>
      <c r="BK840" s="100">
        <f t="shared" si="34"/>
        <v>0</v>
      </c>
      <c r="BL840" s="16" t="s">
        <v>279</v>
      </c>
      <c r="BM840" s="16" t="s">
        <v>1081</v>
      </c>
    </row>
    <row r="841" spans="2:65" s="1" customFormat="1" ht="22.5" customHeight="1">
      <c r="B841" s="125"/>
      <c r="C841" s="154" t="s">
        <v>1082</v>
      </c>
      <c r="D841" s="154" t="s">
        <v>174</v>
      </c>
      <c r="E841" s="155" t="s">
        <v>1083</v>
      </c>
      <c r="F841" s="255" t="s">
        <v>1084</v>
      </c>
      <c r="G841" s="256"/>
      <c r="H841" s="256"/>
      <c r="I841" s="256"/>
      <c r="J841" s="156" t="s">
        <v>578</v>
      </c>
      <c r="K841" s="157">
        <v>1</v>
      </c>
      <c r="L841" s="257">
        <v>0</v>
      </c>
      <c r="M841" s="256"/>
      <c r="N841" s="258">
        <f t="shared" si="25"/>
        <v>0</v>
      </c>
      <c r="O841" s="256"/>
      <c r="P841" s="256"/>
      <c r="Q841" s="256"/>
      <c r="R841" s="127"/>
      <c r="T841" s="158" t="s">
        <v>3</v>
      </c>
      <c r="U841" s="42" t="s">
        <v>39</v>
      </c>
      <c r="V841" s="34"/>
      <c r="W841" s="159">
        <f t="shared" si="26"/>
        <v>0</v>
      </c>
      <c r="X841" s="159">
        <v>0</v>
      </c>
      <c r="Y841" s="159">
        <f t="shared" si="27"/>
        <v>0</v>
      </c>
      <c r="Z841" s="159">
        <v>0</v>
      </c>
      <c r="AA841" s="160">
        <f t="shared" si="28"/>
        <v>0</v>
      </c>
      <c r="AR841" s="16" t="s">
        <v>279</v>
      </c>
      <c r="AT841" s="16" t="s">
        <v>174</v>
      </c>
      <c r="AU841" s="16" t="s">
        <v>93</v>
      </c>
      <c r="AY841" s="16" t="s">
        <v>173</v>
      </c>
      <c r="BE841" s="100">
        <f t="shared" si="29"/>
        <v>0</v>
      </c>
      <c r="BF841" s="100">
        <f t="shared" si="30"/>
        <v>0</v>
      </c>
      <c r="BG841" s="100">
        <f t="shared" si="31"/>
        <v>0</v>
      </c>
      <c r="BH841" s="100">
        <f t="shared" si="32"/>
        <v>0</v>
      </c>
      <c r="BI841" s="100">
        <f t="shared" si="33"/>
        <v>0</v>
      </c>
      <c r="BJ841" s="16" t="s">
        <v>81</v>
      </c>
      <c r="BK841" s="100">
        <f t="shared" si="34"/>
        <v>0</v>
      </c>
      <c r="BL841" s="16" t="s">
        <v>279</v>
      </c>
      <c r="BM841" s="16" t="s">
        <v>1085</v>
      </c>
    </row>
    <row r="842" spans="2:65" s="1" customFormat="1" ht="22.5" customHeight="1">
      <c r="B842" s="125"/>
      <c r="C842" s="154" t="s">
        <v>1086</v>
      </c>
      <c r="D842" s="154" t="s">
        <v>174</v>
      </c>
      <c r="E842" s="155" t="s">
        <v>1087</v>
      </c>
      <c r="F842" s="255" t="s">
        <v>1088</v>
      </c>
      <c r="G842" s="256"/>
      <c r="H842" s="256"/>
      <c r="I842" s="256"/>
      <c r="J842" s="156" t="s">
        <v>1089</v>
      </c>
      <c r="K842" s="157">
        <v>1</v>
      </c>
      <c r="L842" s="257">
        <v>0</v>
      </c>
      <c r="M842" s="256"/>
      <c r="N842" s="258">
        <f t="shared" si="25"/>
        <v>0</v>
      </c>
      <c r="O842" s="256"/>
      <c r="P842" s="256"/>
      <c r="Q842" s="256"/>
      <c r="R842" s="127"/>
      <c r="T842" s="158" t="s">
        <v>3</v>
      </c>
      <c r="U842" s="42" t="s">
        <v>39</v>
      </c>
      <c r="V842" s="34"/>
      <c r="W842" s="159">
        <f t="shared" si="26"/>
        <v>0</v>
      </c>
      <c r="X842" s="159">
        <v>0</v>
      </c>
      <c r="Y842" s="159">
        <f t="shared" si="27"/>
        <v>0</v>
      </c>
      <c r="Z842" s="159">
        <v>0</v>
      </c>
      <c r="AA842" s="160">
        <f t="shared" si="28"/>
        <v>0</v>
      </c>
      <c r="AR842" s="16" t="s">
        <v>279</v>
      </c>
      <c r="AT842" s="16" t="s">
        <v>174</v>
      </c>
      <c r="AU842" s="16" t="s">
        <v>93</v>
      </c>
      <c r="AY842" s="16" t="s">
        <v>173</v>
      </c>
      <c r="BE842" s="100">
        <f t="shared" si="29"/>
        <v>0</v>
      </c>
      <c r="BF842" s="100">
        <f t="shared" si="30"/>
        <v>0</v>
      </c>
      <c r="BG842" s="100">
        <f t="shared" si="31"/>
        <v>0</v>
      </c>
      <c r="BH842" s="100">
        <f t="shared" si="32"/>
        <v>0</v>
      </c>
      <c r="BI842" s="100">
        <f t="shared" si="33"/>
        <v>0</v>
      </c>
      <c r="BJ842" s="16" t="s">
        <v>81</v>
      </c>
      <c r="BK842" s="100">
        <f t="shared" si="34"/>
        <v>0</v>
      </c>
      <c r="BL842" s="16" t="s">
        <v>279</v>
      </c>
      <c r="BM842" s="16" t="s">
        <v>1090</v>
      </c>
    </row>
    <row r="843" spans="2:65" s="1" customFormat="1" ht="31.5" customHeight="1">
      <c r="B843" s="125"/>
      <c r="C843" s="154" t="s">
        <v>1091</v>
      </c>
      <c r="D843" s="154" t="s">
        <v>174</v>
      </c>
      <c r="E843" s="155" t="s">
        <v>1092</v>
      </c>
      <c r="F843" s="255" t="s">
        <v>1093</v>
      </c>
      <c r="G843" s="256"/>
      <c r="H843" s="256"/>
      <c r="I843" s="256"/>
      <c r="J843" s="156" t="s">
        <v>924</v>
      </c>
      <c r="K843" s="185">
        <v>0</v>
      </c>
      <c r="L843" s="257">
        <v>0</v>
      </c>
      <c r="M843" s="256"/>
      <c r="N843" s="258">
        <f t="shared" si="25"/>
        <v>0</v>
      </c>
      <c r="O843" s="256"/>
      <c r="P843" s="256"/>
      <c r="Q843" s="256"/>
      <c r="R843" s="127"/>
      <c r="T843" s="158" t="s">
        <v>3</v>
      </c>
      <c r="U843" s="42" t="s">
        <v>39</v>
      </c>
      <c r="V843" s="34"/>
      <c r="W843" s="159">
        <f t="shared" si="26"/>
        <v>0</v>
      </c>
      <c r="X843" s="159">
        <v>0</v>
      </c>
      <c r="Y843" s="159">
        <f t="shared" si="27"/>
        <v>0</v>
      </c>
      <c r="Z843" s="159">
        <v>0</v>
      </c>
      <c r="AA843" s="160">
        <f t="shared" si="28"/>
        <v>0</v>
      </c>
      <c r="AR843" s="16" t="s">
        <v>279</v>
      </c>
      <c r="AT843" s="16" t="s">
        <v>174</v>
      </c>
      <c r="AU843" s="16" t="s">
        <v>93</v>
      </c>
      <c r="AY843" s="16" t="s">
        <v>173</v>
      </c>
      <c r="BE843" s="100">
        <f t="shared" si="29"/>
        <v>0</v>
      </c>
      <c r="BF843" s="100">
        <f t="shared" si="30"/>
        <v>0</v>
      </c>
      <c r="BG843" s="100">
        <f t="shared" si="31"/>
        <v>0</v>
      </c>
      <c r="BH843" s="100">
        <f t="shared" si="32"/>
        <v>0</v>
      </c>
      <c r="BI843" s="100">
        <f t="shared" si="33"/>
        <v>0</v>
      </c>
      <c r="BJ843" s="16" t="s">
        <v>81</v>
      </c>
      <c r="BK843" s="100">
        <f t="shared" si="34"/>
        <v>0</v>
      </c>
      <c r="BL843" s="16" t="s">
        <v>279</v>
      </c>
      <c r="BM843" s="16" t="s">
        <v>1094</v>
      </c>
    </row>
    <row r="844" spans="2:65" s="1" customFormat="1" ht="31.5" customHeight="1">
      <c r="B844" s="125"/>
      <c r="C844" s="154" t="s">
        <v>1095</v>
      </c>
      <c r="D844" s="154" t="s">
        <v>174</v>
      </c>
      <c r="E844" s="155" t="s">
        <v>1096</v>
      </c>
      <c r="F844" s="255" t="s">
        <v>1097</v>
      </c>
      <c r="G844" s="256"/>
      <c r="H844" s="256"/>
      <c r="I844" s="256"/>
      <c r="J844" s="156" t="s">
        <v>924</v>
      </c>
      <c r="K844" s="185">
        <v>0</v>
      </c>
      <c r="L844" s="257">
        <v>0</v>
      </c>
      <c r="M844" s="256"/>
      <c r="N844" s="258">
        <f t="shared" si="25"/>
        <v>0</v>
      </c>
      <c r="O844" s="256"/>
      <c r="P844" s="256"/>
      <c r="Q844" s="256"/>
      <c r="R844" s="127"/>
      <c r="T844" s="158" t="s">
        <v>3</v>
      </c>
      <c r="U844" s="42" t="s">
        <v>39</v>
      </c>
      <c r="V844" s="34"/>
      <c r="W844" s="159">
        <f t="shared" si="26"/>
        <v>0</v>
      </c>
      <c r="X844" s="159">
        <v>0</v>
      </c>
      <c r="Y844" s="159">
        <f t="shared" si="27"/>
        <v>0</v>
      </c>
      <c r="Z844" s="159">
        <v>0</v>
      </c>
      <c r="AA844" s="160">
        <f t="shared" si="28"/>
        <v>0</v>
      </c>
      <c r="AR844" s="16" t="s">
        <v>279</v>
      </c>
      <c r="AT844" s="16" t="s">
        <v>174</v>
      </c>
      <c r="AU844" s="16" t="s">
        <v>93</v>
      </c>
      <c r="AY844" s="16" t="s">
        <v>173</v>
      </c>
      <c r="BE844" s="100">
        <f t="shared" si="29"/>
        <v>0</v>
      </c>
      <c r="BF844" s="100">
        <f t="shared" si="30"/>
        <v>0</v>
      </c>
      <c r="BG844" s="100">
        <f t="shared" si="31"/>
        <v>0</v>
      </c>
      <c r="BH844" s="100">
        <f t="shared" si="32"/>
        <v>0</v>
      </c>
      <c r="BI844" s="100">
        <f t="shared" si="33"/>
        <v>0</v>
      </c>
      <c r="BJ844" s="16" t="s">
        <v>81</v>
      </c>
      <c r="BK844" s="100">
        <f t="shared" si="34"/>
        <v>0</v>
      </c>
      <c r="BL844" s="16" t="s">
        <v>279</v>
      </c>
      <c r="BM844" s="16" t="s">
        <v>1098</v>
      </c>
    </row>
    <row r="845" spans="2:63" s="9" customFormat="1" ht="29.85" customHeight="1">
      <c r="B845" s="143"/>
      <c r="C845" s="144"/>
      <c r="D845" s="153" t="s">
        <v>119</v>
      </c>
      <c r="E845" s="153"/>
      <c r="F845" s="153"/>
      <c r="G845" s="153"/>
      <c r="H845" s="153"/>
      <c r="I845" s="153"/>
      <c r="J845" s="153"/>
      <c r="K845" s="153"/>
      <c r="L845" s="153"/>
      <c r="M845" s="153"/>
      <c r="N845" s="279">
        <f>BK845</f>
        <v>0</v>
      </c>
      <c r="O845" s="280"/>
      <c r="P845" s="280"/>
      <c r="Q845" s="280"/>
      <c r="R845" s="146"/>
      <c r="T845" s="147"/>
      <c r="U845" s="144"/>
      <c r="V845" s="144"/>
      <c r="W845" s="148">
        <f>SUM(W846:W872)</f>
        <v>0</v>
      </c>
      <c r="X845" s="144"/>
      <c r="Y845" s="148">
        <f>SUM(Y846:Y872)</f>
        <v>0.31973</v>
      </c>
      <c r="Z845" s="144"/>
      <c r="AA845" s="149">
        <f>SUM(AA846:AA872)</f>
        <v>0</v>
      </c>
      <c r="AR845" s="150" t="s">
        <v>93</v>
      </c>
      <c r="AT845" s="151" t="s">
        <v>73</v>
      </c>
      <c r="AU845" s="151" t="s">
        <v>81</v>
      </c>
      <c r="AY845" s="150" t="s">
        <v>173</v>
      </c>
      <c r="BK845" s="152">
        <f>SUM(BK846:BK872)</f>
        <v>0</v>
      </c>
    </row>
    <row r="846" spans="2:65" s="1" customFormat="1" ht="44.25" customHeight="1">
      <c r="B846" s="125"/>
      <c r="C846" s="154" t="s">
        <v>1099</v>
      </c>
      <c r="D846" s="154" t="s">
        <v>174</v>
      </c>
      <c r="E846" s="155" t="s">
        <v>1100</v>
      </c>
      <c r="F846" s="255" t="s">
        <v>1101</v>
      </c>
      <c r="G846" s="256"/>
      <c r="H846" s="256"/>
      <c r="I846" s="256"/>
      <c r="J846" s="156" t="s">
        <v>578</v>
      </c>
      <c r="K846" s="157">
        <v>2</v>
      </c>
      <c r="L846" s="257">
        <v>0</v>
      </c>
      <c r="M846" s="256"/>
      <c r="N846" s="258">
        <f aca="true" t="shared" si="35" ref="N846:N872">ROUND(L846*K846,2)</f>
        <v>0</v>
      </c>
      <c r="O846" s="256"/>
      <c r="P846" s="256"/>
      <c r="Q846" s="256"/>
      <c r="R846" s="127"/>
      <c r="T846" s="158" t="s">
        <v>3</v>
      </c>
      <c r="U846" s="42" t="s">
        <v>39</v>
      </c>
      <c r="V846" s="34"/>
      <c r="W846" s="159">
        <f aca="true" t="shared" si="36" ref="W846:W872">V846*K846</f>
        <v>0</v>
      </c>
      <c r="X846" s="159">
        <v>0</v>
      </c>
      <c r="Y846" s="159">
        <f aca="true" t="shared" si="37" ref="Y846:Y872">X846*K846</f>
        <v>0</v>
      </c>
      <c r="Z846" s="159">
        <v>0</v>
      </c>
      <c r="AA846" s="160">
        <f aca="true" t="shared" si="38" ref="AA846:AA872">Z846*K846</f>
        <v>0</v>
      </c>
      <c r="AR846" s="16" t="s">
        <v>279</v>
      </c>
      <c r="AT846" s="16" t="s">
        <v>174</v>
      </c>
      <c r="AU846" s="16" t="s">
        <v>93</v>
      </c>
      <c r="AY846" s="16" t="s">
        <v>173</v>
      </c>
      <c r="BE846" s="100">
        <f aca="true" t="shared" si="39" ref="BE846:BE872">IF(U846="základní",N846,0)</f>
        <v>0</v>
      </c>
      <c r="BF846" s="100">
        <f aca="true" t="shared" si="40" ref="BF846:BF872">IF(U846="snížená",N846,0)</f>
        <v>0</v>
      </c>
      <c r="BG846" s="100">
        <f aca="true" t="shared" si="41" ref="BG846:BG872">IF(U846="zákl. přenesená",N846,0)</f>
        <v>0</v>
      </c>
      <c r="BH846" s="100">
        <f aca="true" t="shared" si="42" ref="BH846:BH872">IF(U846="sníž. přenesená",N846,0)</f>
        <v>0</v>
      </c>
      <c r="BI846" s="100">
        <f aca="true" t="shared" si="43" ref="BI846:BI872">IF(U846="nulová",N846,0)</f>
        <v>0</v>
      </c>
      <c r="BJ846" s="16" t="s">
        <v>81</v>
      </c>
      <c r="BK846" s="100">
        <f aca="true" t="shared" si="44" ref="BK846:BK872">ROUND(L846*K846,2)</f>
        <v>0</v>
      </c>
      <c r="BL846" s="16" t="s">
        <v>279</v>
      </c>
      <c r="BM846" s="16" t="s">
        <v>1102</v>
      </c>
    </row>
    <row r="847" spans="2:65" s="1" customFormat="1" ht="22.5" customHeight="1">
      <c r="B847" s="125"/>
      <c r="C847" s="154" t="s">
        <v>1103</v>
      </c>
      <c r="D847" s="154" t="s">
        <v>174</v>
      </c>
      <c r="E847" s="155" t="s">
        <v>1104</v>
      </c>
      <c r="F847" s="255" t="s">
        <v>1105</v>
      </c>
      <c r="G847" s="256"/>
      <c r="H847" s="256"/>
      <c r="I847" s="256"/>
      <c r="J847" s="156" t="s">
        <v>177</v>
      </c>
      <c r="K847" s="157">
        <v>2</v>
      </c>
      <c r="L847" s="257">
        <v>0</v>
      </c>
      <c r="M847" s="256"/>
      <c r="N847" s="258">
        <f t="shared" si="35"/>
        <v>0</v>
      </c>
      <c r="O847" s="256"/>
      <c r="P847" s="256"/>
      <c r="Q847" s="256"/>
      <c r="R847" s="127"/>
      <c r="T847" s="158" t="s">
        <v>3</v>
      </c>
      <c r="U847" s="42" t="s">
        <v>39</v>
      </c>
      <c r="V847" s="34"/>
      <c r="W847" s="159">
        <f t="shared" si="36"/>
        <v>0</v>
      </c>
      <c r="X847" s="159">
        <v>0</v>
      </c>
      <c r="Y847" s="159">
        <f t="shared" si="37"/>
        <v>0</v>
      </c>
      <c r="Z847" s="159">
        <v>0</v>
      </c>
      <c r="AA847" s="160">
        <f t="shared" si="38"/>
        <v>0</v>
      </c>
      <c r="AR847" s="16" t="s">
        <v>279</v>
      </c>
      <c r="AT847" s="16" t="s">
        <v>174</v>
      </c>
      <c r="AU847" s="16" t="s">
        <v>93</v>
      </c>
      <c r="AY847" s="16" t="s">
        <v>173</v>
      </c>
      <c r="BE847" s="100">
        <f t="shared" si="39"/>
        <v>0</v>
      </c>
      <c r="BF847" s="100">
        <f t="shared" si="40"/>
        <v>0</v>
      </c>
      <c r="BG847" s="100">
        <f t="shared" si="41"/>
        <v>0</v>
      </c>
      <c r="BH847" s="100">
        <f t="shared" si="42"/>
        <v>0</v>
      </c>
      <c r="BI847" s="100">
        <f t="shared" si="43"/>
        <v>0</v>
      </c>
      <c r="BJ847" s="16" t="s">
        <v>81</v>
      </c>
      <c r="BK847" s="100">
        <f t="shared" si="44"/>
        <v>0</v>
      </c>
      <c r="BL847" s="16" t="s">
        <v>279</v>
      </c>
      <c r="BM847" s="16" t="s">
        <v>1106</v>
      </c>
    </row>
    <row r="848" spans="2:65" s="1" customFormat="1" ht="22.5" customHeight="1">
      <c r="B848" s="125"/>
      <c r="C848" s="154" t="s">
        <v>1107</v>
      </c>
      <c r="D848" s="154" t="s">
        <v>174</v>
      </c>
      <c r="E848" s="155" t="s">
        <v>1108</v>
      </c>
      <c r="F848" s="255" t="s">
        <v>1109</v>
      </c>
      <c r="G848" s="256"/>
      <c r="H848" s="256"/>
      <c r="I848" s="256"/>
      <c r="J848" s="156" t="s">
        <v>578</v>
      </c>
      <c r="K848" s="157">
        <v>1</v>
      </c>
      <c r="L848" s="257">
        <v>0</v>
      </c>
      <c r="M848" s="256"/>
      <c r="N848" s="258">
        <f t="shared" si="35"/>
        <v>0</v>
      </c>
      <c r="O848" s="256"/>
      <c r="P848" s="256"/>
      <c r="Q848" s="256"/>
      <c r="R848" s="127"/>
      <c r="T848" s="158" t="s">
        <v>3</v>
      </c>
      <c r="U848" s="42" t="s">
        <v>39</v>
      </c>
      <c r="V848" s="34"/>
      <c r="W848" s="159">
        <f t="shared" si="36"/>
        <v>0</v>
      </c>
      <c r="X848" s="159">
        <v>0</v>
      </c>
      <c r="Y848" s="159">
        <f t="shared" si="37"/>
        <v>0</v>
      </c>
      <c r="Z848" s="159">
        <v>0</v>
      </c>
      <c r="AA848" s="160">
        <f t="shared" si="38"/>
        <v>0</v>
      </c>
      <c r="AR848" s="16" t="s">
        <v>279</v>
      </c>
      <c r="AT848" s="16" t="s">
        <v>174</v>
      </c>
      <c r="AU848" s="16" t="s">
        <v>93</v>
      </c>
      <c r="AY848" s="16" t="s">
        <v>173</v>
      </c>
      <c r="BE848" s="100">
        <f t="shared" si="39"/>
        <v>0</v>
      </c>
      <c r="BF848" s="100">
        <f t="shared" si="40"/>
        <v>0</v>
      </c>
      <c r="BG848" s="100">
        <f t="shared" si="41"/>
        <v>0</v>
      </c>
      <c r="BH848" s="100">
        <f t="shared" si="42"/>
        <v>0</v>
      </c>
      <c r="BI848" s="100">
        <f t="shared" si="43"/>
        <v>0</v>
      </c>
      <c r="BJ848" s="16" t="s">
        <v>81</v>
      </c>
      <c r="BK848" s="100">
        <f t="shared" si="44"/>
        <v>0</v>
      </c>
      <c r="BL848" s="16" t="s">
        <v>279</v>
      </c>
      <c r="BM848" s="16" t="s">
        <v>1110</v>
      </c>
    </row>
    <row r="849" spans="2:65" s="1" customFormat="1" ht="22.5" customHeight="1">
      <c r="B849" s="125"/>
      <c r="C849" s="154" t="s">
        <v>1111</v>
      </c>
      <c r="D849" s="154" t="s">
        <v>174</v>
      </c>
      <c r="E849" s="155" t="s">
        <v>1112</v>
      </c>
      <c r="F849" s="255" t="s">
        <v>1113</v>
      </c>
      <c r="G849" s="256"/>
      <c r="H849" s="256"/>
      <c r="I849" s="256"/>
      <c r="J849" s="156" t="s">
        <v>578</v>
      </c>
      <c r="K849" s="157">
        <v>1</v>
      </c>
      <c r="L849" s="257">
        <v>0</v>
      </c>
      <c r="M849" s="256"/>
      <c r="N849" s="258">
        <f t="shared" si="35"/>
        <v>0</v>
      </c>
      <c r="O849" s="256"/>
      <c r="P849" s="256"/>
      <c r="Q849" s="256"/>
      <c r="R849" s="127"/>
      <c r="T849" s="158" t="s">
        <v>3</v>
      </c>
      <c r="U849" s="42" t="s">
        <v>39</v>
      </c>
      <c r="V849" s="34"/>
      <c r="W849" s="159">
        <f t="shared" si="36"/>
        <v>0</v>
      </c>
      <c r="X849" s="159">
        <v>0</v>
      </c>
      <c r="Y849" s="159">
        <f t="shared" si="37"/>
        <v>0</v>
      </c>
      <c r="Z849" s="159">
        <v>0</v>
      </c>
      <c r="AA849" s="160">
        <f t="shared" si="38"/>
        <v>0</v>
      </c>
      <c r="AR849" s="16" t="s">
        <v>279</v>
      </c>
      <c r="AT849" s="16" t="s">
        <v>174</v>
      </c>
      <c r="AU849" s="16" t="s">
        <v>93</v>
      </c>
      <c r="AY849" s="16" t="s">
        <v>173</v>
      </c>
      <c r="BE849" s="100">
        <f t="shared" si="39"/>
        <v>0</v>
      </c>
      <c r="BF849" s="100">
        <f t="shared" si="40"/>
        <v>0</v>
      </c>
      <c r="BG849" s="100">
        <f t="shared" si="41"/>
        <v>0</v>
      </c>
      <c r="BH849" s="100">
        <f t="shared" si="42"/>
        <v>0</v>
      </c>
      <c r="BI849" s="100">
        <f t="shared" si="43"/>
        <v>0</v>
      </c>
      <c r="BJ849" s="16" t="s">
        <v>81</v>
      </c>
      <c r="BK849" s="100">
        <f t="shared" si="44"/>
        <v>0</v>
      </c>
      <c r="BL849" s="16" t="s">
        <v>279</v>
      </c>
      <c r="BM849" s="16" t="s">
        <v>1114</v>
      </c>
    </row>
    <row r="850" spans="2:65" s="1" customFormat="1" ht="31.5" customHeight="1">
      <c r="B850" s="125"/>
      <c r="C850" s="154" t="s">
        <v>1115</v>
      </c>
      <c r="D850" s="154" t="s">
        <v>174</v>
      </c>
      <c r="E850" s="155" t="s">
        <v>1116</v>
      </c>
      <c r="F850" s="255" t="s">
        <v>1117</v>
      </c>
      <c r="G850" s="256"/>
      <c r="H850" s="256"/>
      <c r="I850" s="256"/>
      <c r="J850" s="156" t="s">
        <v>578</v>
      </c>
      <c r="K850" s="157">
        <v>1</v>
      </c>
      <c r="L850" s="257">
        <v>0</v>
      </c>
      <c r="M850" s="256"/>
      <c r="N850" s="258">
        <f t="shared" si="35"/>
        <v>0</v>
      </c>
      <c r="O850" s="256"/>
      <c r="P850" s="256"/>
      <c r="Q850" s="256"/>
      <c r="R850" s="127"/>
      <c r="T850" s="158" t="s">
        <v>3</v>
      </c>
      <c r="U850" s="42" t="s">
        <v>39</v>
      </c>
      <c r="V850" s="34"/>
      <c r="W850" s="159">
        <f t="shared" si="36"/>
        <v>0</v>
      </c>
      <c r="X850" s="159">
        <v>0</v>
      </c>
      <c r="Y850" s="159">
        <f t="shared" si="37"/>
        <v>0</v>
      </c>
      <c r="Z850" s="159">
        <v>0</v>
      </c>
      <c r="AA850" s="160">
        <f t="shared" si="38"/>
        <v>0</v>
      </c>
      <c r="AR850" s="16" t="s">
        <v>279</v>
      </c>
      <c r="AT850" s="16" t="s">
        <v>174</v>
      </c>
      <c r="AU850" s="16" t="s">
        <v>93</v>
      </c>
      <c r="AY850" s="16" t="s">
        <v>173</v>
      </c>
      <c r="BE850" s="100">
        <f t="shared" si="39"/>
        <v>0</v>
      </c>
      <c r="BF850" s="100">
        <f t="shared" si="40"/>
        <v>0</v>
      </c>
      <c r="BG850" s="100">
        <f t="shared" si="41"/>
        <v>0</v>
      </c>
      <c r="BH850" s="100">
        <f t="shared" si="42"/>
        <v>0</v>
      </c>
      <c r="BI850" s="100">
        <f t="shared" si="43"/>
        <v>0</v>
      </c>
      <c r="BJ850" s="16" t="s">
        <v>81</v>
      </c>
      <c r="BK850" s="100">
        <f t="shared" si="44"/>
        <v>0</v>
      </c>
      <c r="BL850" s="16" t="s">
        <v>279</v>
      </c>
      <c r="BM850" s="16" t="s">
        <v>1118</v>
      </c>
    </row>
    <row r="851" spans="2:65" s="1" customFormat="1" ht="22.5" customHeight="1">
      <c r="B851" s="125"/>
      <c r="C851" s="154" t="s">
        <v>1119</v>
      </c>
      <c r="D851" s="154" t="s">
        <v>174</v>
      </c>
      <c r="E851" s="155" t="s">
        <v>1120</v>
      </c>
      <c r="F851" s="255" t="s">
        <v>1121</v>
      </c>
      <c r="G851" s="256"/>
      <c r="H851" s="256"/>
      <c r="I851" s="256"/>
      <c r="J851" s="156" t="s">
        <v>578</v>
      </c>
      <c r="K851" s="157">
        <v>2</v>
      </c>
      <c r="L851" s="257">
        <v>0</v>
      </c>
      <c r="M851" s="256"/>
      <c r="N851" s="258">
        <f t="shared" si="35"/>
        <v>0</v>
      </c>
      <c r="O851" s="256"/>
      <c r="P851" s="256"/>
      <c r="Q851" s="256"/>
      <c r="R851" s="127"/>
      <c r="T851" s="158" t="s">
        <v>3</v>
      </c>
      <c r="U851" s="42" t="s">
        <v>39</v>
      </c>
      <c r="V851" s="34"/>
      <c r="W851" s="159">
        <f t="shared" si="36"/>
        <v>0</v>
      </c>
      <c r="X851" s="159">
        <v>0</v>
      </c>
      <c r="Y851" s="159">
        <f t="shared" si="37"/>
        <v>0</v>
      </c>
      <c r="Z851" s="159">
        <v>0</v>
      </c>
      <c r="AA851" s="160">
        <f t="shared" si="38"/>
        <v>0</v>
      </c>
      <c r="AR851" s="16" t="s">
        <v>279</v>
      </c>
      <c r="AT851" s="16" t="s">
        <v>174</v>
      </c>
      <c r="AU851" s="16" t="s">
        <v>93</v>
      </c>
      <c r="AY851" s="16" t="s">
        <v>173</v>
      </c>
      <c r="BE851" s="100">
        <f t="shared" si="39"/>
        <v>0</v>
      </c>
      <c r="BF851" s="100">
        <f t="shared" si="40"/>
        <v>0</v>
      </c>
      <c r="BG851" s="100">
        <f t="shared" si="41"/>
        <v>0</v>
      </c>
      <c r="BH851" s="100">
        <f t="shared" si="42"/>
        <v>0</v>
      </c>
      <c r="BI851" s="100">
        <f t="shared" si="43"/>
        <v>0</v>
      </c>
      <c r="BJ851" s="16" t="s">
        <v>81</v>
      </c>
      <c r="BK851" s="100">
        <f t="shared" si="44"/>
        <v>0</v>
      </c>
      <c r="BL851" s="16" t="s">
        <v>279</v>
      </c>
      <c r="BM851" s="16" t="s">
        <v>1122</v>
      </c>
    </row>
    <row r="852" spans="2:65" s="1" customFormat="1" ht="22.5" customHeight="1">
      <c r="B852" s="125"/>
      <c r="C852" s="154" t="s">
        <v>1123</v>
      </c>
      <c r="D852" s="154" t="s">
        <v>174</v>
      </c>
      <c r="E852" s="155" t="s">
        <v>1124</v>
      </c>
      <c r="F852" s="255" t="s">
        <v>1125</v>
      </c>
      <c r="G852" s="256"/>
      <c r="H852" s="256"/>
      <c r="I852" s="256"/>
      <c r="J852" s="156" t="s">
        <v>578</v>
      </c>
      <c r="K852" s="157">
        <v>1</v>
      </c>
      <c r="L852" s="257">
        <v>0</v>
      </c>
      <c r="M852" s="256"/>
      <c r="N852" s="258">
        <f t="shared" si="35"/>
        <v>0</v>
      </c>
      <c r="O852" s="256"/>
      <c r="P852" s="256"/>
      <c r="Q852" s="256"/>
      <c r="R852" s="127"/>
      <c r="T852" s="158" t="s">
        <v>3</v>
      </c>
      <c r="U852" s="42" t="s">
        <v>39</v>
      </c>
      <c r="V852" s="34"/>
      <c r="W852" s="159">
        <f t="shared" si="36"/>
        <v>0</v>
      </c>
      <c r="X852" s="159">
        <v>0</v>
      </c>
      <c r="Y852" s="159">
        <f t="shared" si="37"/>
        <v>0</v>
      </c>
      <c r="Z852" s="159">
        <v>0</v>
      </c>
      <c r="AA852" s="160">
        <f t="shared" si="38"/>
        <v>0</v>
      </c>
      <c r="AR852" s="16" t="s">
        <v>279</v>
      </c>
      <c r="AT852" s="16" t="s">
        <v>174</v>
      </c>
      <c r="AU852" s="16" t="s">
        <v>93</v>
      </c>
      <c r="AY852" s="16" t="s">
        <v>173</v>
      </c>
      <c r="BE852" s="100">
        <f t="shared" si="39"/>
        <v>0</v>
      </c>
      <c r="BF852" s="100">
        <f t="shared" si="40"/>
        <v>0</v>
      </c>
      <c r="BG852" s="100">
        <f t="shared" si="41"/>
        <v>0</v>
      </c>
      <c r="BH852" s="100">
        <f t="shared" si="42"/>
        <v>0</v>
      </c>
      <c r="BI852" s="100">
        <f t="shared" si="43"/>
        <v>0</v>
      </c>
      <c r="BJ852" s="16" t="s">
        <v>81</v>
      </c>
      <c r="BK852" s="100">
        <f t="shared" si="44"/>
        <v>0</v>
      </c>
      <c r="BL852" s="16" t="s">
        <v>279</v>
      </c>
      <c r="BM852" s="16" t="s">
        <v>1126</v>
      </c>
    </row>
    <row r="853" spans="2:65" s="1" customFormat="1" ht="22.5" customHeight="1">
      <c r="B853" s="125"/>
      <c r="C853" s="154" t="s">
        <v>1127</v>
      </c>
      <c r="D853" s="154" t="s">
        <v>174</v>
      </c>
      <c r="E853" s="155" t="s">
        <v>1128</v>
      </c>
      <c r="F853" s="255" t="s">
        <v>1129</v>
      </c>
      <c r="G853" s="256"/>
      <c r="H853" s="256"/>
      <c r="I853" s="256"/>
      <c r="J853" s="156" t="s">
        <v>578</v>
      </c>
      <c r="K853" s="157">
        <v>1</v>
      </c>
      <c r="L853" s="257">
        <v>0</v>
      </c>
      <c r="M853" s="256"/>
      <c r="N853" s="258">
        <f t="shared" si="35"/>
        <v>0</v>
      </c>
      <c r="O853" s="256"/>
      <c r="P853" s="256"/>
      <c r="Q853" s="256"/>
      <c r="R853" s="127"/>
      <c r="T853" s="158" t="s">
        <v>3</v>
      </c>
      <c r="U853" s="42" t="s">
        <v>39</v>
      </c>
      <c r="V853" s="34"/>
      <c r="W853" s="159">
        <f t="shared" si="36"/>
        <v>0</v>
      </c>
      <c r="X853" s="159">
        <v>0</v>
      </c>
      <c r="Y853" s="159">
        <f t="shared" si="37"/>
        <v>0</v>
      </c>
      <c r="Z853" s="159">
        <v>0</v>
      </c>
      <c r="AA853" s="160">
        <f t="shared" si="38"/>
        <v>0</v>
      </c>
      <c r="AR853" s="16" t="s">
        <v>279</v>
      </c>
      <c r="AT853" s="16" t="s">
        <v>174</v>
      </c>
      <c r="AU853" s="16" t="s">
        <v>93</v>
      </c>
      <c r="AY853" s="16" t="s">
        <v>173</v>
      </c>
      <c r="BE853" s="100">
        <f t="shared" si="39"/>
        <v>0</v>
      </c>
      <c r="BF853" s="100">
        <f t="shared" si="40"/>
        <v>0</v>
      </c>
      <c r="BG853" s="100">
        <f t="shared" si="41"/>
        <v>0</v>
      </c>
      <c r="BH853" s="100">
        <f t="shared" si="42"/>
        <v>0</v>
      </c>
      <c r="BI853" s="100">
        <f t="shared" si="43"/>
        <v>0</v>
      </c>
      <c r="BJ853" s="16" t="s">
        <v>81</v>
      </c>
      <c r="BK853" s="100">
        <f t="shared" si="44"/>
        <v>0</v>
      </c>
      <c r="BL853" s="16" t="s">
        <v>279</v>
      </c>
      <c r="BM853" s="16" t="s">
        <v>1130</v>
      </c>
    </row>
    <row r="854" spans="2:65" s="1" customFormat="1" ht="31.5" customHeight="1">
      <c r="B854" s="125"/>
      <c r="C854" s="154" t="s">
        <v>1131</v>
      </c>
      <c r="D854" s="154" t="s">
        <v>174</v>
      </c>
      <c r="E854" s="155" t="s">
        <v>1132</v>
      </c>
      <c r="F854" s="255" t="s">
        <v>1133</v>
      </c>
      <c r="G854" s="256"/>
      <c r="H854" s="256"/>
      <c r="I854" s="256"/>
      <c r="J854" s="156" t="s">
        <v>182</v>
      </c>
      <c r="K854" s="157">
        <v>30</v>
      </c>
      <c r="L854" s="257">
        <v>0</v>
      </c>
      <c r="M854" s="256"/>
      <c r="N854" s="258">
        <f t="shared" si="35"/>
        <v>0</v>
      </c>
      <c r="O854" s="256"/>
      <c r="P854" s="256"/>
      <c r="Q854" s="256"/>
      <c r="R854" s="127"/>
      <c r="T854" s="158" t="s">
        <v>3</v>
      </c>
      <c r="U854" s="42" t="s">
        <v>39</v>
      </c>
      <c r="V854" s="34"/>
      <c r="W854" s="159">
        <f t="shared" si="36"/>
        <v>0</v>
      </c>
      <c r="X854" s="159">
        <v>0</v>
      </c>
      <c r="Y854" s="159">
        <f t="shared" si="37"/>
        <v>0</v>
      </c>
      <c r="Z854" s="159">
        <v>0</v>
      </c>
      <c r="AA854" s="160">
        <f t="shared" si="38"/>
        <v>0</v>
      </c>
      <c r="AR854" s="16" t="s">
        <v>279</v>
      </c>
      <c r="AT854" s="16" t="s">
        <v>174</v>
      </c>
      <c r="AU854" s="16" t="s">
        <v>93</v>
      </c>
      <c r="AY854" s="16" t="s">
        <v>173</v>
      </c>
      <c r="BE854" s="100">
        <f t="shared" si="39"/>
        <v>0</v>
      </c>
      <c r="BF854" s="100">
        <f t="shared" si="40"/>
        <v>0</v>
      </c>
      <c r="BG854" s="100">
        <f t="shared" si="41"/>
        <v>0</v>
      </c>
      <c r="BH854" s="100">
        <f t="shared" si="42"/>
        <v>0</v>
      </c>
      <c r="BI854" s="100">
        <f t="shared" si="43"/>
        <v>0</v>
      </c>
      <c r="BJ854" s="16" t="s">
        <v>81</v>
      </c>
      <c r="BK854" s="100">
        <f t="shared" si="44"/>
        <v>0</v>
      </c>
      <c r="BL854" s="16" t="s">
        <v>279</v>
      </c>
      <c r="BM854" s="16" t="s">
        <v>1134</v>
      </c>
    </row>
    <row r="855" spans="2:65" s="1" customFormat="1" ht="22.5" customHeight="1">
      <c r="B855" s="125"/>
      <c r="C855" s="154" t="s">
        <v>1135</v>
      </c>
      <c r="D855" s="154" t="s">
        <v>174</v>
      </c>
      <c r="E855" s="155" t="s">
        <v>1136</v>
      </c>
      <c r="F855" s="255" t="s">
        <v>1137</v>
      </c>
      <c r="G855" s="256"/>
      <c r="H855" s="256"/>
      <c r="I855" s="256"/>
      <c r="J855" s="156" t="s">
        <v>182</v>
      </c>
      <c r="K855" s="157">
        <v>5</v>
      </c>
      <c r="L855" s="257">
        <v>0</v>
      </c>
      <c r="M855" s="256"/>
      <c r="N855" s="258">
        <f t="shared" si="35"/>
        <v>0</v>
      </c>
      <c r="O855" s="256"/>
      <c r="P855" s="256"/>
      <c r="Q855" s="256"/>
      <c r="R855" s="127"/>
      <c r="T855" s="158" t="s">
        <v>3</v>
      </c>
      <c r="U855" s="42" t="s">
        <v>39</v>
      </c>
      <c r="V855" s="34"/>
      <c r="W855" s="159">
        <f t="shared" si="36"/>
        <v>0</v>
      </c>
      <c r="X855" s="159">
        <v>0</v>
      </c>
      <c r="Y855" s="159">
        <f t="shared" si="37"/>
        <v>0</v>
      </c>
      <c r="Z855" s="159">
        <v>0</v>
      </c>
      <c r="AA855" s="160">
        <f t="shared" si="38"/>
        <v>0</v>
      </c>
      <c r="AR855" s="16" t="s">
        <v>279</v>
      </c>
      <c r="AT855" s="16" t="s">
        <v>174</v>
      </c>
      <c r="AU855" s="16" t="s">
        <v>93</v>
      </c>
      <c r="AY855" s="16" t="s">
        <v>173</v>
      </c>
      <c r="BE855" s="100">
        <f t="shared" si="39"/>
        <v>0</v>
      </c>
      <c r="BF855" s="100">
        <f t="shared" si="40"/>
        <v>0</v>
      </c>
      <c r="BG855" s="100">
        <f t="shared" si="41"/>
        <v>0</v>
      </c>
      <c r="BH855" s="100">
        <f t="shared" si="42"/>
        <v>0</v>
      </c>
      <c r="BI855" s="100">
        <f t="shared" si="43"/>
        <v>0</v>
      </c>
      <c r="BJ855" s="16" t="s">
        <v>81</v>
      </c>
      <c r="BK855" s="100">
        <f t="shared" si="44"/>
        <v>0</v>
      </c>
      <c r="BL855" s="16" t="s">
        <v>279</v>
      </c>
      <c r="BM855" s="16" t="s">
        <v>1138</v>
      </c>
    </row>
    <row r="856" spans="2:65" s="1" customFormat="1" ht="22.5" customHeight="1">
      <c r="B856" s="125"/>
      <c r="C856" s="154" t="s">
        <v>1139</v>
      </c>
      <c r="D856" s="154" t="s">
        <v>174</v>
      </c>
      <c r="E856" s="155" t="s">
        <v>1140</v>
      </c>
      <c r="F856" s="255" t="s">
        <v>1141</v>
      </c>
      <c r="G856" s="256"/>
      <c r="H856" s="256"/>
      <c r="I856" s="256"/>
      <c r="J856" s="156" t="s">
        <v>182</v>
      </c>
      <c r="K856" s="157">
        <v>1</v>
      </c>
      <c r="L856" s="257">
        <v>0</v>
      </c>
      <c r="M856" s="256"/>
      <c r="N856" s="258">
        <f t="shared" si="35"/>
        <v>0</v>
      </c>
      <c r="O856" s="256"/>
      <c r="P856" s="256"/>
      <c r="Q856" s="256"/>
      <c r="R856" s="127"/>
      <c r="T856" s="158" t="s">
        <v>3</v>
      </c>
      <c r="U856" s="42" t="s">
        <v>39</v>
      </c>
      <c r="V856" s="34"/>
      <c r="W856" s="159">
        <f t="shared" si="36"/>
        <v>0</v>
      </c>
      <c r="X856" s="159">
        <v>0</v>
      </c>
      <c r="Y856" s="159">
        <f t="shared" si="37"/>
        <v>0</v>
      </c>
      <c r="Z856" s="159">
        <v>0</v>
      </c>
      <c r="AA856" s="160">
        <f t="shared" si="38"/>
        <v>0</v>
      </c>
      <c r="AR856" s="16" t="s">
        <v>279</v>
      </c>
      <c r="AT856" s="16" t="s">
        <v>174</v>
      </c>
      <c r="AU856" s="16" t="s">
        <v>93</v>
      </c>
      <c r="AY856" s="16" t="s">
        <v>173</v>
      </c>
      <c r="BE856" s="100">
        <f t="shared" si="39"/>
        <v>0</v>
      </c>
      <c r="BF856" s="100">
        <f t="shared" si="40"/>
        <v>0</v>
      </c>
      <c r="BG856" s="100">
        <f t="shared" si="41"/>
        <v>0</v>
      </c>
      <c r="BH856" s="100">
        <f t="shared" si="42"/>
        <v>0</v>
      </c>
      <c r="BI856" s="100">
        <f t="shared" si="43"/>
        <v>0</v>
      </c>
      <c r="BJ856" s="16" t="s">
        <v>81</v>
      </c>
      <c r="BK856" s="100">
        <f t="shared" si="44"/>
        <v>0</v>
      </c>
      <c r="BL856" s="16" t="s">
        <v>279</v>
      </c>
      <c r="BM856" s="16" t="s">
        <v>1142</v>
      </c>
    </row>
    <row r="857" spans="2:65" s="1" customFormat="1" ht="31.5" customHeight="1">
      <c r="B857" s="125"/>
      <c r="C857" s="154" t="s">
        <v>1143</v>
      </c>
      <c r="D857" s="154" t="s">
        <v>174</v>
      </c>
      <c r="E857" s="155" t="s">
        <v>1144</v>
      </c>
      <c r="F857" s="255" t="s">
        <v>1145</v>
      </c>
      <c r="G857" s="256"/>
      <c r="H857" s="256"/>
      <c r="I857" s="256"/>
      <c r="J857" s="156" t="s">
        <v>182</v>
      </c>
      <c r="K857" s="157">
        <v>103</v>
      </c>
      <c r="L857" s="257">
        <v>0</v>
      </c>
      <c r="M857" s="256"/>
      <c r="N857" s="258">
        <f t="shared" si="35"/>
        <v>0</v>
      </c>
      <c r="O857" s="256"/>
      <c r="P857" s="256"/>
      <c r="Q857" s="256"/>
      <c r="R857" s="127"/>
      <c r="T857" s="158" t="s">
        <v>3</v>
      </c>
      <c r="U857" s="42" t="s">
        <v>39</v>
      </c>
      <c r="V857" s="34"/>
      <c r="W857" s="159">
        <f t="shared" si="36"/>
        <v>0</v>
      </c>
      <c r="X857" s="159">
        <v>0</v>
      </c>
      <c r="Y857" s="159">
        <f t="shared" si="37"/>
        <v>0</v>
      </c>
      <c r="Z857" s="159">
        <v>0</v>
      </c>
      <c r="AA857" s="160">
        <f t="shared" si="38"/>
        <v>0</v>
      </c>
      <c r="AR857" s="16" t="s">
        <v>279</v>
      </c>
      <c r="AT857" s="16" t="s">
        <v>174</v>
      </c>
      <c r="AU857" s="16" t="s">
        <v>93</v>
      </c>
      <c r="AY857" s="16" t="s">
        <v>173</v>
      </c>
      <c r="BE857" s="100">
        <f t="shared" si="39"/>
        <v>0</v>
      </c>
      <c r="BF857" s="100">
        <f t="shared" si="40"/>
        <v>0</v>
      </c>
      <c r="BG857" s="100">
        <f t="shared" si="41"/>
        <v>0</v>
      </c>
      <c r="BH857" s="100">
        <f t="shared" si="42"/>
        <v>0</v>
      </c>
      <c r="BI857" s="100">
        <f t="shared" si="43"/>
        <v>0</v>
      </c>
      <c r="BJ857" s="16" t="s">
        <v>81</v>
      </c>
      <c r="BK857" s="100">
        <f t="shared" si="44"/>
        <v>0</v>
      </c>
      <c r="BL857" s="16" t="s">
        <v>279</v>
      </c>
      <c r="BM857" s="16" t="s">
        <v>1146</v>
      </c>
    </row>
    <row r="858" spans="2:65" s="1" customFormat="1" ht="31.5" customHeight="1">
      <c r="B858" s="125"/>
      <c r="C858" s="154" t="s">
        <v>1147</v>
      </c>
      <c r="D858" s="154" t="s">
        <v>174</v>
      </c>
      <c r="E858" s="155" t="s">
        <v>1148</v>
      </c>
      <c r="F858" s="255" t="s">
        <v>1149</v>
      </c>
      <c r="G858" s="256"/>
      <c r="H858" s="256"/>
      <c r="I858" s="256"/>
      <c r="J858" s="156" t="s">
        <v>182</v>
      </c>
      <c r="K858" s="157">
        <v>10</v>
      </c>
      <c r="L858" s="257">
        <v>0</v>
      </c>
      <c r="M858" s="256"/>
      <c r="N858" s="258">
        <f t="shared" si="35"/>
        <v>0</v>
      </c>
      <c r="O858" s="256"/>
      <c r="P858" s="256"/>
      <c r="Q858" s="256"/>
      <c r="R858" s="127"/>
      <c r="T858" s="158" t="s">
        <v>3</v>
      </c>
      <c r="U858" s="42" t="s">
        <v>39</v>
      </c>
      <c r="V858" s="34"/>
      <c r="W858" s="159">
        <f t="shared" si="36"/>
        <v>0</v>
      </c>
      <c r="X858" s="159">
        <v>0.00147</v>
      </c>
      <c r="Y858" s="159">
        <f t="shared" si="37"/>
        <v>0.0147</v>
      </c>
      <c r="Z858" s="159">
        <v>0</v>
      </c>
      <c r="AA858" s="160">
        <f t="shared" si="38"/>
        <v>0</v>
      </c>
      <c r="AR858" s="16" t="s">
        <v>279</v>
      </c>
      <c r="AT858" s="16" t="s">
        <v>174</v>
      </c>
      <c r="AU858" s="16" t="s">
        <v>93</v>
      </c>
      <c r="AY858" s="16" t="s">
        <v>173</v>
      </c>
      <c r="BE858" s="100">
        <f t="shared" si="39"/>
        <v>0</v>
      </c>
      <c r="BF858" s="100">
        <f t="shared" si="40"/>
        <v>0</v>
      </c>
      <c r="BG858" s="100">
        <f t="shared" si="41"/>
        <v>0</v>
      </c>
      <c r="BH858" s="100">
        <f t="shared" si="42"/>
        <v>0</v>
      </c>
      <c r="BI858" s="100">
        <f t="shared" si="43"/>
        <v>0</v>
      </c>
      <c r="BJ858" s="16" t="s">
        <v>81</v>
      </c>
      <c r="BK858" s="100">
        <f t="shared" si="44"/>
        <v>0</v>
      </c>
      <c r="BL858" s="16" t="s">
        <v>279</v>
      </c>
      <c r="BM858" s="16" t="s">
        <v>1150</v>
      </c>
    </row>
    <row r="859" spans="2:65" s="1" customFormat="1" ht="31.5" customHeight="1">
      <c r="B859" s="125"/>
      <c r="C859" s="154" t="s">
        <v>1151</v>
      </c>
      <c r="D859" s="154" t="s">
        <v>174</v>
      </c>
      <c r="E859" s="155" t="s">
        <v>1152</v>
      </c>
      <c r="F859" s="255" t="s">
        <v>1153</v>
      </c>
      <c r="G859" s="256"/>
      <c r="H859" s="256"/>
      <c r="I859" s="256"/>
      <c r="J859" s="156" t="s">
        <v>182</v>
      </c>
      <c r="K859" s="157">
        <v>8</v>
      </c>
      <c r="L859" s="257">
        <v>0</v>
      </c>
      <c r="M859" s="256"/>
      <c r="N859" s="258">
        <f t="shared" si="35"/>
        <v>0</v>
      </c>
      <c r="O859" s="256"/>
      <c r="P859" s="256"/>
      <c r="Q859" s="256"/>
      <c r="R859" s="127"/>
      <c r="T859" s="158" t="s">
        <v>3</v>
      </c>
      <c r="U859" s="42" t="s">
        <v>39</v>
      </c>
      <c r="V859" s="34"/>
      <c r="W859" s="159">
        <f t="shared" si="36"/>
        <v>0</v>
      </c>
      <c r="X859" s="159">
        <v>0.00147</v>
      </c>
      <c r="Y859" s="159">
        <f t="shared" si="37"/>
        <v>0.01176</v>
      </c>
      <c r="Z859" s="159">
        <v>0</v>
      </c>
      <c r="AA859" s="160">
        <f t="shared" si="38"/>
        <v>0</v>
      </c>
      <c r="AR859" s="16" t="s">
        <v>279</v>
      </c>
      <c r="AT859" s="16" t="s">
        <v>174</v>
      </c>
      <c r="AU859" s="16" t="s">
        <v>93</v>
      </c>
      <c r="AY859" s="16" t="s">
        <v>173</v>
      </c>
      <c r="BE859" s="100">
        <f t="shared" si="39"/>
        <v>0</v>
      </c>
      <c r="BF859" s="100">
        <f t="shared" si="40"/>
        <v>0</v>
      </c>
      <c r="BG859" s="100">
        <f t="shared" si="41"/>
        <v>0</v>
      </c>
      <c r="BH859" s="100">
        <f t="shared" si="42"/>
        <v>0</v>
      </c>
      <c r="BI859" s="100">
        <f t="shared" si="43"/>
        <v>0</v>
      </c>
      <c r="BJ859" s="16" t="s">
        <v>81</v>
      </c>
      <c r="BK859" s="100">
        <f t="shared" si="44"/>
        <v>0</v>
      </c>
      <c r="BL859" s="16" t="s">
        <v>279</v>
      </c>
      <c r="BM859" s="16" t="s">
        <v>1154</v>
      </c>
    </row>
    <row r="860" spans="2:65" s="1" customFormat="1" ht="31.5" customHeight="1">
      <c r="B860" s="125"/>
      <c r="C860" s="154" t="s">
        <v>1155</v>
      </c>
      <c r="D860" s="154" t="s">
        <v>174</v>
      </c>
      <c r="E860" s="155" t="s">
        <v>1156</v>
      </c>
      <c r="F860" s="255" t="s">
        <v>1157</v>
      </c>
      <c r="G860" s="256"/>
      <c r="H860" s="256"/>
      <c r="I860" s="256"/>
      <c r="J860" s="156" t="s">
        <v>182</v>
      </c>
      <c r="K860" s="157">
        <v>14</v>
      </c>
      <c r="L860" s="257">
        <v>0</v>
      </c>
      <c r="M860" s="256"/>
      <c r="N860" s="258">
        <f t="shared" si="35"/>
        <v>0</v>
      </c>
      <c r="O860" s="256"/>
      <c r="P860" s="256"/>
      <c r="Q860" s="256"/>
      <c r="R860" s="127"/>
      <c r="T860" s="158" t="s">
        <v>3</v>
      </c>
      <c r="U860" s="42" t="s">
        <v>39</v>
      </c>
      <c r="V860" s="34"/>
      <c r="W860" s="159">
        <f t="shared" si="36"/>
        <v>0</v>
      </c>
      <c r="X860" s="159">
        <v>0.00185</v>
      </c>
      <c r="Y860" s="159">
        <f t="shared" si="37"/>
        <v>0.0259</v>
      </c>
      <c r="Z860" s="159">
        <v>0</v>
      </c>
      <c r="AA860" s="160">
        <f t="shared" si="38"/>
        <v>0</v>
      </c>
      <c r="AR860" s="16" t="s">
        <v>279</v>
      </c>
      <c r="AT860" s="16" t="s">
        <v>174</v>
      </c>
      <c r="AU860" s="16" t="s">
        <v>93</v>
      </c>
      <c r="AY860" s="16" t="s">
        <v>173</v>
      </c>
      <c r="BE860" s="100">
        <f t="shared" si="39"/>
        <v>0</v>
      </c>
      <c r="BF860" s="100">
        <f t="shared" si="40"/>
        <v>0</v>
      </c>
      <c r="BG860" s="100">
        <f t="shared" si="41"/>
        <v>0</v>
      </c>
      <c r="BH860" s="100">
        <f t="shared" si="42"/>
        <v>0</v>
      </c>
      <c r="BI860" s="100">
        <f t="shared" si="43"/>
        <v>0</v>
      </c>
      <c r="BJ860" s="16" t="s">
        <v>81</v>
      </c>
      <c r="BK860" s="100">
        <f t="shared" si="44"/>
        <v>0</v>
      </c>
      <c r="BL860" s="16" t="s">
        <v>279</v>
      </c>
      <c r="BM860" s="16" t="s">
        <v>1158</v>
      </c>
    </row>
    <row r="861" spans="2:65" s="1" customFormat="1" ht="31.5" customHeight="1">
      <c r="B861" s="125"/>
      <c r="C861" s="154" t="s">
        <v>1159</v>
      </c>
      <c r="D861" s="154" t="s">
        <v>174</v>
      </c>
      <c r="E861" s="155" t="s">
        <v>1160</v>
      </c>
      <c r="F861" s="255" t="s">
        <v>1161</v>
      </c>
      <c r="G861" s="256"/>
      <c r="H861" s="256"/>
      <c r="I861" s="256"/>
      <c r="J861" s="156" t="s">
        <v>182</v>
      </c>
      <c r="K861" s="157">
        <v>18</v>
      </c>
      <c r="L861" s="257">
        <v>0</v>
      </c>
      <c r="M861" s="256"/>
      <c r="N861" s="258">
        <f t="shared" si="35"/>
        <v>0</v>
      </c>
      <c r="O861" s="256"/>
      <c r="P861" s="256"/>
      <c r="Q861" s="256"/>
      <c r="R861" s="127"/>
      <c r="T861" s="158" t="s">
        <v>3</v>
      </c>
      <c r="U861" s="42" t="s">
        <v>39</v>
      </c>
      <c r="V861" s="34"/>
      <c r="W861" s="159">
        <f t="shared" si="36"/>
        <v>0</v>
      </c>
      <c r="X861" s="159">
        <v>0.0027</v>
      </c>
      <c r="Y861" s="159">
        <f t="shared" si="37"/>
        <v>0.048600000000000004</v>
      </c>
      <c r="Z861" s="159">
        <v>0</v>
      </c>
      <c r="AA861" s="160">
        <f t="shared" si="38"/>
        <v>0</v>
      </c>
      <c r="AR861" s="16" t="s">
        <v>279</v>
      </c>
      <c r="AT861" s="16" t="s">
        <v>174</v>
      </c>
      <c r="AU861" s="16" t="s">
        <v>93</v>
      </c>
      <c r="AY861" s="16" t="s">
        <v>173</v>
      </c>
      <c r="BE861" s="100">
        <f t="shared" si="39"/>
        <v>0</v>
      </c>
      <c r="BF861" s="100">
        <f t="shared" si="40"/>
        <v>0</v>
      </c>
      <c r="BG861" s="100">
        <f t="shared" si="41"/>
        <v>0</v>
      </c>
      <c r="BH861" s="100">
        <f t="shared" si="42"/>
        <v>0</v>
      </c>
      <c r="BI861" s="100">
        <f t="shared" si="43"/>
        <v>0</v>
      </c>
      <c r="BJ861" s="16" t="s">
        <v>81</v>
      </c>
      <c r="BK861" s="100">
        <f t="shared" si="44"/>
        <v>0</v>
      </c>
      <c r="BL861" s="16" t="s">
        <v>279</v>
      </c>
      <c r="BM861" s="16" t="s">
        <v>1162</v>
      </c>
    </row>
    <row r="862" spans="2:65" s="1" customFormat="1" ht="31.5" customHeight="1">
      <c r="B862" s="125"/>
      <c r="C862" s="154" t="s">
        <v>1163</v>
      </c>
      <c r="D862" s="154" t="s">
        <v>174</v>
      </c>
      <c r="E862" s="155" t="s">
        <v>1164</v>
      </c>
      <c r="F862" s="255" t="s">
        <v>1165</v>
      </c>
      <c r="G862" s="256"/>
      <c r="H862" s="256"/>
      <c r="I862" s="256"/>
      <c r="J862" s="156" t="s">
        <v>182</v>
      </c>
      <c r="K862" s="157">
        <v>13</v>
      </c>
      <c r="L862" s="257">
        <v>0</v>
      </c>
      <c r="M862" s="256"/>
      <c r="N862" s="258">
        <f t="shared" si="35"/>
        <v>0</v>
      </c>
      <c r="O862" s="256"/>
      <c r="P862" s="256"/>
      <c r="Q862" s="256"/>
      <c r="R862" s="127"/>
      <c r="T862" s="158" t="s">
        <v>3</v>
      </c>
      <c r="U862" s="42" t="s">
        <v>39</v>
      </c>
      <c r="V862" s="34"/>
      <c r="W862" s="159">
        <f t="shared" si="36"/>
        <v>0</v>
      </c>
      <c r="X862" s="159">
        <v>0.00348</v>
      </c>
      <c r="Y862" s="159">
        <f t="shared" si="37"/>
        <v>0.04524</v>
      </c>
      <c r="Z862" s="159">
        <v>0</v>
      </c>
      <c r="AA862" s="160">
        <f t="shared" si="38"/>
        <v>0</v>
      </c>
      <c r="AR862" s="16" t="s">
        <v>279</v>
      </c>
      <c r="AT862" s="16" t="s">
        <v>174</v>
      </c>
      <c r="AU862" s="16" t="s">
        <v>93</v>
      </c>
      <c r="AY862" s="16" t="s">
        <v>173</v>
      </c>
      <c r="BE862" s="100">
        <f t="shared" si="39"/>
        <v>0</v>
      </c>
      <c r="BF862" s="100">
        <f t="shared" si="40"/>
        <v>0</v>
      </c>
      <c r="BG862" s="100">
        <f t="shared" si="41"/>
        <v>0</v>
      </c>
      <c r="BH862" s="100">
        <f t="shared" si="42"/>
        <v>0</v>
      </c>
      <c r="BI862" s="100">
        <f t="shared" si="43"/>
        <v>0</v>
      </c>
      <c r="BJ862" s="16" t="s">
        <v>81</v>
      </c>
      <c r="BK862" s="100">
        <f t="shared" si="44"/>
        <v>0</v>
      </c>
      <c r="BL862" s="16" t="s">
        <v>279</v>
      </c>
      <c r="BM862" s="16" t="s">
        <v>1166</v>
      </c>
    </row>
    <row r="863" spans="2:65" s="1" customFormat="1" ht="31.5" customHeight="1">
      <c r="B863" s="125"/>
      <c r="C863" s="154" t="s">
        <v>1167</v>
      </c>
      <c r="D863" s="154" t="s">
        <v>174</v>
      </c>
      <c r="E863" s="155" t="s">
        <v>1168</v>
      </c>
      <c r="F863" s="255" t="s">
        <v>1169</v>
      </c>
      <c r="G863" s="256"/>
      <c r="H863" s="256"/>
      <c r="I863" s="256"/>
      <c r="J863" s="156" t="s">
        <v>182</v>
      </c>
      <c r="K863" s="157">
        <v>40</v>
      </c>
      <c r="L863" s="257">
        <v>0</v>
      </c>
      <c r="M863" s="256"/>
      <c r="N863" s="258">
        <f t="shared" si="35"/>
        <v>0</v>
      </c>
      <c r="O863" s="256"/>
      <c r="P863" s="256"/>
      <c r="Q863" s="256"/>
      <c r="R863" s="127"/>
      <c r="T863" s="158" t="s">
        <v>3</v>
      </c>
      <c r="U863" s="42" t="s">
        <v>39</v>
      </c>
      <c r="V863" s="34"/>
      <c r="W863" s="159">
        <f t="shared" si="36"/>
        <v>0</v>
      </c>
      <c r="X863" s="159">
        <v>0.00396</v>
      </c>
      <c r="Y863" s="159">
        <f t="shared" si="37"/>
        <v>0.15839999999999999</v>
      </c>
      <c r="Z863" s="159">
        <v>0</v>
      </c>
      <c r="AA863" s="160">
        <f t="shared" si="38"/>
        <v>0</v>
      </c>
      <c r="AR863" s="16" t="s">
        <v>279</v>
      </c>
      <c r="AT863" s="16" t="s">
        <v>174</v>
      </c>
      <c r="AU863" s="16" t="s">
        <v>93</v>
      </c>
      <c r="AY863" s="16" t="s">
        <v>173</v>
      </c>
      <c r="BE863" s="100">
        <f t="shared" si="39"/>
        <v>0</v>
      </c>
      <c r="BF863" s="100">
        <f t="shared" si="40"/>
        <v>0</v>
      </c>
      <c r="BG863" s="100">
        <f t="shared" si="41"/>
        <v>0</v>
      </c>
      <c r="BH863" s="100">
        <f t="shared" si="42"/>
        <v>0</v>
      </c>
      <c r="BI863" s="100">
        <f t="shared" si="43"/>
        <v>0</v>
      </c>
      <c r="BJ863" s="16" t="s">
        <v>81</v>
      </c>
      <c r="BK863" s="100">
        <f t="shared" si="44"/>
        <v>0</v>
      </c>
      <c r="BL863" s="16" t="s">
        <v>279</v>
      </c>
      <c r="BM863" s="16" t="s">
        <v>1170</v>
      </c>
    </row>
    <row r="864" spans="2:65" s="1" customFormat="1" ht="31.5" customHeight="1">
      <c r="B864" s="125"/>
      <c r="C864" s="154" t="s">
        <v>1171</v>
      </c>
      <c r="D864" s="154" t="s">
        <v>174</v>
      </c>
      <c r="E864" s="155" t="s">
        <v>1172</v>
      </c>
      <c r="F864" s="255" t="s">
        <v>1173</v>
      </c>
      <c r="G864" s="256"/>
      <c r="H864" s="256"/>
      <c r="I864" s="256"/>
      <c r="J864" s="156" t="s">
        <v>578</v>
      </c>
      <c r="K864" s="157">
        <v>2</v>
      </c>
      <c r="L864" s="257">
        <v>0</v>
      </c>
      <c r="M864" s="256"/>
      <c r="N864" s="258">
        <f t="shared" si="35"/>
        <v>0</v>
      </c>
      <c r="O864" s="256"/>
      <c r="P864" s="256"/>
      <c r="Q864" s="256"/>
      <c r="R864" s="127"/>
      <c r="T864" s="158" t="s">
        <v>3</v>
      </c>
      <c r="U864" s="42" t="s">
        <v>39</v>
      </c>
      <c r="V864" s="34"/>
      <c r="W864" s="159">
        <f t="shared" si="36"/>
        <v>0</v>
      </c>
      <c r="X864" s="159">
        <v>0.00024</v>
      </c>
      <c r="Y864" s="159">
        <f t="shared" si="37"/>
        <v>0.00048</v>
      </c>
      <c r="Z864" s="159">
        <v>0</v>
      </c>
      <c r="AA864" s="160">
        <f t="shared" si="38"/>
        <v>0</v>
      </c>
      <c r="AR864" s="16" t="s">
        <v>279</v>
      </c>
      <c r="AT864" s="16" t="s">
        <v>174</v>
      </c>
      <c r="AU864" s="16" t="s">
        <v>93</v>
      </c>
      <c r="AY864" s="16" t="s">
        <v>173</v>
      </c>
      <c r="BE864" s="100">
        <f t="shared" si="39"/>
        <v>0</v>
      </c>
      <c r="BF864" s="100">
        <f t="shared" si="40"/>
        <v>0</v>
      </c>
      <c r="BG864" s="100">
        <f t="shared" si="41"/>
        <v>0</v>
      </c>
      <c r="BH864" s="100">
        <f t="shared" si="42"/>
        <v>0</v>
      </c>
      <c r="BI864" s="100">
        <f t="shared" si="43"/>
        <v>0</v>
      </c>
      <c r="BJ864" s="16" t="s">
        <v>81</v>
      </c>
      <c r="BK864" s="100">
        <f t="shared" si="44"/>
        <v>0</v>
      </c>
      <c r="BL864" s="16" t="s">
        <v>279</v>
      </c>
      <c r="BM864" s="16" t="s">
        <v>1174</v>
      </c>
    </row>
    <row r="865" spans="2:65" s="1" customFormat="1" ht="31.5" customHeight="1">
      <c r="B865" s="125"/>
      <c r="C865" s="154" t="s">
        <v>1175</v>
      </c>
      <c r="D865" s="154" t="s">
        <v>174</v>
      </c>
      <c r="E865" s="155" t="s">
        <v>1176</v>
      </c>
      <c r="F865" s="255" t="s">
        <v>1177</v>
      </c>
      <c r="G865" s="256"/>
      <c r="H865" s="256"/>
      <c r="I865" s="256"/>
      <c r="J865" s="156" t="s">
        <v>578</v>
      </c>
      <c r="K865" s="157">
        <v>2</v>
      </c>
      <c r="L865" s="257">
        <v>0</v>
      </c>
      <c r="M865" s="256"/>
      <c r="N865" s="258">
        <f t="shared" si="35"/>
        <v>0</v>
      </c>
      <c r="O865" s="256"/>
      <c r="P865" s="256"/>
      <c r="Q865" s="256"/>
      <c r="R865" s="127"/>
      <c r="T865" s="158" t="s">
        <v>3</v>
      </c>
      <c r="U865" s="42" t="s">
        <v>39</v>
      </c>
      <c r="V865" s="34"/>
      <c r="W865" s="159">
        <f t="shared" si="36"/>
        <v>0</v>
      </c>
      <c r="X865" s="159">
        <v>0.00038</v>
      </c>
      <c r="Y865" s="159">
        <f t="shared" si="37"/>
        <v>0.00076</v>
      </c>
      <c r="Z865" s="159">
        <v>0</v>
      </c>
      <c r="AA865" s="160">
        <f t="shared" si="38"/>
        <v>0</v>
      </c>
      <c r="AR865" s="16" t="s">
        <v>279</v>
      </c>
      <c r="AT865" s="16" t="s">
        <v>174</v>
      </c>
      <c r="AU865" s="16" t="s">
        <v>93</v>
      </c>
      <c r="AY865" s="16" t="s">
        <v>173</v>
      </c>
      <c r="BE865" s="100">
        <f t="shared" si="39"/>
        <v>0</v>
      </c>
      <c r="BF865" s="100">
        <f t="shared" si="40"/>
        <v>0</v>
      </c>
      <c r="BG865" s="100">
        <f t="shared" si="41"/>
        <v>0</v>
      </c>
      <c r="BH865" s="100">
        <f t="shared" si="42"/>
        <v>0</v>
      </c>
      <c r="BI865" s="100">
        <f t="shared" si="43"/>
        <v>0</v>
      </c>
      <c r="BJ865" s="16" t="s">
        <v>81</v>
      </c>
      <c r="BK865" s="100">
        <f t="shared" si="44"/>
        <v>0</v>
      </c>
      <c r="BL865" s="16" t="s">
        <v>279</v>
      </c>
      <c r="BM865" s="16" t="s">
        <v>1178</v>
      </c>
    </row>
    <row r="866" spans="2:65" s="1" customFormat="1" ht="31.5" customHeight="1">
      <c r="B866" s="125"/>
      <c r="C866" s="154" t="s">
        <v>1179</v>
      </c>
      <c r="D866" s="154" t="s">
        <v>174</v>
      </c>
      <c r="E866" s="155" t="s">
        <v>1180</v>
      </c>
      <c r="F866" s="255" t="s">
        <v>1181</v>
      </c>
      <c r="G866" s="256"/>
      <c r="H866" s="256"/>
      <c r="I866" s="256"/>
      <c r="J866" s="156" t="s">
        <v>578</v>
      </c>
      <c r="K866" s="157">
        <v>3</v>
      </c>
      <c r="L866" s="257">
        <v>0</v>
      </c>
      <c r="M866" s="256"/>
      <c r="N866" s="258">
        <f t="shared" si="35"/>
        <v>0</v>
      </c>
      <c r="O866" s="256"/>
      <c r="P866" s="256"/>
      <c r="Q866" s="256"/>
      <c r="R866" s="127"/>
      <c r="T866" s="158" t="s">
        <v>3</v>
      </c>
      <c r="U866" s="42" t="s">
        <v>39</v>
      </c>
      <c r="V866" s="34"/>
      <c r="W866" s="159">
        <f t="shared" si="36"/>
        <v>0</v>
      </c>
      <c r="X866" s="159">
        <v>0.00061</v>
      </c>
      <c r="Y866" s="159">
        <f t="shared" si="37"/>
        <v>0.00183</v>
      </c>
      <c r="Z866" s="159">
        <v>0</v>
      </c>
      <c r="AA866" s="160">
        <f t="shared" si="38"/>
        <v>0</v>
      </c>
      <c r="AR866" s="16" t="s">
        <v>279</v>
      </c>
      <c r="AT866" s="16" t="s">
        <v>174</v>
      </c>
      <c r="AU866" s="16" t="s">
        <v>93</v>
      </c>
      <c r="AY866" s="16" t="s">
        <v>173</v>
      </c>
      <c r="BE866" s="100">
        <f t="shared" si="39"/>
        <v>0</v>
      </c>
      <c r="BF866" s="100">
        <f t="shared" si="40"/>
        <v>0</v>
      </c>
      <c r="BG866" s="100">
        <f t="shared" si="41"/>
        <v>0</v>
      </c>
      <c r="BH866" s="100">
        <f t="shared" si="42"/>
        <v>0</v>
      </c>
      <c r="BI866" s="100">
        <f t="shared" si="43"/>
        <v>0</v>
      </c>
      <c r="BJ866" s="16" t="s">
        <v>81</v>
      </c>
      <c r="BK866" s="100">
        <f t="shared" si="44"/>
        <v>0</v>
      </c>
      <c r="BL866" s="16" t="s">
        <v>279</v>
      </c>
      <c r="BM866" s="16" t="s">
        <v>1182</v>
      </c>
    </row>
    <row r="867" spans="2:65" s="1" customFormat="1" ht="31.5" customHeight="1">
      <c r="B867" s="125"/>
      <c r="C867" s="154" t="s">
        <v>1183</v>
      </c>
      <c r="D867" s="154" t="s">
        <v>174</v>
      </c>
      <c r="E867" s="155" t="s">
        <v>1184</v>
      </c>
      <c r="F867" s="255" t="s">
        <v>1185</v>
      </c>
      <c r="G867" s="256"/>
      <c r="H867" s="256"/>
      <c r="I867" s="256"/>
      <c r="J867" s="156" t="s">
        <v>578</v>
      </c>
      <c r="K867" s="157">
        <v>1</v>
      </c>
      <c r="L867" s="257">
        <v>0</v>
      </c>
      <c r="M867" s="256"/>
      <c r="N867" s="258">
        <f t="shared" si="35"/>
        <v>0</v>
      </c>
      <c r="O867" s="256"/>
      <c r="P867" s="256"/>
      <c r="Q867" s="256"/>
      <c r="R867" s="127"/>
      <c r="T867" s="158" t="s">
        <v>3</v>
      </c>
      <c r="U867" s="42" t="s">
        <v>39</v>
      </c>
      <c r="V867" s="34"/>
      <c r="W867" s="159">
        <f t="shared" si="36"/>
        <v>0</v>
      </c>
      <c r="X867" s="159">
        <v>0.0013</v>
      </c>
      <c r="Y867" s="159">
        <f t="shared" si="37"/>
        <v>0.0013</v>
      </c>
      <c r="Z867" s="159">
        <v>0</v>
      </c>
      <c r="AA867" s="160">
        <f t="shared" si="38"/>
        <v>0</v>
      </c>
      <c r="AR867" s="16" t="s">
        <v>279</v>
      </c>
      <c r="AT867" s="16" t="s">
        <v>174</v>
      </c>
      <c r="AU867" s="16" t="s">
        <v>93</v>
      </c>
      <c r="AY867" s="16" t="s">
        <v>173</v>
      </c>
      <c r="BE867" s="100">
        <f t="shared" si="39"/>
        <v>0</v>
      </c>
      <c r="BF867" s="100">
        <f t="shared" si="40"/>
        <v>0</v>
      </c>
      <c r="BG867" s="100">
        <f t="shared" si="41"/>
        <v>0</v>
      </c>
      <c r="BH867" s="100">
        <f t="shared" si="42"/>
        <v>0</v>
      </c>
      <c r="BI867" s="100">
        <f t="shared" si="43"/>
        <v>0</v>
      </c>
      <c r="BJ867" s="16" t="s">
        <v>81</v>
      </c>
      <c r="BK867" s="100">
        <f t="shared" si="44"/>
        <v>0</v>
      </c>
      <c r="BL867" s="16" t="s">
        <v>279</v>
      </c>
      <c r="BM867" s="16" t="s">
        <v>1186</v>
      </c>
    </row>
    <row r="868" spans="2:65" s="1" customFormat="1" ht="31.5" customHeight="1">
      <c r="B868" s="125"/>
      <c r="C868" s="154" t="s">
        <v>1187</v>
      </c>
      <c r="D868" s="154" t="s">
        <v>174</v>
      </c>
      <c r="E868" s="155" t="s">
        <v>1188</v>
      </c>
      <c r="F868" s="255" t="s">
        <v>1189</v>
      </c>
      <c r="G868" s="256"/>
      <c r="H868" s="256"/>
      <c r="I868" s="256"/>
      <c r="J868" s="156" t="s">
        <v>578</v>
      </c>
      <c r="K868" s="157">
        <v>5</v>
      </c>
      <c r="L868" s="257">
        <v>0</v>
      </c>
      <c r="M868" s="256"/>
      <c r="N868" s="258">
        <f t="shared" si="35"/>
        <v>0</v>
      </c>
      <c r="O868" s="256"/>
      <c r="P868" s="256"/>
      <c r="Q868" s="256"/>
      <c r="R868" s="127"/>
      <c r="T868" s="158" t="s">
        <v>3</v>
      </c>
      <c r="U868" s="42" t="s">
        <v>39</v>
      </c>
      <c r="V868" s="34"/>
      <c r="W868" s="159">
        <f t="shared" si="36"/>
        <v>0</v>
      </c>
      <c r="X868" s="159">
        <v>0.00208</v>
      </c>
      <c r="Y868" s="159">
        <f t="shared" si="37"/>
        <v>0.0104</v>
      </c>
      <c r="Z868" s="159">
        <v>0</v>
      </c>
      <c r="AA868" s="160">
        <f t="shared" si="38"/>
        <v>0</v>
      </c>
      <c r="AR868" s="16" t="s">
        <v>279</v>
      </c>
      <c r="AT868" s="16" t="s">
        <v>174</v>
      </c>
      <c r="AU868" s="16" t="s">
        <v>93</v>
      </c>
      <c r="AY868" s="16" t="s">
        <v>173</v>
      </c>
      <c r="BE868" s="100">
        <f t="shared" si="39"/>
        <v>0</v>
      </c>
      <c r="BF868" s="100">
        <f t="shared" si="40"/>
        <v>0</v>
      </c>
      <c r="BG868" s="100">
        <f t="shared" si="41"/>
        <v>0</v>
      </c>
      <c r="BH868" s="100">
        <f t="shared" si="42"/>
        <v>0</v>
      </c>
      <c r="BI868" s="100">
        <f t="shared" si="43"/>
        <v>0</v>
      </c>
      <c r="BJ868" s="16" t="s">
        <v>81</v>
      </c>
      <c r="BK868" s="100">
        <f t="shared" si="44"/>
        <v>0</v>
      </c>
      <c r="BL868" s="16" t="s">
        <v>279</v>
      </c>
      <c r="BM868" s="16" t="s">
        <v>1190</v>
      </c>
    </row>
    <row r="869" spans="2:65" s="1" customFormat="1" ht="31.5" customHeight="1">
      <c r="B869" s="125"/>
      <c r="C869" s="154" t="s">
        <v>1191</v>
      </c>
      <c r="D869" s="154" t="s">
        <v>174</v>
      </c>
      <c r="E869" s="155" t="s">
        <v>1192</v>
      </c>
      <c r="F869" s="255" t="s">
        <v>1193</v>
      </c>
      <c r="G869" s="256"/>
      <c r="H869" s="256"/>
      <c r="I869" s="256"/>
      <c r="J869" s="156" t="s">
        <v>578</v>
      </c>
      <c r="K869" s="157">
        <v>1</v>
      </c>
      <c r="L869" s="257">
        <v>0</v>
      </c>
      <c r="M869" s="256"/>
      <c r="N869" s="258">
        <f t="shared" si="35"/>
        <v>0</v>
      </c>
      <c r="O869" s="256"/>
      <c r="P869" s="256"/>
      <c r="Q869" s="256"/>
      <c r="R869" s="127"/>
      <c r="T869" s="158" t="s">
        <v>3</v>
      </c>
      <c r="U869" s="42" t="s">
        <v>39</v>
      </c>
      <c r="V869" s="34"/>
      <c r="W869" s="159">
        <f t="shared" si="36"/>
        <v>0</v>
      </c>
      <c r="X869" s="159">
        <v>0.00018</v>
      </c>
      <c r="Y869" s="159">
        <f t="shared" si="37"/>
        <v>0.00018</v>
      </c>
      <c r="Z869" s="159">
        <v>0</v>
      </c>
      <c r="AA869" s="160">
        <f t="shared" si="38"/>
        <v>0</v>
      </c>
      <c r="AR869" s="16" t="s">
        <v>279</v>
      </c>
      <c r="AT869" s="16" t="s">
        <v>174</v>
      </c>
      <c r="AU869" s="16" t="s">
        <v>93</v>
      </c>
      <c r="AY869" s="16" t="s">
        <v>173</v>
      </c>
      <c r="BE869" s="100">
        <f t="shared" si="39"/>
        <v>0</v>
      </c>
      <c r="BF869" s="100">
        <f t="shared" si="40"/>
        <v>0</v>
      </c>
      <c r="BG869" s="100">
        <f t="shared" si="41"/>
        <v>0</v>
      </c>
      <c r="BH869" s="100">
        <f t="shared" si="42"/>
        <v>0</v>
      </c>
      <c r="BI869" s="100">
        <f t="shared" si="43"/>
        <v>0</v>
      </c>
      <c r="BJ869" s="16" t="s">
        <v>81</v>
      </c>
      <c r="BK869" s="100">
        <f t="shared" si="44"/>
        <v>0</v>
      </c>
      <c r="BL869" s="16" t="s">
        <v>279</v>
      </c>
      <c r="BM869" s="16" t="s">
        <v>1194</v>
      </c>
    </row>
    <row r="870" spans="2:65" s="1" customFormat="1" ht="31.5" customHeight="1">
      <c r="B870" s="125"/>
      <c r="C870" s="154" t="s">
        <v>1195</v>
      </c>
      <c r="D870" s="154" t="s">
        <v>174</v>
      </c>
      <c r="E870" s="155" t="s">
        <v>1196</v>
      </c>
      <c r="F870" s="255" t="s">
        <v>1197</v>
      </c>
      <c r="G870" s="256"/>
      <c r="H870" s="256"/>
      <c r="I870" s="256"/>
      <c r="J870" s="156" t="s">
        <v>578</v>
      </c>
      <c r="K870" s="157">
        <v>1</v>
      </c>
      <c r="L870" s="257">
        <v>0</v>
      </c>
      <c r="M870" s="256"/>
      <c r="N870" s="258">
        <f t="shared" si="35"/>
        <v>0</v>
      </c>
      <c r="O870" s="256"/>
      <c r="P870" s="256"/>
      <c r="Q870" s="256"/>
      <c r="R870" s="127"/>
      <c r="T870" s="158" t="s">
        <v>3</v>
      </c>
      <c r="U870" s="42" t="s">
        <v>39</v>
      </c>
      <c r="V870" s="34"/>
      <c r="W870" s="159">
        <f t="shared" si="36"/>
        <v>0</v>
      </c>
      <c r="X870" s="159">
        <v>0.00018</v>
      </c>
      <c r="Y870" s="159">
        <f t="shared" si="37"/>
        <v>0.00018</v>
      </c>
      <c r="Z870" s="159">
        <v>0</v>
      </c>
      <c r="AA870" s="160">
        <f t="shared" si="38"/>
        <v>0</v>
      </c>
      <c r="AR870" s="16" t="s">
        <v>279</v>
      </c>
      <c r="AT870" s="16" t="s">
        <v>174</v>
      </c>
      <c r="AU870" s="16" t="s">
        <v>93</v>
      </c>
      <c r="AY870" s="16" t="s">
        <v>173</v>
      </c>
      <c r="BE870" s="100">
        <f t="shared" si="39"/>
        <v>0</v>
      </c>
      <c r="BF870" s="100">
        <f t="shared" si="40"/>
        <v>0</v>
      </c>
      <c r="BG870" s="100">
        <f t="shared" si="41"/>
        <v>0</v>
      </c>
      <c r="BH870" s="100">
        <f t="shared" si="42"/>
        <v>0</v>
      </c>
      <c r="BI870" s="100">
        <f t="shared" si="43"/>
        <v>0</v>
      </c>
      <c r="BJ870" s="16" t="s">
        <v>81</v>
      </c>
      <c r="BK870" s="100">
        <f t="shared" si="44"/>
        <v>0</v>
      </c>
      <c r="BL870" s="16" t="s">
        <v>279</v>
      </c>
      <c r="BM870" s="16" t="s">
        <v>1198</v>
      </c>
    </row>
    <row r="871" spans="2:65" s="1" customFormat="1" ht="31.5" customHeight="1">
      <c r="B871" s="125"/>
      <c r="C871" s="154" t="s">
        <v>1199</v>
      </c>
      <c r="D871" s="154" t="s">
        <v>174</v>
      </c>
      <c r="E871" s="155" t="s">
        <v>1200</v>
      </c>
      <c r="F871" s="255" t="s">
        <v>1201</v>
      </c>
      <c r="G871" s="256"/>
      <c r="H871" s="256"/>
      <c r="I871" s="256"/>
      <c r="J871" s="156" t="s">
        <v>924</v>
      </c>
      <c r="K871" s="185">
        <v>0</v>
      </c>
      <c r="L871" s="257">
        <v>0</v>
      </c>
      <c r="M871" s="256"/>
      <c r="N871" s="258">
        <f t="shared" si="35"/>
        <v>0</v>
      </c>
      <c r="O871" s="256"/>
      <c r="P871" s="256"/>
      <c r="Q871" s="256"/>
      <c r="R871" s="127"/>
      <c r="T871" s="158" t="s">
        <v>3</v>
      </c>
      <c r="U871" s="42" t="s">
        <v>39</v>
      </c>
      <c r="V871" s="34"/>
      <c r="W871" s="159">
        <f t="shared" si="36"/>
        <v>0</v>
      </c>
      <c r="X871" s="159">
        <v>0</v>
      </c>
      <c r="Y871" s="159">
        <f t="shared" si="37"/>
        <v>0</v>
      </c>
      <c r="Z871" s="159">
        <v>0</v>
      </c>
      <c r="AA871" s="160">
        <f t="shared" si="38"/>
        <v>0</v>
      </c>
      <c r="AR871" s="16" t="s">
        <v>279</v>
      </c>
      <c r="AT871" s="16" t="s">
        <v>174</v>
      </c>
      <c r="AU871" s="16" t="s">
        <v>93</v>
      </c>
      <c r="AY871" s="16" t="s">
        <v>173</v>
      </c>
      <c r="BE871" s="100">
        <f t="shared" si="39"/>
        <v>0</v>
      </c>
      <c r="BF871" s="100">
        <f t="shared" si="40"/>
        <v>0</v>
      </c>
      <c r="BG871" s="100">
        <f t="shared" si="41"/>
        <v>0</v>
      </c>
      <c r="BH871" s="100">
        <f t="shared" si="42"/>
        <v>0</v>
      </c>
      <c r="BI871" s="100">
        <f t="shared" si="43"/>
        <v>0</v>
      </c>
      <c r="BJ871" s="16" t="s">
        <v>81</v>
      </c>
      <c r="BK871" s="100">
        <f t="shared" si="44"/>
        <v>0</v>
      </c>
      <c r="BL871" s="16" t="s">
        <v>279</v>
      </c>
      <c r="BM871" s="16" t="s">
        <v>1202</v>
      </c>
    </row>
    <row r="872" spans="2:65" s="1" customFormat="1" ht="31.5" customHeight="1">
      <c r="B872" s="125"/>
      <c r="C872" s="154" t="s">
        <v>1203</v>
      </c>
      <c r="D872" s="154" t="s">
        <v>174</v>
      </c>
      <c r="E872" s="155" t="s">
        <v>1204</v>
      </c>
      <c r="F872" s="255" t="s">
        <v>1205</v>
      </c>
      <c r="G872" s="256"/>
      <c r="H872" s="256"/>
      <c r="I872" s="256"/>
      <c r="J872" s="156" t="s">
        <v>924</v>
      </c>
      <c r="K872" s="185">
        <v>0</v>
      </c>
      <c r="L872" s="257">
        <v>0</v>
      </c>
      <c r="M872" s="256"/>
      <c r="N872" s="258">
        <f t="shared" si="35"/>
        <v>0</v>
      </c>
      <c r="O872" s="256"/>
      <c r="P872" s="256"/>
      <c r="Q872" s="256"/>
      <c r="R872" s="127"/>
      <c r="T872" s="158" t="s">
        <v>3</v>
      </c>
      <c r="U872" s="42" t="s">
        <v>39</v>
      </c>
      <c r="V872" s="34"/>
      <c r="W872" s="159">
        <f t="shared" si="36"/>
        <v>0</v>
      </c>
      <c r="X872" s="159">
        <v>0</v>
      </c>
      <c r="Y872" s="159">
        <f t="shared" si="37"/>
        <v>0</v>
      </c>
      <c r="Z872" s="159">
        <v>0</v>
      </c>
      <c r="AA872" s="160">
        <f t="shared" si="38"/>
        <v>0</v>
      </c>
      <c r="AR872" s="16" t="s">
        <v>279</v>
      </c>
      <c r="AT872" s="16" t="s">
        <v>174</v>
      </c>
      <c r="AU872" s="16" t="s">
        <v>93</v>
      </c>
      <c r="AY872" s="16" t="s">
        <v>173</v>
      </c>
      <c r="BE872" s="100">
        <f t="shared" si="39"/>
        <v>0</v>
      </c>
      <c r="BF872" s="100">
        <f t="shared" si="40"/>
        <v>0</v>
      </c>
      <c r="BG872" s="100">
        <f t="shared" si="41"/>
        <v>0</v>
      </c>
      <c r="BH872" s="100">
        <f t="shared" si="42"/>
        <v>0</v>
      </c>
      <c r="BI872" s="100">
        <f t="shared" si="43"/>
        <v>0</v>
      </c>
      <c r="BJ872" s="16" t="s">
        <v>81</v>
      </c>
      <c r="BK872" s="100">
        <f t="shared" si="44"/>
        <v>0</v>
      </c>
      <c r="BL872" s="16" t="s">
        <v>279</v>
      </c>
      <c r="BM872" s="16" t="s">
        <v>1206</v>
      </c>
    </row>
    <row r="873" spans="2:63" s="9" customFormat="1" ht="29.85" customHeight="1">
      <c r="B873" s="143"/>
      <c r="C873" s="144"/>
      <c r="D873" s="153" t="s">
        <v>120</v>
      </c>
      <c r="E873" s="153"/>
      <c r="F873" s="153"/>
      <c r="G873" s="153"/>
      <c r="H873" s="153"/>
      <c r="I873" s="153"/>
      <c r="J873" s="153"/>
      <c r="K873" s="153"/>
      <c r="L873" s="153"/>
      <c r="M873" s="153"/>
      <c r="N873" s="279">
        <f>BK873</f>
        <v>0</v>
      </c>
      <c r="O873" s="280"/>
      <c r="P873" s="280"/>
      <c r="Q873" s="280"/>
      <c r="R873" s="146"/>
      <c r="T873" s="147"/>
      <c r="U873" s="144"/>
      <c r="V873" s="144"/>
      <c r="W873" s="148">
        <f>SUM(W874:W944)</f>
        <v>0</v>
      </c>
      <c r="X873" s="144"/>
      <c r="Y873" s="148">
        <f>SUM(Y874:Y944)</f>
        <v>1.29391</v>
      </c>
      <c r="Z873" s="144"/>
      <c r="AA873" s="149">
        <f>SUM(AA874:AA944)</f>
        <v>0</v>
      </c>
      <c r="AR873" s="150" t="s">
        <v>93</v>
      </c>
      <c r="AT873" s="151" t="s">
        <v>73</v>
      </c>
      <c r="AU873" s="151" t="s">
        <v>81</v>
      </c>
      <c r="AY873" s="150" t="s">
        <v>173</v>
      </c>
      <c r="BK873" s="152">
        <f>SUM(BK874:BK944)</f>
        <v>0</v>
      </c>
    </row>
    <row r="874" spans="2:65" s="1" customFormat="1" ht="44.25" customHeight="1">
      <c r="B874" s="125"/>
      <c r="C874" s="154" t="s">
        <v>1207</v>
      </c>
      <c r="D874" s="154" t="s">
        <v>174</v>
      </c>
      <c r="E874" s="155" t="s">
        <v>1208</v>
      </c>
      <c r="F874" s="255" t="s">
        <v>1209</v>
      </c>
      <c r="G874" s="256"/>
      <c r="H874" s="256"/>
      <c r="I874" s="256"/>
      <c r="J874" s="156" t="s">
        <v>604</v>
      </c>
      <c r="K874" s="157">
        <v>22</v>
      </c>
      <c r="L874" s="257">
        <v>0</v>
      </c>
      <c r="M874" s="256"/>
      <c r="N874" s="258">
        <f>ROUND(L874*K874,2)</f>
        <v>0</v>
      </c>
      <c r="O874" s="256"/>
      <c r="P874" s="256"/>
      <c r="Q874" s="256"/>
      <c r="R874" s="127"/>
      <c r="T874" s="158" t="s">
        <v>3</v>
      </c>
      <c r="U874" s="42" t="s">
        <v>39</v>
      </c>
      <c r="V874" s="34"/>
      <c r="W874" s="159">
        <f>V874*K874</f>
        <v>0</v>
      </c>
      <c r="X874" s="159">
        <v>0.01692</v>
      </c>
      <c r="Y874" s="159">
        <f>X874*K874</f>
        <v>0.37224</v>
      </c>
      <c r="Z874" s="159">
        <v>0</v>
      </c>
      <c r="AA874" s="160">
        <f>Z874*K874</f>
        <v>0</v>
      </c>
      <c r="AR874" s="16" t="s">
        <v>279</v>
      </c>
      <c r="AT874" s="16" t="s">
        <v>174</v>
      </c>
      <c r="AU874" s="16" t="s">
        <v>93</v>
      </c>
      <c r="AY874" s="16" t="s">
        <v>173</v>
      </c>
      <c r="BE874" s="100">
        <f>IF(U874="základní",N874,0)</f>
        <v>0</v>
      </c>
      <c r="BF874" s="100">
        <f>IF(U874="snížená",N874,0)</f>
        <v>0</v>
      </c>
      <c r="BG874" s="100">
        <f>IF(U874="zákl. přenesená",N874,0)</f>
        <v>0</v>
      </c>
      <c r="BH874" s="100">
        <f>IF(U874="sníž. přenesená",N874,0)</f>
        <v>0</v>
      </c>
      <c r="BI874" s="100">
        <f>IF(U874="nulová",N874,0)</f>
        <v>0</v>
      </c>
      <c r="BJ874" s="16" t="s">
        <v>81</v>
      </c>
      <c r="BK874" s="100">
        <f>ROUND(L874*K874,2)</f>
        <v>0</v>
      </c>
      <c r="BL874" s="16" t="s">
        <v>279</v>
      </c>
      <c r="BM874" s="16" t="s">
        <v>1210</v>
      </c>
    </row>
    <row r="875" spans="2:65" s="1" customFormat="1" ht="44.25" customHeight="1">
      <c r="B875" s="125"/>
      <c r="C875" s="154" t="s">
        <v>1211</v>
      </c>
      <c r="D875" s="154" t="s">
        <v>174</v>
      </c>
      <c r="E875" s="155" t="s">
        <v>1212</v>
      </c>
      <c r="F875" s="255" t="s">
        <v>1213</v>
      </c>
      <c r="G875" s="256"/>
      <c r="H875" s="256"/>
      <c r="I875" s="256"/>
      <c r="J875" s="156" t="s">
        <v>604</v>
      </c>
      <c r="K875" s="157">
        <v>3</v>
      </c>
      <c r="L875" s="257">
        <v>0</v>
      </c>
      <c r="M875" s="256"/>
      <c r="N875" s="258">
        <f>ROUND(L875*K875,2)</f>
        <v>0</v>
      </c>
      <c r="O875" s="256"/>
      <c r="P875" s="256"/>
      <c r="Q875" s="256"/>
      <c r="R875" s="127"/>
      <c r="T875" s="158" t="s">
        <v>3</v>
      </c>
      <c r="U875" s="42" t="s">
        <v>39</v>
      </c>
      <c r="V875" s="34"/>
      <c r="W875" s="159">
        <f>V875*K875</f>
        <v>0</v>
      </c>
      <c r="X875" s="159">
        <v>0.01692</v>
      </c>
      <c r="Y875" s="159">
        <f>X875*K875</f>
        <v>0.05076</v>
      </c>
      <c r="Z875" s="159">
        <v>0</v>
      </c>
      <c r="AA875" s="160">
        <f>Z875*K875</f>
        <v>0</v>
      </c>
      <c r="AR875" s="16" t="s">
        <v>279</v>
      </c>
      <c r="AT875" s="16" t="s">
        <v>174</v>
      </c>
      <c r="AU875" s="16" t="s">
        <v>93</v>
      </c>
      <c r="AY875" s="16" t="s">
        <v>173</v>
      </c>
      <c r="BE875" s="100">
        <f>IF(U875="základní",N875,0)</f>
        <v>0</v>
      </c>
      <c r="BF875" s="100">
        <f>IF(U875="snížená",N875,0)</f>
        <v>0</v>
      </c>
      <c r="BG875" s="100">
        <f>IF(U875="zákl. přenesená",N875,0)</f>
        <v>0</v>
      </c>
      <c r="BH875" s="100">
        <f>IF(U875="sníž. přenesená",N875,0)</f>
        <v>0</v>
      </c>
      <c r="BI875" s="100">
        <f>IF(U875="nulová",N875,0)</f>
        <v>0</v>
      </c>
      <c r="BJ875" s="16" t="s">
        <v>81</v>
      </c>
      <c r="BK875" s="100">
        <f>ROUND(L875*K875,2)</f>
        <v>0</v>
      </c>
      <c r="BL875" s="16" t="s">
        <v>279</v>
      </c>
      <c r="BM875" s="16" t="s">
        <v>1214</v>
      </c>
    </row>
    <row r="876" spans="2:65" s="1" customFormat="1" ht="31.5" customHeight="1">
      <c r="B876" s="125"/>
      <c r="C876" s="154" t="s">
        <v>1215</v>
      </c>
      <c r="D876" s="154" t="s">
        <v>174</v>
      </c>
      <c r="E876" s="155" t="s">
        <v>1216</v>
      </c>
      <c r="F876" s="255" t="s">
        <v>1217</v>
      </c>
      <c r="G876" s="256"/>
      <c r="H876" s="256"/>
      <c r="I876" s="256"/>
      <c r="J876" s="156" t="s">
        <v>604</v>
      </c>
      <c r="K876" s="157">
        <v>11</v>
      </c>
      <c r="L876" s="257">
        <v>0</v>
      </c>
      <c r="M876" s="256"/>
      <c r="N876" s="258">
        <f>ROUND(L876*K876,2)</f>
        <v>0</v>
      </c>
      <c r="O876" s="256"/>
      <c r="P876" s="256"/>
      <c r="Q876" s="256"/>
      <c r="R876" s="127"/>
      <c r="T876" s="158" t="s">
        <v>3</v>
      </c>
      <c r="U876" s="42" t="s">
        <v>39</v>
      </c>
      <c r="V876" s="34"/>
      <c r="W876" s="159">
        <f>V876*K876</f>
        <v>0</v>
      </c>
      <c r="X876" s="159">
        <v>0.01908</v>
      </c>
      <c r="Y876" s="159">
        <f>X876*K876</f>
        <v>0.20988</v>
      </c>
      <c r="Z876" s="159">
        <v>0</v>
      </c>
      <c r="AA876" s="160">
        <f>Z876*K876</f>
        <v>0</v>
      </c>
      <c r="AR876" s="16" t="s">
        <v>279</v>
      </c>
      <c r="AT876" s="16" t="s">
        <v>174</v>
      </c>
      <c r="AU876" s="16" t="s">
        <v>93</v>
      </c>
      <c r="AY876" s="16" t="s">
        <v>173</v>
      </c>
      <c r="BE876" s="100">
        <f>IF(U876="základní",N876,0)</f>
        <v>0</v>
      </c>
      <c r="BF876" s="100">
        <f>IF(U876="snížená",N876,0)</f>
        <v>0</v>
      </c>
      <c r="BG876" s="100">
        <f>IF(U876="zákl. přenesená",N876,0)</f>
        <v>0</v>
      </c>
      <c r="BH876" s="100">
        <f>IF(U876="sníž. přenesená",N876,0)</f>
        <v>0</v>
      </c>
      <c r="BI876" s="100">
        <f>IF(U876="nulová",N876,0)</f>
        <v>0</v>
      </c>
      <c r="BJ876" s="16" t="s">
        <v>81</v>
      </c>
      <c r="BK876" s="100">
        <f>ROUND(L876*K876,2)</f>
        <v>0</v>
      </c>
      <c r="BL876" s="16" t="s">
        <v>279</v>
      </c>
      <c r="BM876" s="16" t="s">
        <v>1218</v>
      </c>
    </row>
    <row r="877" spans="2:65" s="1" customFormat="1" ht="44.25" customHeight="1">
      <c r="B877" s="125"/>
      <c r="C877" s="154" t="s">
        <v>1219</v>
      </c>
      <c r="D877" s="154" t="s">
        <v>174</v>
      </c>
      <c r="E877" s="155" t="s">
        <v>1220</v>
      </c>
      <c r="F877" s="255" t="s">
        <v>1221</v>
      </c>
      <c r="G877" s="256"/>
      <c r="H877" s="256"/>
      <c r="I877" s="256"/>
      <c r="J877" s="156" t="s">
        <v>604</v>
      </c>
      <c r="K877" s="157">
        <v>4</v>
      </c>
      <c r="L877" s="257">
        <v>0</v>
      </c>
      <c r="M877" s="256"/>
      <c r="N877" s="258">
        <f>ROUND(L877*K877,2)</f>
        <v>0</v>
      </c>
      <c r="O877" s="256"/>
      <c r="P877" s="256"/>
      <c r="Q877" s="256"/>
      <c r="R877" s="127"/>
      <c r="T877" s="158" t="s">
        <v>3</v>
      </c>
      <c r="U877" s="42" t="s">
        <v>39</v>
      </c>
      <c r="V877" s="34"/>
      <c r="W877" s="159">
        <f>V877*K877</f>
        <v>0</v>
      </c>
      <c r="X877" s="159">
        <v>0.02029</v>
      </c>
      <c r="Y877" s="159">
        <f>X877*K877</f>
        <v>0.08116</v>
      </c>
      <c r="Z877" s="159">
        <v>0</v>
      </c>
      <c r="AA877" s="160">
        <f>Z877*K877</f>
        <v>0</v>
      </c>
      <c r="AR877" s="16" t="s">
        <v>279</v>
      </c>
      <c r="AT877" s="16" t="s">
        <v>174</v>
      </c>
      <c r="AU877" s="16" t="s">
        <v>93</v>
      </c>
      <c r="AY877" s="16" t="s">
        <v>173</v>
      </c>
      <c r="BE877" s="100">
        <f>IF(U877="základní",N877,0)</f>
        <v>0</v>
      </c>
      <c r="BF877" s="100">
        <f>IF(U877="snížená",N877,0)</f>
        <v>0</v>
      </c>
      <c r="BG877" s="100">
        <f>IF(U877="zákl. přenesená",N877,0)</f>
        <v>0</v>
      </c>
      <c r="BH877" s="100">
        <f>IF(U877="sníž. přenesená",N877,0)</f>
        <v>0</v>
      </c>
      <c r="BI877" s="100">
        <f>IF(U877="nulová",N877,0)</f>
        <v>0</v>
      </c>
      <c r="BJ877" s="16" t="s">
        <v>81</v>
      </c>
      <c r="BK877" s="100">
        <f>ROUND(L877*K877,2)</f>
        <v>0</v>
      </c>
      <c r="BL877" s="16" t="s">
        <v>279</v>
      </c>
      <c r="BM877" s="16" t="s">
        <v>1222</v>
      </c>
    </row>
    <row r="878" spans="2:65" s="1" customFormat="1" ht="31.5" customHeight="1">
      <c r="B878" s="125"/>
      <c r="C878" s="154" t="s">
        <v>1223</v>
      </c>
      <c r="D878" s="154" t="s">
        <v>174</v>
      </c>
      <c r="E878" s="155" t="s">
        <v>1224</v>
      </c>
      <c r="F878" s="255" t="s">
        <v>1225</v>
      </c>
      <c r="G878" s="256"/>
      <c r="H878" s="256"/>
      <c r="I878" s="256"/>
      <c r="J878" s="156" t="s">
        <v>604</v>
      </c>
      <c r="K878" s="157">
        <v>12</v>
      </c>
      <c r="L878" s="257">
        <v>0</v>
      </c>
      <c r="M878" s="256"/>
      <c r="N878" s="258">
        <f>ROUND(L878*K878,2)</f>
        <v>0</v>
      </c>
      <c r="O878" s="256"/>
      <c r="P878" s="256"/>
      <c r="Q878" s="256"/>
      <c r="R878" s="127"/>
      <c r="T878" s="158" t="s">
        <v>3</v>
      </c>
      <c r="U878" s="42" t="s">
        <v>39</v>
      </c>
      <c r="V878" s="34"/>
      <c r="W878" s="159">
        <f>V878*K878</f>
        <v>0</v>
      </c>
      <c r="X878" s="159">
        <v>0.00186</v>
      </c>
      <c r="Y878" s="159">
        <f>X878*K878</f>
        <v>0.02232</v>
      </c>
      <c r="Z878" s="159">
        <v>0</v>
      </c>
      <c r="AA878" s="160">
        <f>Z878*K878</f>
        <v>0</v>
      </c>
      <c r="AR878" s="16" t="s">
        <v>279</v>
      </c>
      <c r="AT878" s="16" t="s">
        <v>174</v>
      </c>
      <c r="AU878" s="16" t="s">
        <v>93</v>
      </c>
      <c r="AY878" s="16" t="s">
        <v>173</v>
      </c>
      <c r="BE878" s="100">
        <f>IF(U878="základní",N878,0)</f>
        <v>0</v>
      </c>
      <c r="BF878" s="100">
        <f>IF(U878="snížená",N878,0)</f>
        <v>0</v>
      </c>
      <c r="BG878" s="100">
        <f>IF(U878="zákl. přenesená",N878,0)</f>
        <v>0</v>
      </c>
      <c r="BH878" s="100">
        <f>IF(U878="sníž. přenesená",N878,0)</f>
        <v>0</v>
      </c>
      <c r="BI878" s="100">
        <f>IF(U878="nulová",N878,0)</f>
        <v>0</v>
      </c>
      <c r="BJ878" s="16" t="s">
        <v>81</v>
      </c>
      <c r="BK878" s="100">
        <f>ROUND(L878*K878,2)</f>
        <v>0</v>
      </c>
      <c r="BL878" s="16" t="s">
        <v>279</v>
      </c>
      <c r="BM878" s="16" t="s">
        <v>1226</v>
      </c>
    </row>
    <row r="879" spans="2:51" s="10" customFormat="1" ht="22.5" customHeight="1">
      <c r="B879" s="161"/>
      <c r="C879" s="162"/>
      <c r="D879" s="162"/>
      <c r="E879" s="163" t="s">
        <v>3</v>
      </c>
      <c r="F879" s="259" t="s">
        <v>852</v>
      </c>
      <c r="G879" s="260"/>
      <c r="H879" s="260"/>
      <c r="I879" s="260"/>
      <c r="J879" s="162"/>
      <c r="K879" s="164">
        <v>9</v>
      </c>
      <c r="L879" s="162"/>
      <c r="M879" s="162"/>
      <c r="N879" s="162"/>
      <c r="O879" s="162"/>
      <c r="P879" s="162"/>
      <c r="Q879" s="162"/>
      <c r="R879" s="165"/>
      <c r="T879" s="166"/>
      <c r="U879" s="162"/>
      <c r="V879" s="162"/>
      <c r="W879" s="162"/>
      <c r="X879" s="162"/>
      <c r="Y879" s="162"/>
      <c r="Z879" s="162"/>
      <c r="AA879" s="167"/>
      <c r="AT879" s="168" t="s">
        <v>185</v>
      </c>
      <c r="AU879" s="168" t="s">
        <v>93</v>
      </c>
      <c r="AV879" s="10" t="s">
        <v>93</v>
      </c>
      <c r="AW879" s="10" t="s">
        <v>32</v>
      </c>
      <c r="AX879" s="10" t="s">
        <v>74</v>
      </c>
      <c r="AY879" s="168" t="s">
        <v>173</v>
      </c>
    </row>
    <row r="880" spans="2:51" s="10" customFormat="1" ht="22.5" customHeight="1">
      <c r="B880" s="161"/>
      <c r="C880" s="162"/>
      <c r="D880" s="162"/>
      <c r="E880" s="163" t="s">
        <v>3</v>
      </c>
      <c r="F880" s="261" t="s">
        <v>853</v>
      </c>
      <c r="G880" s="260"/>
      <c r="H880" s="260"/>
      <c r="I880" s="260"/>
      <c r="J880" s="162"/>
      <c r="K880" s="164">
        <v>3</v>
      </c>
      <c r="L880" s="162"/>
      <c r="M880" s="162"/>
      <c r="N880" s="162"/>
      <c r="O880" s="162"/>
      <c r="P880" s="162"/>
      <c r="Q880" s="162"/>
      <c r="R880" s="165"/>
      <c r="T880" s="166"/>
      <c r="U880" s="162"/>
      <c r="V880" s="162"/>
      <c r="W880" s="162"/>
      <c r="X880" s="162"/>
      <c r="Y880" s="162"/>
      <c r="Z880" s="162"/>
      <c r="AA880" s="167"/>
      <c r="AT880" s="168" t="s">
        <v>185</v>
      </c>
      <c r="AU880" s="168" t="s">
        <v>93</v>
      </c>
      <c r="AV880" s="10" t="s">
        <v>93</v>
      </c>
      <c r="AW880" s="10" t="s">
        <v>32</v>
      </c>
      <c r="AX880" s="10" t="s">
        <v>74</v>
      </c>
      <c r="AY880" s="168" t="s">
        <v>173</v>
      </c>
    </row>
    <row r="881" spans="2:51" s="11" customFormat="1" ht="22.5" customHeight="1">
      <c r="B881" s="169"/>
      <c r="C881" s="170"/>
      <c r="D881" s="170"/>
      <c r="E881" s="171" t="s">
        <v>3</v>
      </c>
      <c r="F881" s="262" t="s">
        <v>187</v>
      </c>
      <c r="G881" s="263"/>
      <c r="H881" s="263"/>
      <c r="I881" s="263"/>
      <c r="J881" s="170"/>
      <c r="K881" s="172">
        <v>12</v>
      </c>
      <c r="L881" s="170"/>
      <c r="M881" s="170"/>
      <c r="N881" s="170"/>
      <c r="O881" s="170"/>
      <c r="P881" s="170"/>
      <c r="Q881" s="170"/>
      <c r="R881" s="173"/>
      <c r="T881" s="174"/>
      <c r="U881" s="170"/>
      <c r="V881" s="170"/>
      <c r="W881" s="170"/>
      <c r="X881" s="170"/>
      <c r="Y881" s="170"/>
      <c r="Z881" s="170"/>
      <c r="AA881" s="175"/>
      <c r="AT881" s="176" t="s">
        <v>185</v>
      </c>
      <c r="AU881" s="176" t="s">
        <v>93</v>
      </c>
      <c r="AV881" s="11" t="s">
        <v>178</v>
      </c>
      <c r="AW881" s="11" t="s">
        <v>32</v>
      </c>
      <c r="AX881" s="11" t="s">
        <v>81</v>
      </c>
      <c r="AY881" s="176" t="s">
        <v>173</v>
      </c>
    </row>
    <row r="882" spans="2:65" s="1" customFormat="1" ht="31.5" customHeight="1">
      <c r="B882" s="125"/>
      <c r="C882" s="186" t="s">
        <v>1227</v>
      </c>
      <c r="D882" s="186" t="s">
        <v>1228</v>
      </c>
      <c r="E882" s="187" t="s">
        <v>1229</v>
      </c>
      <c r="F882" s="267" t="s">
        <v>1230</v>
      </c>
      <c r="G882" s="268"/>
      <c r="H882" s="268"/>
      <c r="I882" s="268"/>
      <c r="J882" s="188" t="s">
        <v>578</v>
      </c>
      <c r="K882" s="189">
        <v>9</v>
      </c>
      <c r="L882" s="269">
        <v>0</v>
      </c>
      <c r="M882" s="268"/>
      <c r="N882" s="270">
        <f>ROUND(L882*K882,2)</f>
        <v>0</v>
      </c>
      <c r="O882" s="256"/>
      <c r="P882" s="256"/>
      <c r="Q882" s="256"/>
      <c r="R882" s="127"/>
      <c r="T882" s="158" t="s">
        <v>3</v>
      </c>
      <c r="U882" s="42" t="s">
        <v>39</v>
      </c>
      <c r="V882" s="34"/>
      <c r="W882" s="159">
        <f>V882*K882</f>
        <v>0</v>
      </c>
      <c r="X882" s="159">
        <v>0.0155</v>
      </c>
      <c r="Y882" s="159">
        <f>X882*K882</f>
        <v>0.1395</v>
      </c>
      <c r="Z882" s="159">
        <v>0</v>
      </c>
      <c r="AA882" s="160">
        <f>Z882*K882</f>
        <v>0</v>
      </c>
      <c r="AR882" s="16" t="s">
        <v>440</v>
      </c>
      <c r="AT882" s="16" t="s">
        <v>1228</v>
      </c>
      <c r="AU882" s="16" t="s">
        <v>93</v>
      </c>
      <c r="AY882" s="16" t="s">
        <v>173</v>
      </c>
      <c r="BE882" s="100">
        <f>IF(U882="základní",N882,0)</f>
        <v>0</v>
      </c>
      <c r="BF882" s="100">
        <f>IF(U882="snížená",N882,0)</f>
        <v>0</v>
      </c>
      <c r="BG882" s="100">
        <f>IF(U882="zákl. přenesená",N882,0)</f>
        <v>0</v>
      </c>
      <c r="BH882" s="100">
        <f>IF(U882="sníž. přenesená",N882,0)</f>
        <v>0</v>
      </c>
      <c r="BI882" s="100">
        <f>IF(U882="nulová",N882,0)</f>
        <v>0</v>
      </c>
      <c r="BJ882" s="16" t="s">
        <v>81</v>
      </c>
      <c r="BK882" s="100">
        <f>ROUND(L882*K882,2)</f>
        <v>0</v>
      </c>
      <c r="BL882" s="16" t="s">
        <v>279</v>
      </c>
      <c r="BM882" s="16" t="s">
        <v>1231</v>
      </c>
    </row>
    <row r="883" spans="2:65" s="1" customFormat="1" ht="31.5" customHeight="1">
      <c r="B883" s="125"/>
      <c r="C883" s="186" t="s">
        <v>1232</v>
      </c>
      <c r="D883" s="186" t="s">
        <v>1228</v>
      </c>
      <c r="E883" s="187" t="s">
        <v>1233</v>
      </c>
      <c r="F883" s="267" t="s">
        <v>1234</v>
      </c>
      <c r="G883" s="268"/>
      <c r="H883" s="268"/>
      <c r="I883" s="268"/>
      <c r="J883" s="188" t="s">
        <v>578</v>
      </c>
      <c r="K883" s="189">
        <v>3</v>
      </c>
      <c r="L883" s="269">
        <v>0</v>
      </c>
      <c r="M883" s="268"/>
      <c r="N883" s="270">
        <f>ROUND(L883*K883,2)</f>
        <v>0</v>
      </c>
      <c r="O883" s="256"/>
      <c r="P883" s="256"/>
      <c r="Q883" s="256"/>
      <c r="R883" s="127"/>
      <c r="T883" s="158" t="s">
        <v>3</v>
      </c>
      <c r="U883" s="42" t="s">
        <v>39</v>
      </c>
      <c r="V883" s="34"/>
      <c r="W883" s="159">
        <f>V883*K883</f>
        <v>0</v>
      </c>
      <c r="X883" s="159">
        <v>0.0155</v>
      </c>
      <c r="Y883" s="159">
        <f>X883*K883</f>
        <v>0.0465</v>
      </c>
      <c r="Z883" s="159">
        <v>0</v>
      </c>
      <c r="AA883" s="160">
        <f>Z883*K883</f>
        <v>0</v>
      </c>
      <c r="AR883" s="16" t="s">
        <v>440</v>
      </c>
      <c r="AT883" s="16" t="s">
        <v>1228</v>
      </c>
      <c r="AU883" s="16" t="s">
        <v>93</v>
      </c>
      <c r="AY883" s="16" t="s">
        <v>173</v>
      </c>
      <c r="BE883" s="100">
        <f>IF(U883="základní",N883,0)</f>
        <v>0</v>
      </c>
      <c r="BF883" s="100">
        <f>IF(U883="snížená",N883,0)</f>
        <v>0</v>
      </c>
      <c r="BG883" s="100">
        <f>IF(U883="zákl. přenesená",N883,0)</f>
        <v>0</v>
      </c>
      <c r="BH883" s="100">
        <f>IF(U883="sníž. přenesená",N883,0)</f>
        <v>0</v>
      </c>
      <c r="BI883" s="100">
        <f>IF(U883="nulová",N883,0)</f>
        <v>0</v>
      </c>
      <c r="BJ883" s="16" t="s">
        <v>81</v>
      </c>
      <c r="BK883" s="100">
        <f>ROUND(L883*K883,2)</f>
        <v>0</v>
      </c>
      <c r="BL883" s="16" t="s">
        <v>279</v>
      </c>
      <c r="BM883" s="16" t="s">
        <v>1235</v>
      </c>
    </row>
    <row r="884" spans="2:65" s="1" customFormat="1" ht="22.5" customHeight="1">
      <c r="B884" s="125"/>
      <c r="C884" s="186" t="s">
        <v>1236</v>
      </c>
      <c r="D884" s="186" t="s">
        <v>1228</v>
      </c>
      <c r="E884" s="187" t="s">
        <v>1237</v>
      </c>
      <c r="F884" s="267" t="s">
        <v>1238</v>
      </c>
      <c r="G884" s="268"/>
      <c r="H884" s="268"/>
      <c r="I884" s="268"/>
      <c r="J884" s="188" t="s">
        <v>578</v>
      </c>
      <c r="K884" s="189">
        <v>20</v>
      </c>
      <c r="L884" s="269">
        <v>0</v>
      </c>
      <c r="M884" s="268"/>
      <c r="N884" s="270">
        <f>ROUND(L884*K884,2)</f>
        <v>0</v>
      </c>
      <c r="O884" s="256"/>
      <c r="P884" s="256"/>
      <c r="Q884" s="256"/>
      <c r="R884" s="127"/>
      <c r="T884" s="158" t="s">
        <v>3</v>
      </c>
      <c r="U884" s="42" t="s">
        <v>39</v>
      </c>
      <c r="V884" s="34"/>
      <c r="W884" s="159">
        <f>V884*K884</f>
        <v>0</v>
      </c>
      <c r="X884" s="159">
        <v>0.011</v>
      </c>
      <c r="Y884" s="159">
        <f>X884*K884</f>
        <v>0.21999999999999997</v>
      </c>
      <c r="Z884" s="159">
        <v>0</v>
      </c>
      <c r="AA884" s="160">
        <f>Z884*K884</f>
        <v>0</v>
      </c>
      <c r="AR884" s="16" t="s">
        <v>440</v>
      </c>
      <c r="AT884" s="16" t="s">
        <v>1228</v>
      </c>
      <c r="AU884" s="16" t="s">
        <v>93</v>
      </c>
      <c r="AY884" s="16" t="s">
        <v>173</v>
      </c>
      <c r="BE884" s="100">
        <f>IF(U884="základní",N884,0)</f>
        <v>0</v>
      </c>
      <c r="BF884" s="100">
        <f>IF(U884="snížená",N884,0)</f>
        <v>0</v>
      </c>
      <c r="BG884" s="100">
        <f>IF(U884="zákl. přenesená",N884,0)</f>
        <v>0</v>
      </c>
      <c r="BH884" s="100">
        <f>IF(U884="sníž. přenesená",N884,0)</f>
        <v>0</v>
      </c>
      <c r="BI884" s="100">
        <f>IF(U884="nulová",N884,0)</f>
        <v>0</v>
      </c>
      <c r="BJ884" s="16" t="s">
        <v>81</v>
      </c>
      <c r="BK884" s="100">
        <f>ROUND(L884*K884,2)</f>
        <v>0</v>
      </c>
      <c r="BL884" s="16" t="s">
        <v>279</v>
      </c>
      <c r="BM884" s="16" t="s">
        <v>1239</v>
      </c>
    </row>
    <row r="885" spans="2:51" s="10" customFormat="1" ht="22.5" customHeight="1">
      <c r="B885" s="161"/>
      <c r="C885" s="162"/>
      <c r="D885" s="162"/>
      <c r="E885" s="163" t="s">
        <v>3</v>
      </c>
      <c r="F885" s="259" t="s">
        <v>852</v>
      </c>
      <c r="G885" s="260"/>
      <c r="H885" s="260"/>
      <c r="I885" s="260"/>
      <c r="J885" s="162"/>
      <c r="K885" s="164">
        <v>9</v>
      </c>
      <c r="L885" s="162"/>
      <c r="M885" s="162"/>
      <c r="N885" s="162"/>
      <c r="O885" s="162"/>
      <c r="P885" s="162"/>
      <c r="Q885" s="162"/>
      <c r="R885" s="165"/>
      <c r="T885" s="166"/>
      <c r="U885" s="162"/>
      <c r="V885" s="162"/>
      <c r="W885" s="162"/>
      <c r="X885" s="162"/>
      <c r="Y885" s="162"/>
      <c r="Z885" s="162"/>
      <c r="AA885" s="167"/>
      <c r="AT885" s="168" t="s">
        <v>185</v>
      </c>
      <c r="AU885" s="168" t="s">
        <v>93</v>
      </c>
      <c r="AV885" s="10" t="s">
        <v>93</v>
      </c>
      <c r="AW885" s="10" t="s">
        <v>32</v>
      </c>
      <c r="AX885" s="10" t="s">
        <v>74</v>
      </c>
      <c r="AY885" s="168" t="s">
        <v>173</v>
      </c>
    </row>
    <row r="886" spans="2:51" s="10" customFormat="1" ht="22.5" customHeight="1">
      <c r="B886" s="161"/>
      <c r="C886" s="162"/>
      <c r="D886" s="162"/>
      <c r="E886" s="163" t="s">
        <v>3</v>
      </c>
      <c r="F886" s="261" t="s">
        <v>853</v>
      </c>
      <c r="G886" s="260"/>
      <c r="H886" s="260"/>
      <c r="I886" s="260"/>
      <c r="J886" s="162"/>
      <c r="K886" s="164">
        <v>3</v>
      </c>
      <c r="L886" s="162"/>
      <c r="M886" s="162"/>
      <c r="N886" s="162"/>
      <c r="O886" s="162"/>
      <c r="P886" s="162"/>
      <c r="Q886" s="162"/>
      <c r="R886" s="165"/>
      <c r="T886" s="166"/>
      <c r="U886" s="162"/>
      <c r="V886" s="162"/>
      <c r="W886" s="162"/>
      <c r="X886" s="162"/>
      <c r="Y886" s="162"/>
      <c r="Z886" s="162"/>
      <c r="AA886" s="167"/>
      <c r="AT886" s="168" t="s">
        <v>185</v>
      </c>
      <c r="AU886" s="168" t="s">
        <v>93</v>
      </c>
      <c r="AV886" s="10" t="s">
        <v>93</v>
      </c>
      <c r="AW886" s="10" t="s">
        <v>32</v>
      </c>
      <c r="AX886" s="10" t="s">
        <v>74</v>
      </c>
      <c r="AY886" s="168" t="s">
        <v>173</v>
      </c>
    </row>
    <row r="887" spans="2:51" s="10" customFormat="1" ht="22.5" customHeight="1">
      <c r="B887" s="161"/>
      <c r="C887" s="162"/>
      <c r="D887" s="162"/>
      <c r="E887" s="163" t="s">
        <v>3</v>
      </c>
      <c r="F887" s="261" t="s">
        <v>1240</v>
      </c>
      <c r="G887" s="260"/>
      <c r="H887" s="260"/>
      <c r="I887" s="260"/>
      <c r="J887" s="162"/>
      <c r="K887" s="164">
        <v>8</v>
      </c>
      <c r="L887" s="162"/>
      <c r="M887" s="162"/>
      <c r="N887" s="162"/>
      <c r="O887" s="162"/>
      <c r="P887" s="162"/>
      <c r="Q887" s="162"/>
      <c r="R887" s="165"/>
      <c r="T887" s="166"/>
      <c r="U887" s="162"/>
      <c r="V887" s="162"/>
      <c r="W887" s="162"/>
      <c r="X887" s="162"/>
      <c r="Y887" s="162"/>
      <c r="Z887" s="162"/>
      <c r="AA887" s="167"/>
      <c r="AT887" s="168" t="s">
        <v>185</v>
      </c>
      <c r="AU887" s="168" t="s">
        <v>93</v>
      </c>
      <c r="AV887" s="10" t="s">
        <v>93</v>
      </c>
      <c r="AW887" s="10" t="s">
        <v>32</v>
      </c>
      <c r="AX887" s="10" t="s">
        <v>74</v>
      </c>
      <c r="AY887" s="168" t="s">
        <v>173</v>
      </c>
    </row>
    <row r="888" spans="2:51" s="11" customFormat="1" ht="22.5" customHeight="1">
      <c r="B888" s="169"/>
      <c r="C888" s="170"/>
      <c r="D888" s="170"/>
      <c r="E888" s="171" t="s">
        <v>3</v>
      </c>
      <c r="F888" s="262" t="s">
        <v>187</v>
      </c>
      <c r="G888" s="263"/>
      <c r="H888" s="263"/>
      <c r="I888" s="263"/>
      <c r="J888" s="170"/>
      <c r="K888" s="172">
        <v>20</v>
      </c>
      <c r="L888" s="170"/>
      <c r="M888" s="170"/>
      <c r="N888" s="170"/>
      <c r="O888" s="170"/>
      <c r="P888" s="170"/>
      <c r="Q888" s="170"/>
      <c r="R888" s="173"/>
      <c r="T888" s="174"/>
      <c r="U888" s="170"/>
      <c r="V888" s="170"/>
      <c r="W888" s="170"/>
      <c r="X888" s="170"/>
      <c r="Y888" s="170"/>
      <c r="Z888" s="170"/>
      <c r="AA888" s="175"/>
      <c r="AT888" s="176" t="s">
        <v>185</v>
      </c>
      <c r="AU888" s="176" t="s">
        <v>93</v>
      </c>
      <c r="AV888" s="11" t="s">
        <v>178</v>
      </c>
      <c r="AW888" s="11" t="s">
        <v>32</v>
      </c>
      <c r="AX888" s="11" t="s">
        <v>81</v>
      </c>
      <c r="AY888" s="176" t="s">
        <v>173</v>
      </c>
    </row>
    <row r="889" spans="2:65" s="1" customFormat="1" ht="22.5" customHeight="1">
      <c r="B889" s="125"/>
      <c r="C889" s="154" t="s">
        <v>1241</v>
      </c>
      <c r="D889" s="154" t="s">
        <v>174</v>
      </c>
      <c r="E889" s="155" t="s">
        <v>1242</v>
      </c>
      <c r="F889" s="255" t="s">
        <v>1243</v>
      </c>
      <c r="G889" s="256"/>
      <c r="H889" s="256"/>
      <c r="I889" s="256"/>
      <c r="J889" s="156" t="s">
        <v>604</v>
      </c>
      <c r="K889" s="157">
        <v>3</v>
      </c>
      <c r="L889" s="257">
        <v>0</v>
      </c>
      <c r="M889" s="256"/>
      <c r="N889" s="258">
        <f>ROUND(L889*K889,2)</f>
        <v>0</v>
      </c>
      <c r="O889" s="256"/>
      <c r="P889" s="256"/>
      <c r="Q889" s="256"/>
      <c r="R889" s="127"/>
      <c r="T889" s="158" t="s">
        <v>3</v>
      </c>
      <c r="U889" s="42" t="s">
        <v>39</v>
      </c>
      <c r="V889" s="34"/>
      <c r="W889" s="159">
        <f>V889*K889</f>
        <v>0</v>
      </c>
      <c r="X889" s="159">
        <v>0</v>
      </c>
      <c r="Y889" s="159">
        <f>X889*K889</f>
        <v>0</v>
      </c>
      <c r="Z889" s="159">
        <v>0</v>
      </c>
      <c r="AA889" s="160">
        <f>Z889*K889</f>
        <v>0</v>
      </c>
      <c r="AR889" s="16" t="s">
        <v>279</v>
      </c>
      <c r="AT889" s="16" t="s">
        <v>174</v>
      </c>
      <c r="AU889" s="16" t="s">
        <v>93</v>
      </c>
      <c r="AY889" s="16" t="s">
        <v>173</v>
      </c>
      <c r="BE889" s="100">
        <f>IF(U889="základní",N889,0)</f>
        <v>0</v>
      </c>
      <c r="BF889" s="100">
        <f>IF(U889="snížená",N889,0)</f>
        <v>0</v>
      </c>
      <c r="BG889" s="100">
        <f>IF(U889="zákl. přenesená",N889,0)</f>
        <v>0</v>
      </c>
      <c r="BH889" s="100">
        <f>IF(U889="sníž. přenesená",N889,0)</f>
        <v>0</v>
      </c>
      <c r="BI889" s="100">
        <f>IF(U889="nulová",N889,0)</f>
        <v>0</v>
      </c>
      <c r="BJ889" s="16" t="s">
        <v>81</v>
      </c>
      <c r="BK889" s="100">
        <f>ROUND(L889*K889,2)</f>
        <v>0</v>
      </c>
      <c r="BL889" s="16" t="s">
        <v>279</v>
      </c>
      <c r="BM889" s="16" t="s">
        <v>1244</v>
      </c>
    </row>
    <row r="890" spans="2:65" s="1" customFormat="1" ht="31.5" customHeight="1">
      <c r="B890" s="125"/>
      <c r="C890" s="154" t="s">
        <v>1245</v>
      </c>
      <c r="D890" s="154" t="s">
        <v>174</v>
      </c>
      <c r="E890" s="155" t="s">
        <v>1246</v>
      </c>
      <c r="F890" s="255" t="s">
        <v>1247</v>
      </c>
      <c r="G890" s="256"/>
      <c r="H890" s="256"/>
      <c r="I890" s="256"/>
      <c r="J890" s="156" t="s">
        <v>604</v>
      </c>
      <c r="K890" s="157">
        <v>2</v>
      </c>
      <c r="L890" s="257">
        <v>0</v>
      </c>
      <c r="M890" s="256"/>
      <c r="N890" s="258">
        <f>ROUND(L890*K890,2)</f>
        <v>0</v>
      </c>
      <c r="O890" s="256"/>
      <c r="P890" s="256"/>
      <c r="Q890" s="256"/>
      <c r="R890" s="127"/>
      <c r="T890" s="158" t="s">
        <v>3</v>
      </c>
      <c r="U890" s="42" t="s">
        <v>39</v>
      </c>
      <c r="V890" s="34"/>
      <c r="W890" s="159">
        <f>V890*K890</f>
        <v>0</v>
      </c>
      <c r="X890" s="159">
        <v>0.03025</v>
      </c>
      <c r="Y890" s="159">
        <f>X890*K890</f>
        <v>0.0605</v>
      </c>
      <c r="Z890" s="159">
        <v>0</v>
      </c>
      <c r="AA890" s="160">
        <f>Z890*K890</f>
        <v>0</v>
      </c>
      <c r="AR890" s="16" t="s">
        <v>279</v>
      </c>
      <c r="AT890" s="16" t="s">
        <v>174</v>
      </c>
      <c r="AU890" s="16" t="s">
        <v>93</v>
      </c>
      <c r="AY890" s="16" t="s">
        <v>173</v>
      </c>
      <c r="BE890" s="100">
        <f>IF(U890="základní",N890,0)</f>
        <v>0</v>
      </c>
      <c r="BF890" s="100">
        <f>IF(U890="snížená",N890,0)</f>
        <v>0</v>
      </c>
      <c r="BG890" s="100">
        <f>IF(U890="zákl. přenesená",N890,0)</f>
        <v>0</v>
      </c>
      <c r="BH890" s="100">
        <f>IF(U890="sníž. přenesená",N890,0)</f>
        <v>0</v>
      </c>
      <c r="BI890" s="100">
        <f>IF(U890="nulová",N890,0)</f>
        <v>0</v>
      </c>
      <c r="BJ890" s="16" t="s">
        <v>81</v>
      </c>
      <c r="BK890" s="100">
        <f>ROUND(L890*K890,2)</f>
        <v>0</v>
      </c>
      <c r="BL890" s="16" t="s">
        <v>279</v>
      </c>
      <c r="BM890" s="16" t="s">
        <v>1248</v>
      </c>
    </row>
    <row r="891" spans="2:65" s="1" customFormat="1" ht="31.5" customHeight="1">
      <c r="B891" s="125"/>
      <c r="C891" s="154" t="s">
        <v>1249</v>
      </c>
      <c r="D891" s="154" t="s">
        <v>174</v>
      </c>
      <c r="E891" s="155" t="s">
        <v>1250</v>
      </c>
      <c r="F891" s="255" t="s">
        <v>1251</v>
      </c>
      <c r="G891" s="256"/>
      <c r="H891" s="256"/>
      <c r="I891" s="256"/>
      <c r="J891" s="156" t="s">
        <v>604</v>
      </c>
      <c r="K891" s="157">
        <v>2</v>
      </c>
      <c r="L891" s="257">
        <v>0</v>
      </c>
      <c r="M891" s="256"/>
      <c r="N891" s="258">
        <f>ROUND(L891*K891,2)</f>
        <v>0</v>
      </c>
      <c r="O891" s="256"/>
      <c r="P891" s="256"/>
      <c r="Q891" s="256"/>
      <c r="R891" s="127"/>
      <c r="T891" s="158" t="s">
        <v>3</v>
      </c>
      <c r="U891" s="42" t="s">
        <v>39</v>
      </c>
      <c r="V891" s="34"/>
      <c r="W891" s="159">
        <f>V891*K891</f>
        <v>0</v>
      </c>
      <c r="X891" s="159">
        <v>0.03625</v>
      </c>
      <c r="Y891" s="159">
        <f>X891*K891</f>
        <v>0.0725</v>
      </c>
      <c r="Z891" s="159">
        <v>0</v>
      </c>
      <c r="AA891" s="160">
        <f>Z891*K891</f>
        <v>0</v>
      </c>
      <c r="AR891" s="16" t="s">
        <v>279</v>
      </c>
      <c r="AT891" s="16" t="s">
        <v>174</v>
      </c>
      <c r="AU891" s="16" t="s">
        <v>93</v>
      </c>
      <c r="AY891" s="16" t="s">
        <v>173</v>
      </c>
      <c r="BE891" s="100">
        <f>IF(U891="základní",N891,0)</f>
        <v>0</v>
      </c>
      <c r="BF891" s="100">
        <f>IF(U891="snížená",N891,0)</f>
        <v>0</v>
      </c>
      <c r="BG891" s="100">
        <f>IF(U891="zákl. přenesená",N891,0)</f>
        <v>0</v>
      </c>
      <c r="BH891" s="100">
        <f>IF(U891="sníž. přenesená",N891,0)</f>
        <v>0</v>
      </c>
      <c r="BI891" s="100">
        <f>IF(U891="nulová",N891,0)</f>
        <v>0</v>
      </c>
      <c r="BJ891" s="16" t="s">
        <v>81</v>
      </c>
      <c r="BK891" s="100">
        <f>ROUND(L891*K891,2)</f>
        <v>0</v>
      </c>
      <c r="BL891" s="16" t="s">
        <v>279</v>
      </c>
      <c r="BM891" s="16" t="s">
        <v>1252</v>
      </c>
    </row>
    <row r="892" spans="2:65" s="1" customFormat="1" ht="22.5" customHeight="1">
      <c r="B892" s="125"/>
      <c r="C892" s="154" t="s">
        <v>1253</v>
      </c>
      <c r="D892" s="154" t="s">
        <v>174</v>
      </c>
      <c r="E892" s="155" t="s">
        <v>1254</v>
      </c>
      <c r="F892" s="255" t="s">
        <v>1255</v>
      </c>
      <c r="G892" s="256"/>
      <c r="H892" s="256"/>
      <c r="I892" s="256"/>
      <c r="J892" s="156" t="s">
        <v>604</v>
      </c>
      <c r="K892" s="157">
        <v>51</v>
      </c>
      <c r="L892" s="257">
        <v>0</v>
      </c>
      <c r="M892" s="256"/>
      <c r="N892" s="258">
        <f>ROUND(L892*K892,2)</f>
        <v>0</v>
      </c>
      <c r="O892" s="256"/>
      <c r="P892" s="256"/>
      <c r="Q892" s="256"/>
      <c r="R892" s="127"/>
      <c r="T892" s="158" t="s">
        <v>3</v>
      </c>
      <c r="U892" s="42" t="s">
        <v>39</v>
      </c>
      <c r="V892" s="34"/>
      <c r="W892" s="159">
        <f>V892*K892</f>
        <v>0</v>
      </c>
      <c r="X892" s="159">
        <v>0</v>
      </c>
      <c r="Y892" s="159">
        <f>X892*K892</f>
        <v>0</v>
      </c>
      <c r="Z892" s="159">
        <v>0</v>
      </c>
      <c r="AA892" s="160">
        <f>Z892*K892</f>
        <v>0</v>
      </c>
      <c r="AR892" s="16" t="s">
        <v>279</v>
      </c>
      <c r="AT892" s="16" t="s">
        <v>174</v>
      </c>
      <c r="AU892" s="16" t="s">
        <v>93</v>
      </c>
      <c r="AY892" s="16" t="s">
        <v>173</v>
      </c>
      <c r="BE892" s="100">
        <f>IF(U892="základní",N892,0)</f>
        <v>0</v>
      </c>
      <c r="BF892" s="100">
        <f>IF(U892="snížená",N892,0)</f>
        <v>0</v>
      </c>
      <c r="BG892" s="100">
        <f>IF(U892="zákl. přenesená",N892,0)</f>
        <v>0</v>
      </c>
      <c r="BH892" s="100">
        <f>IF(U892="sníž. přenesená",N892,0)</f>
        <v>0</v>
      </c>
      <c r="BI892" s="100">
        <f>IF(U892="nulová",N892,0)</f>
        <v>0</v>
      </c>
      <c r="BJ892" s="16" t="s">
        <v>81</v>
      </c>
      <c r="BK892" s="100">
        <f>ROUND(L892*K892,2)</f>
        <v>0</v>
      </c>
      <c r="BL892" s="16" t="s">
        <v>279</v>
      </c>
      <c r="BM892" s="16" t="s">
        <v>1256</v>
      </c>
    </row>
    <row r="893" spans="2:51" s="10" customFormat="1" ht="22.5" customHeight="1">
      <c r="B893" s="161"/>
      <c r="C893" s="162"/>
      <c r="D893" s="162"/>
      <c r="E893" s="163" t="s">
        <v>3</v>
      </c>
      <c r="F893" s="259" t="s">
        <v>1012</v>
      </c>
      <c r="G893" s="260"/>
      <c r="H893" s="260"/>
      <c r="I893" s="260"/>
      <c r="J893" s="162"/>
      <c r="K893" s="164">
        <v>18</v>
      </c>
      <c r="L893" s="162"/>
      <c r="M893" s="162"/>
      <c r="N893" s="162"/>
      <c r="O893" s="162"/>
      <c r="P893" s="162"/>
      <c r="Q893" s="162"/>
      <c r="R893" s="165"/>
      <c r="T893" s="166"/>
      <c r="U893" s="162"/>
      <c r="V893" s="162"/>
      <c r="W893" s="162"/>
      <c r="X893" s="162"/>
      <c r="Y893" s="162"/>
      <c r="Z893" s="162"/>
      <c r="AA893" s="167"/>
      <c r="AT893" s="168" t="s">
        <v>185</v>
      </c>
      <c r="AU893" s="168" t="s">
        <v>93</v>
      </c>
      <c r="AV893" s="10" t="s">
        <v>93</v>
      </c>
      <c r="AW893" s="10" t="s">
        <v>32</v>
      </c>
      <c r="AX893" s="10" t="s">
        <v>74</v>
      </c>
      <c r="AY893" s="168" t="s">
        <v>173</v>
      </c>
    </row>
    <row r="894" spans="2:51" s="10" customFormat="1" ht="22.5" customHeight="1">
      <c r="B894" s="161"/>
      <c r="C894" s="162"/>
      <c r="D894" s="162"/>
      <c r="E894" s="163" t="s">
        <v>3</v>
      </c>
      <c r="F894" s="261" t="s">
        <v>1013</v>
      </c>
      <c r="G894" s="260"/>
      <c r="H894" s="260"/>
      <c r="I894" s="260"/>
      <c r="J894" s="162"/>
      <c r="K894" s="164">
        <v>6</v>
      </c>
      <c r="L894" s="162"/>
      <c r="M894" s="162"/>
      <c r="N894" s="162"/>
      <c r="O894" s="162"/>
      <c r="P894" s="162"/>
      <c r="Q894" s="162"/>
      <c r="R894" s="165"/>
      <c r="T894" s="166"/>
      <c r="U894" s="162"/>
      <c r="V894" s="162"/>
      <c r="W894" s="162"/>
      <c r="X894" s="162"/>
      <c r="Y894" s="162"/>
      <c r="Z894" s="162"/>
      <c r="AA894" s="167"/>
      <c r="AT894" s="168" t="s">
        <v>185</v>
      </c>
      <c r="AU894" s="168" t="s">
        <v>93</v>
      </c>
      <c r="AV894" s="10" t="s">
        <v>93</v>
      </c>
      <c r="AW894" s="10" t="s">
        <v>32</v>
      </c>
      <c r="AX894" s="10" t="s">
        <v>74</v>
      </c>
      <c r="AY894" s="168" t="s">
        <v>173</v>
      </c>
    </row>
    <row r="895" spans="2:51" s="10" customFormat="1" ht="22.5" customHeight="1">
      <c r="B895" s="161"/>
      <c r="C895" s="162"/>
      <c r="D895" s="162"/>
      <c r="E895" s="163" t="s">
        <v>3</v>
      </c>
      <c r="F895" s="261" t="s">
        <v>1014</v>
      </c>
      <c r="G895" s="260"/>
      <c r="H895" s="260"/>
      <c r="I895" s="260"/>
      <c r="J895" s="162"/>
      <c r="K895" s="164">
        <v>16</v>
      </c>
      <c r="L895" s="162"/>
      <c r="M895" s="162"/>
      <c r="N895" s="162"/>
      <c r="O895" s="162"/>
      <c r="P895" s="162"/>
      <c r="Q895" s="162"/>
      <c r="R895" s="165"/>
      <c r="T895" s="166"/>
      <c r="U895" s="162"/>
      <c r="V895" s="162"/>
      <c r="W895" s="162"/>
      <c r="X895" s="162"/>
      <c r="Y895" s="162"/>
      <c r="Z895" s="162"/>
      <c r="AA895" s="167"/>
      <c r="AT895" s="168" t="s">
        <v>185</v>
      </c>
      <c r="AU895" s="168" t="s">
        <v>93</v>
      </c>
      <c r="AV895" s="10" t="s">
        <v>93</v>
      </c>
      <c r="AW895" s="10" t="s">
        <v>32</v>
      </c>
      <c r="AX895" s="10" t="s">
        <v>74</v>
      </c>
      <c r="AY895" s="168" t="s">
        <v>173</v>
      </c>
    </row>
    <row r="896" spans="2:51" s="10" customFormat="1" ht="22.5" customHeight="1">
      <c r="B896" s="161"/>
      <c r="C896" s="162"/>
      <c r="D896" s="162"/>
      <c r="E896" s="163" t="s">
        <v>3</v>
      </c>
      <c r="F896" s="261" t="s">
        <v>863</v>
      </c>
      <c r="G896" s="260"/>
      <c r="H896" s="260"/>
      <c r="I896" s="260"/>
      <c r="J896" s="162"/>
      <c r="K896" s="164">
        <v>11</v>
      </c>
      <c r="L896" s="162"/>
      <c r="M896" s="162"/>
      <c r="N896" s="162"/>
      <c r="O896" s="162"/>
      <c r="P896" s="162"/>
      <c r="Q896" s="162"/>
      <c r="R896" s="165"/>
      <c r="T896" s="166"/>
      <c r="U896" s="162"/>
      <c r="V896" s="162"/>
      <c r="W896" s="162"/>
      <c r="X896" s="162"/>
      <c r="Y896" s="162"/>
      <c r="Z896" s="162"/>
      <c r="AA896" s="167"/>
      <c r="AT896" s="168" t="s">
        <v>185</v>
      </c>
      <c r="AU896" s="168" t="s">
        <v>93</v>
      </c>
      <c r="AV896" s="10" t="s">
        <v>93</v>
      </c>
      <c r="AW896" s="10" t="s">
        <v>32</v>
      </c>
      <c r="AX896" s="10" t="s">
        <v>74</v>
      </c>
      <c r="AY896" s="168" t="s">
        <v>173</v>
      </c>
    </row>
    <row r="897" spans="2:51" s="11" customFormat="1" ht="22.5" customHeight="1">
      <c r="B897" s="169"/>
      <c r="C897" s="170"/>
      <c r="D897" s="170"/>
      <c r="E897" s="171" t="s">
        <v>3</v>
      </c>
      <c r="F897" s="262" t="s">
        <v>187</v>
      </c>
      <c r="G897" s="263"/>
      <c r="H897" s="263"/>
      <c r="I897" s="263"/>
      <c r="J897" s="170"/>
      <c r="K897" s="172">
        <v>51</v>
      </c>
      <c r="L897" s="170"/>
      <c r="M897" s="170"/>
      <c r="N897" s="170"/>
      <c r="O897" s="170"/>
      <c r="P897" s="170"/>
      <c r="Q897" s="170"/>
      <c r="R897" s="173"/>
      <c r="T897" s="174"/>
      <c r="U897" s="170"/>
      <c r="V897" s="170"/>
      <c r="W897" s="170"/>
      <c r="X897" s="170"/>
      <c r="Y897" s="170"/>
      <c r="Z897" s="170"/>
      <c r="AA897" s="175"/>
      <c r="AT897" s="176" t="s">
        <v>185</v>
      </c>
      <c r="AU897" s="176" t="s">
        <v>93</v>
      </c>
      <c r="AV897" s="11" t="s">
        <v>178</v>
      </c>
      <c r="AW897" s="11" t="s">
        <v>32</v>
      </c>
      <c r="AX897" s="11" t="s">
        <v>81</v>
      </c>
      <c r="AY897" s="176" t="s">
        <v>173</v>
      </c>
    </row>
    <row r="898" spans="2:65" s="1" customFormat="1" ht="31.5" customHeight="1">
      <c r="B898" s="125"/>
      <c r="C898" s="154" t="s">
        <v>1257</v>
      </c>
      <c r="D898" s="154" t="s">
        <v>174</v>
      </c>
      <c r="E898" s="155" t="s">
        <v>1258</v>
      </c>
      <c r="F898" s="255" t="s">
        <v>1259</v>
      </c>
      <c r="G898" s="256"/>
      <c r="H898" s="256"/>
      <c r="I898" s="256"/>
      <c r="J898" s="156" t="s">
        <v>604</v>
      </c>
      <c r="K898" s="157">
        <v>25</v>
      </c>
      <c r="L898" s="257">
        <v>0</v>
      </c>
      <c r="M898" s="256"/>
      <c r="N898" s="258">
        <f>ROUND(L898*K898,2)</f>
        <v>0</v>
      </c>
      <c r="O898" s="256"/>
      <c r="P898" s="256"/>
      <c r="Q898" s="256"/>
      <c r="R898" s="127"/>
      <c r="T898" s="158" t="s">
        <v>3</v>
      </c>
      <c r="U898" s="42" t="s">
        <v>39</v>
      </c>
      <c r="V898" s="34"/>
      <c r="W898" s="159">
        <f>V898*K898</f>
        <v>0</v>
      </c>
      <c r="X898" s="159">
        <v>0.0003</v>
      </c>
      <c r="Y898" s="159">
        <f>X898*K898</f>
        <v>0.0075</v>
      </c>
      <c r="Z898" s="159">
        <v>0</v>
      </c>
      <c r="AA898" s="160">
        <f>Z898*K898</f>
        <v>0</v>
      </c>
      <c r="AR898" s="16" t="s">
        <v>279</v>
      </c>
      <c r="AT898" s="16" t="s">
        <v>174</v>
      </c>
      <c r="AU898" s="16" t="s">
        <v>93</v>
      </c>
      <c r="AY898" s="16" t="s">
        <v>173</v>
      </c>
      <c r="BE898" s="100">
        <f>IF(U898="základní",N898,0)</f>
        <v>0</v>
      </c>
      <c r="BF898" s="100">
        <f>IF(U898="snížená",N898,0)</f>
        <v>0</v>
      </c>
      <c r="BG898" s="100">
        <f>IF(U898="zákl. přenesená",N898,0)</f>
        <v>0</v>
      </c>
      <c r="BH898" s="100">
        <f>IF(U898="sníž. přenesená",N898,0)</f>
        <v>0</v>
      </c>
      <c r="BI898" s="100">
        <f>IF(U898="nulová",N898,0)</f>
        <v>0</v>
      </c>
      <c r="BJ898" s="16" t="s">
        <v>81</v>
      </c>
      <c r="BK898" s="100">
        <f>ROUND(L898*K898,2)</f>
        <v>0</v>
      </c>
      <c r="BL898" s="16" t="s">
        <v>279</v>
      </c>
      <c r="BM898" s="16" t="s">
        <v>1260</v>
      </c>
    </row>
    <row r="899" spans="2:51" s="10" customFormat="1" ht="22.5" customHeight="1">
      <c r="B899" s="161"/>
      <c r="C899" s="162"/>
      <c r="D899" s="162"/>
      <c r="E899" s="163" t="s">
        <v>3</v>
      </c>
      <c r="F899" s="259" t="s">
        <v>869</v>
      </c>
      <c r="G899" s="260"/>
      <c r="H899" s="260"/>
      <c r="I899" s="260"/>
      <c r="J899" s="162"/>
      <c r="K899" s="164">
        <v>22</v>
      </c>
      <c r="L899" s="162"/>
      <c r="M899" s="162"/>
      <c r="N899" s="162"/>
      <c r="O899" s="162"/>
      <c r="P899" s="162"/>
      <c r="Q899" s="162"/>
      <c r="R899" s="165"/>
      <c r="T899" s="166"/>
      <c r="U899" s="162"/>
      <c r="V899" s="162"/>
      <c r="W899" s="162"/>
      <c r="X899" s="162"/>
      <c r="Y899" s="162"/>
      <c r="Z899" s="162"/>
      <c r="AA899" s="167"/>
      <c r="AT899" s="168" t="s">
        <v>185</v>
      </c>
      <c r="AU899" s="168" t="s">
        <v>93</v>
      </c>
      <c r="AV899" s="10" t="s">
        <v>93</v>
      </c>
      <c r="AW899" s="10" t="s">
        <v>32</v>
      </c>
      <c r="AX899" s="10" t="s">
        <v>74</v>
      </c>
      <c r="AY899" s="168" t="s">
        <v>173</v>
      </c>
    </row>
    <row r="900" spans="2:51" s="10" customFormat="1" ht="22.5" customHeight="1">
      <c r="B900" s="161"/>
      <c r="C900" s="162"/>
      <c r="D900" s="162"/>
      <c r="E900" s="163" t="s">
        <v>3</v>
      </c>
      <c r="F900" s="261" t="s">
        <v>870</v>
      </c>
      <c r="G900" s="260"/>
      <c r="H900" s="260"/>
      <c r="I900" s="260"/>
      <c r="J900" s="162"/>
      <c r="K900" s="164">
        <v>3</v>
      </c>
      <c r="L900" s="162"/>
      <c r="M900" s="162"/>
      <c r="N900" s="162"/>
      <c r="O900" s="162"/>
      <c r="P900" s="162"/>
      <c r="Q900" s="162"/>
      <c r="R900" s="165"/>
      <c r="T900" s="166"/>
      <c r="U900" s="162"/>
      <c r="V900" s="162"/>
      <c r="W900" s="162"/>
      <c r="X900" s="162"/>
      <c r="Y900" s="162"/>
      <c r="Z900" s="162"/>
      <c r="AA900" s="167"/>
      <c r="AT900" s="168" t="s">
        <v>185</v>
      </c>
      <c r="AU900" s="168" t="s">
        <v>93</v>
      </c>
      <c r="AV900" s="10" t="s">
        <v>93</v>
      </c>
      <c r="AW900" s="10" t="s">
        <v>32</v>
      </c>
      <c r="AX900" s="10" t="s">
        <v>74</v>
      </c>
      <c r="AY900" s="168" t="s">
        <v>173</v>
      </c>
    </row>
    <row r="901" spans="2:51" s="11" customFormat="1" ht="22.5" customHeight="1">
      <c r="B901" s="169"/>
      <c r="C901" s="170"/>
      <c r="D901" s="170"/>
      <c r="E901" s="171" t="s">
        <v>3</v>
      </c>
      <c r="F901" s="262" t="s">
        <v>187</v>
      </c>
      <c r="G901" s="263"/>
      <c r="H901" s="263"/>
      <c r="I901" s="263"/>
      <c r="J901" s="170"/>
      <c r="K901" s="172">
        <v>25</v>
      </c>
      <c r="L901" s="170"/>
      <c r="M901" s="170"/>
      <c r="N901" s="170"/>
      <c r="O901" s="170"/>
      <c r="P901" s="170"/>
      <c r="Q901" s="170"/>
      <c r="R901" s="173"/>
      <c r="T901" s="174"/>
      <c r="U901" s="170"/>
      <c r="V901" s="170"/>
      <c r="W901" s="170"/>
      <c r="X901" s="170"/>
      <c r="Y901" s="170"/>
      <c r="Z901" s="170"/>
      <c r="AA901" s="175"/>
      <c r="AT901" s="176" t="s">
        <v>185</v>
      </c>
      <c r="AU901" s="176" t="s">
        <v>93</v>
      </c>
      <c r="AV901" s="11" t="s">
        <v>178</v>
      </c>
      <c r="AW901" s="11" t="s">
        <v>32</v>
      </c>
      <c r="AX901" s="11" t="s">
        <v>81</v>
      </c>
      <c r="AY901" s="176" t="s">
        <v>173</v>
      </c>
    </row>
    <row r="902" spans="2:65" s="1" customFormat="1" ht="31.5" customHeight="1">
      <c r="B902" s="125"/>
      <c r="C902" s="154" t="s">
        <v>1261</v>
      </c>
      <c r="D902" s="154" t="s">
        <v>174</v>
      </c>
      <c r="E902" s="155" t="s">
        <v>1262</v>
      </c>
      <c r="F902" s="255" t="s">
        <v>1263</v>
      </c>
      <c r="G902" s="256"/>
      <c r="H902" s="256"/>
      <c r="I902" s="256"/>
      <c r="J902" s="156" t="s">
        <v>604</v>
      </c>
      <c r="K902" s="157">
        <v>3</v>
      </c>
      <c r="L902" s="257">
        <v>0</v>
      </c>
      <c r="M902" s="256"/>
      <c r="N902" s="258">
        <f>ROUND(L902*K902,2)</f>
        <v>0</v>
      </c>
      <c r="O902" s="256"/>
      <c r="P902" s="256"/>
      <c r="Q902" s="256"/>
      <c r="R902" s="127"/>
      <c r="T902" s="158" t="s">
        <v>3</v>
      </c>
      <c r="U902" s="42" t="s">
        <v>39</v>
      </c>
      <c r="V902" s="34"/>
      <c r="W902" s="159">
        <f>V902*K902</f>
        <v>0</v>
      </c>
      <c r="X902" s="159">
        <v>0</v>
      </c>
      <c r="Y902" s="159">
        <f>X902*K902</f>
        <v>0</v>
      </c>
      <c r="Z902" s="159">
        <v>0</v>
      </c>
      <c r="AA902" s="160">
        <f>Z902*K902</f>
        <v>0</v>
      </c>
      <c r="AR902" s="16" t="s">
        <v>279</v>
      </c>
      <c r="AT902" s="16" t="s">
        <v>174</v>
      </c>
      <c r="AU902" s="16" t="s">
        <v>93</v>
      </c>
      <c r="AY902" s="16" t="s">
        <v>173</v>
      </c>
      <c r="BE902" s="100">
        <f>IF(U902="základní",N902,0)</f>
        <v>0</v>
      </c>
      <c r="BF902" s="100">
        <f>IF(U902="snížená",N902,0)</f>
        <v>0</v>
      </c>
      <c r="BG902" s="100">
        <f>IF(U902="zákl. přenesená",N902,0)</f>
        <v>0</v>
      </c>
      <c r="BH902" s="100">
        <f>IF(U902="sníž. přenesená",N902,0)</f>
        <v>0</v>
      </c>
      <c r="BI902" s="100">
        <f>IF(U902="nulová",N902,0)</f>
        <v>0</v>
      </c>
      <c r="BJ902" s="16" t="s">
        <v>81</v>
      </c>
      <c r="BK902" s="100">
        <f>ROUND(L902*K902,2)</f>
        <v>0</v>
      </c>
      <c r="BL902" s="16" t="s">
        <v>279</v>
      </c>
      <c r="BM902" s="16" t="s">
        <v>1264</v>
      </c>
    </row>
    <row r="903" spans="2:65" s="1" customFormat="1" ht="31.5" customHeight="1">
      <c r="B903" s="125"/>
      <c r="C903" s="154" t="s">
        <v>1265</v>
      </c>
      <c r="D903" s="154" t="s">
        <v>174</v>
      </c>
      <c r="E903" s="155" t="s">
        <v>1266</v>
      </c>
      <c r="F903" s="255" t="s">
        <v>1267</v>
      </c>
      <c r="G903" s="256"/>
      <c r="H903" s="256"/>
      <c r="I903" s="256"/>
      <c r="J903" s="156" t="s">
        <v>578</v>
      </c>
      <c r="K903" s="157">
        <v>20</v>
      </c>
      <c r="L903" s="257">
        <v>0</v>
      </c>
      <c r="M903" s="256"/>
      <c r="N903" s="258">
        <f>ROUND(L903*K903,2)</f>
        <v>0</v>
      </c>
      <c r="O903" s="256"/>
      <c r="P903" s="256"/>
      <c r="Q903" s="256"/>
      <c r="R903" s="127"/>
      <c r="T903" s="158" t="s">
        <v>3</v>
      </c>
      <c r="U903" s="42" t="s">
        <v>39</v>
      </c>
      <c r="V903" s="34"/>
      <c r="W903" s="159">
        <f>V903*K903</f>
        <v>0</v>
      </c>
      <c r="X903" s="159">
        <v>4E-05</v>
      </c>
      <c r="Y903" s="159">
        <f>X903*K903</f>
        <v>0.0008</v>
      </c>
      <c r="Z903" s="159">
        <v>0</v>
      </c>
      <c r="AA903" s="160">
        <f>Z903*K903</f>
        <v>0</v>
      </c>
      <c r="AR903" s="16" t="s">
        <v>279</v>
      </c>
      <c r="AT903" s="16" t="s">
        <v>174</v>
      </c>
      <c r="AU903" s="16" t="s">
        <v>93</v>
      </c>
      <c r="AY903" s="16" t="s">
        <v>173</v>
      </c>
      <c r="BE903" s="100">
        <f>IF(U903="základní",N903,0)</f>
        <v>0</v>
      </c>
      <c r="BF903" s="100">
        <f>IF(U903="snížená",N903,0)</f>
        <v>0</v>
      </c>
      <c r="BG903" s="100">
        <f>IF(U903="zákl. přenesená",N903,0)</f>
        <v>0</v>
      </c>
      <c r="BH903" s="100">
        <f>IF(U903="sníž. přenesená",N903,0)</f>
        <v>0</v>
      </c>
      <c r="BI903" s="100">
        <f>IF(U903="nulová",N903,0)</f>
        <v>0</v>
      </c>
      <c r="BJ903" s="16" t="s">
        <v>81</v>
      </c>
      <c r="BK903" s="100">
        <f>ROUND(L903*K903,2)</f>
        <v>0</v>
      </c>
      <c r="BL903" s="16" t="s">
        <v>279</v>
      </c>
      <c r="BM903" s="16" t="s">
        <v>1268</v>
      </c>
    </row>
    <row r="904" spans="2:51" s="10" customFormat="1" ht="22.5" customHeight="1">
      <c r="B904" s="161"/>
      <c r="C904" s="162"/>
      <c r="D904" s="162"/>
      <c r="E904" s="163" t="s">
        <v>3</v>
      </c>
      <c r="F904" s="259" t="s">
        <v>852</v>
      </c>
      <c r="G904" s="260"/>
      <c r="H904" s="260"/>
      <c r="I904" s="260"/>
      <c r="J904" s="162"/>
      <c r="K904" s="164">
        <v>9</v>
      </c>
      <c r="L904" s="162"/>
      <c r="M904" s="162"/>
      <c r="N904" s="162"/>
      <c r="O904" s="162"/>
      <c r="P904" s="162"/>
      <c r="Q904" s="162"/>
      <c r="R904" s="165"/>
      <c r="T904" s="166"/>
      <c r="U904" s="162"/>
      <c r="V904" s="162"/>
      <c r="W904" s="162"/>
      <c r="X904" s="162"/>
      <c r="Y904" s="162"/>
      <c r="Z904" s="162"/>
      <c r="AA904" s="167"/>
      <c r="AT904" s="168" t="s">
        <v>185</v>
      </c>
      <c r="AU904" s="168" t="s">
        <v>93</v>
      </c>
      <c r="AV904" s="10" t="s">
        <v>93</v>
      </c>
      <c r="AW904" s="10" t="s">
        <v>32</v>
      </c>
      <c r="AX904" s="10" t="s">
        <v>74</v>
      </c>
      <c r="AY904" s="168" t="s">
        <v>173</v>
      </c>
    </row>
    <row r="905" spans="2:51" s="10" customFormat="1" ht="22.5" customHeight="1">
      <c r="B905" s="161"/>
      <c r="C905" s="162"/>
      <c r="D905" s="162"/>
      <c r="E905" s="163" t="s">
        <v>3</v>
      </c>
      <c r="F905" s="261" t="s">
        <v>853</v>
      </c>
      <c r="G905" s="260"/>
      <c r="H905" s="260"/>
      <c r="I905" s="260"/>
      <c r="J905" s="162"/>
      <c r="K905" s="164">
        <v>3</v>
      </c>
      <c r="L905" s="162"/>
      <c r="M905" s="162"/>
      <c r="N905" s="162"/>
      <c r="O905" s="162"/>
      <c r="P905" s="162"/>
      <c r="Q905" s="162"/>
      <c r="R905" s="165"/>
      <c r="T905" s="166"/>
      <c r="U905" s="162"/>
      <c r="V905" s="162"/>
      <c r="W905" s="162"/>
      <c r="X905" s="162"/>
      <c r="Y905" s="162"/>
      <c r="Z905" s="162"/>
      <c r="AA905" s="167"/>
      <c r="AT905" s="168" t="s">
        <v>185</v>
      </c>
      <c r="AU905" s="168" t="s">
        <v>93</v>
      </c>
      <c r="AV905" s="10" t="s">
        <v>93</v>
      </c>
      <c r="AW905" s="10" t="s">
        <v>32</v>
      </c>
      <c r="AX905" s="10" t="s">
        <v>74</v>
      </c>
      <c r="AY905" s="168" t="s">
        <v>173</v>
      </c>
    </row>
    <row r="906" spans="2:51" s="10" customFormat="1" ht="22.5" customHeight="1">
      <c r="B906" s="161"/>
      <c r="C906" s="162"/>
      <c r="D906" s="162"/>
      <c r="E906" s="163" t="s">
        <v>3</v>
      </c>
      <c r="F906" s="261" t="s">
        <v>1240</v>
      </c>
      <c r="G906" s="260"/>
      <c r="H906" s="260"/>
      <c r="I906" s="260"/>
      <c r="J906" s="162"/>
      <c r="K906" s="164">
        <v>8</v>
      </c>
      <c r="L906" s="162"/>
      <c r="M906" s="162"/>
      <c r="N906" s="162"/>
      <c r="O906" s="162"/>
      <c r="P906" s="162"/>
      <c r="Q906" s="162"/>
      <c r="R906" s="165"/>
      <c r="T906" s="166"/>
      <c r="U906" s="162"/>
      <c r="V906" s="162"/>
      <c r="W906" s="162"/>
      <c r="X906" s="162"/>
      <c r="Y906" s="162"/>
      <c r="Z906" s="162"/>
      <c r="AA906" s="167"/>
      <c r="AT906" s="168" t="s">
        <v>185</v>
      </c>
      <c r="AU906" s="168" t="s">
        <v>93</v>
      </c>
      <c r="AV906" s="10" t="s">
        <v>93</v>
      </c>
      <c r="AW906" s="10" t="s">
        <v>32</v>
      </c>
      <c r="AX906" s="10" t="s">
        <v>74</v>
      </c>
      <c r="AY906" s="168" t="s">
        <v>173</v>
      </c>
    </row>
    <row r="907" spans="2:51" s="11" customFormat="1" ht="22.5" customHeight="1">
      <c r="B907" s="169"/>
      <c r="C907" s="170"/>
      <c r="D907" s="170"/>
      <c r="E907" s="171" t="s">
        <v>3</v>
      </c>
      <c r="F907" s="262" t="s">
        <v>187</v>
      </c>
      <c r="G907" s="263"/>
      <c r="H907" s="263"/>
      <c r="I907" s="263"/>
      <c r="J907" s="170"/>
      <c r="K907" s="172">
        <v>20</v>
      </c>
      <c r="L907" s="170"/>
      <c r="M907" s="170"/>
      <c r="N907" s="170"/>
      <c r="O907" s="170"/>
      <c r="P907" s="170"/>
      <c r="Q907" s="170"/>
      <c r="R907" s="173"/>
      <c r="T907" s="174"/>
      <c r="U907" s="170"/>
      <c r="V907" s="170"/>
      <c r="W907" s="170"/>
      <c r="X907" s="170"/>
      <c r="Y907" s="170"/>
      <c r="Z907" s="170"/>
      <c r="AA907" s="175"/>
      <c r="AT907" s="176" t="s">
        <v>185</v>
      </c>
      <c r="AU907" s="176" t="s">
        <v>93</v>
      </c>
      <c r="AV907" s="11" t="s">
        <v>178</v>
      </c>
      <c r="AW907" s="11" t="s">
        <v>32</v>
      </c>
      <c r="AX907" s="11" t="s">
        <v>81</v>
      </c>
      <c r="AY907" s="176" t="s">
        <v>173</v>
      </c>
    </row>
    <row r="908" spans="2:65" s="1" customFormat="1" ht="22.5" customHeight="1">
      <c r="B908" s="125"/>
      <c r="C908" s="186" t="s">
        <v>1269</v>
      </c>
      <c r="D908" s="186" t="s">
        <v>1228</v>
      </c>
      <c r="E908" s="187" t="s">
        <v>1270</v>
      </c>
      <c r="F908" s="267" t="s">
        <v>1271</v>
      </c>
      <c r="G908" s="268"/>
      <c r="H908" s="268"/>
      <c r="I908" s="268"/>
      <c r="J908" s="188" t="s">
        <v>578</v>
      </c>
      <c r="K908" s="189">
        <v>17</v>
      </c>
      <c r="L908" s="269">
        <v>0</v>
      </c>
      <c r="M908" s="268"/>
      <c r="N908" s="270">
        <f>ROUND(L908*K908,2)</f>
        <v>0</v>
      </c>
      <c r="O908" s="256"/>
      <c r="P908" s="256"/>
      <c r="Q908" s="256"/>
      <c r="R908" s="127"/>
      <c r="T908" s="158" t="s">
        <v>3</v>
      </c>
      <c r="U908" s="42" t="s">
        <v>39</v>
      </c>
      <c r="V908" s="34"/>
      <c r="W908" s="159">
        <f>V908*K908</f>
        <v>0</v>
      </c>
      <c r="X908" s="159">
        <v>0</v>
      </c>
      <c r="Y908" s="159">
        <f>X908*K908</f>
        <v>0</v>
      </c>
      <c r="Z908" s="159">
        <v>0</v>
      </c>
      <c r="AA908" s="160">
        <f>Z908*K908</f>
        <v>0</v>
      </c>
      <c r="AR908" s="16" t="s">
        <v>440</v>
      </c>
      <c r="AT908" s="16" t="s">
        <v>1228</v>
      </c>
      <c r="AU908" s="16" t="s">
        <v>93</v>
      </c>
      <c r="AY908" s="16" t="s">
        <v>173</v>
      </c>
      <c r="BE908" s="100">
        <f>IF(U908="základní",N908,0)</f>
        <v>0</v>
      </c>
      <c r="BF908" s="100">
        <f>IF(U908="snížená",N908,0)</f>
        <v>0</v>
      </c>
      <c r="BG908" s="100">
        <f>IF(U908="zákl. přenesená",N908,0)</f>
        <v>0</v>
      </c>
      <c r="BH908" s="100">
        <f>IF(U908="sníž. přenesená",N908,0)</f>
        <v>0</v>
      </c>
      <c r="BI908" s="100">
        <f>IF(U908="nulová",N908,0)</f>
        <v>0</v>
      </c>
      <c r="BJ908" s="16" t="s">
        <v>81</v>
      </c>
      <c r="BK908" s="100">
        <f>ROUND(L908*K908,2)</f>
        <v>0</v>
      </c>
      <c r="BL908" s="16" t="s">
        <v>279</v>
      </c>
      <c r="BM908" s="16" t="s">
        <v>1272</v>
      </c>
    </row>
    <row r="909" spans="2:51" s="10" customFormat="1" ht="22.5" customHeight="1">
      <c r="B909" s="161"/>
      <c r="C909" s="162"/>
      <c r="D909" s="162"/>
      <c r="E909" s="163" t="s">
        <v>3</v>
      </c>
      <c r="F909" s="259" t="s">
        <v>852</v>
      </c>
      <c r="G909" s="260"/>
      <c r="H909" s="260"/>
      <c r="I909" s="260"/>
      <c r="J909" s="162"/>
      <c r="K909" s="164">
        <v>9</v>
      </c>
      <c r="L909" s="162"/>
      <c r="M909" s="162"/>
      <c r="N909" s="162"/>
      <c r="O909" s="162"/>
      <c r="P909" s="162"/>
      <c r="Q909" s="162"/>
      <c r="R909" s="165"/>
      <c r="T909" s="166"/>
      <c r="U909" s="162"/>
      <c r="V909" s="162"/>
      <c r="W909" s="162"/>
      <c r="X909" s="162"/>
      <c r="Y909" s="162"/>
      <c r="Z909" s="162"/>
      <c r="AA909" s="167"/>
      <c r="AT909" s="168" t="s">
        <v>185</v>
      </c>
      <c r="AU909" s="168" t="s">
        <v>93</v>
      </c>
      <c r="AV909" s="10" t="s">
        <v>93</v>
      </c>
      <c r="AW909" s="10" t="s">
        <v>32</v>
      </c>
      <c r="AX909" s="10" t="s">
        <v>74</v>
      </c>
      <c r="AY909" s="168" t="s">
        <v>173</v>
      </c>
    </row>
    <row r="910" spans="2:51" s="10" customFormat="1" ht="22.5" customHeight="1">
      <c r="B910" s="161"/>
      <c r="C910" s="162"/>
      <c r="D910" s="162"/>
      <c r="E910" s="163" t="s">
        <v>3</v>
      </c>
      <c r="F910" s="261" t="s">
        <v>1240</v>
      </c>
      <c r="G910" s="260"/>
      <c r="H910" s="260"/>
      <c r="I910" s="260"/>
      <c r="J910" s="162"/>
      <c r="K910" s="164">
        <v>8</v>
      </c>
      <c r="L910" s="162"/>
      <c r="M910" s="162"/>
      <c r="N910" s="162"/>
      <c r="O910" s="162"/>
      <c r="P910" s="162"/>
      <c r="Q910" s="162"/>
      <c r="R910" s="165"/>
      <c r="T910" s="166"/>
      <c r="U910" s="162"/>
      <c r="V910" s="162"/>
      <c r="W910" s="162"/>
      <c r="X910" s="162"/>
      <c r="Y910" s="162"/>
      <c r="Z910" s="162"/>
      <c r="AA910" s="167"/>
      <c r="AT910" s="168" t="s">
        <v>185</v>
      </c>
      <c r="AU910" s="168" t="s">
        <v>93</v>
      </c>
      <c r="AV910" s="10" t="s">
        <v>93</v>
      </c>
      <c r="AW910" s="10" t="s">
        <v>32</v>
      </c>
      <c r="AX910" s="10" t="s">
        <v>74</v>
      </c>
      <c r="AY910" s="168" t="s">
        <v>173</v>
      </c>
    </row>
    <row r="911" spans="2:51" s="11" customFormat="1" ht="22.5" customHeight="1">
      <c r="B911" s="169"/>
      <c r="C911" s="170"/>
      <c r="D911" s="170"/>
      <c r="E911" s="171" t="s">
        <v>3</v>
      </c>
      <c r="F911" s="262" t="s">
        <v>187</v>
      </c>
      <c r="G911" s="263"/>
      <c r="H911" s="263"/>
      <c r="I911" s="263"/>
      <c r="J911" s="170"/>
      <c r="K911" s="172">
        <v>17</v>
      </c>
      <c r="L911" s="170"/>
      <c r="M911" s="170"/>
      <c r="N911" s="170"/>
      <c r="O911" s="170"/>
      <c r="P911" s="170"/>
      <c r="Q911" s="170"/>
      <c r="R911" s="173"/>
      <c r="T911" s="174"/>
      <c r="U911" s="170"/>
      <c r="V911" s="170"/>
      <c r="W911" s="170"/>
      <c r="X911" s="170"/>
      <c r="Y911" s="170"/>
      <c r="Z911" s="170"/>
      <c r="AA911" s="175"/>
      <c r="AT911" s="176" t="s">
        <v>185</v>
      </c>
      <c r="AU911" s="176" t="s">
        <v>93</v>
      </c>
      <c r="AV911" s="11" t="s">
        <v>178</v>
      </c>
      <c r="AW911" s="11" t="s">
        <v>32</v>
      </c>
      <c r="AX911" s="11" t="s">
        <v>81</v>
      </c>
      <c r="AY911" s="176" t="s">
        <v>173</v>
      </c>
    </row>
    <row r="912" spans="2:65" s="1" customFormat="1" ht="31.5" customHeight="1">
      <c r="B912" s="125"/>
      <c r="C912" s="186" t="s">
        <v>1273</v>
      </c>
      <c r="D912" s="186" t="s">
        <v>1228</v>
      </c>
      <c r="E912" s="187" t="s">
        <v>1274</v>
      </c>
      <c r="F912" s="267" t="s">
        <v>1275</v>
      </c>
      <c r="G912" s="268"/>
      <c r="H912" s="268"/>
      <c r="I912" s="268"/>
      <c r="J912" s="188" t="s">
        <v>578</v>
      </c>
      <c r="K912" s="189">
        <v>3</v>
      </c>
      <c r="L912" s="269">
        <v>0</v>
      </c>
      <c r="M912" s="268"/>
      <c r="N912" s="270">
        <f>ROUND(L912*K912,2)</f>
        <v>0</v>
      </c>
      <c r="O912" s="256"/>
      <c r="P912" s="256"/>
      <c r="Q912" s="256"/>
      <c r="R912" s="127"/>
      <c r="T912" s="158" t="s">
        <v>3</v>
      </c>
      <c r="U912" s="42" t="s">
        <v>39</v>
      </c>
      <c r="V912" s="34"/>
      <c r="W912" s="159">
        <f>V912*K912</f>
        <v>0</v>
      </c>
      <c r="X912" s="159">
        <v>0</v>
      </c>
      <c r="Y912" s="159">
        <f>X912*K912</f>
        <v>0</v>
      </c>
      <c r="Z912" s="159">
        <v>0</v>
      </c>
      <c r="AA912" s="160">
        <f>Z912*K912</f>
        <v>0</v>
      </c>
      <c r="AR912" s="16" t="s">
        <v>440</v>
      </c>
      <c r="AT912" s="16" t="s">
        <v>1228</v>
      </c>
      <c r="AU912" s="16" t="s">
        <v>93</v>
      </c>
      <c r="AY912" s="16" t="s">
        <v>173</v>
      </c>
      <c r="BE912" s="100">
        <f>IF(U912="základní",N912,0)</f>
        <v>0</v>
      </c>
      <c r="BF912" s="100">
        <f>IF(U912="snížená",N912,0)</f>
        <v>0</v>
      </c>
      <c r="BG912" s="100">
        <f>IF(U912="zákl. přenesená",N912,0)</f>
        <v>0</v>
      </c>
      <c r="BH912" s="100">
        <f>IF(U912="sníž. přenesená",N912,0)</f>
        <v>0</v>
      </c>
      <c r="BI912" s="100">
        <f>IF(U912="nulová",N912,0)</f>
        <v>0</v>
      </c>
      <c r="BJ912" s="16" t="s">
        <v>81</v>
      </c>
      <c r="BK912" s="100">
        <f>ROUND(L912*K912,2)</f>
        <v>0</v>
      </c>
      <c r="BL912" s="16" t="s">
        <v>279</v>
      </c>
      <c r="BM912" s="16" t="s">
        <v>1276</v>
      </c>
    </row>
    <row r="913" spans="2:51" s="10" customFormat="1" ht="22.5" customHeight="1">
      <c r="B913" s="161"/>
      <c r="C913" s="162"/>
      <c r="D913" s="162"/>
      <c r="E913" s="163" t="s">
        <v>3</v>
      </c>
      <c r="F913" s="259" t="s">
        <v>853</v>
      </c>
      <c r="G913" s="260"/>
      <c r="H913" s="260"/>
      <c r="I913" s="260"/>
      <c r="J913" s="162"/>
      <c r="K913" s="164">
        <v>3</v>
      </c>
      <c r="L913" s="162"/>
      <c r="M913" s="162"/>
      <c r="N913" s="162"/>
      <c r="O913" s="162"/>
      <c r="P913" s="162"/>
      <c r="Q913" s="162"/>
      <c r="R913" s="165"/>
      <c r="T913" s="166"/>
      <c r="U913" s="162"/>
      <c r="V913" s="162"/>
      <c r="W913" s="162"/>
      <c r="X913" s="162"/>
      <c r="Y913" s="162"/>
      <c r="Z913" s="162"/>
      <c r="AA913" s="167"/>
      <c r="AT913" s="168" t="s">
        <v>185</v>
      </c>
      <c r="AU913" s="168" t="s">
        <v>93</v>
      </c>
      <c r="AV913" s="10" t="s">
        <v>93</v>
      </c>
      <c r="AW913" s="10" t="s">
        <v>32</v>
      </c>
      <c r="AX913" s="10" t="s">
        <v>74</v>
      </c>
      <c r="AY913" s="168" t="s">
        <v>173</v>
      </c>
    </row>
    <row r="914" spans="2:51" s="11" customFormat="1" ht="22.5" customHeight="1">
      <c r="B914" s="169"/>
      <c r="C914" s="170"/>
      <c r="D914" s="170"/>
      <c r="E914" s="171" t="s">
        <v>3</v>
      </c>
      <c r="F914" s="262" t="s">
        <v>187</v>
      </c>
      <c r="G914" s="263"/>
      <c r="H914" s="263"/>
      <c r="I914" s="263"/>
      <c r="J914" s="170"/>
      <c r="K914" s="172">
        <v>3</v>
      </c>
      <c r="L914" s="170"/>
      <c r="M914" s="170"/>
      <c r="N914" s="170"/>
      <c r="O914" s="170"/>
      <c r="P914" s="170"/>
      <c r="Q914" s="170"/>
      <c r="R914" s="173"/>
      <c r="T914" s="174"/>
      <c r="U914" s="170"/>
      <c r="V914" s="170"/>
      <c r="W914" s="170"/>
      <c r="X914" s="170"/>
      <c r="Y914" s="170"/>
      <c r="Z914" s="170"/>
      <c r="AA914" s="175"/>
      <c r="AT914" s="176" t="s">
        <v>185</v>
      </c>
      <c r="AU914" s="176" t="s">
        <v>93</v>
      </c>
      <c r="AV914" s="11" t="s">
        <v>178</v>
      </c>
      <c r="AW914" s="11" t="s">
        <v>32</v>
      </c>
      <c r="AX914" s="11" t="s">
        <v>81</v>
      </c>
      <c r="AY914" s="176" t="s">
        <v>173</v>
      </c>
    </row>
    <row r="915" spans="2:65" s="1" customFormat="1" ht="22.5" customHeight="1">
      <c r="B915" s="125"/>
      <c r="C915" s="154" t="s">
        <v>1277</v>
      </c>
      <c r="D915" s="154" t="s">
        <v>174</v>
      </c>
      <c r="E915" s="155" t="s">
        <v>1278</v>
      </c>
      <c r="F915" s="255" t="s">
        <v>1279</v>
      </c>
      <c r="G915" s="256"/>
      <c r="H915" s="256"/>
      <c r="I915" s="256"/>
      <c r="J915" s="156" t="s">
        <v>578</v>
      </c>
      <c r="K915" s="157">
        <v>20</v>
      </c>
      <c r="L915" s="257">
        <v>0</v>
      </c>
      <c r="M915" s="256"/>
      <c r="N915" s="258">
        <f>ROUND(L915*K915,2)</f>
        <v>0</v>
      </c>
      <c r="O915" s="256"/>
      <c r="P915" s="256"/>
      <c r="Q915" s="256"/>
      <c r="R915" s="127"/>
      <c r="T915" s="158" t="s">
        <v>3</v>
      </c>
      <c r="U915" s="42" t="s">
        <v>39</v>
      </c>
      <c r="V915" s="34"/>
      <c r="W915" s="159">
        <f>V915*K915</f>
        <v>0</v>
      </c>
      <c r="X915" s="159">
        <v>0.00023</v>
      </c>
      <c r="Y915" s="159">
        <f>X915*K915</f>
        <v>0.0046</v>
      </c>
      <c r="Z915" s="159">
        <v>0</v>
      </c>
      <c r="AA915" s="160">
        <f>Z915*K915</f>
        <v>0</v>
      </c>
      <c r="AR915" s="16" t="s">
        <v>279</v>
      </c>
      <c r="AT915" s="16" t="s">
        <v>174</v>
      </c>
      <c r="AU915" s="16" t="s">
        <v>93</v>
      </c>
      <c r="AY915" s="16" t="s">
        <v>173</v>
      </c>
      <c r="BE915" s="100">
        <f>IF(U915="základní",N915,0)</f>
        <v>0</v>
      </c>
      <c r="BF915" s="100">
        <f>IF(U915="snížená",N915,0)</f>
        <v>0</v>
      </c>
      <c r="BG915" s="100">
        <f>IF(U915="zákl. přenesená",N915,0)</f>
        <v>0</v>
      </c>
      <c r="BH915" s="100">
        <f>IF(U915="sníž. přenesená",N915,0)</f>
        <v>0</v>
      </c>
      <c r="BI915" s="100">
        <f>IF(U915="nulová",N915,0)</f>
        <v>0</v>
      </c>
      <c r="BJ915" s="16" t="s">
        <v>81</v>
      </c>
      <c r="BK915" s="100">
        <f>ROUND(L915*K915,2)</f>
        <v>0</v>
      </c>
      <c r="BL915" s="16" t="s">
        <v>279</v>
      </c>
      <c r="BM915" s="16" t="s">
        <v>1280</v>
      </c>
    </row>
    <row r="916" spans="2:51" s="10" customFormat="1" ht="22.5" customHeight="1">
      <c r="B916" s="161"/>
      <c r="C916" s="162"/>
      <c r="D916" s="162"/>
      <c r="E916" s="163" t="s">
        <v>3</v>
      </c>
      <c r="F916" s="259" t="s">
        <v>852</v>
      </c>
      <c r="G916" s="260"/>
      <c r="H916" s="260"/>
      <c r="I916" s="260"/>
      <c r="J916" s="162"/>
      <c r="K916" s="164">
        <v>9</v>
      </c>
      <c r="L916" s="162"/>
      <c r="M916" s="162"/>
      <c r="N916" s="162"/>
      <c r="O916" s="162"/>
      <c r="P916" s="162"/>
      <c r="Q916" s="162"/>
      <c r="R916" s="165"/>
      <c r="T916" s="166"/>
      <c r="U916" s="162"/>
      <c r="V916" s="162"/>
      <c r="W916" s="162"/>
      <c r="X916" s="162"/>
      <c r="Y916" s="162"/>
      <c r="Z916" s="162"/>
      <c r="AA916" s="167"/>
      <c r="AT916" s="168" t="s">
        <v>185</v>
      </c>
      <c r="AU916" s="168" t="s">
        <v>93</v>
      </c>
      <c r="AV916" s="10" t="s">
        <v>93</v>
      </c>
      <c r="AW916" s="10" t="s">
        <v>32</v>
      </c>
      <c r="AX916" s="10" t="s">
        <v>74</v>
      </c>
      <c r="AY916" s="168" t="s">
        <v>173</v>
      </c>
    </row>
    <row r="917" spans="2:51" s="10" customFormat="1" ht="22.5" customHeight="1">
      <c r="B917" s="161"/>
      <c r="C917" s="162"/>
      <c r="D917" s="162"/>
      <c r="E917" s="163" t="s">
        <v>3</v>
      </c>
      <c r="F917" s="261" t="s">
        <v>853</v>
      </c>
      <c r="G917" s="260"/>
      <c r="H917" s="260"/>
      <c r="I917" s="260"/>
      <c r="J917" s="162"/>
      <c r="K917" s="164">
        <v>3</v>
      </c>
      <c r="L917" s="162"/>
      <c r="M917" s="162"/>
      <c r="N917" s="162"/>
      <c r="O917" s="162"/>
      <c r="P917" s="162"/>
      <c r="Q917" s="162"/>
      <c r="R917" s="165"/>
      <c r="T917" s="166"/>
      <c r="U917" s="162"/>
      <c r="V917" s="162"/>
      <c r="W917" s="162"/>
      <c r="X917" s="162"/>
      <c r="Y917" s="162"/>
      <c r="Z917" s="162"/>
      <c r="AA917" s="167"/>
      <c r="AT917" s="168" t="s">
        <v>185</v>
      </c>
      <c r="AU917" s="168" t="s">
        <v>93</v>
      </c>
      <c r="AV917" s="10" t="s">
        <v>93</v>
      </c>
      <c r="AW917" s="10" t="s">
        <v>32</v>
      </c>
      <c r="AX917" s="10" t="s">
        <v>74</v>
      </c>
      <c r="AY917" s="168" t="s">
        <v>173</v>
      </c>
    </row>
    <row r="918" spans="2:51" s="10" customFormat="1" ht="22.5" customHeight="1">
      <c r="B918" s="161"/>
      <c r="C918" s="162"/>
      <c r="D918" s="162"/>
      <c r="E918" s="163" t="s">
        <v>3</v>
      </c>
      <c r="F918" s="261" t="s">
        <v>1240</v>
      </c>
      <c r="G918" s="260"/>
      <c r="H918" s="260"/>
      <c r="I918" s="260"/>
      <c r="J918" s="162"/>
      <c r="K918" s="164">
        <v>8</v>
      </c>
      <c r="L918" s="162"/>
      <c r="M918" s="162"/>
      <c r="N918" s="162"/>
      <c r="O918" s="162"/>
      <c r="P918" s="162"/>
      <c r="Q918" s="162"/>
      <c r="R918" s="165"/>
      <c r="T918" s="166"/>
      <c r="U918" s="162"/>
      <c r="V918" s="162"/>
      <c r="W918" s="162"/>
      <c r="X918" s="162"/>
      <c r="Y918" s="162"/>
      <c r="Z918" s="162"/>
      <c r="AA918" s="167"/>
      <c r="AT918" s="168" t="s">
        <v>185</v>
      </c>
      <c r="AU918" s="168" t="s">
        <v>93</v>
      </c>
      <c r="AV918" s="10" t="s">
        <v>93</v>
      </c>
      <c r="AW918" s="10" t="s">
        <v>32</v>
      </c>
      <c r="AX918" s="10" t="s">
        <v>74</v>
      </c>
      <c r="AY918" s="168" t="s">
        <v>173</v>
      </c>
    </row>
    <row r="919" spans="2:51" s="11" customFormat="1" ht="22.5" customHeight="1">
      <c r="B919" s="169"/>
      <c r="C919" s="170"/>
      <c r="D919" s="170"/>
      <c r="E919" s="171" t="s">
        <v>3</v>
      </c>
      <c r="F919" s="262" t="s">
        <v>187</v>
      </c>
      <c r="G919" s="263"/>
      <c r="H919" s="263"/>
      <c r="I919" s="263"/>
      <c r="J919" s="170"/>
      <c r="K919" s="172">
        <v>20</v>
      </c>
      <c r="L919" s="170"/>
      <c r="M919" s="170"/>
      <c r="N919" s="170"/>
      <c r="O919" s="170"/>
      <c r="P919" s="170"/>
      <c r="Q919" s="170"/>
      <c r="R919" s="173"/>
      <c r="T919" s="174"/>
      <c r="U919" s="170"/>
      <c r="V919" s="170"/>
      <c r="W919" s="170"/>
      <c r="X919" s="170"/>
      <c r="Y919" s="170"/>
      <c r="Z919" s="170"/>
      <c r="AA919" s="175"/>
      <c r="AT919" s="176" t="s">
        <v>185</v>
      </c>
      <c r="AU919" s="176" t="s">
        <v>93</v>
      </c>
      <c r="AV919" s="11" t="s">
        <v>178</v>
      </c>
      <c r="AW919" s="11" t="s">
        <v>32</v>
      </c>
      <c r="AX919" s="11" t="s">
        <v>81</v>
      </c>
      <c r="AY919" s="176" t="s">
        <v>173</v>
      </c>
    </row>
    <row r="920" spans="2:65" s="1" customFormat="1" ht="22.5" customHeight="1">
      <c r="B920" s="125"/>
      <c r="C920" s="154" t="s">
        <v>1281</v>
      </c>
      <c r="D920" s="154" t="s">
        <v>174</v>
      </c>
      <c r="E920" s="155" t="s">
        <v>1282</v>
      </c>
      <c r="F920" s="255" t="s">
        <v>1283</v>
      </c>
      <c r="G920" s="256"/>
      <c r="H920" s="256"/>
      <c r="I920" s="256"/>
      <c r="J920" s="156" t="s">
        <v>578</v>
      </c>
      <c r="K920" s="157">
        <v>3</v>
      </c>
      <c r="L920" s="257">
        <v>0</v>
      </c>
      <c r="M920" s="256"/>
      <c r="N920" s="258">
        <f>ROUND(L920*K920,2)</f>
        <v>0</v>
      </c>
      <c r="O920" s="256"/>
      <c r="P920" s="256"/>
      <c r="Q920" s="256"/>
      <c r="R920" s="127"/>
      <c r="T920" s="158" t="s">
        <v>3</v>
      </c>
      <c r="U920" s="42" t="s">
        <v>39</v>
      </c>
      <c r="V920" s="34"/>
      <c r="W920" s="159">
        <f>V920*K920</f>
        <v>0</v>
      </c>
      <c r="X920" s="159">
        <v>0.00028</v>
      </c>
      <c r="Y920" s="159">
        <f>X920*K920</f>
        <v>0.0008399999999999999</v>
      </c>
      <c r="Z920" s="159">
        <v>0</v>
      </c>
      <c r="AA920" s="160">
        <f>Z920*K920</f>
        <v>0</v>
      </c>
      <c r="AR920" s="16" t="s">
        <v>279</v>
      </c>
      <c r="AT920" s="16" t="s">
        <v>174</v>
      </c>
      <c r="AU920" s="16" t="s">
        <v>93</v>
      </c>
      <c r="AY920" s="16" t="s">
        <v>173</v>
      </c>
      <c r="BE920" s="100">
        <f>IF(U920="základní",N920,0)</f>
        <v>0</v>
      </c>
      <c r="BF920" s="100">
        <f>IF(U920="snížená",N920,0)</f>
        <v>0</v>
      </c>
      <c r="BG920" s="100">
        <f>IF(U920="zákl. přenesená",N920,0)</f>
        <v>0</v>
      </c>
      <c r="BH920" s="100">
        <f>IF(U920="sníž. přenesená",N920,0)</f>
        <v>0</v>
      </c>
      <c r="BI920" s="100">
        <f>IF(U920="nulová",N920,0)</f>
        <v>0</v>
      </c>
      <c r="BJ920" s="16" t="s">
        <v>81</v>
      </c>
      <c r="BK920" s="100">
        <f>ROUND(L920*K920,2)</f>
        <v>0</v>
      </c>
      <c r="BL920" s="16" t="s">
        <v>279</v>
      </c>
      <c r="BM920" s="16" t="s">
        <v>1284</v>
      </c>
    </row>
    <row r="921" spans="2:65" s="1" customFormat="1" ht="22.5" customHeight="1">
      <c r="B921" s="125"/>
      <c r="C921" s="154" t="s">
        <v>1285</v>
      </c>
      <c r="D921" s="154" t="s">
        <v>174</v>
      </c>
      <c r="E921" s="155" t="s">
        <v>1286</v>
      </c>
      <c r="F921" s="255" t="s">
        <v>1287</v>
      </c>
      <c r="G921" s="256"/>
      <c r="H921" s="256"/>
      <c r="I921" s="256"/>
      <c r="J921" s="156" t="s">
        <v>578</v>
      </c>
      <c r="K921" s="157">
        <v>11</v>
      </c>
      <c r="L921" s="257">
        <v>0</v>
      </c>
      <c r="M921" s="256"/>
      <c r="N921" s="258">
        <f>ROUND(L921*K921,2)</f>
        <v>0</v>
      </c>
      <c r="O921" s="256"/>
      <c r="P921" s="256"/>
      <c r="Q921" s="256"/>
      <c r="R921" s="127"/>
      <c r="T921" s="158" t="s">
        <v>3</v>
      </c>
      <c r="U921" s="42" t="s">
        <v>39</v>
      </c>
      <c r="V921" s="34"/>
      <c r="W921" s="159">
        <f>V921*K921</f>
        <v>0</v>
      </c>
      <c r="X921" s="159">
        <v>0.00028</v>
      </c>
      <c r="Y921" s="159">
        <f>X921*K921</f>
        <v>0.00308</v>
      </c>
      <c r="Z921" s="159">
        <v>0</v>
      </c>
      <c r="AA921" s="160">
        <f>Z921*K921</f>
        <v>0</v>
      </c>
      <c r="AR921" s="16" t="s">
        <v>279</v>
      </c>
      <c r="AT921" s="16" t="s">
        <v>174</v>
      </c>
      <c r="AU921" s="16" t="s">
        <v>93</v>
      </c>
      <c r="AY921" s="16" t="s">
        <v>173</v>
      </c>
      <c r="BE921" s="100">
        <f>IF(U921="základní",N921,0)</f>
        <v>0</v>
      </c>
      <c r="BF921" s="100">
        <f>IF(U921="snížená",N921,0)</f>
        <v>0</v>
      </c>
      <c r="BG921" s="100">
        <f>IF(U921="zákl. přenesená",N921,0)</f>
        <v>0</v>
      </c>
      <c r="BH921" s="100">
        <f>IF(U921="sníž. přenesená",N921,0)</f>
        <v>0</v>
      </c>
      <c r="BI921" s="100">
        <f>IF(U921="nulová",N921,0)</f>
        <v>0</v>
      </c>
      <c r="BJ921" s="16" t="s">
        <v>81</v>
      </c>
      <c r="BK921" s="100">
        <f>ROUND(L921*K921,2)</f>
        <v>0</v>
      </c>
      <c r="BL921" s="16" t="s">
        <v>279</v>
      </c>
      <c r="BM921" s="16" t="s">
        <v>1288</v>
      </c>
    </row>
    <row r="922" spans="2:65" s="1" customFormat="1" ht="22.5" customHeight="1">
      <c r="B922" s="125"/>
      <c r="C922" s="154" t="s">
        <v>1289</v>
      </c>
      <c r="D922" s="154" t="s">
        <v>174</v>
      </c>
      <c r="E922" s="155" t="s">
        <v>1290</v>
      </c>
      <c r="F922" s="255" t="s">
        <v>1291</v>
      </c>
      <c r="G922" s="256"/>
      <c r="H922" s="256"/>
      <c r="I922" s="256"/>
      <c r="J922" s="156" t="s">
        <v>578</v>
      </c>
      <c r="K922" s="157">
        <v>2</v>
      </c>
      <c r="L922" s="257">
        <v>0</v>
      </c>
      <c r="M922" s="256"/>
      <c r="N922" s="258">
        <f>ROUND(L922*K922,2)</f>
        <v>0</v>
      </c>
      <c r="O922" s="256"/>
      <c r="P922" s="256"/>
      <c r="Q922" s="256"/>
      <c r="R922" s="127"/>
      <c r="T922" s="158" t="s">
        <v>3</v>
      </c>
      <c r="U922" s="42" t="s">
        <v>39</v>
      </c>
      <c r="V922" s="34"/>
      <c r="W922" s="159">
        <f>V922*K922</f>
        <v>0</v>
      </c>
      <c r="X922" s="159">
        <v>9E-05</v>
      </c>
      <c r="Y922" s="159">
        <f>X922*K922</f>
        <v>0.00018</v>
      </c>
      <c r="Z922" s="159">
        <v>0</v>
      </c>
      <c r="AA922" s="160">
        <f>Z922*K922</f>
        <v>0</v>
      </c>
      <c r="AR922" s="16" t="s">
        <v>279</v>
      </c>
      <c r="AT922" s="16" t="s">
        <v>174</v>
      </c>
      <c r="AU922" s="16" t="s">
        <v>93</v>
      </c>
      <c r="AY922" s="16" t="s">
        <v>173</v>
      </c>
      <c r="BE922" s="100">
        <f>IF(U922="základní",N922,0)</f>
        <v>0</v>
      </c>
      <c r="BF922" s="100">
        <f>IF(U922="snížená",N922,0)</f>
        <v>0</v>
      </c>
      <c r="BG922" s="100">
        <f>IF(U922="zákl. přenesená",N922,0)</f>
        <v>0</v>
      </c>
      <c r="BH922" s="100">
        <f>IF(U922="sníž. přenesená",N922,0)</f>
        <v>0</v>
      </c>
      <c r="BI922" s="100">
        <f>IF(U922="nulová",N922,0)</f>
        <v>0</v>
      </c>
      <c r="BJ922" s="16" t="s">
        <v>81</v>
      </c>
      <c r="BK922" s="100">
        <f>ROUND(L922*K922,2)</f>
        <v>0</v>
      </c>
      <c r="BL922" s="16" t="s">
        <v>279</v>
      </c>
      <c r="BM922" s="16" t="s">
        <v>1292</v>
      </c>
    </row>
    <row r="923" spans="2:65" s="1" customFormat="1" ht="22.5" customHeight="1">
      <c r="B923" s="125"/>
      <c r="C923" s="154" t="s">
        <v>1293</v>
      </c>
      <c r="D923" s="154" t="s">
        <v>174</v>
      </c>
      <c r="E923" s="155" t="s">
        <v>1294</v>
      </c>
      <c r="F923" s="255" t="s">
        <v>1295</v>
      </c>
      <c r="G923" s="256"/>
      <c r="H923" s="256"/>
      <c r="I923" s="256"/>
      <c r="J923" s="156" t="s">
        <v>578</v>
      </c>
      <c r="K923" s="157">
        <v>5</v>
      </c>
      <c r="L923" s="257">
        <v>0</v>
      </c>
      <c r="M923" s="256"/>
      <c r="N923" s="258">
        <f>ROUND(L923*K923,2)</f>
        <v>0</v>
      </c>
      <c r="O923" s="256"/>
      <c r="P923" s="256"/>
      <c r="Q923" s="256"/>
      <c r="R923" s="127"/>
      <c r="T923" s="158" t="s">
        <v>3</v>
      </c>
      <c r="U923" s="42" t="s">
        <v>39</v>
      </c>
      <c r="V923" s="34"/>
      <c r="W923" s="159">
        <f>V923*K923</f>
        <v>0</v>
      </c>
      <c r="X923" s="159">
        <v>0.00031</v>
      </c>
      <c r="Y923" s="159">
        <f>X923*K923</f>
        <v>0.00155</v>
      </c>
      <c r="Z923" s="159">
        <v>0</v>
      </c>
      <c r="AA923" s="160">
        <f>Z923*K923</f>
        <v>0</v>
      </c>
      <c r="AR923" s="16" t="s">
        <v>279</v>
      </c>
      <c r="AT923" s="16" t="s">
        <v>174</v>
      </c>
      <c r="AU923" s="16" t="s">
        <v>93</v>
      </c>
      <c r="AY923" s="16" t="s">
        <v>173</v>
      </c>
      <c r="BE923" s="100">
        <f>IF(U923="základní",N923,0)</f>
        <v>0</v>
      </c>
      <c r="BF923" s="100">
        <f>IF(U923="snížená",N923,0)</f>
        <v>0</v>
      </c>
      <c r="BG923" s="100">
        <f>IF(U923="zákl. přenesená",N923,0)</f>
        <v>0</v>
      </c>
      <c r="BH923" s="100">
        <f>IF(U923="sníž. přenesená",N923,0)</f>
        <v>0</v>
      </c>
      <c r="BI923" s="100">
        <f>IF(U923="nulová",N923,0)</f>
        <v>0</v>
      </c>
      <c r="BJ923" s="16" t="s">
        <v>81</v>
      </c>
      <c r="BK923" s="100">
        <f>ROUND(L923*K923,2)</f>
        <v>0</v>
      </c>
      <c r="BL923" s="16" t="s">
        <v>279</v>
      </c>
      <c r="BM923" s="16" t="s">
        <v>1296</v>
      </c>
    </row>
    <row r="924" spans="2:65" s="1" customFormat="1" ht="31.5" customHeight="1">
      <c r="B924" s="125"/>
      <c r="C924" s="154" t="s">
        <v>1297</v>
      </c>
      <c r="D924" s="154" t="s">
        <v>174</v>
      </c>
      <c r="E924" s="155" t="s">
        <v>1298</v>
      </c>
      <c r="F924" s="255" t="s">
        <v>1299</v>
      </c>
      <c r="G924" s="256"/>
      <c r="H924" s="256"/>
      <c r="I924" s="256"/>
      <c r="J924" s="156" t="s">
        <v>919</v>
      </c>
      <c r="K924" s="157">
        <v>5</v>
      </c>
      <c r="L924" s="257">
        <v>0</v>
      </c>
      <c r="M924" s="256"/>
      <c r="N924" s="258">
        <f>ROUND(L924*K924,2)</f>
        <v>0</v>
      </c>
      <c r="O924" s="256"/>
      <c r="P924" s="256"/>
      <c r="Q924" s="256"/>
      <c r="R924" s="127"/>
      <c r="T924" s="158" t="s">
        <v>3</v>
      </c>
      <c r="U924" s="42" t="s">
        <v>39</v>
      </c>
      <c r="V924" s="34"/>
      <c r="W924" s="159">
        <f>V924*K924</f>
        <v>0</v>
      </c>
      <c r="X924" s="159">
        <v>0</v>
      </c>
      <c r="Y924" s="159">
        <f>X924*K924</f>
        <v>0</v>
      </c>
      <c r="Z924" s="159">
        <v>0</v>
      </c>
      <c r="AA924" s="160">
        <f>Z924*K924</f>
        <v>0</v>
      </c>
      <c r="AR924" s="16" t="s">
        <v>279</v>
      </c>
      <c r="AT924" s="16" t="s">
        <v>174</v>
      </c>
      <c r="AU924" s="16" t="s">
        <v>93</v>
      </c>
      <c r="AY924" s="16" t="s">
        <v>173</v>
      </c>
      <c r="BE924" s="100">
        <f>IF(U924="základní",N924,0)</f>
        <v>0</v>
      </c>
      <c r="BF924" s="100">
        <f>IF(U924="snížená",N924,0)</f>
        <v>0</v>
      </c>
      <c r="BG924" s="100">
        <f>IF(U924="zákl. přenesená",N924,0)</f>
        <v>0</v>
      </c>
      <c r="BH924" s="100">
        <f>IF(U924="sníž. přenesená",N924,0)</f>
        <v>0</v>
      </c>
      <c r="BI924" s="100">
        <f>IF(U924="nulová",N924,0)</f>
        <v>0</v>
      </c>
      <c r="BJ924" s="16" t="s">
        <v>81</v>
      </c>
      <c r="BK924" s="100">
        <f>ROUND(L924*K924,2)</f>
        <v>0</v>
      </c>
      <c r="BL924" s="16" t="s">
        <v>279</v>
      </c>
      <c r="BM924" s="16" t="s">
        <v>1300</v>
      </c>
    </row>
    <row r="925" spans="2:51" s="10" customFormat="1" ht="22.5" customHeight="1">
      <c r="B925" s="161"/>
      <c r="C925" s="162"/>
      <c r="D925" s="162"/>
      <c r="E925" s="163" t="s">
        <v>3</v>
      </c>
      <c r="F925" s="259" t="s">
        <v>1301</v>
      </c>
      <c r="G925" s="260"/>
      <c r="H925" s="260"/>
      <c r="I925" s="260"/>
      <c r="J925" s="162"/>
      <c r="K925" s="164">
        <v>5</v>
      </c>
      <c r="L925" s="162"/>
      <c r="M925" s="162"/>
      <c r="N925" s="162"/>
      <c r="O925" s="162"/>
      <c r="P925" s="162"/>
      <c r="Q925" s="162"/>
      <c r="R925" s="165"/>
      <c r="T925" s="166"/>
      <c r="U925" s="162"/>
      <c r="V925" s="162"/>
      <c r="W925" s="162"/>
      <c r="X925" s="162"/>
      <c r="Y925" s="162"/>
      <c r="Z925" s="162"/>
      <c r="AA925" s="167"/>
      <c r="AT925" s="168" t="s">
        <v>185</v>
      </c>
      <c r="AU925" s="168" t="s">
        <v>93</v>
      </c>
      <c r="AV925" s="10" t="s">
        <v>93</v>
      </c>
      <c r="AW925" s="10" t="s">
        <v>32</v>
      </c>
      <c r="AX925" s="10" t="s">
        <v>74</v>
      </c>
      <c r="AY925" s="168" t="s">
        <v>173</v>
      </c>
    </row>
    <row r="926" spans="2:51" s="11" customFormat="1" ht="22.5" customHeight="1">
      <c r="B926" s="169"/>
      <c r="C926" s="170"/>
      <c r="D926" s="170"/>
      <c r="E926" s="171" t="s">
        <v>3</v>
      </c>
      <c r="F926" s="262" t="s">
        <v>187</v>
      </c>
      <c r="G926" s="263"/>
      <c r="H926" s="263"/>
      <c r="I926" s="263"/>
      <c r="J926" s="170"/>
      <c r="K926" s="172">
        <v>5</v>
      </c>
      <c r="L926" s="170"/>
      <c r="M926" s="170"/>
      <c r="N926" s="170"/>
      <c r="O926" s="170"/>
      <c r="P926" s="170"/>
      <c r="Q926" s="170"/>
      <c r="R926" s="173"/>
      <c r="T926" s="174"/>
      <c r="U926" s="170"/>
      <c r="V926" s="170"/>
      <c r="W926" s="170"/>
      <c r="X926" s="170"/>
      <c r="Y926" s="170"/>
      <c r="Z926" s="170"/>
      <c r="AA926" s="175"/>
      <c r="AT926" s="176" t="s">
        <v>185</v>
      </c>
      <c r="AU926" s="176" t="s">
        <v>93</v>
      </c>
      <c r="AV926" s="11" t="s">
        <v>178</v>
      </c>
      <c r="AW926" s="11" t="s">
        <v>32</v>
      </c>
      <c r="AX926" s="11" t="s">
        <v>81</v>
      </c>
      <c r="AY926" s="176" t="s">
        <v>173</v>
      </c>
    </row>
    <row r="927" spans="2:65" s="1" customFormat="1" ht="22.5" customHeight="1">
      <c r="B927" s="125"/>
      <c r="C927" s="154" t="s">
        <v>1302</v>
      </c>
      <c r="D927" s="154" t="s">
        <v>174</v>
      </c>
      <c r="E927" s="155" t="s">
        <v>1303</v>
      </c>
      <c r="F927" s="255" t="s">
        <v>1304</v>
      </c>
      <c r="G927" s="256"/>
      <c r="H927" s="256"/>
      <c r="I927" s="256"/>
      <c r="J927" s="156" t="s">
        <v>919</v>
      </c>
      <c r="K927" s="157">
        <v>12</v>
      </c>
      <c r="L927" s="257">
        <v>0</v>
      </c>
      <c r="M927" s="256"/>
      <c r="N927" s="258">
        <f>ROUND(L927*K927,2)</f>
        <v>0</v>
      </c>
      <c r="O927" s="256"/>
      <c r="P927" s="256"/>
      <c r="Q927" s="256"/>
      <c r="R927" s="127"/>
      <c r="T927" s="158" t="s">
        <v>3</v>
      </c>
      <c r="U927" s="42" t="s">
        <v>39</v>
      </c>
      <c r="V927" s="34"/>
      <c r="W927" s="159">
        <f>V927*K927</f>
        <v>0</v>
      </c>
      <c r="X927" s="159">
        <v>0</v>
      </c>
      <c r="Y927" s="159">
        <f>X927*K927</f>
        <v>0</v>
      </c>
      <c r="Z927" s="159">
        <v>0</v>
      </c>
      <c r="AA927" s="160">
        <f>Z927*K927</f>
        <v>0</v>
      </c>
      <c r="AR927" s="16" t="s">
        <v>279</v>
      </c>
      <c r="AT927" s="16" t="s">
        <v>174</v>
      </c>
      <c r="AU927" s="16" t="s">
        <v>93</v>
      </c>
      <c r="AY927" s="16" t="s">
        <v>173</v>
      </c>
      <c r="BE927" s="100">
        <f>IF(U927="základní",N927,0)</f>
        <v>0</v>
      </c>
      <c r="BF927" s="100">
        <f>IF(U927="snížená",N927,0)</f>
        <v>0</v>
      </c>
      <c r="BG927" s="100">
        <f>IF(U927="zákl. přenesená",N927,0)</f>
        <v>0</v>
      </c>
      <c r="BH927" s="100">
        <f>IF(U927="sníž. přenesená",N927,0)</f>
        <v>0</v>
      </c>
      <c r="BI927" s="100">
        <f>IF(U927="nulová",N927,0)</f>
        <v>0</v>
      </c>
      <c r="BJ927" s="16" t="s">
        <v>81</v>
      </c>
      <c r="BK927" s="100">
        <f>ROUND(L927*K927,2)</f>
        <v>0</v>
      </c>
      <c r="BL927" s="16" t="s">
        <v>279</v>
      </c>
      <c r="BM927" s="16" t="s">
        <v>1305</v>
      </c>
    </row>
    <row r="928" spans="2:51" s="10" customFormat="1" ht="22.5" customHeight="1">
      <c r="B928" s="161"/>
      <c r="C928" s="162"/>
      <c r="D928" s="162"/>
      <c r="E928" s="163" t="s">
        <v>3</v>
      </c>
      <c r="F928" s="259" t="s">
        <v>1306</v>
      </c>
      <c r="G928" s="260"/>
      <c r="H928" s="260"/>
      <c r="I928" s="260"/>
      <c r="J928" s="162"/>
      <c r="K928" s="164">
        <v>12</v>
      </c>
      <c r="L928" s="162"/>
      <c r="M928" s="162"/>
      <c r="N928" s="162"/>
      <c r="O928" s="162"/>
      <c r="P928" s="162"/>
      <c r="Q928" s="162"/>
      <c r="R928" s="165"/>
      <c r="T928" s="166"/>
      <c r="U928" s="162"/>
      <c r="V928" s="162"/>
      <c r="W928" s="162"/>
      <c r="X928" s="162"/>
      <c r="Y928" s="162"/>
      <c r="Z928" s="162"/>
      <c r="AA928" s="167"/>
      <c r="AT928" s="168" t="s">
        <v>185</v>
      </c>
      <c r="AU928" s="168" t="s">
        <v>93</v>
      </c>
      <c r="AV928" s="10" t="s">
        <v>93</v>
      </c>
      <c r="AW928" s="10" t="s">
        <v>32</v>
      </c>
      <c r="AX928" s="10" t="s">
        <v>74</v>
      </c>
      <c r="AY928" s="168" t="s">
        <v>173</v>
      </c>
    </row>
    <row r="929" spans="2:51" s="11" customFormat="1" ht="22.5" customHeight="1">
      <c r="B929" s="169"/>
      <c r="C929" s="170"/>
      <c r="D929" s="170"/>
      <c r="E929" s="171" t="s">
        <v>3</v>
      </c>
      <c r="F929" s="262" t="s">
        <v>187</v>
      </c>
      <c r="G929" s="263"/>
      <c r="H929" s="263"/>
      <c r="I929" s="263"/>
      <c r="J929" s="170"/>
      <c r="K929" s="172">
        <v>12</v>
      </c>
      <c r="L929" s="170"/>
      <c r="M929" s="170"/>
      <c r="N929" s="170"/>
      <c r="O929" s="170"/>
      <c r="P929" s="170"/>
      <c r="Q929" s="170"/>
      <c r="R929" s="173"/>
      <c r="T929" s="174"/>
      <c r="U929" s="170"/>
      <c r="V929" s="170"/>
      <c r="W929" s="170"/>
      <c r="X929" s="170"/>
      <c r="Y929" s="170"/>
      <c r="Z929" s="170"/>
      <c r="AA929" s="175"/>
      <c r="AT929" s="176" t="s">
        <v>185</v>
      </c>
      <c r="AU929" s="176" t="s">
        <v>93</v>
      </c>
      <c r="AV929" s="11" t="s">
        <v>178</v>
      </c>
      <c r="AW929" s="11" t="s">
        <v>32</v>
      </c>
      <c r="AX929" s="11" t="s">
        <v>81</v>
      </c>
      <c r="AY929" s="176" t="s">
        <v>173</v>
      </c>
    </row>
    <row r="930" spans="2:65" s="1" customFormat="1" ht="31.5" customHeight="1">
      <c r="B930" s="125"/>
      <c r="C930" s="154" t="s">
        <v>1307</v>
      </c>
      <c r="D930" s="154" t="s">
        <v>174</v>
      </c>
      <c r="E930" s="155" t="s">
        <v>1308</v>
      </c>
      <c r="F930" s="255" t="s">
        <v>1309</v>
      </c>
      <c r="G930" s="256"/>
      <c r="H930" s="256"/>
      <c r="I930" s="256"/>
      <c r="J930" s="156" t="s">
        <v>919</v>
      </c>
      <c r="K930" s="157">
        <v>2</v>
      </c>
      <c r="L930" s="257">
        <v>0</v>
      </c>
      <c r="M930" s="256"/>
      <c r="N930" s="258">
        <f>ROUND(L930*K930,2)</f>
        <v>0</v>
      </c>
      <c r="O930" s="256"/>
      <c r="P930" s="256"/>
      <c r="Q930" s="256"/>
      <c r="R930" s="127"/>
      <c r="T930" s="158" t="s">
        <v>3</v>
      </c>
      <c r="U930" s="42" t="s">
        <v>39</v>
      </c>
      <c r="V930" s="34"/>
      <c r="W930" s="159">
        <f>V930*K930</f>
        <v>0</v>
      </c>
      <c r="X930" s="159">
        <v>0</v>
      </c>
      <c r="Y930" s="159">
        <f>X930*K930</f>
        <v>0</v>
      </c>
      <c r="Z930" s="159">
        <v>0</v>
      </c>
      <c r="AA930" s="160">
        <f>Z930*K930</f>
        <v>0</v>
      </c>
      <c r="AR930" s="16" t="s">
        <v>279</v>
      </c>
      <c r="AT930" s="16" t="s">
        <v>174</v>
      </c>
      <c r="AU930" s="16" t="s">
        <v>93</v>
      </c>
      <c r="AY930" s="16" t="s">
        <v>173</v>
      </c>
      <c r="BE930" s="100">
        <f>IF(U930="základní",N930,0)</f>
        <v>0</v>
      </c>
      <c r="BF930" s="100">
        <f>IF(U930="snížená",N930,0)</f>
        <v>0</v>
      </c>
      <c r="BG930" s="100">
        <f>IF(U930="zákl. přenesená",N930,0)</f>
        <v>0</v>
      </c>
      <c r="BH930" s="100">
        <f>IF(U930="sníž. přenesená",N930,0)</f>
        <v>0</v>
      </c>
      <c r="BI930" s="100">
        <f>IF(U930="nulová",N930,0)</f>
        <v>0</v>
      </c>
      <c r="BJ930" s="16" t="s">
        <v>81</v>
      </c>
      <c r="BK930" s="100">
        <f>ROUND(L930*K930,2)</f>
        <v>0</v>
      </c>
      <c r="BL930" s="16" t="s">
        <v>279</v>
      </c>
      <c r="BM930" s="16" t="s">
        <v>1310</v>
      </c>
    </row>
    <row r="931" spans="2:51" s="10" customFormat="1" ht="22.5" customHeight="1">
      <c r="B931" s="161"/>
      <c r="C931" s="162"/>
      <c r="D931" s="162"/>
      <c r="E931" s="163" t="s">
        <v>3</v>
      </c>
      <c r="F931" s="259" t="s">
        <v>1311</v>
      </c>
      <c r="G931" s="260"/>
      <c r="H931" s="260"/>
      <c r="I931" s="260"/>
      <c r="J931" s="162"/>
      <c r="K931" s="164">
        <v>2</v>
      </c>
      <c r="L931" s="162"/>
      <c r="M931" s="162"/>
      <c r="N931" s="162"/>
      <c r="O931" s="162"/>
      <c r="P931" s="162"/>
      <c r="Q931" s="162"/>
      <c r="R931" s="165"/>
      <c r="T931" s="166"/>
      <c r="U931" s="162"/>
      <c r="V931" s="162"/>
      <c r="W931" s="162"/>
      <c r="X931" s="162"/>
      <c r="Y931" s="162"/>
      <c r="Z931" s="162"/>
      <c r="AA931" s="167"/>
      <c r="AT931" s="168" t="s">
        <v>185</v>
      </c>
      <c r="AU931" s="168" t="s">
        <v>93</v>
      </c>
      <c r="AV931" s="10" t="s">
        <v>93</v>
      </c>
      <c r="AW931" s="10" t="s">
        <v>32</v>
      </c>
      <c r="AX931" s="10" t="s">
        <v>74</v>
      </c>
      <c r="AY931" s="168" t="s">
        <v>173</v>
      </c>
    </row>
    <row r="932" spans="2:51" s="11" customFormat="1" ht="22.5" customHeight="1">
      <c r="B932" s="169"/>
      <c r="C932" s="170"/>
      <c r="D932" s="170"/>
      <c r="E932" s="171" t="s">
        <v>3</v>
      </c>
      <c r="F932" s="262" t="s">
        <v>187</v>
      </c>
      <c r="G932" s="263"/>
      <c r="H932" s="263"/>
      <c r="I932" s="263"/>
      <c r="J932" s="170"/>
      <c r="K932" s="172">
        <v>2</v>
      </c>
      <c r="L932" s="170"/>
      <c r="M932" s="170"/>
      <c r="N932" s="170"/>
      <c r="O932" s="170"/>
      <c r="P932" s="170"/>
      <c r="Q932" s="170"/>
      <c r="R932" s="173"/>
      <c r="T932" s="174"/>
      <c r="U932" s="170"/>
      <c r="V932" s="170"/>
      <c r="W932" s="170"/>
      <c r="X932" s="170"/>
      <c r="Y932" s="170"/>
      <c r="Z932" s="170"/>
      <c r="AA932" s="175"/>
      <c r="AT932" s="176" t="s">
        <v>185</v>
      </c>
      <c r="AU932" s="176" t="s">
        <v>93</v>
      </c>
      <c r="AV932" s="11" t="s">
        <v>178</v>
      </c>
      <c r="AW932" s="11" t="s">
        <v>32</v>
      </c>
      <c r="AX932" s="11" t="s">
        <v>81</v>
      </c>
      <c r="AY932" s="176" t="s">
        <v>173</v>
      </c>
    </row>
    <row r="933" spans="2:65" s="1" customFormat="1" ht="31.5" customHeight="1">
      <c r="B933" s="125"/>
      <c r="C933" s="154" t="s">
        <v>1312</v>
      </c>
      <c r="D933" s="154" t="s">
        <v>174</v>
      </c>
      <c r="E933" s="155" t="s">
        <v>1313</v>
      </c>
      <c r="F933" s="255" t="s">
        <v>1314</v>
      </c>
      <c r="G933" s="256"/>
      <c r="H933" s="256"/>
      <c r="I933" s="256"/>
      <c r="J933" s="156" t="s">
        <v>919</v>
      </c>
      <c r="K933" s="157">
        <v>2</v>
      </c>
      <c r="L933" s="257">
        <v>0</v>
      </c>
      <c r="M933" s="256"/>
      <c r="N933" s="258">
        <f>ROUND(L933*K933,2)</f>
        <v>0</v>
      </c>
      <c r="O933" s="256"/>
      <c r="P933" s="256"/>
      <c r="Q933" s="256"/>
      <c r="R933" s="127"/>
      <c r="T933" s="158" t="s">
        <v>3</v>
      </c>
      <c r="U933" s="42" t="s">
        <v>39</v>
      </c>
      <c r="V933" s="34"/>
      <c r="W933" s="159">
        <f>V933*K933</f>
        <v>0</v>
      </c>
      <c r="X933" s="159">
        <v>0</v>
      </c>
      <c r="Y933" s="159">
        <f>X933*K933</f>
        <v>0</v>
      </c>
      <c r="Z933" s="159">
        <v>0</v>
      </c>
      <c r="AA933" s="160">
        <f>Z933*K933</f>
        <v>0</v>
      </c>
      <c r="AR933" s="16" t="s">
        <v>279</v>
      </c>
      <c r="AT933" s="16" t="s">
        <v>174</v>
      </c>
      <c r="AU933" s="16" t="s">
        <v>93</v>
      </c>
      <c r="AY933" s="16" t="s">
        <v>173</v>
      </c>
      <c r="BE933" s="100">
        <f>IF(U933="základní",N933,0)</f>
        <v>0</v>
      </c>
      <c r="BF933" s="100">
        <f>IF(U933="snížená",N933,0)</f>
        <v>0</v>
      </c>
      <c r="BG933" s="100">
        <f>IF(U933="zákl. přenesená",N933,0)</f>
        <v>0</v>
      </c>
      <c r="BH933" s="100">
        <f>IF(U933="sníž. přenesená",N933,0)</f>
        <v>0</v>
      </c>
      <c r="BI933" s="100">
        <f>IF(U933="nulová",N933,0)</f>
        <v>0</v>
      </c>
      <c r="BJ933" s="16" t="s">
        <v>81</v>
      </c>
      <c r="BK933" s="100">
        <f>ROUND(L933*K933,2)</f>
        <v>0</v>
      </c>
      <c r="BL933" s="16" t="s">
        <v>279</v>
      </c>
      <c r="BM933" s="16" t="s">
        <v>1315</v>
      </c>
    </row>
    <row r="934" spans="2:51" s="10" customFormat="1" ht="22.5" customHeight="1">
      <c r="B934" s="161"/>
      <c r="C934" s="162"/>
      <c r="D934" s="162"/>
      <c r="E934" s="163" t="s">
        <v>3</v>
      </c>
      <c r="F934" s="259" t="s">
        <v>1316</v>
      </c>
      <c r="G934" s="260"/>
      <c r="H934" s="260"/>
      <c r="I934" s="260"/>
      <c r="J934" s="162"/>
      <c r="K934" s="164">
        <v>2</v>
      </c>
      <c r="L934" s="162"/>
      <c r="M934" s="162"/>
      <c r="N934" s="162"/>
      <c r="O934" s="162"/>
      <c r="P934" s="162"/>
      <c r="Q934" s="162"/>
      <c r="R934" s="165"/>
      <c r="T934" s="166"/>
      <c r="U934" s="162"/>
      <c r="V934" s="162"/>
      <c r="W934" s="162"/>
      <c r="X934" s="162"/>
      <c r="Y934" s="162"/>
      <c r="Z934" s="162"/>
      <c r="AA934" s="167"/>
      <c r="AT934" s="168" t="s">
        <v>185</v>
      </c>
      <c r="AU934" s="168" t="s">
        <v>93</v>
      </c>
      <c r="AV934" s="10" t="s">
        <v>93</v>
      </c>
      <c r="AW934" s="10" t="s">
        <v>32</v>
      </c>
      <c r="AX934" s="10" t="s">
        <v>74</v>
      </c>
      <c r="AY934" s="168" t="s">
        <v>173</v>
      </c>
    </row>
    <row r="935" spans="2:51" s="11" customFormat="1" ht="22.5" customHeight="1">
      <c r="B935" s="169"/>
      <c r="C935" s="170"/>
      <c r="D935" s="170"/>
      <c r="E935" s="171" t="s">
        <v>3</v>
      </c>
      <c r="F935" s="262" t="s">
        <v>187</v>
      </c>
      <c r="G935" s="263"/>
      <c r="H935" s="263"/>
      <c r="I935" s="263"/>
      <c r="J935" s="170"/>
      <c r="K935" s="172">
        <v>2</v>
      </c>
      <c r="L935" s="170"/>
      <c r="M935" s="170"/>
      <c r="N935" s="170"/>
      <c r="O935" s="170"/>
      <c r="P935" s="170"/>
      <c r="Q935" s="170"/>
      <c r="R935" s="173"/>
      <c r="T935" s="174"/>
      <c r="U935" s="170"/>
      <c r="V935" s="170"/>
      <c r="W935" s="170"/>
      <c r="X935" s="170"/>
      <c r="Y935" s="170"/>
      <c r="Z935" s="170"/>
      <c r="AA935" s="175"/>
      <c r="AT935" s="176" t="s">
        <v>185</v>
      </c>
      <c r="AU935" s="176" t="s">
        <v>93</v>
      </c>
      <c r="AV935" s="11" t="s">
        <v>178</v>
      </c>
      <c r="AW935" s="11" t="s">
        <v>32</v>
      </c>
      <c r="AX935" s="11" t="s">
        <v>81</v>
      </c>
      <c r="AY935" s="176" t="s">
        <v>173</v>
      </c>
    </row>
    <row r="936" spans="2:65" s="1" customFormat="1" ht="57" customHeight="1">
      <c r="B936" s="125"/>
      <c r="C936" s="154" t="s">
        <v>1317</v>
      </c>
      <c r="D936" s="154" t="s">
        <v>174</v>
      </c>
      <c r="E936" s="155" t="s">
        <v>1318</v>
      </c>
      <c r="F936" s="255" t="s">
        <v>1319</v>
      </c>
      <c r="G936" s="256"/>
      <c r="H936" s="256"/>
      <c r="I936" s="256"/>
      <c r="J936" s="156" t="s">
        <v>919</v>
      </c>
      <c r="K936" s="157">
        <v>2</v>
      </c>
      <c r="L936" s="257">
        <v>0</v>
      </c>
      <c r="M936" s="256"/>
      <c r="N936" s="258">
        <f aca="true" t="shared" si="45" ref="N936:N944">ROUND(L936*K936,2)</f>
        <v>0</v>
      </c>
      <c r="O936" s="256"/>
      <c r="P936" s="256"/>
      <c r="Q936" s="256"/>
      <c r="R936" s="127"/>
      <c r="T936" s="158" t="s">
        <v>3</v>
      </c>
      <c r="U936" s="42" t="s">
        <v>39</v>
      </c>
      <c r="V936" s="34"/>
      <c r="W936" s="159">
        <f aca="true" t="shared" si="46" ref="W936:W944">V936*K936</f>
        <v>0</v>
      </c>
      <c r="X936" s="159">
        <v>0</v>
      </c>
      <c r="Y936" s="159">
        <f aca="true" t="shared" si="47" ref="Y936:Y944">X936*K936</f>
        <v>0</v>
      </c>
      <c r="Z936" s="159">
        <v>0</v>
      </c>
      <c r="AA936" s="160">
        <f aca="true" t="shared" si="48" ref="AA936:AA944">Z936*K936</f>
        <v>0</v>
      </c>
      <c r="AR936" s="16" t="s">
        <v>279</v>
      </c>
      <c r="AT936" s="16" t="s">
        <v>174</v>
      </c>
      <c r="AU936" s="16" t="s">
        <v>93</v>
      </c>
      <c r="AY936" s="16" t="s">
        <v>173</v>
      </c>
      <c r="BE936" s="100">
        <f aca="true" t="shared" si="49" ref="BE936:BE944">IF(U936="základní",N936,0)</f>
        <v>0</v>
      </c>
      <c r="BF936" s="100">
        <f aca="true" t="shared" si="50" ref="BF936:BF944">IF(U936="snížená",N936,0)</f>
        <v>0</v>
      </c>
      <c r="BG936" s="100">
        <f aca="true" t="shared" si="51" ref="BG936:BG944">IF(U936="zákl. přenesená",N936,0)</f>
        <v>0</v>
      </c>
      <c r="BH936" s="100">
        <f aca="true" t="shared" si="52" ref="BH936:BH944">IF(U936="sníž. přenesená",N936,0)</f>
        <v>0</v>
      </c>
      <c r="BI936" s="100">
        <f aca="true" t="shared" si="53" ref="BI936:BI944">IF(U936="nulová",N936,0)</f>
        <v>0</v>
      </c>
      <c r="BJ936" s="16" t="s">
        <v>81</v>
      </c>
      <c r="BK936" s="100">
        <f aca="true" t="shared" si="54" ref="BK936:BK944">ROUND(L936*K936,2)</f>
        <v>0</v>
      </c>
      <c r="BL936" s="16" t="s">
        <v>279</v>
      </c>
      <c r="BM936" s="16" t="s">
        <v>1320</v>
      </c>
    </row>
    <row r="937" spans="2:65" s="1" customFormat="1" ht="31.5" customHeight="1">
      <c r="B937" s="125"/>
      <c r="C937" s="154" t="s">
        <v>1321</v>
      </c>
      <c r="D937" s="154" t="s">
        <v>174</v>
      </c>
      <c r="E937" s="155" t="s">
        <v>1322</v>
      </c>
      <c r="F937" s="255" t="s">
        <v>1323</v>
      </c>
      <c r="G937" s="256"/>
      <c r="H937" s="256"/>
      <c r="I937" s="256"/>
      <c r="J937" s="156" t="s">
        <v>919</v>
      </c>
      <c r="K937" s="157">
        <v>3</v>
      </c>
      <c r="L937" s="257">
        <v>0</v>
      </c>
      <c r="M937" s="256"/>
      <c r="N937" s="258">
        <f t="shared" si="45"/>
        <v>0</v>
      </c>
      <c r="O937" s="256"/>
      <c r="P937" s="256"/>
      <c r="Q937" s="256"/>
      <c r="R937" s="127"/>
      <c r="T937" s="158" t="s">
        <v>3</v>
      </c>
      <c r="U937" s="42" t="s">
        <v>39</v>
      </c>
      <c r="V937" s="34"/>
      <c r="W937" s="159">
        <f t="shared" si="46"/>
        <v>0</v>
      </c>
      <c r="X937" s="159">
        <v>0</v>
      </c>
      <c r="Y937" s="159">
        <f t="shared" si="47"/>
        <v>0</v>
      </c>
      <c r="Z937" s="159">
        <v>0</v>
      </c>
      <c r="AA937" s="160">
        <f t="shared" si="48"/>
        <v>0</v>
      </c>
      <c r="AR937" s="16" t="s">
        <v>279</v>
      </c>
      <c r="AT937" s="16" t="s">
        <v>174</v>
      </c>
      <c r="AU937" s="16" t="s">
        <v>93</v>
      </c>
      <c r="AY937" s="16" t="s">
        <v>173</v>
      </c>
      <c r="BE937" s="100">
        <f t="shared" si="49"/>
        <v>0</v>
      </c>
      <c r="BF937" s="100">
        <f t="shared" si="50"/>
        <v>0</v>
      </c>
      <c r="BG937" s="100">
        <f t="shared" si="51"/>
        <v>0</v>
      </c>
      <c r="BH937" s="100">
        <f t="shared" si="52"/>
        <v>0</v>
      </c>
      <c r="BI937" s="100">
        <f t="shared" si="53"/>
        <v>0</v>
      </c>
      <c r="BJ937" s="16" t="s">
        <v>81</v>
      </c>
      <c r="BK937" s="100">
        <f t="shared" si="54"/>
        <v>0</v>
      </c>
      <c r="BL937" s="16" t="s">
        <v>279</v>
      </c>
      <c r="BM937" s="16" t="s">
        <v>1324</v>
      </c>
    </row>
    <row r="938" spans="2:65" s="1" customFormat="1" ht="44.25" customHeight="1">
      <c r="B938" s="125"/>
      <c r="C938" s="154" t="s">
        <v>1325</v>
      </c>
      <c r="D938" s="154" t="s">
        <v>174</v>
      </c>
      <c r="E938" s="155" t="s">
        <v>1326</v>
      </c>
      <c r="F938" s="255" t="s">
        <v>1327</v>
      </c>
      <c r="G938" s="256"/>
      <c r="H938" s="256"/>
      <c r="I938" s="256"/>
      <c r="J938" s="156" t="s">
        <v>919</v>
      </c>
      <c r="K938" s="157">
        <v>3</v>
      </c>
      <c r="L938" s="257">
        <v>0</v>
      </c>
      <c r="M938" s="256"/>
      <c r="N938" s="258">
        <f t="shared" si="45"/>
        <v>0</v>
      </c>
      <c r="O938" s="256"/>
      <c r="P938" s="256"/>
      <c r="Q938" s="256"/>
      <c r="R938" s="127"/>
      <c r="T938" s="158" t="s">
        <v>3</v>
      </c>
      <c r="U938" s="42" t="s">
        <v>39</v>
      </c>
      <c r="V938" s="34"/>
      <c r="W938" s="159">
        <f t="shared" si="46"/>
        <v>0</v>
      </c>
      <c r="X938" s="159">
        <v>0</v>
      </c>
      <c r="Y938" s="159">
        <f t="shared" si="47"/>
        <v>0</v>
      </c>
      <c r="Z938" s="159">
        <v>0</v>
      </c>
      <c r="AA938" s="160">
        <f t="shared" si="48"/>
        <v>0</v>
      </c>
      <c r="AR938" s="16" t="s">
        <v>279</v>
      </c>
      <c r="AT938" s="16" t="s">
        <v>174</v>
      </c>
      <c r="AU938" s="16" t="s">
        <v>93</v>
      </c>
      <c r="AY938" s="16" t="s">
        <v>173</v>
      </c>
      <c r="BE938" s="100">
        <f t="shared" si="49"/>
        <v>0</v>
      </c>
      <c r="BF938" s="100">
        <f t="shared" si="50"/>
        <v>0</v>
      </c>
      <c r="BG938" s="100">
        <f t="shared" si="51"/>
        <v>0</v>
      </c>
      <c r="BH938" s="100">
        <f t="shared" si="52"/>
        <v>0</v>
      </c>
      <c r="BI938" s="100">
        <f t="shared" si="53"/>
        <v>0</v>
      </c>
      <c r="BJ938" s="16" t="s">
        <v>81</v>
      </c>
      <c r="BK938" s="100">
        <f t="shared" si="54"/>
        <v>0</v>
      </c>
      <c r="BL938" s="16" t="s">
        <v>279</v>
      </c>
      <c r="BM938" s="16" t="s">
        <v>1328</v>
      </c>
    </row>
    <row r="939" spans="2:65" s="1" customFormat="1" ht="22.5" customHeight="1">
      <c r="B939" s="125"/>
      <c r="C939" s="154" t="s">
        <v>1329</v>
      </c>
      <c r="D939" s="154" t="s">
        <v>174</v>
      </c>
      <c r="E939" s="155" t="s">
        <v>1330</v>
      </c>
      <c r="F939" s="255" t="s">
        <v>1331</v>
      </c>
      <c r="G939" s="256"/>
      <c r="H939" s="256"/>
      <c r="I939" s="256"/>
      <c r="J939" s="156" t="s">
        <v>1089</v>
      </c>
      <c r="K939" s="157">
        <v>1</v>
      </c>
      <c r="L939" s="257">
        <v>0</v>
      </c>
      <c r="M939" s="256"/>
      <c r="N939" s="258">
        <f t="shared" si="45"/>
        <v>0</v>
      </c>
      <c r="O939" s="256"/>
      <c r="P939" s="256"/>
      <c r="Q939" s="256"/>
      <c r="R939" s="127"/>
      <c r="T939" s="158" t="s">
        <v>3</v>
      </c>
      <c r="U939" s="42" t="s">
        <v>39</v>
      </c>
      <c r="V939" s="34"/>
      <c r="W939" s="159">
        <f t="shared" si="46"/>
        <v>0</v>
      </c>
      <c r="X939" s="159">
        <v>0</v>
      </c>
      <c r="Y939" s="159">
        <f t="shared" si="47"/>
        <v>0</v>
      </c>
      <c r="Z939" s="159">
        <v>0</v>
      </c>
      <c r="AA939" s="160">
        <f t="shared" si="48"/>
        <v>0</v>
      </c>
      <c r="AR939" s="16" t="s">
        <v>279</v>
      </c>
      <c r="AT939" s="16" t="s">
        <v>174</v>
      </c>
      <c r="AU939" s="16" t="s">
        <v>93</v>
      </c>
      <c r="AY939" s="16" t="s">
        <v>173</v>
      </c>
      <c r="BE939" s="100">
        <f t="shared" si="49"/>
        <v>0</v>
      </c>
      <c r="BF939" s="100">
        <f t="shared" si="50"/>
        <v>0</v>
      </c>
      <c r="BG939" s="100">
        <f t="shared" si="51"/>
        <v>0</v>
      </c>
      <c r="BH939" s="100">
        <f t="shared" si="52"/>
        <v>0</v>
      </c>
      <c r="BI939" s="100">
        <f t="shared" si="53"/>
        <v>0</v>
      </c>
      <c r="BJ939" s="16" t="s">
        <v>81</v>
      </c>
      <c r="BK939" s="100">
        <f t="shared" si="54"/>
        <v>0</v>
      </c>
      <c r="BL939" s="16" t="s">
        <v>279</v>
      </c>
      <c r="BM939" s="16" t="s">
        <v>1332</v>
      </c>
    </row>
    <row r="940" spans="2:65" s="1" customFormat="1" ht="44.25" customHeight="1">
      <c r="B940" s="125"/>
      <c r="C940" s="154" t="s">
        <v>1333</v>
      </c>
      <c r="D940" s="154" t="s">
        <v>174</v>
      </c>
      <c r="E940" s="155" t="s">
        <v>1334</v>
      </c>
      <c r="F940" s="255" t="s">
        <v>1335</v>
      </c>
      <c r="G940" s="256"/>
      <c r="H940" s="256"/>
      <c r="I940" s="256"/>
      <c r="J940" s="156" t="s">
        <v>1089</v>
      </c>
      <c r="K940" s="157">
        <v>1</v>
      </c>
      <c r="L940" s="257">
        <v>0</v>
      </c>
      <c r="M940" s="256"/>
      <c r="N940" s="258">
        <f t="shared" si="45"/>
        <v>0</v>
      </c>
      <c r="O940" s="256"/>
      <c r="P940" s="256"/>
      <c r="Q940" s="256"/>
      <c r="R940" s="127"/>
      <c r="T940" s="158" t="s">
        <v>3</v>
      </c>
      <c r="U940" s="42" t="s">
        <v>39</v>
      </c>
      <c r="V940" s="34"/>
      <c r="W940" s="159">
        <f t="shared" si="46"/>
        <v>0</v>
      </c>
      <c r="X940" s="159">
        <v>0</v>
      </c>
      <c r="Y940" s="159">
        <f t="shared" si="47"/>
        <v>0</v>
      </c>
      <c r="Z940" s="159">
        <v>0</v>
      </c>
      <c r="AA940" s="160">
        <f t="shared" si="48"/>
        <v>0</v>
      </c>
      <c r="AR940" s="16" t="s">
        <v>279</v>
      </c>
      <c r="AT940" s="16" t="s">
        <v>174</v>
      </c>
      <c r="AU940" s="16" t="s">
        <v>93</v>
      </c>
      <c r="AY940" s="16" t="s">
        <v>173</v>
      </c>
      <c r="BE940" s="100">
        <f t="shared" si="49"/>
        <v>0</v>
      </c>
      <c r="BF940" s="100">
        <f t="shared" si="50"/>
        <v>0</v>
      </c>
      <c r="BG940" s="100">
        <f t="shared" si="51"/>
        <v>0</v>
      </c>
      <c r="BH940" s="100">
        <f t="shared" si="52"/>
        <v>0</v>
      </c>
      <c r="BI940" s="100">
        <f t="shared" si="53"/>
        <v>0</v>
      </c>
      <c r="BJ940" s="16" t="s">
        <v>81</v>
      </c>
      <c r="BK940" s="100">
        <f t="shared" si="54"/>
        <v>0</v>
      </c>
      <c r="BL940" s="16" t="s">
        <v>279</v>
      </c>
      <c r="BM940" s="16" t="s">
        <v>1336</v>
      </c>
    </row>
    <row r="941" spans="2:65" s="1" customFormat="1" ht="44.25" customHeight="1">
      <c r="B941" s="125"/>
      <c r="C941" s="154" t="s">
        <v>1337</v>
      </c>
      <c r="D941" s="154" t="s">
        <v>174</v>
      </c>
      <c r="E941" s="155" t="s">
        <v>1338</v>
      </c>
      <c r="F941" s="255" t="s">
        <v>1339</v>
      </c>
      <c r="G941" s="256"/>
      <c r="H941" s="256"/>
      <c r="I941" s="256"/>
      <c r="J941" s="156" t="s">
        <v>1089</v>
      </c>
      <c r="K941" s="157">
        <v>1</v>
      </c>
      <c r="L941" s="257">
        <v>0</v>
      </c>
      <c r="M941" s="256"/>
      <c r="N941" s="258">
        <f t="shared" si="45"/>
        <v>0</v>
      </c>
      <c r="O941" s="256"/>
      <c r="P941" s="256"/>
      <c r="Q941" s="256"/>
      <c r="R941" s="127"/>
      <c r="T941" s="158" t="s">
        <v>3</v>
      </c>
      <c r="U941" s="42" t="s">
        <v>39</v>
      </c>
      <c r="V941" s="34"/>
      <c r="W941" s="159">
        <f t="shared" si="46"/>
        <v>0</v>
      </c>
      <c r="X941" s="159">
        <v>0</v>
      </c>
      <c r="Y941" s="159">
        <f t="shared" si="47"/>
        <v>0</v>
      </c>
      <c r="Z941" s="159">
        <v>0</v>
      </c>
      <c r="AA941" s="160">
        <f t="shared" si="48"/>
        <v>0</v>
      </c>
      <c r="AR941" s="16" t="s">
        <v>279</v>
      </c>
      <c r="AT941" s="16" t="s">
        <v>174</v>
      </c>
      <c r="AU941" s="16" t="s">
        <v>93</v>
      </c>
      <c r="AY941" s="16" t="s">
        <v>173</v>
      </c>
      <c r="BE941" s="100">
        <f t="shared" si="49"/>
        <v>0</v>
      </c>
      <c r="BF941" s="100">
        <f t="shared" si="50"/>
        <v>0</v>
      </c>
      <c r="BG941" s="100">
        <f t="shared" si="51"/>
        <v>0</v>
      </c>
      <c r="BH941" s="100">
        <f t="shared" si="52"/>
        <v>0</v>
      </c>
      <c r="BI941" s="100">
        <f t="shared" si="53"/>
        <v>0</v>
      </c>
      <c r="BJ941" s="16" t="s">
        <v>81</v>
      </c>
      <c r="BK941" s="100">
        <f t="shared" si="54"/>
        <v>0</v>
      </c>
      <c r="BL941" s="16" t="s">
        <v>279</v>
      </c>
      <c r="BM941" s="16" t="s">
        <v>1340</v>
      </c>
    </row>
    <row r="942" spans="2:65" s="1" customFormat="1" ht="31.5" customHeight="1">
      <c r="B942" s="125"/>
      <c r="C942" s="154" t="s">
        <v>1341</v>
      </c>
      <c r="D942" s="154" t="s">
        <v>174</v>
      </c>
      <c r="E942" s="155" t="s">
        <v>1342</v>
      </c>
      <c r="F942" s="255" t="s">
        <v>1343</v>
      </c>
      <c r="G942" s="256"/>
      <c r="H942" s="256"/>
      <c r="I942" s="256"/>
      <c r="J942" s="156" t="s">
        <v>1089</v>
      </c>
      <c r="K942" s="157">
        <v>1</v>
      </c>
      <c r="L942" s="257">
        <v>0</v>
      </c>
      <c r="M942" s="256"/>
      <c r="N942" s="258">
        <f t="shared" si="45"/>
        <v>0</v>
      </c>
      <c r="O942" s="256"/>
      <c r="P942" s="256"/>
      <c r="Q942" s="256"/>
      <c r="R942" s="127"/>
      <c r="T942" s="158" t="s">
        <v>3</v>
      </c>
      <c r="U942" s="42" t="s">
        <v>39</v>
      </c>
      <c r="V942" s="34"/>
      <c r="W942" s="159">
        <f t="shared" si="46"/>
        <v>0</v>
      </c>
      <c r="X942" s="159">
        <v>0</v>
      </c>
      <c r="Y942" s="159">
        <f t="shared" si="47"/>
        <v>0</v>
      </c>
      <c r="Z942" s="159">
        <v>0</v>
      </c>
      <c r="AA942" s="160">
        <f t="shared" si="48"/>
        <v>0</v>
      </c>
      <c r="AR942" s="16" t="s">
        <v>279</v>
      </c>
      <c r="AT942" s="16" t="s">
        <v>174</v>
      </c>
      <c r="AU942" s="16" t="s">
        <v>93</v>
      </c>
      <c r="AY942" s="16" t="s">
        <v>173</v>
      </c>
      <c r="BE942" s="100">
        <f t="shared" si="49"/>
        <v>0</v>
      </c>
      <c r="BF942" s="100">
        <f t="shared" si="50"/>
        <v>0</v>
      </c>
      <c r="BG942" s="100">
        <f t="shared" si="51"/>
        <v>0</v>
      </c>
      <c r="BH942" s="100">
        <f t="shared" si="52"/>
        <v>0</v>
      </c>
      <c r="BI942" s="100">
        <f t="shared" si="53"/>
        <v>0</v>
      </c>
      <c r="BJ942" s="16" t="s">
        <v>81</v>
      </c>
      <c r="BK942" s="100">
        <f t="shared" si="54"/>
        <v>0</v>
      </c>
      <c r="BL942" s="16" t="s">
        <v>279</v>
      </c>
      <c r="BM942" s="16" t="s">
        <v>1344</v>
      </c>
    </row>
    <row r="943" spans="2:65" s="1" customFormat="1" ht="31.5" customHeight="1">
      <c r="B943" s="125"/>
      <c r="C943" s="154" t="s">
        <v>1345</v>
      </c>
      <c r="D943" s="154" t="s">
        <v>174</v>
      </c>
      <c r="E943" s="155" t="s">
        <v>1346</v>
      </c>
      <c r="F943" s="255" t="s">
        <v>1347</v>
      </c>
      <c r="G943" s="256"/>
      <c r="H943" s="256"/>
      <c r="I943" s="256"/>
      <c r="J943" s="156" t="s">
        <v>924</v>
      </c>
      <c r="K943" s="185">
        <v>0</v>
      </c>
      <c r="L943" s="257">
        <v>0</v>
      </c>
      <c r="M943" s="256"/>
      <c r="N943" s="258">
        <f t="shared" si="45"/>
        <v>0</v>
      </c>
      <c r="O943" s="256"/>
      <c r="P943" s="256"/>
      <c r="Q943" s="256"/>
      <c r="R943" s="127"/>
      <c r="T943" s="158" t="s">
        <v>3</v>
      </c>
      <c r="U943" s="42" t="s">
        <v>39</v>
      </c>
      <c r="V943" s="34"/>
      <c r="W943" s="159">
        <f t="shared" si="46"/>
        <v>0</v>
      </c>
      <c r="X943" s="159">
        <v>0</v>
      </c>
      <c r="Y943" s="159">
        <f t="shared" si="47"/>
        <v>0</v>
      </c>
      <c r="Z943" s="159">
        <v>0</v>
      </c>
      <c r="AA943" s="160">
        <f t="shared" si="48"/>
        <v>0</v>
      </c>
      <c r="AR943" s="16" t="s">
        <v>279</v>
      </c>
      <c r="AT943" s="16" t="s">
        <v>174</v>
      </c>
      <c r="AU943" s="16" t="s">
        <v>93</v>
      </c>
      <c r="AY943" s="16" t="s">
        <v>173</v>
      </c>
      <c r="BE943" s="100">
        <f t="shared" si="49"/>
        <v>0</v>
      </c>
      <c r="BF943" s="100">
        <f t="shared" si="50"/>
        <v>0</v>
      </c>
      <c r="BG943" s="100">
        <f t="shared" si="51"/>
        <v>0</v>
      </c>
      <c r="BH943" s="100">
        <f t="shared" si="52"/>
        <v>0</v>
      </c>
      <c r="BI943" s="100">
        <f t="shared" si="53"/>
        <v>0</v>
      </c>
      <c r="BJ943" s="16" t="s">
        <v>81</v>
      </c>
      <c r="BK943" s="100">
        <f t="shared" si="54"/>
        <v>0</v>
      </c>
      <c r="BL943" s="16" t="s">
        <v>279</v>
      </c>
      <c r="BM943" s="16" t="s">
        <v>1348</v>
      </c>
    </row>
    <row r="944" spans="2:65" s="1" customFormat="1" ht="31.5" customHeight="1">
      <c r="B944" s="125"/>
      <c r="C944" s="154" t="s">
        <v>1349</v>
      </c>
      <c r="D944" s="154" t="s">
        <v>174</v>
      </c>
      <c r="E944" s="155" t="s">
        <v>1350</v>
      </c>
      <c r="F944" s="255" t="s">
        <v>1351</v>
      </c>
      <c r="G944" s="256"/>
      <c r="H944" s="256"/>
      <c r="I944" s="256"/>
      <c r="J944" s="156" t="s">
        <v>924</v>
      </c>
      <c r="K944" s="185">
        <v>0</v>
      </c>
      <c r="L944" s="257">
        <v>0</v>
      </c>
      <c r="M944" s="256"/>
      <c r="N944" s="258">
        <f t="shared" si="45"/>
        <v>0</v>
      </c>
      <c r="O944" s="256"/>
      <c r="P944" s="256"/>
      <c r="Q944" s="256"/>
      <c r="R944" s="127"/>
      <c r="T944" s="158" t="s">
        <v>3</v>
      </c>
      <c r="U944" s="42" t="s">
        <v>39</v>
      </c>
      <c r="V944" s="34"/>
      <c r="W944" s="159">
        <f t="shared" si="46"/>
        <v>0</v>
      </c>
      <c r="X944" s="159">
        <v>0</v>
      </c>
      <c r="Y944" s="159">
        <f t="shared" si="47"/>
        <v>0</v>
      </c>
      <c r="Z944" s="159">
        <v>0</v>
      </c>
      <c r="AA944" s="160">
        <f t="shared" si="48"/>
        <v>0</v>
      </c>
      <c r="AR944" s="16" t="s">
        <v>279</v>
      </c>
      <c r="AT944" s="16" t="s">
        <v>174</v>
      </c>
      <c r="AU944" s="16" t="s">
        <v>93</v>
      </c>
      <c r="AY944" s="16" t="s">
        <v>173</v>
      </c>
      <c r="BE944" s="100">
        <f t="shared" si="49"/>
        <v>0</v>
      </c>
      <c r="BF944" s="100">
        <f t="shared" si="50"/>
        <v>0</v>
      </c>
      <c r="BG944" s="100">
        <f t="shared" si="51"/>
        <v>0</v>
      </c>
      <c r="BH944" s="100">
        <f t="shared" si="52"/>
        <v>0</v>
      </c>
      <c r="BI944" s="100">
        <f t="shared" si="53"/>
        <v>0</v>
      </c>
      <c r="BJ944" s="16" t="s">
        <v>81</v>
      </c>
      <c r="BK944" s="100">
        <f t="shared" si="54"/>
        <v>0</v>
      </c>
      <c r="BL944" s="16" t="s">
        <v>279</v>
      </c>
      <c r="BM944" s="16" t="s">
        <v>1352</v>
      </c>
    </row>
    <row r="945" spans="2:63" s="9" customFormat="1" ht="29.85" customHeight="1">
      <c r="B945" s="143"/>
      <c r="C945" s="144"/>
      <c r="D945" s="153" t="s">
        <v>121</v>
      </c>
      <c r="E945" s="153"/>
      <c r="F945" s="153"/>
      <c r="G945" s="153"/>
      <c r="H945" s="153"/>
      <c r="I945" s="153"/>
      <c r="J945" s="153"/>
      <c r="K945" s="153"/>
      <c r="L945" s="153"/>
      <c r="M945" s="153"/>
      <c r="N945" s="279">
        <f>BK945</f>
        <v>0</v>
      </c>
      <c r="O945" s="280"/>
      <c r="P945" s="280"/>
      <c r="Q945" s="280"/>
      <c r="R945" s="146"/>
      <c r="T945" s="147"/>
      <c r="U945" s="144"/>
      <c r="V945" s="144"/>
      <c r="W945" s="148">
        <f>W946</f>
        <v>0</v>
      </c>
      <c r="X945" s="144"/>
      <c r="Y945" s="148">
        <f>Y946</f>
        <v>0</v>
      </c>
      <c r="Z945" s="144"/>
      <c r="AA945" s="149">
        <f>AA946</f>
        <v>0</v>
      </c>
      <c r="AR945" s="150" t="s">
        <v>93</v>
      </c>
      <c r="AT945" s="151" t="s">
        <v>73</v>
      </c>
      <c r="AU945" s="151" t="s">
        <v>81</v>
      </c>
      <c r="AY945" s="150" t="s">
        <v>173</v>
      </c>
      <c r="BK945" s="152">
        <f>BK946</f>
        <v>0</v>
      </c>
    </row>
    <row r="946" spans="2:65" s="1" customFormat="1" ht="44.25" customHeight="1">
      <c r="B946" s="125"/>
      <c r="C946" s="154" t="s">
        <v>1353</v>
      </c>
      <c r="D946" s="154" t="s">
        <v>174</v>
      </c>
      <c r="E946" s="155" t="s">
        <v>1354</v>
      </c>
      <c r="F946" s="255" t="s">
        <v>744</v>
      </c>
      <c r="G946" s="256"/>
      <c r="H946" s="256"/>
      <c r="I946" s="256"/>
      <c r="J946" s="156" t="s">
        <v>745</v>
      </c>
      <c r="K946" s="157">
        <v>150</v>
      </c>
      <c r="L946" s="257">
        <v>0</v>
      </c>
      <c r="M946" s="256"/>
      <c r="N946" s="258">
        <f>ROUND(L946*K946,2)</f>
        <v>0</v>
      </c>
      <c r="O946" s="256"/>
      <c r="P946" s="256"/>
      <c r="Q946" s="256"/>
      <c r="R946" s="127"/>
      <c r="T946" s="158" t="s">
        <v>3</v>
      </c>
      <c r="U946" s="42" t="s">
        <v>39</v>
      </c>
      <c r="V946" s="34"/>
      <c r="W946" s="159">
        <f>V946*K946</f>
        <v>0</v>
      </c>
      <c r="X946" s="159">
        <v>0</v>
      </c>
      <c r="Y946" s="159">
        <f>X946*K946</f>
        <v>0</v>
      </c>
      <c r="Z946" s="159">
        <v>0</v>
      </c>
      <c r="AA946" s="160">
        <f>Z946*K946</f>
        <v>0</v>
      </c>
      <c r="AR946" s="16" t="s">
        <v>178</v>
      </c>
      <c r="AT946" s="16" t="s">
        <v>174</v>
      </c>
      <c r="AU946" s="16" t="s">
        <v>93</v>
      </c>
      <c r="AY946" s="16" t="s">
        <v>173</v>
      </c>
      <c r="BE946" s="100">
        <f>IF(U946="základní",N946,0)</f>
        <v>0</v>
      </c>
      <c r="BF946" s="100">
        <f>IF(U946="snížená",N946,0)</f>
        <v>0</v>
      </c>
      <c r="BG946" s="100">
        <f>IF(U946="zákl. přenesená",N946,0)</f>
        <v>0</v>
      </c>
      <c r="BH946" s="100">
        <f>IF(U946="sníž. přenesená",N946,0)</f>
        <v>0</v>
      </c>
      <c r="BI946" s="100">
        <f>IF(U946="nulová",N946,0)</f>
        <v>0</v>
      </c>
      <c r="BJ946" s="16" t="s">
        <v>81</v>
      </c>
      <c r="BK946" s="100">
        <f>ROUND(L946*K946,2)</f>
        <v>0</v>
      </c>
      <c r="BL946" s="16" t="s">
        <v>178</v>
      </c>
      <c r="BM946" s="16" t="s">
        <v>1355</v>
      </c>
    </row>
    <row r="947" spans="2:63" s="9" customFormat="1" ht="29.85" customHeight="1">
      <c r="B947" s="143"/>
      <c r="C947" s="144"/>
      <c r="D947" s="153" t="s">
        <v>122</v>
      </c>
      <c r="E947" s="153"/>
      <c r="F947" s="153"/>
      <c r="G947" s="153"/>
      <c r="H947" s="153"/>
      <c r="I947" s="153"/>
      <c r="J947" s="153"/>
      <c r="K947" s="153"/>
      <c r="L947" s="153"/>
      <c r="M947" s="153"/>
      <c r="N947" s="279">
        <f>BK947</f>
        <v>0</v>
      </c>
      <c r="O947" s="280"/>
      <c r="P947" s="280"/>
      <c r="Q947" s="280"/>
      <c r="R947" s="146"/>
      <c r="T947" s="147"/>
      <c r="U947" s="144"/>
      <c r="V947" s="144"/>
      <c r="W947" s="148">
        <f>SUM(W948:W972)</f>
        <v>0</v>
      </c>
      <c r="X947" s="144"/>
      <c r="Y947" s="148">
        <f>SUM(Y948:Y972)</f>
        <v>0</v>
      </c>
      <c r="Z947" s="144"/>
      <c r="AA947" s="149">
        <f>SUM(AA948:AA972)</f>
        <v>0</v>
      </c>
      <c r="AR947" s="150" t="s">
        <v>93</v>
      </c>
      <c r="AT947" s="151" t="s">
        <v>73</v>
      </c>
      <c r="AU947" s="151" t="s">
        <v>81</v>
      </c>
      <c r="AY947" s="150" t="s">
        <v>173</v>
      </c>
      <c r="BK947" s="152">
        <f>SUM(BK948:BK972)</f>
        <v>0</v>
      </c>
    </row>
    <row r="948" spans="2:65" s="1" customFormat="1" ht="44.25" customHeight="1">
      <c r="B948" s="125"/>
      <c r="C948" s="154" t="s">
        <v>1356</v>
      </c>
      <c r="D948" s="154" t="s">
        <v>174</v>
      </c>
      <c r="E948" s="155" t="s">
        <v>1357</v>
      </c>
      <c r="F948" s="255" t="s">
        <v>1358</v>
      </c>
      <c r="G948" s="256"/>
      <c r="H948" s="256"/>
      <c r="I948" s="256"/>
      <c r="J948" s="156" t="s">
        <v>919</v>
      </c>
      <c r="K948" s="157">
        <v>3</v>
      </c>
      <c r="L948" s="257">
        <v>0</v>
      </c>
      <c r="M948" s="256"/>
      <c r="N948" s="258">
        <f aca="true" t="shared" si="55" ref="N948:N972">ROUND(L948*K948,2)</f>
        <v>0</v>
      </c>
      <c r="O948" s="256"/>
      <c r="P948" s="256"/>
      <c r="Q948" s="256"/>
      <c r="R948" s="127"/>
      <c r="T948" s="158" t="s">
        <v>3</v>
      </c>
      <c r="U948" s="42" t="s">
        <v>39</v>
      </c>
      <c r="V948" s="34"/>
      <c r="W948" s="159">
        <f aca="true" t="shared" si="56" ref="W948:W972">V948*K948</f>
        <v>0</v>
      </c>
      <c r="X948" s="159">
        <v>0</v>
      </c>
      <c r="Y948" s="159">
        <f aca="true" t="shared" si="57" ref="Y948:Y972">X948*K948</f>
        <v>0</v>
      </c>
      <c r="Z948" s="159">
        <v>0</v>
      </c>
      <c r="AA948" s="160">
        <f aca="true" t="shared" si="58" ref="AA948:AA972">Z948*K948</f>
        <v>0</v>
      </c>
      <c r="AR948" s="16" t="s">
        <v>279</v>
      </c>
      <c r="AT948" s="16" t="s">
        <v>174</v>
      </c>
      <c r="AU948" s="16" t="s">
        <v>93</v>
      </c>
      <c r="AY948" s="16" t="s">
        <v>173</v>
      </c>
      <c r="BE948" s="100">
        <f aca="true" t="shared" si="59" ref="BE948:BE972">IF(U948="základní",N948,0)</f>
        <v>0</v>
      </c>
      <c r="BF948" s="100">
        <f aca="true" t="shared" si="60" ref="BF948:BF972">IF(U948="snížená",N948,0)</f>
        <v>0</v>
      </c>
      <c r="BG948" s="100">
        <f aca="true" t="shared" si="61" ref="BG948:BG972">IF(U948="zákl. přenesená",N948,0)</f>
        <v>0</v>
      </c>
      <c r="BH948" s="100">
        <f aca="true" t="shared" si="62" ref="BH948:BH972">IF(U948="sníž. přenesená",N948,0)</f>
        <v>0</v>
      </c>
      <c r="BI948" s="100">
        <f aca="true" t="shared" si="63" ref="BI948:BI972">IF(U948="nulová",N948,0)</f>
        <v>0</v>
      </c>
      <c r="BJ948" s="16" t="s">
        <v>81</v>
      </c>
      <c r="BK948" s="100">
        <f aca="true" t="shared" si="64" ref="BK948:BK972">ROUND(L948*K948,2)</f>
        <v>0</v>
      </c>
      <c r="BL948" s="16" t="s">
        <v>279</v>
      </c>
      <c r="BM948" s="16" t="s">
        <v>1359</v>
      </c>
    </row>
    <row r="949" spans="2:65" s="1" customFormat="1" ht="31.5" customHeight="1">
      <c r="B949" s="125"/>
      <c r="C949" s="154" t="s">
        <v>1360</v>
      </c>
      <c r="D949" s="154" t="s">
        <v>174</v>
      </c>
      <c r="E949" s="155" t="s">
        <v>1361</v>
      </c>
      <c r="F949" s="255" t="s">
        <v>1362</v>
      </c>
      <c r="G949" s="256"/>
      <c r="H949" s="256"/>
      <c r="I949" s="256"/>
      <c r="J949" s="156" t="s">
        <v>919</v>
      </c>
      <c r="K949" s="157">
        <v>1</v>
      </c>
      <c r="L949" s="257">
        <v>0</v>
      </c>
      <c r="M949" s="256"/>
      <c r="N949" s="258">
        <f t="shared" si="55"/>
        <v>0</v>
      </c>
      <c r="O949" s="256"/>
      <c r="P949" s="256"/>
      <c r="Q949" s="256"/>
      <c r="R949" s="127"/>
      <c r="T949" s="158" t="s">
        <v>3</v>
      </c>
      <c r="U949" s="42" t="s">
        <v>39</v>
      </c>
      <c r="V949" s="34"/>
      <c r="W949" s="159">
        <f t="shared" si="56"/>
        <v>0</v>
      </c>
      <c r="X949" s="159">
        <v>0</v>
      </c>
      <c r="Y949" s="159">
        <f t="shared" si="57"/>
        <v>0</v>
      </c>
      <c r="Z949" s="159">
        <v>0</v>
      </c>
      <c r="AA949" s="160">
        <f t="shared" si="58"/>
        <v>0</v>
      </c>
      <c r="AR949" s="16" t="s">
        <v>279</v>
      </c>
      <c r="AT949" s="16" t="s">
        <v>174</v>
      </c>
      <c r="AU949" s="16" t="s">
        <v>93</v>
      </c>
      <c r="AY949" s="16" t="s">
        <v>173</v>
      </c>
      <c r="BE949" s="100">
        <f t="shared" si="59"/>
        <v>0</v>
      </c>
      <c r="BF949" s="100">
        <f t="shared" si="60"/>
        <v>0</v>
      </c>
      <c r="BG949" s="100">
        <f t="shared" si="61"/>
        <v>0</v>
      </c>
      <c r="BH949" s="100">
        <f t="shared" si="62"/>
        <v>0</v>
      </c>
      <c r="BI949" s="100">
        <f t="shared" si="63"/>
        <v>0</v>
      </c>
      <c r="BJ949" s="16" t="s">
        <v>81</v>
      </c>
      <c r="BK949" s="100">
        <f t="shared" si="64"/>
        <v>0</v>
      </c>
      <c r="BL949" s="16" t="s">
        <v>279</v>
      </c>
      <c r="BM949" s="16" t="s">
        <v>1363</v>
      </c>
    </row>
    <row r="950" spans="2:65" s="1" customFormat="1" ht="31.5" customHeight="1">
      <c r="B950" s="125"/>
      <c r="C950" s="154" t="s">
        <v>1364</v>
      </c>
      <c r="D950" s="154" t="s">
        <v>174</v>
      </c>
      <c r="E950" s="155" t="s">
        <v>1365</v>
      </c>
      <c r="F950" s="255" t="s">
        <v>1366</v>
      </c>
      <c r="G950" s="256"/>
      <c r="H950" s="256"/>
      <c r="I950" s="256"/>
      <c r="J950" s="156" t="s">
        <v>1089</v>
      </c>
      <c r="K950" s="157">
        <v>3</v>
      </c>
      <c r="L950" s="257">
        <v>0</v>
      </c>
      <c r="M950" s="256"/>
      <c r="N950" s="258">
        <f t="shared" si="55"/>
        <v>0</v>
      </c>
      <c r="O950" s="256"/>
      <c r="P950" s="256"/>
      <c r="Q950" s="256"/>
      <c r="R950" s="127"/>
      <c r="T950" s="158" t="s">
        <v>3</v>
      </c>
      <c r="U950" s="42" t="s">
        <v>39</v>
      </c>
      <c r="V950" s="34"/>
      <c r="W950" s="159">
        <f t="shared" si="56"/>
        <v>0</v>
      </c>
      <c r="X950" s="159">
        <v>0</v>
      </c>
      <c r="Y950" s="159">
        <f t="shared" si="57"/>
        <v>0</v>
      </c>
      <c r="Z950" s="159">
        <v>0</v>
      </c>
      <c r="AA950" s="160">
        <f t="shared" si="58"/>
        <v>0</v>
      </c>
      <c r="AR950" s="16" t="s">
        <v>279</v>
      </c>
      <c r="AT950" s="16" t="s">
        <v>174</v>
      </c>
      <c r="AU950" s="16" t="s">
        <v>93</v>
      </c>
      <c r="AY950" s="16" t="s">
        <v>173</v>
      </c>
      <c r="BE950" s="100">
        <f t="shared" si="59"/>
        <v>0</v>
      </c>
      <c r="BF950" s="100">
        <f t="shared" si="60"/>
        <v>0</v>
      </c>
      <c r="BG950" s="100">
        <f t="shared" si="61"/>
        <v>0</v>
      </c>
      <c r="BH950" s="100">
        <f t="shared" si="62"/>
        <v>0</v>
      </c>
      <c r="BI950" s="100">
        <f t="shared" si="63"/>
        <v>0</v>
      </c>
      <c r="BJ950" s="16" t="s">
        <v>81</v>
      </c>
      <c r="BK950" s="100">
        <f t="shared" si="64"/>
        <v>0</v>
      </c>
      <c r="BL950" s="16" t="s">
        <v>279</v>
      </c>
      <c r="BM950" s="16" t="s">
        <v>1367</v>
      </c>
    </row>
    <row r="951" spans="2:65" s="1" customFormat="1" ht="22.5" customHeight="1">
      <c r="B951" s="125"/>
      <c r="C951" s="154" t="s">
        <v>1368</v>
      </c>
      <c r="D951" s="154" t="s">
        <v>174</v>
      </c>
      <c r="E951" s="155" t="s">
        <v>1369</v>
      </c>
      <c r="F951" s="255" t="s">
        <v>1370</v>
      </c>
      <c r="G951" s="256"/>
      <c r="H951" s="256"/>
      <c r="I951" s="256"/>
      <c r="J951" s="156" t="s">
        <v>1089</v>
      </c>
      <c r="K951" s="157">
        <v>1</v>
      </c>
      <c r="L951" s="257">
        <v>0</v>
      </c>
      <c r="M951" s="256"/>
      <c r="N951" s="258">
        <f t="shared" si="55"/>
        <v>0</v>
      </c>
      <c r="O951" s="256"/>
      <c r="P951" s="256"/>
      <c r="Q951" s="256"/>
      <c r="R951" s="127"/>
      <c r="T951" s="158" t="s">
        <v>3</v>
      </c>
      <c r="U951" s="42" t="s">
        <v>39</v>
      </c>
      <c r="V951" s="34"/>
      <c r="W951" s="159">
        <f t="shared" si="56"/>
        <v>0</v>
      </c>
      <c r="X951" s="159">
        <v>0</v>
      </c>
      <c r="Y951" s="159">
        <f t="shared" si="57"/>
        <v>0</v>
      </c>
      <c r="Z951" s="159">
        <v>0</v>
      </c>
      <c r="AA951" s="160">
        <f t="shared" si="58"/>
        <v>0</v>
      </c>
      <c r="AR951" s="16" t="s">
        <v>279</v>
      </c>
      <c r="AT951" s="16" t="s">
        <v>174</v>
      </c>
      <c r="AU951" s="16" t="s">
        <v>93</v>
      </c>
      <c r="AY951" s="16" t="s">
        <v>173</v>
      </c>
      <c r="BE951" s="100">
        <f t="shared" si="59"/>
        <v>0</v>
      </c>
      <c r="BF951" s="100">
        <f t="shared" si="60"/>
        <v>0</v>
      </c>
      <c r="BG951" s="100">
        <f t="shared" si="61"/>
        <v>0</v>
      </c>
      <c r="BH951" s="100">
        <f t="shared" si="62"/>
        <v>0</v>
      </c>
      <c r="BI951" s="100">
        <f t="shared" si="63"/>
        <v>0</v>
      </c>
      <c r="BJ951" s="16" t="s">
        <v>81</v>
      </c>
      <c r="BK951" s="100">
        <f t="shared" si="64"/>
        <v>0</v>
      </c>
      <c r="BL951" s="16" t="s">
        <v>279</v>
      </c>
      <c r="BM951" s="16" t="s">
        <v>1371</v>
      </c>
    </row>
    <row r="952" spans="2:65" s="1" customFormat="1" ht="22.5" customHeight="1">
      <c r="B952" s="125"/>
      <c r="C952" s="154" t="s">
        <v>1372</v>
      </c>
      <c r="D952" s="154" t="s">
        <v>174</v>
      </c>
      <c r="E952" s="155" t="s">
        <v>1373</v>
      </c>
      <c r="F952" s="255" t="s">
        <v>1374</v>
      </c>
      <c r="G952" s="256"/>
      <c r="H952" s="256"/>
      <c r="I952" s="256"/>
      <c r="J952" s="156" t="s">
        <v>919</v>
      </c>
      <c r="K952" s="157">
        <v>3</v>
      </c>
      <c r="L952" s="257">
        <v>0</v>
      </c>
      <c r="M952" s="256"/>
      <c r="N952" s="258">
        <f t="shared" si="55"/>
        <v>0</v>
      </c>
      <c r="O952" s="256"/>
      <c r="P952" s="256"/>
      <c r="Q952" s="256"/>
      <c r="R952" s="127"/>
      <c r="T952" s="158" t="s">
        <v>3</v>
      </c>
      <c r="U952" s="42" t="s">
        <v>39</v>
      </c>
      <c r="V952" s="34"/>
      <c r="W952" s="159">
        <f t="shared" si="56"/>
        <v>0</v>
      </c>
      <c r="X952" s="159">
        <v>0</v>
      </c>
      <c r="Y952" s="159">
        <f t="shared" si="57"/>
        <v>0</v>
      </c>
      <c r="Z952" s="159">
        <v>0</v>
      </c>
      <c r="AA952" s="160">
        <f t="shared" si="58"/>
        <v>0</v>
      </c>
      <c r="AR952" s="16" t="s">
        <v>279</v>
      </c>
      <c r="AT952" s="16" t="s">
        <v>174</v>
      </c>
      <c r="AU952" s="16" t="s">
        <v>93</v>
      </c>
      <c r="AY952" s="16" t="s">
        <v>173</v>
      </c>
      <c r="BE952" s="100">
        <f t="shared" si="59"/>
        <v>0</v>
      </c>
      <c r="BF952" s="100">
        <f t="shared" si="60"/>
        <v>0</v>
      </c>
      <c r="BG952" s="100">
        <f t="shared" si="61"/>
        <v>0</v>
      </c>
      <c r="BH952" s="100">
        <f t="shared" si="62"/>
        <v>0</v>
      </c>
      <c r="BI952" s="100">
        <f t="shared" si="63"/>
        <v>0</v>
      </c>
      <c r="BJ952" s="16" t="s">
        <v>81</v>
      </c>
      <c r="BK952" s="100">
        <f t="shared" si="64"/>
        <v>0</v>
      </c>
      <c r="BL952" s="16" t="s">
        <v>279</v>
      </c>
      <c r="BM952" s="16" t="s">
        <v>1375</v>
      </c>
    </row>
    <row r="953" spans="2:65" s="1" customFormat="1" ht="22.5" customHeight="1">
      <c r="B953" s="125"/>
      <c r="C953" s="154" t="s">
        <v>1376</v>
      </c>
      <c r="D953" s="154" t="s">
        <v>174</v>
      </c>
      <c r="E953" s="155" t="s">
        <v>1377</v>
      </c>
      <c r="F953" s="255" t="s">
        <v>1378</v>
      </c>
      <c r="G953" s="256"/>
      <c r="H953" s="256"/>
      <c r="I953" s="256"/>
      <c r="J953" s="156" t="s">
        <v>919</v>
      </c>
      <c r="K953" s="157">
        <v>1</v>
      </c>
      <c r="L953" s="257">
        <v>0</v>
      </c>
      <c r="M953" s="256"/>
      <c r="N953" s="258">
        <f t="shared" si="55"/>
        <v>0</v>
      </c>
      <c r="O953" s="256"/>
      <c r="P953" s="256"/>
      <c r="Q953" s="256"/>
      <c r="R953" s="127"/>
      <c r="T953" s="158" t="s">
        <v>3</v>
      </c>
      <c r="U953" s="42" t="s">
        <v>39</v>
      </c>
      <c r="V953" s="34"/>
      <c r="W953" s="159">
        <f t="shared" si="56"/>
        <v>0</v>
      </c>
      <c r="X953" s="159">
        <v>0</v>
      </c>
      <c r="Y953" s="159">
        <f t="shared" si="57"/>
        <v>0</v>
      </c>
      <c r="Z953" s="159">
        <v>0</v>
      </c>
      <c r="AA953" s="160">
        <f t="shared" si="58"/>
        <v>0</v>
      </c>
      <c r="AR953" s="16" t="s">
        <v>279</v>
      </c>
      <c r="AT953" s="16" t="s">
        <v>174</v>
      </c>
      <c r="AU953" s="16" t="s">
        <v>93</v>
      </c>
      <c r="AY953" s="16" t="s">
        <v>173</v>
      </c>
      <c r="BE953" s="100">
        <f t="shared" si="59"/>
        <v>0</v>
      </c>
      <c r="BF953" s="100">
        <f t="shared" si="60"/>
        <v>0</v>
      </c>
      <c r="BG953" s="100">
        <f t="shared" si="61"/>
        <v>0</v>
      </c>
      <c r="BH953" s="100">
        <f t="shared" si="62"/>
        <v>0</v>
      </c>
      <c r="BI953" s="100">
        <f t="shared" si="63"/>
        <v>0</v>
      </c>
      <c r="BJ953" s="16" t="s">
        <v>81</v>
      </c>
      <c r="BK953" s="100">
        <f t="shared" si="64"/>
        <v>0</v>
      </c>
      <c r="BL953" s="16" t="s">
        <v>279</v>
      </c>
      <c r="BM953" s="16" t="s">
        <v>1379</v>
      </c>
    </row>
    <row r="954" spans="2:65" s="1" customFormat="1" ht="22.5" customHeight="1">
      <c r="B954" s="125"/>
      <c r="C954" s="154" t="s">
        <v>1380</v>
      </c>
      <c r="D954" s="154" t="s">
        <v>174</v>
      </c>
      <c r="E954" s="155" t="s">
        <v>1381</v>
      </c>
      <c r="F954" s="255" t="s">
        <v>1382</v>
      </c>
      <c r="G954" s="256"/>
      <c r="H954" s="256"/>
      <c r="I954" s="256"/>
      <c r="J954" s="156" t="s">
        <v>1089</v>
      </c>
      <c r="K954" s="157">
        <v>1</v>
      </c>
      <c r="L954" s="257">
        <v>0</v>
      </c>
      <c r="M954" s="256"/>
      <c r="N954" s="258">
        <f t="shared" si="55"/>
        <v>0</v>
      </c>
      <c r="O954" s="256"/>
      <c r="P954" s="256"/>
      <c r="Q954" s="256"/>
      <c r="R954" s="127"/>
      <c r="T954" s="158" t="s">
        <v>3</v>
      </c>
      <c r="U954" s="42" t="s">
        <v>39</v>
      </c>
      <c r="V954" s="34"/>
      <c r="W954" s="159">
        <f t="shared" si="56"/>
        <v>0</v>
      </c>
      <c r="X954" s="159">
        <v>0</v>
      </c>
      <c r="Y954" s="159">
        <f t="shared" si="57"/>
        <v>0</v>
      </c>
      <c r="Z954" s="159">
        <v>0</v>
      </c>
      <c r="AA954" s="160">
        <f t="shared" si="58"/>
        <v>0</v>
      </c>
      <c r="AR954" s="16" t="s">
        <v>279</v>
      </c>
      <c r="AT954" s="16" t="s">
        <v>174</v>
      </c>
      <c r="AU954" s="16" t="s">
        <v>93</v>
      </c>
      <c r="AY954" s="16" t="s">
        <v>173</v>
      </c>
      <c r="BE954" s="100">
        <f t="shared" si="59"/>
        <v>0</v>
      </c>
      <c r="BF954" s="100">
        <f t="shared" si="60"/>
        <v>0</v>
      </c>
      <c r="BG954" s="100">
        <f t="shared" si="61"/>
        <v>0</v>
      </c>
      <c r="BH954" s="100">
        <f t="shared" si="62"/>
        <v>0</v>
      </c>
      <c r="BI954" s="100">
        <f t="shared" si="63"/>
        <v>0</v>
      </c>
      <c r="BJ954" s="16" t="s">
        <v>81</v>
      </c>
      <c r="BK954" s="100">
        <f t="shared" si="64"/>
        <v>0</v>
      </c>
      <c r="BL954" s="16" t="s">
        <v>279</v>
      </c>
      <c r="BM954" s="16" t="s">
        <v>1383</v>
      </c>
    </row>
    <row r="955" spans="2:65" s="1" customFormat="1" ht="22.5" customHeight="1">
      <c r="B955" s="125"/>
      <c r="C955" s="154" t="s">
        <v>1384</v>
      </c>
      <c r="D955" s="154" t="s">
        <v>174</v>
      </c>
      <c r="E955" s="155" t="s">
        <v>1385</v>
      </c>
      <c r="F955" s="255" t="s">
        <v>1386</v>
      </c>
      <c r="G955" s="256"/>
      <c r="H955" s="256"/>
      <c r="I955" s="256"/>
      <c r="J955" s="156" t="s">
        <v>1089</v>
      </c>
      <c r="K955" s="157">
        <v>1</v>
      </c>
      <c r="L955" s="257">
        <v>0</v>
      </c>
      <c r="M955" s="256"/>
      <c r="N955" s="258">
        <f t="shared" si="55"/>
        <v>0</v>
      </c>
      <c r="O955" s="256"/>
      <c r="P955" s="256"/>
      <c r="Q955" s="256"/>
      <c r="R955" s="127"/>
      <c r="T955" s="158" t="s">
        <v>3</v>
      </c>
      <c r="U955" s="42" t="s">
        <v>39</v>
      </c>
      <c r="V955" s="34"/>
      <c r="W955" s="159">
        <f t="shared" si="56"/>
        <v>0</v>
      </c>
      <c r="X955" s="159">
        <v>0</v>
      </c>
      <c r="Y955" s="159">
        <f t="shared" si="57"/>
        <v>0</v>
      </c>
      <c r="Z955" s="159">
        <v>0</v>
      </c>
      <c r="AA955" s="160">
        <f t="shared" si="58"/>
        <v>0</v>
      </c>
      <c r="AR955" s="16" t="s">
        <v>279</v>
      </c>
      <c r="AT955" s="16" t="s">
        <v>174</v>
      </c>
      <c r="AU955" s="16" t="s">
        <v>93</v>
      </c>
      <c r="AY955" s="16" t="s">
        <v>173</v>
      </c>
      <c r="BE955" s="100">
        <f t="shared" si="59"/>
        <v>0</v>
      </c>
      <c r="BF955" s="100">
        <f t="shared" si="60"/>
        <v>0</v>
      </c>
      <c r="BG955" s="100">
        <f t="shared" si="61"/>
        <v>0</v>
      </c>
      <c r="BH955" s="100">
        <f t="shared" si="62"/>
        <v>0</v>
      </c>
      <c r="BI955" s="100">
        <f t="shared" si="63"/>
        <v>0</v>
      </c>
      <c r="BJ955" s="16" t="s">
        <v>81</v>
      </c>
      <c r="BK955" s="100">
        <f t="shared" si="64"/>
        <v>0</v>
      </c>
      <c r="BL955" s="16" t="s">
        <v>279</v>
      </c>
      <c r="BM955" s="16" t="s">
        <v>1387</v>
      </c>
    </row>
    <row r="956" spans="2:65" s="1" customFormat="1" ht="22.5" customHeight="1">
      <c r="B956" s="125"/>
      <c r="C956" s="154" t="s">
        <v>1388</v>
      </c>
      <c r="D956" s="154" t="s">
        <v>174</v>
      </c>
      <c r="E956" s="155" t="s">
        <v>1389</v>
      </c>
      <c r="F956" s="255" t="s">
        <v>1390</v>
      </c>
      <c r="G956" s="256"/>
      <c r="H956" s="256"/>
      <c r="I956" s="256"/>
      <c r="J956" s="156" t="s">
        <v>1089</v>
      </c>
      <c r="K956" s="157">
        <v>1</v>
      </c>
      <c r="L956" s="257">
        <v>0</v>
      </c>
      <c r="M956" s="256"/>
      <c r="N956" s="258">
        <f t="shared" si="55"/>
        <v>0</v>
      </c>
      <c r="O956" s="256"/>
      <c r="P956" s="256"/>
      <c r="Q956" s="256"/>
      <c r="R956" s="127"/>
      <c r="T956" s="158" t="s">
        <v>3</v>
      </c>
      <c r="U956" s="42" t="s">
        <v>39</v>
      </c>
      <c r="V956" s="34"/>
      <c r="W956" s="159">
        <f t="shared" si="56"/>
        <v>0</v>
      </c>
      <c r="X956" s="159">
        <v>0</v>
      </c>
      <c r="Y956" s="159">
        <f t="shared" si="57"/>
        <v>0</v>
      </c>
      <c r="Z956" s="159">
        <v>0</v>
      </c>
      <c r="AA956" s="160">
        <f t="shared" si="58"/>
        <v>0</v>
      </c>
      <c r="AR956" s="16" t="s">
        <v>279</v>
      </c>
      <c r="AT956" s="16" t="s">
        <v>174</v>
      </c>
      <c r="AU956" s="16" t="s">
        <v>93</v>
      </c>
      <c r="AY956" s="16" t="s">
        <v>173</v>
      </c>
      <c r="BE956" s="100">
        <f t="shared" si="59"/>
        <v>0</v>
      </c>
      <c r="BF956" s="100">
        <f t="shared" si="60"/>
        <v>0</v>
      </c>
      <c r="BG956" s="100">
        <f t="shared" si="61"/>
        <v>0</v>
      </c>
      <c r="BH956" s="100">
        <f t="shared" si="62"/>
        <v>0</v>
      </c>
      <c r="BI956" s="100">
        <f t="shared" si="63"/>
        <v>0</v>
      </c>
      <c r="BJ956" s="16" t="s">
        <v>81</v>
      </c>
      <c r="BK956" s="100">
        <f t="shared" si="64"/>
        <v>0</v>
      </c>
      <c r="BL956" s="16" t="s">
        <v>279</v>
      </c>
      <c r="BM956" s="16" t="s">
        <v>1391</v>
      </c>
    </row>
    <row r="957" spans="2:65" s="1" customFormat="1" ht="22.5" customHeight="1">
      <c r="B957" s="125"/>
      <c r="C957" s="154" t="s">
        <v>1392</v>
      </c>
      <c r="D957" s="154" t="s">
        <v>174</v>
      </c>
      <c r="E957" s="155" t="s">
        <v>1393</v>
      </c>
      <c r="F957" s="255" t="s">
        <v>1394</v>
      </c>
      <c r="G957" s="256"/>
      <c r="H957" s="256"/>
      <c r="I957" s="256"/>
      <c r="J957" s="156" t="s">
        <v>1089</v>
      </c>
      <c r="K957" s="157">
        <v>1</v>
      </c>
      <c r="L957" s="257">
        <v>0</v>
      </c>
      <c r="M957" s="256"/>
      <c r="N957" s="258">
        <f t="shared" si="55"/>
        <v>0</v>
      </c>
      <c r="O957" s="256"/>
      <c r="P957" s="256"/>
      <c r="Q957" s="256"/>
      <c r="R957" s="127"/>
      <c r="T957" s="158" t="s">
        <v>3</v>
      </c>
      <c r="U957" s="42" t="s">
        <v>39</v>
      </c>
      <c r="V957" s="34"/>
      <c r="W957" s="159">
        <f t="shared" si="56"/>
        <v>0</v>
      </c>
      <c r="X957" s="159">
        <v>0</v>
      </c>
      <c r="Y957" s="159">
        <f t="shared" si="57"/>
        <v>0</v>
      </c>
      <c r="Z957" s="159">
        <v>0</v>
      </c>
      <c r="AA957" s="160">
        <f t="shared" si="58"/>
        <v>0</v>
      </c>
      <c r="AR957" s="16" t="s">
        <v>279</v>
      </c>
      <c r="AT957" s="16" t="s">
        <v>174</v>
      </c>
      <c r="AU957" s="16" t="s">
        <v>93</v>
      </c>
      <c r="AY957" s="16" t="s">
        <v>173</v>
      </c>
      <c r="BE957" s="100">
        <f t="shared" si="59"/>
        <v>0</v>
      </c>
      <c r="BF957" s="100">
        <f t="shared" si="60"/>
        <v>0</v>
      </c>
      <c r="BG957" s="100">
        <f t="shared" si="61"/>
        <v>0</v>
      </c>
      <c r="BH957" s="100">
        <f t="shared" si="62"/>
        <v>0</v>
      </c>
      <c r="BI957" s="100">
        <f t="shared" si="63"/>
        <v>0</v>
      </c>
      <c r="BJ957" s="16" t="s">
        <v>81</v>
      </c>
      <c r="BK957" s="100">
        <f t="shared" si="64"/>
        <v>0</v>
      </c>
      <c r="BL957" s="16" t="s">
        <v>279</v>
      </c>
      <c r="BM957" s="16" t="s">
        <v>1395</v>
      </c>
    </row>
    <row r="958" spans="2:65" s="1" customFormat="1" ht="22.5" customHeight="1">
      <c r="B958" s="125"/>
      <c r="C958" s="154" t="s">
        <v>1396</v>
      </c>
      <c r="D958" s="154" t="s">
        <v>174</v>
      </c>
      <c r="E958" s="155" t="s">
        <v>1397</v>
      </c>
      <c r="F958" s="255" t="s">
        <v>1398</v>
      </c>
      <c r="G958" s="256"/>
      <c r="H958" s="256"/>
      <c r="I958" s="256"/>
      <c r="J958" s="156" t="s">
        <v>1089</v>
      </c>
      <c r="K958" s="157">
        <v>5</v>
      </c>
      <c r="L958" s="257">
        <v>0</v>
      </c>
      <c r="M958" s="256"/>
      <c r="N958" s="258">
        <f t="shared" si="55"/>
        <v>0</v>
      </c>
      <c r="O958" s="256"/>
      <c r="P958" s="256"/>
      <c r="Q958" s="256"/>
      <c r="R958" s="127"/>
      <c r="T958" s="158" t="s">
        <v>3</v>
      </c>
      <c r="U958" s="42" t="s">
        <v>39</v>
      </c>
      <c r="V958" s="34"/>
      <c r="W958" s="159">
        <f t="shared" si="56"/>
        <v>0</v>
      </c>
      <c r="X958" s="159">
        <v>0</v>
      </c>
      <c r="Y958" s="159">
        <f t="shared" si="57"/>
        <v>0</v>
      </c>
      <c r="Z958" s="159">
        <v>0</v>
      </c>
      <c r="AA958" s="160">
        <f t="shared" si="58"/>
        <v>0</v>
      </c>
      <c r="AR958" s="16" t="s">
        <v>279</v>
      </c>
      <c r="AT958" s="16" t="s">
        <v>174</v>
      </c>
      <c r="AU958" s="16" t="s">
        <v>93</v>
      </c>
      <c r="AY958" s="16" t="s">
        <v>173</v>
      </c>
      <c r="BE958" s="100">
        <f t="shared" si="59"/>
        <v>0</v>
      </c>
      <c r="BF958" s="100">
        <f t="shared" si="60"/>
        <v>0</v>
      </c>
      <c r="BG958" s="100">
        <f t="shared" si="61"/>
        <v>0</v>
      </c>
      <c r="BH958" s="100">
        <f t="shared" si="62"/>
        <v>0</v>
      </c>
      <c r="BI958" s="100">
        <f t="shared" si="63"/>
        <v>0</v>
      </c>
      <c r="BJ958" s="16" t="s">
        <v>81</v>
      </c>
      <c r="BK958" s="100">
        <f t="shared" si="64"/>
        <v>0</v>
      </c>
      <c r="BL958" s="16" t="s">
        <v>279</v>
      </c>
      <c r="BM958" s="16" t="s">
        <v>1399</v>
      </c>
    </row>
    <row r="959" spans="2:65" s="1" customFormat="1" ht="31.5" customHeight="1">
      <c r="B959" s="125"/>
      <c r="C959" s="154" t="s">
        <v>1400</v>
      </c>
      <c r="D959" s="154" t="s">
        <v>174</v>
      </c>
      <c r="E959" s="155" t="s">
        <v>1401</v>
      </c>
      <c r="F959" s="255" t="s">
        <v>1402</v>
      </c>
      <c r="G959" s="256"/>
      <c r="H959" s="256"/>
      <c r="I959" s="256"/>
      <c r="J959" s="156" t="s">
        <v>1089</v>
      </c>
      <c r="K959" s="157">
        <v>2</v>
      </c>
      <c r="L959" s="257">
        <v>0</v>
      </c>
      <c r="M959" s="256"/>
      <c r="N959" s="258">
        <f t="shared" si="55"/>
        <v>0</v>
      </c>
      <c r="O959" s="256"/>
      <c r="P959" s="256"/>
      <c r="Q959" s="256"/>
      <c r="R959" s="127"/>
      <c r="T959" s="158" t="s">
        <v>3</v>
      </c>
      <c r="U959" s="42" t="s">
        <v>39</v>
      </c>
      <c r="V959" s="34"/>
      <c r="W959" s="159">
        <f t="shared" si="56"/>
        <v>0</v>
      </c>
      <c r="X959" s="159">
        <v>0</v>
      </c>
      <c r="Y959" s="159">
        <f t="shared" si="57"/>
        <v>0</v>
      </c>
      <c r="Z959" s="159">
        <v>0</v>
      </c>
      <c r="AA959" s="160">
        <f t="shared" si="58"/>
        <v>0</v>
      </c>
      <c r="AR959" s="16" t="s">
        <v>279</v>
      </c>
      <c r="AT959" s="16" t="s">
        <v>174</v>
      </c>
      <c r="AU959" s="16" t="s">
        <v>93</v>
      </c>
      <c r="AY959" s="16" t="s">
        <v>173</v>
      </c>
      <c r="BE959" s="100">
        <f t="shared" si="59"/>
        <v>0</v>
      </c>
      <c r="BF959" s="100">
        <f t="shared" si="60"/>
        <v>0</v>
      </c>
      <c r="BG959" s="100">
        <f t="shared" si="61"/>
        <v>0</v>
      </c>
      <c r="BH959" s="100">
        <f t="shared" si="62"/>
        <v>0</v>
      </c>
      <c r="BI959" s="100">
        <f t="shared" si="63"/>
        <v>0</v>
      </c>
      <c r="BJ959" s="16" t="s">
        <v>81</v>
      </c>
      <c r="BK959" s="100">
        <f t="shared" si="64"/>
        <v>0</v>
      </c>
      <c r="BL959" s="16" t="s">
        <v>279</v>
      </c>
      <c r="BM959" s="16" t="s">
        <v>1403</v>
      </c>
    </row>
    <row r="960" spans="2:65" s="1" customFormat="1" ht="31.5" customHeight="1">
      <c r="B960" s="125"/>
      <c r="C960" s="154" t="s">
        <v>1404</v>
      </c>
      <c r="D960" s="154" t="s">
        <v>174</v>
      </c>
      <c r="E960" s="155" t="s">
        <v>1405</v>
      </c>
      <c r="F960" s="255" t="s">
        <v>1406</v>
      </c>
      <c r="G960" s="256"/>
      <c r="H960" s="256"/>
      <c r="I960" s="256"/>
      <c r="J960" s="156" t="s">
        <v>1089</v>
      </c>
      <c r="K960" s="157">
        <v>6</v>
      </c>
      <c r="L960" s="257">
        <v>0</v>
      </c>
      <c r="M960" s="256"/>
      <c r="N960" s="258">
        <f t="shared" si="55"/>
        <v>0</v>
      </c>
      <c r="O960" s="256"/>
      <c r="P960" s="256"/>
      <c r="Q960" s="256"/>
      <c r="R960" s="127"/>
      <c r="T960" s="158" t="s">
        <v>3</v>
      </c>
      <c r="U960" s="42" t="s">
        <v>39</v>
      </c>
      <c r="V960" s="34"/>
      <c r="W960" s="159">
        <f t="shared" si="56"/>
        <v>0</v>
      </c>
      <c r="X960" s="159">
        <v>0</v>
      </c>
      <c r="Y960" s="159">
        <f t="shared" si="57"/>
        <v>0</v>
      </c>
      <c r="Z960" s="159">
        <v>0</v>
      </c>
      <c r="AA960" s="160">
        <f t="shared" si="58"/>
        <v>0</v>
      </c>
      <c r="AR960" s="16" t="s">
        <v>279</v>
      </c>
      <c r="AT960" s="16" t="s">
        <v>174</v>
      </c>
      <c r="AU960" s="16" t="s">
        <v>93</v>
      </c>
      <c r="AY960" s="16" t="s">
        <v>173</v>
      </c>
      <c r="BE960" s="100">
        <f t="shared" si="59"/>
        <v>0</v>
      </c>
      <c r="BF960" s="100">
        <f t="shared" si="60"/>
        <v>0</v>
      </c>
      <c r="BG960" s="100">
        <f t="shared" si="61"/>
        <v>0</v>
      </c>
      <c r="BH960" s="100">
        <f t="shared" si="62"/>
        <v>0</v>
      </c>
      <c r="BI960" s="100">
        <f t="shared" si="63"/>
        <v>0</v>
      </c>
      <c r="BJ960" s="16" t="s">
        <v>81</v>
      </c>
      <c r="BK960" s="100">
        <f t="shared" si="64"/>
        <v>0</v>
      </c>
      <c r="BL960" s="16" t="s">
        <v>279</v>
      </c>
      <c r="BM960" s="16" t="s">
        <v>1407</v>
      </c>
    </row>
    <row r="961" spans="2:65" s="1" customFormat="1" ht="31.5" customHeight="1">
      <c r="B961" s="125"/>
      <c r="C961" s="154" t="s">
        <v>1408</v>
      </c>
      <c r="D961" s="154" t="s">
        <v>174</v>
      </c>
      <c r="E961" s="155" t="s">
        <v>1409</v>
      </c>
      <c r="F961" s="255" t="s">
        <v>1410</v>
      </c>
      <c r="G961" s="256"/>
      <c r="H961" s="256"/>
      <c r="I961" s="256"/>
      <c r="J961" s="156" t="s">
        <v>1089</v>
      </c>
      <c r="K961" s="157">
        <v>1</v>
      </c>
      <c r="L961" s="257">
        <v>0</v>
      </c>
      <c r="M961" s="256"/>
      <c r="N961" s="258">
        <f t="shared" si="55"/>
        <v>0</v>
      </c>
      <c r="O961" s="256"/>
      <c r="P961" s="256"/>
      <c r="Q961" s="256"/>
      <c r="R961" s="127"/>
      <c r="T961" s="158" t="s">
        <v>3</v>
      </c>
      <c r="U961" s="42" t="s">
        <v>39</v>
      </c>
      <c r="V961" s="34"/>
      <c r="W961" s="159">
        <f t="shared" si="56"/>
        <v>0</v>
      </c>
      <c r="X961" s="159">
        <v>0</v>
      </c>
      <c r="Y961" s="159">
        <f t="shared" si="57"/>
        <v>0</v>
      </c>
      <c r="Z961" s="159">
        <v>0</v>
      </c>
      <c r="AA961" s="160">
        <f t="shared" si="58"/>
        <v>0</v>
      </c>
      <c r="AR961" s="16" t="s">
        <v>279</v>
      </c>
      <c r="AT961" s="16" t="s">
        <v>174</v>
      </c>
      <c r="AU961" s="16" t="s">
        <v>93</v>
      </c>
      <c r="AY961" s="16" t="s">
        <v>173</v>
      </c>
      <c r="BE961" s="100">
        <f t="shared" si="59"/>
        <v>0</v>
      </c>
      <c r="BF961" s="100">
        <f t="shared" si="60"/>
        <v>0</v>
      </c>
      <c r="BG961" s="100">
        <f t="shared" si="61"/>
        <v>0</v>
      </c>
      <c r="BH961" s="100">
        <f t="shared" si="62"/>
        <v>0</v>
      </c>
      <c r="BI961" s="100">
        <f t="shared" si="63"/>
        <v>0</v>
      </c>
      <c r="BJ961" s="16" t="s">
        <v>81</v>
      </c>
      <c r="BK961" s="100">
        <f t="shared" si="64"/>
        <v>0</v>
      </c>
      <c r="BL961" s="16" t="s">
        <v>279</v>
      </c>
      <c r="BM961" s="16" t="s">
        <v>1411</v>
      </c>
    </row>
    <row r="962" spans="2:65" s="1" customFormat="1" ht="22.5" customHeight="1">
      <c r="B962" s="125"/>
      <c r="C962" s="154" t="s">
        <v>1412</v>
      </c>
      <c r="D962" s="154" t="s">
        <v>174</v>
      </c>
      <c r="E962" s="155" t="s">
        <v>1413</v>
      </c>
      <c r="F962" s="255" t="s">
        <v>1414</v>
      </c>
      <c r="G962" s="256"/>
      <c r="H962" s="256"/>
      <c r="I962" s="256"/>
      <c r="J962" s="156" t="s">
        <v>1089</v>
      </c>
      <c r="K962" s="157">
        <v>1</v>
      </c>
      <c r="L962" s="257">
        <v>0</v>
      </c>
      <c r="M962" s="256"/>
      <c r="N962" s="258">
        <f t="shared" si="55"/>
        <v>0</v>
      </c>
      <c r="O962" s="256"/>
      <c r="P962" s="256"/>
      <c r="Q962" s="256"/>
      <c r="R962" s="127"/>
      <c r="T962" s="158" t="s">
        <v>3</v>
      </c>
      <c r="U962" s="42" t="s">
        <v>39</v>
      </c>
      <c r="V962" s="34"/>
      <c r="W962" s="159">
        <f t="shared" si="56"/>
        <v>0</v>
      </c>
      <c r="X962" s="159">
        <v>0</v>
      </c>
      <c r="Y962" s="159">
        <f t="shared" si="57"/>
        <v>0</v>
      </c>
      <c r="Z962" s="159">
        <v>0</v>
      </c>
      <c r="AA962" s="160">
        <f t="shared" si="58"/>
        <v>0</v>
      </c>
      <c r="AR962" s="16" t="s">
        <v>279</v>
      </c>
      <c r="AT962" s="16" t="s">
        <v>174</v>
      </c>
      <c r="AU962" s="16" t="s">
        <v>93</v>
      </c>
      <c r="AY962" s="16" t="s">
        <v>173</v>
      </c>
      <c r="BE962" s="100">
        <f t="shared" si="59"/>
        <v>0</v>
      </c>
      <c r="BF962" s="100">
        <f t="shared" si="60"/>
        <v>0</v>
      </c>
      <c r="BG962" s="100">
        <f t="shared" si="61"/>
        <v>0</v>
      </c>
      <c r="BH962" s="100">
        <f t="shared" si="62"/>
        <v>0</v>
      </c>
      <c r="BI962" s="100">
        <f t="shared" si="63"/>
        <v>0</v>
      </c>
      <c r="BJ962" s="16" t="s">
        <v>81</v>
      </c>
      <c r="BK962" s="100">
        <f t="shared" si="64"/>
        <v>0</v>
      </c>
      <c r="BL962" s="16" t="s">
        <v>279</v>
      </c>
      <c r="BM962" s="16" t="s">
        <v>1415</v>
      </c>
    </row>
    <row r="963" spans="2:65" s="1" customFormat="1" ht="31.5" customHeight="1">
      <c r="B963" s="125"/>
      <c r="C963" s="154" t="s">
        <v>1416</v>
      </c>
      <c r="D963" s="154" t="s">
        <v>174</v>
      </c>
      <c r="E963" s="155" t="s">
        <v>1417</v>
      </c>
      <c r="F963" s="255" t="s">
        <v>1418</v>
      </c>
      <c r="G963" s="256"/>
      <c r="H963" s="256"/>
      <c r="I963" s="256"/>
      <c r="J963" s="156" t="s">
        <v>1089</v>
      </c>
      <c r="K963" s="157">
        <v>1</v>
      </c>
      <c r="L963" s="257">
        <v>0</v>
      </c>
      <c r="M963" s="256"/>
      <c r="N963" s="258">
        <f t="shared" si="55"/>
        <v>0</v>
      </c>
      <c r="O963" s="256"/>
      <c r="P963" s="256"/>
      <c r="Q963" s="256"/>
      <c r="R963" s="127"/>
      <c r="T963" s="158" t="s">
        <v>3</v>
      </c>
      <c r="U963" s="42" t="s">
        <v>39</v>
      </c>
      <c r="V963" s="34"/>
      <c r="W963" s="159">
        <f t="shared" si="56"/>
        <v>0</v>
      </c>
      <c r="X963" s="159">
        <v>0</v>
      </c>
      <c r="Y963" s="159">
        <f t="shared" si="57"/>
        <v>0</v>
      </c>
      <c r="Z963" s="159">
        <v>0</v>
      </c>
      <c r="AA963" s="160">
        <f t="shared" si="58"/>
        <v>0</v>
      </c>
      <c r="AR963" s="16" t="s">
        <v>279</v>
      </c>
      <c r="AT963" s="16" t="s">
        <v>174</v>
      </c>
      <c r="AU963" s="16" t="s">
        <v>93</v>
      </c>
      <c r="AY963" s="16" t="s">
        <v>173</v>
      </c>
      <c r="BE963" s="100">
        <f t="shared" si="59"/>
        <v>0</v>
      </c>
      <c r="BF963" s="100">
        <f t="shared" si="60"/>
        <v>0</v>
      </c>
      <c r="BG963" s="100">
        <f t="shared" si="61"/>
        <v>0</v>
      </c>
      <c r="BH963" s="100">
        <f t="shared" si="62"/>
        <v>0</v>
      </c>
      <c r="BI963" s="100">
        <f t="shared" si="63"/>
        <v>0</v>
      </c>
      <c r="BJ963" s="16" t="s">
        <v>81</v>
      </c>
      <c r="BK963" s="100">
        <f t="shared" si="64"/>
        <v>0</v>
      </c>
      <c r="BL963" s="16" t="s">
        <v>279</v>
      </c>
      <c r="BM963" s="16" t="s">
        <v>1419</v>
      </c>
    </row>
    <row r="964" spans="2:65" s="1" customFormat="1" ht="44.25" customHeight="1">
      <c r="B964" s="125"/>
      <c r="C964" s="154" t="s">
        <v>1420</v>
      </c>
      <c r="D964" s="154" t="s">
        <v>174</v>
      </c>
      <c r="E964" s="155" t="s">
        <v>1421</v>
      </c>
      <c r="F964" s="255" t="s">
        <v>1422</v>
      </c>
      <c r="G964" s="256"/>
      <c r="H964" s="256"/>
      <c r="I964" s="256"/>
      <c r="J964" s="156" t="s">
        <v>1089</v>
      </c>
      <c r="K964" s="157">
        <v>1</v>
      </c>
      <c r="L964" s="257">
        <v>0</v>
      </c>
      <c r="M964" s="256"/>
      <c r="N964" s="258">
        <f t="shared" si="55"/>
        <v>0</v>
      </c>
      <c r="O964" s="256"/>
      <c r="P964" s="256"/>
      <c r="Q964" s="256"/>
      <c r="R964" s="127"/>
      <c r="T964" s="158" t="s">
        <v>3</v>
      </c>
      <c r="U964" s="42" t="s">
        <v>39</v>
      </c>
      <c r="V964" s="34"/>
      <c r="W964" s="159">
        <f t="shared" si="56"/>
        <v>0</v>
      </c>
      <c r="X964" s="159">
        <v>0</v>
      </c>
      <c r="Y964" s="159">
        <f t="shared" si="57"/>
        <v>0</v>
      </c>
      <c r="Z964" s="159">
        <v>0</v>
      </c>
      <c r="AA964" s="160">
        <f t="shared" si="58"/>
        <v>0</v>
      </c>
      <c r="AR964" s="16" t="s">
        <v>279</v>
      </c>
      <c r="AT964" s="16" t="s">
        <v>174</v>
      </c>
      <c r="AU964" s="16" t="s">
        <v>93</v>
      </c>
      <c r="AY964" s="16" t="s">
        <v>173</v>
      </c>
      <c r="BE964" s="100">
        <f t="shared" si="59"/>
        <v>0</v>
      </c>
      <c r="BF964" s="100">
        <f t="shared" si="60"/>
        <v>0</v>
      </c>
      <c r="BG964" s="100">
        <f t="shared" si="61"/>
        <v>0</v>
      </c>
      <c r="BH964" s="100">
        <f t="shared" si="62"/>
        <v>0</v>
      </c>
      <c r="BI964" s="100">
        <f t="shared" si="63"/>
        <v>0</v>
      </c>
      <c r="BJ964" s="16" t="s">
        <v>81</v>
      </c>
      <c r="BK964" s="100">
        <f t="shared" si="64"/>
        <v>0</v>
      </c>
      <c r="BL964" s="16" t="s">
        <v>279</v>
      </c>
      <c r="BM964" s="16" t="s">
        <v>1423</v>
      </c>
    </row>
    <row r="965" spans="2:65" s="1" customFormat="1" ht="44.25" customHeight="1">
      <c r="B965" s="125"/>
      <c r="C965" s="154" t="s">
        <v>1424</v>
      </c>
      <c r="D965" s="154" t="s">
        <v>174</v>
      </c>
      <c r="E965" s="155" t="s">
        <v>1425</v>
      </c>
      <c r="F965" s="255" t="s">
        <v>1426</v>
      </c>
      <c r="G965" s="256"/>
      <c r="H965" s="256"/>
      <c r="I965" s="256"/>
      <c r="J965" s="156" t="s">
        <v>1089</v>
      </c>
      <c r="K965" s="157">
        <v>1</v>
      </c>
      <c r="L965" s="257">
        <v>0</v>
      </c>
      <c r="M965" s="256"/>
      <c r="N965" s="258">
        <f t="shared" si="55"/>
        <v>0</v>
      </c>
      <c r="O965" s="256"/>
      <c r="P965" s="256"/>
      <c r="Q965" s="256"/>
      <c r="R965" s="127"/>
      <c r="T965" s="158" t="s">
        <v>3</v>
      </c>
      <c r="U965" s="42" t="s">
        <v>39</v>
      </c>
      <c r="V965" s="34"/>
      <c r="W965" s="159">
        <f t="shared" si="56"/>
        <v>0</v>
      </c>
      <c r="X965" s="159">
        <v>0</v>
      </c>
      <c r="Y965" s="159">
        <f t="shared" si="57"/>
        <v>0</v>
      </c>
      <c r="Z965" s="159">
        <v>0</v>
      </c>
      <c r="AA965" s="160">
        <f t="shared" si="58"/>
        <v>0</v>
      </c>
      <c r="AR965" s="16" t="s">
        <v>279</v>
      </c>
      <c r="AT965" s="16" t="s">
        <v>174</v>
      </c>
      <c r="AU965" s="16" t="s">
        <v>93</v>
      </c>
      <c r="AY965" s="16" t="s">
        <v>173</v>
      </c>
      <c r="BE965" s="100">
        <f t="shared" si="59"/>
        <v>0</v>
      </c>
      <c r="BF965" s="100">
        <f t="shared" si="60"/>
        <v>0</v>
      </c>
      <c r="BG965" s="100">
        <f t="shared" si="61"/>
        <v>0</v>
      </c>
      <c r="BH965" s="100">
        <f t="shared" si="62"/>
        <v>0</v>
      </c>
      <c r="BI965" s="100">
        <f t="shared" si="63"/>
        <v>0</v>
      </c>
      <c r="BJ965" s="16" t="s">
        <v>81</v>
      </c>
      <c r="BK965" s="100">
        <f t="shared" si="64"/>
        <v>0</v>
      </c>
      <c r="BL965" s="16" t="s">
        <v>279</v>
      </c>
      <c r="BM965" s="16" t="s">
        <v>1427</v>
      </c>
    </row>
    <row r="966" spans="2:65" s="1" customFormat="1" ht="44.25" customHeight="1">
      <c r="B966" s="125"/>
      <c r="C966" s="154" t="s">
        <v>1428</v>
      </c>
      <c r="D966" s="154" t="s">
        <v>174</v>
      </c>
      <c r="E966" s="155" t="s">
        <v>1429</v>
      </c>
      <c r="F966" s="255" t="s">
        <v>1430</v>
      </c>
      <c r="G966" s="256"/>
      <c r="H966" s="256"/>
      <c r="I966" s="256"/>
      <c r="J966" s="156" t="s">
        <v>1089</v>
      </c>
      <c r="K966" s="157">
        <v>4</v>
      </c>
      <c r="L966" s="257">
        <v>0</v>
      </c>
      <c r="M966" s="256"/>
      <c r="N966" s="258">
        <f t="shared" si="55"/>
        <v>0</v>
      </c>
      <c r="O966" s="256"/>
      <c r="P966" s="256"/>
      <c r="Q966" s="256"/>
      <c r="R966" s="127"/>
      <c r="T966" s="158" t="s">
        <v>3</v>
      </c>
      <c r="U966" s="42" t="s">
        <v>39</v>
      </c>
      <c r="V966" s="34"/>
      <c r="W966" s="159">
        <f t="shared" si="56"/>
        <v>0</v>
      </c>
      <c r="X966" s="159">
        <v>0</v>
      </c>
      <c r="Y966" s="159">
        <f t="shared" si="57"/>
        <v>0</v>
      </c>
      <c r="Z966" s="159">
        <v>0</v>
      </c>
      <c r="AA966" s="160">
        <f t="shared" si="58"/>
        <v>0</v>
      </c>
      <c r="AR966" s="16" t="s">
        <v>279</v>
      </c>
      <c r="AT966" s="16" t="s">
        <v>174</v>
      </c>
      <c r="AU966" s="16" t="s">
        <v>93</v>
      </c>
      <c r="AY966" s="16" t="s">
        <v>173</v>
      </c>
      <c r="BE966" s="100">
        <f t="shared" si="59"/>
        <v>0</v>
      </c>
      <c r="BF966" s="100">
        <f t="shared" si="60"/>
        <v>0</v>
      </c>
      <c r="BG966" s="100">
        <f t="shared" si="61"/>
        <v>0</v>
      </c>
      <c r="BH966" s="100">
        <f t="shared" si="62"/>
        <v>0</v>
      </c>
      <c r="BI966" s="100">
        <f t="shared" si="63"/>
        <v>0</v>
      </c>
      <c r="BJ966" s="16" t="s">
        <v>81</v>
      </c>
      <c r="BK966" s="100">
        <f t="shared" si="64"/>
        <v>0</v>
      </c>
      <c r="BL966" s="16" t="s">
        <v>279</v>
      </c>
      <c r="BM966" s="16" t="s">
        <v>1431</v>
      </c>
    </row>
    <row r="967" spans="2:65" s="1" customFormat="1" ht="31.5" customHeight="1">
      <c r="B967" s="125"/>
      <c r="C967" s="154" t="s">
        <v>1432</v>
      </c>
      <c r="D967" s="154" t="s">
        <v>174</v>
      </c>
      <c r="E967" s="155" t="s">
        <v>1433</v>
      </c>
      <c r="F967" s="255" t="s">
        <v>1434</v>
      </c>
      <c r="G967" s="256"/>
      <c r="H967" s="256"/>
      <c r="I967" s="256"/>
      <c r="J967" s="156" t="s">
        <v>1089</v>
      </c>
      <c r="K967" s="157">
        <v>4</v>
      </c>
      <c r="L967" s="257">
        <v>0</v>
      </c>
      <c r="M967" s="256"/>
      <c r="N967" s="258">
        <f t="shared" si="55"/>
        <v>0</v>
      </c>
      <c r="O967" s="256"/>
      <c r="P967" s="256"/>
      <c r="Q967" s="256"/>
      <c r="R967" s="127"/>
      <c r="T967" s="158" t="s">
        <v>3</v>
      </c>
      <c r="U967" s="42" t="s">
        <v>39</v>
      </c>
      <c r="V967" s="34"/>
      <c r="W967" s="159">
        <f t="shared" si="56"/>
        <v>0</v>
      </c>
      <c r="X967" s="159">
        <v>0</v>
      </c>
      <c r="Y967" s="159">
        <f t="shared" si="57"/>
        <v>0</v>
      </c>
      <c r="Z967" s="159">
        <v>0</v>
      </c>
      <c r="AA967" s="160">
        <f t="shared" si="58"/>
        <v>0</v>
      </c>
      <c r="AR967" s="16" t="s">
        <v>279</v>
      </c>
      <c r="AT967" s="16" t="s">
        <v>174</v>
      </c>
      <c r="AU967" s="16" t="s">
        <v>93</v>
      </c>
      <c r="AY967" s="16" t="s">
        <v>173</v>
      </c>
      <c r="BE967" s="100">
        <f t="shared" si="59"/>
        <v>0</v>
      </c>
      <c r="BF967" s="100">
        <f t="shared" si="60"/>
        <v>0</v>
      </c>
      <c r="BG967" s="100">
        <f t="shared" si="61"/>
        <v>0</v>
      </c>
      <c r="BH967" s="100">
        <f t="shared" si="62"/>
        <v>0</v>
      </c>
      <c r="BI967" s="100">
        <f t="shared" si="63"/>
        <v>0</v>
      </c>
      <c r="BJ967" s="16" t="s">
        <v>81</v>
      </c>
      <c r="BK967" s="100">
        <f t="shared" si="64"/>
        <v>0</v>
      </c>
      <c r="BL967" s="16" t="s">
        <v>279</v>
      </c>
      <c r="BM967" s="16" t="s">
        <v>1435</v>
      </c>
    </row>
    <row r="968" spans="2:65" s="1" customFormat="1" ht="22.5" customHeight="1">
      <c r="B968" s="125"/>
      <c r="C968" s="154" t="s">
        <v>1436</v>
      </c>
      <c r="D968" s="154" t="s">
        <v>174</v>
      </c>
      <c r="E968" s="155" t="s">
        <v>1437</v>
      </c>
      <c r="F968" s="255" t="s">
        <v>1438</v>
      </c>
      <c r="G968" s="256"/>
      <c r="H968" s="256"/>
      <c r="I968" s="256"/>
      <c r="J968" s="156" t="s">
        <v>1089</v>
      </c>
      <c r="K968" s="157">
        <v>2</v>
      </c>
      <c r="L968" s="257">
        <v>0</v>
      </c>
      <c r="M968" s="256"/>
      <c r="N968" s="258">
        <f t="shared" si="55"/>
        <v>0</v>
      </c>
      <c r="O968" s="256"/>
      <c r="P968" s="256"/>
      <c r="Q968" s="256"/>
      <c r="R968" s="127"/>
      <c r="T968" s="158" t="s">
        <v>3</v>
      </c>
      <c r="U968" s="42" t="s">
        <v>39</v>
      </c>
      <c r="V968" s="34"/>
      <c r="W968" s="159">
        <f t="shared" si="56"/>
        <v>0</v>
      </c>
      <c r="X968" s="159">
        <v>0</v>
      </c>
      <c r="Y968" s="159">
        <f t="shared" si="57"/>
        <v>0</v>
      </c>
      <c r="Z968" s="159">
        <v>0</v>
      </c>
      <c r="AA968" s="160">
        <f t="shared" si="58"/>
        <v>0</v>
      </c>
      <c r="AR968" s="16" t="s">
        <v>279</v>
      </c>
      <c r="AT968" s="16" t="s">
        <v>174</v>
      </c>
      <c r="AU968" s="16" t="s">
        <v>93</v>
      </c>
      <c r="AY968" s="16" t="s">
        <v>173</v>
      </c>
      <c r="BE968" s="100">
        <f t="shared" si="59"/>
        <v>0</v>
      </c>
      <c r="BF968" s="100">
        <f t="shared" si="60"/>
        <v>0</v>
      </c>
      <c r="BG968" s="100">
        <f t="shared" si="61"/>
        <v>0</v>
      </c>
      <c r="BH968" s="100">
        <f t="shared" si="62"/>
        <v>0</v>
      </c>
      <c r="BI968" s="100">
        <f t="shared" si="63"/>
        <v>0</v>
      </c>
      <c r="BJ968" s="16" t="s">
        <v>81</v>
      </c>
      <c r="BK968" s="100">
        <f t="shared" si="64"/>
        <v>0</v>
      </c>
      <c r="BL968" s="16" t="s">
        <v>279</v>
      </c>
      <c r="BM968" s="16" t="s">
        <v>1439</v>
      </c>
    </row>
    <row r="969" spans="2:65" s="1" customFormat="1" ht="22.5" customHeight="1">
      <c r="B969" s="125"/>
      <c r="C969" s="154" t="s">
        <v>1440</v>
      </c>
      <c r="D969" s="154" t="s">
        <v>174</v>
      </c>
      <c r="E969" s="155" t="s">
        <v>1441</v>
      </c>
      <c r="F969" s="255" t="s">
        <v>1442</v>
      </c>
      <c r="G969" s="256"/>
      <c r="H969" s="256"/>
      <c r="I969" s="256"/>
      <c r="J969" s="156" t="s">
        <v>1089</v>
      </c>
      <c r="K969" s="157">
        <v>1</v>
      </c>
      <c r="L969" s="257">
        <v>0</v>
      </c>
      <c r="M969" s="256"/>
      <c r="N969" s="258">
        <f t="shared" si="55"/>
        <v>0</v>
      </c>
      <c r="O969" s="256"/>
      <c r="P969" s="256"/>
      <c r="Q969" s="256"/>
      <c r="R969" s="127"/>
      <c r="T969" s="158" t="s">
        <v>3</v>
      </c>
      <c r="U969" s="42" t="s">
        <v>39</v>
      </c>
      <c r="V969" s="34"/>
      <c r="W969" s="159">
        <f t="shared" si="56"/>
        <v>0</v>
      </c>
      <c r="X969" s="159">
        <v>0</v>
      </c>
      <c r="Y969" s="159">
        <f t="shared" si="57"/>
        <v>0</v>
      </c>
      <c r="Z969" s="159">
        <v>0</v>
      </c>
      <c r="AA969" s="160">
        <f t="shared" si="58"/>
        <v>0</v>
      </c>
      <c r="AR969" s="16" t="s">
        <v>279</v>
      </c>
      <c r="AT969" s="16" t="s">
        <v>174</v>
      </c>
      <c r="AU969" s="16" t="s">
        <v>93</v>
      </c>
      <c r="AY969" s="16" t="s">
        <v>173</v>
      </c>
      <c r="BE969" s="100">
        <f t="shared" si="59"/>
        <v>0</v>
      </c>
      <c r="BF969" s="100">
        <f t="shared" si="60"/>
        <v>0</v>
      </c>
      <c r="BG969" s="100">
        <f t="shared" si="61"/>
        <v>0</v>
      </c>
      <c r="BH969" s="100">
        <f t="shared" si="62"/>
        <v>0</v>
      </c>
      <c r="BI969" s="100">
        <f t="shared" si="63"/>
        <v>0</v>
      </c>
      <c r="BJ969" s="16" t="s">
        <v>81</v>
      </c>
      <c r="BK969" s="100">
        <f t="shared" si="64"/>
        <v>0</v>
      </c>
      <c r="BL969" s="16" t="s">
        <v>279</v>
      </c>
      <c r="BM969" s="16" t="s">
        <v>1443</v>
      </c>
    </row>
    <row r="970" spans="2:65" s="1" customFormat="1" ht="31.5" customHeight="1">
      <c r="B970" s="125"/>
      <c r="C970" s="154" t="s">
        <v>1444</v>
      </c>
      <c r="D970" s="154" t="s">
        <v>174</v>
      </c>
      <c r="E970" s="155" t="s">
        <v>1445</v>
      </c>
      <c r="F970" s="255" t="s">
        <v>1446</v>
      </c>
      <c r="G970" s="256"/>
      <c r="H970" s="256"/>
      <c r="I970" s="256"/>
      <c r="J970" s="156" t="s">
        <v>1089</v>
      </c>
      <c r="K970" s="157">
        <v>1</v>
      </c>
      <c r="L970" s="257">
        <v>0</v>
      </c>
      <c r="M970" s="256"/>
      <c r="N970" s="258">
        <f t="shared" si="55"/>
        <v>0</v>
      </c>
      <c r="O970" s="256"/>
      <c r="P970" s="256"/>
      <c r="Q970" s="256"/>
      <c r="R970" s="127"/>
      <c r="T970" s="158" t="s">
        <v>3</v>
      </c>
      <c r="U970" s="42" t="s">
        <v>39</v>
      </c>
      <c r="V970" s="34"/>
      <c r="W970" s="159">
        <f t="shared" si="56"/>
        <v>0</v>
      </c>
      <c r="X970" s="159">
        <v>0</v>
      </c>
      <c r="Y970" s="159">
        <f t="shared" si="57"/>
        <v>0</v>
      </c>
      <c r="Z970" s="159">
        <v>0</v>
      </c>
      <c r="AA970" s="160">
        <f t="shared" si="58"/>
        <v>0</v>
      </c>
      <c r="AR970" s="16" t="s">
        <v>279</v>
      </c>
      <c r="AT970" s="16" t="s">
        <v>174</v>
      </c>
      <c r="AU970" s="16" t="s">
        <v>93</v>
      </c>
      <c r="AY970" s="16" t="s">
        <v>173</v>
      </c>
      <c r="BE970" s="100">
        <f t="shared" si="59"/>
        <v>0</v>
      </c>
      <c r="BF970" s="100">
        <f t="shared" si="60"/>
        <v>0</v>
      </c>
      <c r="BG970" s="100">
        <f t="shared" si="61"/>
        <v>0</v>
      </c>
      <c r="BH970" s="100">
        <f t="shared" si="62"/>
        <v>0</v>
      </c>
      <c r="BI970" s="100">
        <f t="shared" si="63"/>
        <v>0</v>
      </c>
      <c r="BJ970" s="16" t="s">
        <v>81</v>
      </c>
      <c r="BK970" s="100">
        <f t="shared" si="64"/>
        <v>0</v>
      </c>
      <c r="BL970" s="16" t="s">
        <v>279</v>
      </c>
      <c r="BM970" s="16" t="s">
        <v>1447</v>
      </c>
    </row>
    <row r="971" spans="2:65" s="1" customFormat="1" ht="31.5" customHeight="1">
      <c r="B971" s="125"/>
      <c r="C971" s="154" t="s">
        <v>1448</v>
      </c>
      <c r="D971" s="154" t="s">
        <v>174</v>
      </c>
      <c r="E971" s="155" t="s">
        <v>1449</v>
      </c>
      <c r="F971" s="255" t="s">
        <v>1450</v>
      </c>
      <c r="G971" s="256"/>
      <c r="H971" s="256"/>
      <c r="I971" s="256"/>
      <c r="J971" s="156" t="s">
        <v>924</v>
      </c>
      <c r="K971" s="185">
        <v>0</v>
      </c>
      <c r="L971" s="257">
        <v>0</v>
      </c>
      <c r="M971" s="256"/>
      <c r="N971" s="258">
        <f t="shared" si="55"/>
        <v>0</v>
      </c>
      <c r="O971" s="256"/>
      <c r="P971" s="256"/>
      <c r="Q971" s="256"/>
      <c r="R971" s="127"/>
      <c r="T971" s="158" t="s">
        <v>3</v>
      </c>
      <c r="U971" s="42" t="s">
        <v>39</v>
      </c>
      <c r="V971" s="34"/>
      <c r="W971" s="159">
        <f t="shared" si="56"/>
        <v>0</v>
      </c>
      <c r="X971" s="159">
        <v>0</v>
      </c>
      <c r="Y971" s="159">
        <f t="shared" si="57"/>
        <v>0</v>
      </c>
      <c r="Z971" s="159">
        <v>0</v>
      </c>
      <c r="AA971" s="160">
        <f t="shared" si="58"/>
        <v>0</v>
      </c>
      <c r="AR971" s="16" t="s">
        <v>279</v>
      </c>
      <c r="AT971" s="16" t="s">
        <v>174</v>
      </c>
      <c r="AU971" s="16" t="s">
        <v>93</v>
      </c>
      <c r="AY971" s="16" t="s">
        <v>173</v>
      </c>
      <c r="BE971" s="100">
        <f t="shared" si="59"/>
        <v>0</v>
      </c>
      <c r="BF971" s="100">
        <f t="shared" si="60"/>
        <v>0</v>
      </c>
      <c r="BG971" s="100">
        <f t="shared" si="61"/>
        <v>0</v>
      </c>
      <c r="BH971" s="100">
        <f t="shared" si="62"/>
        <v>0</v>
      </c>
      <c r="BI971" s="100">
        <f t="shared" si="63"/>
        <v>0</v>
      </c>
      <c r="BJ971" s="16" t="s">
        <v>81</v>
      </c>
      <c r="BK971" s="100">
        <f t="shared" si="64"/>
        <v>0</v>
      </c>
      <c r="BL971" s="16" t="s">
        <v>279</v>
      </c>
      <c r="BM971" s="16" t="s">
        <v>1451</v>
      </c>
    </row>
    <row r="972" spans="2:65" s="1" customFormat="1" ht="31.5" customHeight="1">
      <c r="B972" s="125"/>
      <c r="C972" s="154" t="s">
        <v>1452</v>
      </c>
      <c r="D972" s="154" t="s">
        <v>174</v>
      </c>
      <c r="E972" s="155" t="s">
        <v>1453</v>
      </c>
      <c r="F972" s="255" t="s">
        <v>1454</v>
      </c>
      <c r="G972" s="256"/>
      <c r="H972" s="256"/>
      <c r="I972" s="256"/>
      <c r="J972" s="156" t="s">
        <v>924</v>
      </c>
      <c r="K972" s="185">
        <v>0</v>
      </c>
      <c r="L972" s="257">
        <v>0</v>
      </c>
      <c r="M972" s="256"/>
      <c r="N972" s="258">
        <f t="shared" si="55"/>
        <v>0</v>
      </c>
      <c r="O972" s="256"/>
      <c r="P972" s="256"/>
      <c r="Q972" s="256"/>
      <c r="R972" s="127"/>
      <c r="T972" s="158" t="s">
        <v>3</v>
      </c>
      <c r="U972" s="42" t="s">
        <v>39</v>
      </c>
      <c r="V972" s="34"/>
      <c r="W972" s="159">
        <f t="shared" si="56"/>
        <v>0</v>
      </c>
      <c r="X972" s="159">
        <v>0</v>
      </c>
      <c r="Y972" s="159">
        <f t="shared" si="57"/>
        <v>0</v>
      </c>
      <c r="Z972" s="159">
        <v>0</v>
      </c>
      <c r="AA972" s="160">
        <f t="shared" si="58"/>
        <v>0</v>
      </c>
      <c r="AR972" s="16" t="s">
        <v>279</v>
      </c>
      <c r="AT972" s="16" t="s">
        <v>174</v>
      </c>
      <c r="AU972" s="16" t="s">
        <v>93</v>
      </c>
      <c r="AY972" s="16" t="s">
        <v>173</v>
      </c>
      <c r="BE972" s="100">
        <f t="shared" si="59"/>
        <v>0</v>
      </c>
      <c r="BF972" s="100">
        <f t="shared" si="60"/>
        <v>0</v>
      </c>
      <c r="BG972" s="100">
        <f t="shared" si="61"/>
        <v>0</v>
      </c>
      <c r="BH972" s="100">
        <f t="shared" si="62"/>
        <v>0</v>
      </c>
      <c r="BI972" s="100">
        <f t="shared" si="63"/>
        <v>0</v>
      </c>
      <c r="BJ972" s="16" t="s">
        <v>81</v>
      </c>
      <c r="BK972" s="100">
        <f t="shared" si="64"/>
        <v>0</v>
      </c>
      <c r="BL972" s="16" t="s">
        <v>279</v>
      </c>
      <c r="BM972" s="16" t="s">
        <v>1455</v>
      </c>
    </row>
    <row r="973" spans="2:63" s="9" customFormat="1" ht="29.85" customHeight="1">
      <c r="B973" s="143"/>
      <c r="C973" s="144"/>
      <c r="D973" s="153" t="s">
        <v>123</v>
      </c>
      <c r="E973" s="153"/>
      <c r="F973" s="153"/>
      <c r="G973" s="153"/>
      <c r="H973" s="153"/>
      <c r="I973" s="153"/>
      <c r="J973" s="153"/>
      <c r="K973" s="153"/>
      <c r="L973" s="153"/>
      <c r="M973" s="153"/>
      <c r="N973" s="279">
        <f>BK973</f>
        <v>0</v>
      </c>
      <c r="O973" s="280"/>
      <c r="P973" s="280"/>
      <c r="Q973" s="280"/>
      <c r="R973" s="146"/>
      <c r="T973" s="147"/>
      <c r="U973" s="144"/>
      <c r="V973" s="144"/>
      <c r="W973" s="148">
        <f>SUM(W974:W1000)</f>
        <v>0</v>
      </c>
      <c r="X973" s="144"/>
      <c r="Y973" s="148">
        <f>SUM(Y974:Y1000)</f>
        <v>0.62877</v>
      </c>
      <c r="Z973" s="144"/>
      <c r="AA973" s="149">
        <f>SUM(AA974:AA1000)</f>
        <v>0</v>
      </c>
      <c r="AR973" s="150" t="s">
        <v>93</v>
      </c>
      <c r="AT973" s="151" t="s">
        <v>73</v>
      </c>
      <c r="AU973" s="151" t="s">
        <v>81</v>
      </c>
      <c r="AY973" s="150" t="s">
        <v>173</v>
      </c>
      <c r="BK973" s="152">
        <f>SUM(BK974:BK1000)</f>
        <v>0</v>
      </c>
    </row>
    <row r="974" spans="2:65" s="1" customFormat="1" ht="31.5" customHeight="1">
      <c r="B974" s="125"/>
      <c r="C974" s="154" t="s">
        <v>1456</v>
      </c>
      <c r="D974" s="154" t="s">
        <v>174</v>
      </c>
      <c r="E974" s="155" t="s">
        <v>1457</v>
      </c>
      <c r="F974" s="255" t="s">
        <v>1458</v>
      </c>
      <c r="G974" s="256"/>
      <c r="H974" s="256"/>
      <c r="I974" s="256"/>
      <c r="J974" s="156" t="s">
        <v>182</v>
      </c>
      <c r="K974" s="157">
        <v>521</v>
      </c>
      <c r="L974" s="257">
        <v>0</v>
      </c>
      <c r="M974" s="256"/>
      <c r="N974" s="258">
        <f aca="true" t="shared" si="65" ref="N974:N989">ROUND(L974*K974,2)</f>
        <v>0</v>
      </c>
      <c r="O974" s="256"/>
      <c r="P974" s="256"/>
      <c r="Q974" s="256"/>
      <c r="R974" s="127"/>
      <c r="T974" s="158" t="s">
        <v>3</v>
      </c>
      <c r="U974" s="42" t="s">
        <v>39</v>
      </c>
      <c r="V974" s="34"/>
      <c r="W974" s="159">
        <f aca="true" t="shared" si="66" ref="W974:W989">V974*K974</f>
        <v>0</v>
      </c>
      <c r="X974" s="159">
        <v>0.00047</v>
      </c>
      <c r="Y974" s="159">
        <f aca="true" t="shared" si="67" ref="Y974:Y989">X974*K974</f>
        <v>0.24487</v>
      </c>
      <c r="Z974" s="159">
        <v>0</v>
      </c>
      <c r="AA974" s="160">
        <f aca="true" t="shared" si="68" ref="AA974:AA989">Z974*K974</f>
        <v>0</v>
      </c>
      <c r="AR974" s="16" t="s">
        <v>279</v>
      </c>
      <c r="AT974" s="16" t="s">
        <v>174</v>
      </c>
      <c r="AU974" s="16" t="s">
        <v>93</v>
      </c>
      <c r="AY974" s="16" t="s">
        <v>173</v>
      </c>
      <c r="BE974" s="100">
        <f aca="true" t="shared" si="69" ref="BE974:BE989">IF(U974="základní",N974,0)</f>
        <v>0</v>
      </c>
      <c r="BF974" s="100">
        <f aca="true" t="shared" si="70" ref="BF974:BF989">IF(U974="snížená",N974,0)</f>
        <v>0</v>
      </c>
      <c r="BG974" s="100">
        <f aca="true" t="shared" si="71" ref="BG974:BG989">IF(U974="zákl. přenesená",N974,0)</f>
        <v>0</v>
      </c>
      <c r="BH974" s="100">
        <f aca="true" t="shared" si="72" ref="BH974:BH989">IF(U974="sníž. přenesená",N974,0)</f>
        <v>0</v>
      </c>
      <c r="BI974" s="100">
        <f aca="true" t="shared" si="73" ref="BI974:BI989">IF(U974="nulová",N974,0)</f>
        <v>0</v>
      </c>
      <c r="BJ974" s="16" t="s">
        <v>81</v>
      </c>
      <c r="BK974" s="100">
        <f aca="true" t="shared" si="74" ref="BK974:BK989">ROUND(L974*K974,2)</f>
        <v>0</v>
      </c>
      <c r="BL974" s="16" t="s">
        <v>279</v>
      </c>
      <c r="BM974" s="16" t="s">
        <v>1459</v>
      </c>
    </row>
    <row r="975" spans="2:65" s="1" customFormat="1" ht="31.5" customHeight="1">
      <c r="B975" s="125"/>
      <c r="C975" s="154" t="s">
        <v>1460</v>
      </c>
      <c r="D975" s="154" t="s">
        <v>174</v>
      </c>
      <c r="E975" s="155" t="s">
        <v>1461</v>
      </c>
      <c r="F975" s="255" t="s">
        <v>1462</v>
      </c>
      <c r="G975" s="256"/>
      <c r="H975" s="256"/>
      <c r="I975" s="256"/>
      <c r="J975" s="156" t="s">
        <v>182</v>
      </c>
      <c r="K975" s="157">
        <v>71</v>
      </c>
      <c r="L975" s="257">
        <v>0</v>
      </c>
      <c r="M975" s="256"/>
      <c r="N975" s="258">
        <f t="shared" si="65"/>
        <v>0</v>
      </c>
      <c r="O975" s="256"/>
      <c r="P975" s="256"/>
      <c r="Q975" s="256"/>
      <c r="R975" s="127"/>
      <c r="T975" s="158" t="s">
        <v>3</v>
      </c>
      <c r="U975" s="42" t="s">
        <v>39</v>
      </c>
      <c r="V975" s="34"/>
      <c r="W975" s="159">
        <f t="shared" si="66"/>
        <v>0</v>
      </c>
      <c r="X975" s="159">
        <v>0.00072</v>
      </c>
      <c r="Y975" s="159">
        <f t="shared" si="67"/>
        <v>0.051120000000000006</v>
      </c>
      <c r="Z975" s="159">
        <v>0</v>
      </c>
      <c r="AA975" s="160">
        <f t="shared" si="68"/>
        <v>0</v>
      </c>
      <c r="AR975" s="16" t="s">
        <v>279</v>
      </c>
      <c r="AT975" s="16" t="s">
        <v>174</v>
      </c>
      <c r="AU975" s="16" t="s">
        <v>93</v>
      </c>
      <c r="AY975" s="16" t="s">
        <v>173</v>
      </c>
      <c r="BE975" s="100">
        <f t="shared" si="69"/>
        <v>0</v>
      </c>
      <c r="BF975" s="100">
        <f t="shared" si="70"/>
        <v>0</v>
      </c>
      <c r="BG975" s="100">
        <f t="shared" si="71"/>
        <v>0</v>
      </c>
      <c r="BH975" s="100">
        <f t="shared" si="72"/>
        <v>0</v>
      </c>
      <c r="BI975" s="100">
        <f t="shared" si="73"/>
        <v>0</v>
      </c>
      <c r="BJ975" s="16" t="s">
        <v>81</v>
      </c>
      <c r="BK975" s="100">
        <f t="shared" si="74"/>
        <v>0</v>
      </c>
      <c r="BL975" s="16" t="s">
        <v>279</v>
      </c>
      <c r="BM975" s="16" t="s">
        <v>1463</v>
      </c>
    </row>
    <row r="976" spans="2:65" s="1" customFormat="1" ht="31.5" customHeight="1">
      <c r="B976" s="125"/>
      <c r="C976" s="154" t="s">
        <v>1464</v>
      </c>
      <c r="D976" s="154" t="s">
        <v>174</v>
      </c>
      <c r="E976" s="155" t="s">
        <v>1465</v>
      </c>
      <c r="F976" s="255" t="s">
        <v>1466</v>
      </c>
      <c r="G976" s="256"/>
      <c r="H976" s="256"/>
      <c r="I976" s="256"/>
      <c r="J976" s="156" t="s">
        <v>182</v>
      </c>
      <c r="K976" s="157">
        <v>148</v>
      </c>
      <c r="L976" s="257">
        <v>0</v>
      </c>
      <c r="M976" s="256"/>
      <c r="N976" s="258">
        <f t="shared" si="65"/>
        <v>0</v>
      </c>
      <c r="O976" s="256"/>
      <c r="P976" s="256"/>
      <c r="Q976" s="256"/>
      <c r="R976" s="127"/>
      <c r="T976" s="158" t="s">
        <v>3</v>
      </c>
      <c r="U976" s="42" t="s">
        <v>39</v>
      </c>
      <c r="V976" s="34"/>
      <c r="W976" s="159">
        <f t="shared" si="66"/>
        <v>0</v>
      </c>
      <c r="X976" s="159">
        <v>0.00071</v>
      </c>
      <c r="Y976" s="159">
        <f t="shared" si="67"/>
        <v>0.10508</v>
      </c>
      <c r="Z976" s="159">
        <v>0</v>
      </c>
      <c r="AA976" s="160">
        <f t="shared" si="68"/>
        <v>0</v>
      </c>
      <c r="AR976" s="16" t="s">
        <v>279</v>
      </c>
      <c r="AT976" s="16" t="s">
        <v>174</v>
      </c>
      <c r="AU976" s="16" t="s">
        <v>93</v>
      </c>
      <c r="AY976" s="16" t="s">
        <v>173</v>
      </c>
      <c r="BE976" s="100">
        <f t="shared" si="69"/>
        <v>0</v>
      </c>
      <c r="BF976" s="100">
        <f t="shared" si="70"/>
        <v>0</v>
      </c>
      <c r="BG976" s="100">
        <f t="shared" si="71"/>
        <v>0</v>
      </c>
      <c r="BH976" s="100">
        <f t="shared" si="72"/>
        <v>0</v>
      </c>
      <c r="BI976" s="100">
        <f t="shared" si="73"/>
        <v>0</v>
      </c>
      <c r="BJ976" s="16" t="s">
        <v>81</v>
      </c>
      <c r="BK976" s="100">
        <f t="shared" si="74"/>
        <v>0</v>
      </c>
      <c r="BL976" s="16" t="s">
        <v>279</v>
      </c>
      <c r="BM976" s="16" t="s">
        <v>1467</v>
      </c>
    </row>
    <row r="977" spans="2:65" s="1" customFormat="1" ht="31.5" customHeight="1">
      <c r="B977" s="125"/>
      <c r="C977" s="154" t="s">
        <v>1468</v>
      </c>
      <c r="D977" s="154" t="s">
        <v>174</v>
      </c>
      <c r="E977" s="155" t="s">
        <v>1469</v>
      </c>
      <c r="F977" s="255" t="s">
        <v>1470</v>
      </c>
      <c r="G977" s="256"/>
      <c r="H977" s="256"/>
      <c r="I977" s="256"/>
      <c r="J977" s="156" t="s">
        <v>182</v>
      </c>
      <c r="K977" s="157">
        <v>89</v>
      </c>
      <c r="L977" s="257">
        <v>0</v>
      </c>
      <c r="M977" s="256"/>
      <c r="N977" s="258">
        <f t="shared" si="65"/>
        <v>0</v>
      </c>
      <c r="O977" s="256"/>
      <c r="P977" s="256"/>
      <c r="Q977" s="256"/>
      <c r="R977" s="127"/>
      <c r="T977" s="158" t="s">
        <v>3</v>
      </c>
      <c r="U977" s="42" t="s">
        <v>39</v>
      </c>
      <c r="V977" s="34"/>
      <c r="W977" s="159">
        <f t="shared" si="66"/>
        <v>0</v>
      </c>
      <c r="X977" s="159">
        <v>0.00128</v>
      </c>
      <c r="Y977" s="159">
        <f t="shared" si="67"/>
        <v>0.11392000000000001</v>
      </c>
      <c r="Z977" s="159">
        <v>0</v>
      </c>
      <c r="AA977" s="160">
        <f t="shared" si="68"/>
        <v>0</v>
      </c>
      <c r="AR977" s="16" t="s">
        <v>279</v>
      </c>
      <c r="AT977" s="16" t="s">
        <v>174</v>
      </c>
      <c r="AU977" s="16" t="s">
        <v>93</v>
      </c>
      <c r="AY977" s="16" t="s">
        <v>173</v>
      </c>
      <c r="BE977" s="100">
        <f t="shared" si="69"/>
        <v>0</v>
      </c>
      <c r="BF977" s="100">
        <f t="shared" si="70"/>
        <v>0</v>
      </c>
      <c r="BG977" s="100">
        <f t="shared" si="71"/>
        <v>0</v>
      </c>
      <c r="BH977" s="100">
        <f t="shared" si="72"/>
        <v>0</v>
      </c>
      <c r="BI977" s="100">
        <f t="shared" si="73"/>
        <v>0</v>
      </c>
      <c r="BJ977" s="16" t="s">
        <v>81</v>
      </c>
      <c r="BK977" s="100">
        <f t="shared" si="74"/>
        <v>0</v>
      </c>
      <c r="BL977" s="16" t="s">
        <v>279</v>
      </c>
      <c r="BM977" s="16" t="s">
        <v>1471</v>
      </c>
    </row>
    <row r="978" spans="2:65" s="1" customFormat="1" ht="31.5" customHeight="1">
      <c r="B978" s="125"/>
      <c r="C978" s="154" t="s">
        <v>1472</v>
      </c>
      <c r="D978" s="154" t="s">
        <v>174</v>
      </c>
      <c r="E978" s="155" t="s">
        <v>1473</v>
      </c>
      <c r="F978" s="255" t="s">
        <v>1474</v>
      </c>
      <c r="G978" s="256"/>
      <c r="H978" s="256"/>
      <c r="I978" s="256"/>
      <c r="J978" s="156" t="s">
        <v>182</v>
      </c>
      <c r="K978" s="157">
        <v>33</v>
      </c>
      <c r="L978" s="257">
        <v>0</v>
      </c>
      <c r="M978" s="256"/>
      <c r="N978" s="258">
        <f t="shared" si="65"/>
        <v>0</v>
      </c>
      <c r="O978" s="256"/>
      <c r="P978" s="256"/>
      <c r="Q978" s="256"/>
      <c r="R978" s="127"/>
      <c r="T978" s="158" t="s">
        <v>3</v>
      </c>
      <c r="U978" s="42" t="s">
        <v>39</v>
      </c>
      <c r="V978" s="34"/>
      <c r="W978" s="159">
        <f t="shared" si="66"/>
        <v>0</v>
      </c>
      <c r="X978" s="159">
        <v>0.00196</v>
      </c>
      <c r="Y978" s="159">
        <f t="shared" si="67"/>
        <v>0.06468</v>
      </c>
      <c r="Z978" s="159">
        <v>0</v>
      </c>
      <c r="AA978" s="160">
        <f t="shared" si="68"/>
        <v>0</v>
      </c>
      <c r="AR978" s="16" t="s">
        <v>279</v>
      </c>
      <c r="AT978" s="16" t="s">
        <v>174</v>
      </c>
      <c r="AU978" s="16" t="s">
        <v>93</v>
      </c>
      <c r="AY978" s="16" t="s">
        <v>173</v>
      </c>
      <c r="BE978" s="100">
        <f t="shared" si="69"/>
        <v>0</v>
      </c>
      <c r="BF978" s="100">
        <f t="shared" si="70"/>
        <v>0</v>
      </c>
      <c r="BG978" s="100">
        <f t="shared" si="71"/>
        <v>0</v>
      </c>
      <c r="BH978" s="100">
        <f t="shared" si="72"/>
        <v>0</v>
      </c>
      <c r="BI978" s="100">
        <f t="shared" si="73"/>
        <v>0</v>
      </c>
      <c r="BJ978" s="16" t="s">
        <v>81</v>
      </c>
      <c r="BK978" s="100">
        <f t="shared" si="74"/>
        <v>0</v>
      </c>
      <c r="BL978" s="16" t="s">
        <v>279</v>
      </c>
      <c r="BM978" s="16" t="s">
        <v>1475</v>
      </c>
    </row>
    <row r="979" spans="2:65" s="1" customFormat="1" ht="31.5" customHeight="1">
      <c r="B979" s="125"/>
      <c r="C979" s="154" t="s">
        <v>1476</v>
      </c>
      <c r="D979" s="154" t="s">
        <v>174</v>
      </c>
      <c r="E979" s="155" t="s">
        <v>1477</v>
      </c>
      <c r="F979" s="255" t="s">
        <v>1478</v>
      </c>
      <c r="G979" s="256"/>
      <c r="H979" s="256"/>
      <c r="I979" s="256"/>
      <c r="J979" s="156" t="s">
        <v>182</v>
      </c>
      <c r="K979" s="157">
        <v>2</v>
      </c>
      <c r="L979" s="257">
        <v>0</v>
      </c>
      <c r="M979" s="256"/>
      <c r="N979" s="258">
        <f t="shared" si="65"/>
        <v>0</v>
      </c>
      <c r="O979" s="256"/>
      <c r="P979" s="256"/>
      <c r="Q979" s="256"/>
      <c r="R979" s="127"/>
      <c r="T979" s="158" t="s">
        <v>3</v>
      </c>
      <c r="U979" s="42" t="s">
        <v>39</v>
      </c>
      <c r="V979" s="34"/>
      <c r="W979" s="159">
        <f t="shared" si="66"/>
        <v>0</v>
      </c>
      <c r="X979" s="159">
        <v>0.00339</v>
      </c>
      <c r="Y979" s="159">
        <f t="shared" si="67"/>
        <v>0.00678</v>
      </c>
      <c r="Z979" s="159">
        <v>0</v>
      </c>
      <c r="AA979" s="160">
        <f t="shared" si="68"/>
        <v>0</v>
      </c>
      <c r="AR979" s="16" t="s">
        <v>279</v>
      </c>
      <c r="AT979" s="16" t="s">
        <v>174</v>
      </c>
      <c r="AU979" s="16" t="s">
        <v>93</v>
      </c>
      <c r="AY979" s="16" t="s">
        <v>173</v>
      </c>
      <c r="BE979" s="100">
        <f t="shared" si="69"/>
        <v>0</v>
      </c>
      <c r="BF979" s="100">
        <f t="shared" si="70"/>
        <v>0</v>
      </c>
      <c r="BG979" s="100">
        <f t="shared" si="71"/>
        <v>0</v>
      </c>
      <c r="BH979" s="100">
        <f t="shared" si="72"/>
        <v>0</v>
      </c>
      <c r="BI979" s="100">
        <f t="shared" si="73"/>
        <v>0</v>
      </c>
      <c r="BJ979" s="16" t="s">
        <v>81</v>
      </c>
      <c r="BK979" s="100">
        <f t="shared" si="74"/>
        <v>0</v>
      </c>
      <c r="BL979" s="16" t="s">
        <v>279</v>
      </c>
      <c r="BM979" s="16" t="s">
        <v>1479</v>
      </c>
    </row>
    <row r="980" spans="2:65" s="1" customFormat="1" ht="31.5" customHeight="1">
      <c r="B980" s="125"/>
      <c r="C980" s="154" t="s">
        <v>1480</v>
      </c>
      <c r="D980" s="154" t="s">
        <v>174</v>
      </c>
      <c r="E980" s="155" t="s">
        <v>1481</v>
      </c>
      <c r="F980" s="255" t="s">
        <v>1482</v>
      </c>
      <c r="G980" s="256"/>
      <c r="H980" s="256"/>
      <c r="I980" s="256"/>
      <c r="J980" s="156" t="s">
        <v>182</v>
      </c>
      <c r="K980" s="157">
        <v>8</v>
      </c>
      <c r="L980" s="257">
        <v>0</v>
      </c>
      <c r="M980" s="256"/>
      <c r="N980" s="258">
        <f t="shared" si="65"/>
        <v>0</v>
      </c>
      <c r="O980" s="256"/>
      <c r="P980" s="256"/>
      <c r="Q980" s="256"/>
      <c r="R980" s="127"/>
      <c r="T980" s="158" t="s">
        <v>3</v>
      </c>
      <c r="U980" s="42" t="s">
        <v>39</v>
      </c>
      <c r="V980" s="34"/>
      <c r="W980" s="159">
        <f t="shared" si="66"/>
        <v>0</v>
      </c>
      <c r="X980" s="159">
        <v>0.00529</v>
      </c>
      <c r="Y980" s="159">
        <f t="shared" si="67"/>
        <v>0.04232</v>
      </c>
      <c r="Z980" s="159">
        <v>0</v>
      </c>
      <c r="AA980" s="160">
        <f t="shared" si="68"/>
        <v>0</v>
      </c>
      <c r="AR980" s="16" t="s">
        <v>279</v>
      </c>
      <c r="AT980" s="16" t="s">
        <v>174</v>
      </c>
      <c r="AU980" s="16" t="s">
        <v>93</v>
      </c>
      <c r="AY980" s="16" t="s">
        <v>173</v>
      </c>
      <c r="BE980" s="100">
        <f t="shared" si="69"/>
        <v>0</v>
      </c>
      <c r="BF980" s="100">
        <f t="shared" si="70"/>
        <v>0</v>
      </c>
      <c r="BG980" s="100">
        <f t="shared" si="71"/>
        <v>0</v>
      </c>
      <c r="BH980" s="100">
        <f t="shared" si="72"/>
        <v>0</v>
      </c>
      <c r="BI980" s="100">
        <f t="shared" si="73"/>
        <v>0</v>
      </c>
      <c r="BJ980" s="16" t="s">
        <v>81</v>
      </c>
      <c r="BK980" s="100">
        <f t="shared" si="74"/>
        <v>0</v>
      </c>
      <c r="BL980" s="16" t="s">
        <v>279</v>
      </c>
      <c r="BM980" s="16" t="s">
        <v>1483</v>
      </c>
    </row>
    <row r="981" spans="2:65" s="1" customFormat="1" ht="22.5" customHeight="1">
      <c r="B981" s="125"/>
      <c r="C981" s="154" t="s">
        <v>1484</v>
      </c>
      <c r="D981" s="154" t="s">
        <v>174</v>
      </c>
      <c r="E981" s="155" t="s">
        <v>1485</v>
      </c>
      <c r="F981" s="255" t="s">
        <v>1486</v>
      </c>
      <c r="G981" s="256"/>
      <c r="H981" s="256"/>
      <c r="I981" s="256"/>
      <c r="J981" s="156" t="s">
        <v>919</v>
      </c>
      <c r="K981" s="157">
        <v>1</v>
      </c>
      <c r="L981" s="257">
        <v>0</v>
      </c>
      <c r="M981" s="256"/>
      <c r="N981" s="258">
        <f t="shared" si="65"/>
        <v>0</v>
      </c>
      <c r="O981" s="256"/>
      <c r="P981" s="256"/>
      <c r="Q981" s="256"/>
      <c r="R981" s="127"/>
      <c r="T981" s="158" t="s">
        <v>3</v>
      </c>
      <c r="U981" s="42" t="s">
        <v>39</v>
      </c>
      <c r="V981" s="34"/>
      <c r="W981" s="159">
        <f t="shared" si="66"/>
        <v>0</v>
      </c>
      <c r="X981" s="159">
        <v>0</v>
      </c>
      <c r="Y981" s="159">
        <f t="shared" si="67"/>
        <v>0</v>
      </c>
      <c r="Z981" s="159">
        <v>0</v>
      </c>
      <c r="AA981" s="160">
        <f t="shared" si="68"/>
        <v>0</v>
      </c>
      <c r="AR981" s="16" t="s">
        <v>279</v>
      </c>
      <c r="AT981" s="16" t="s">
        <v>174</v>
      </c>
      <c r="AU981" s="16" t="s">
        <v>93</v>
      </c>
      <c r="AY981" s="16" t="s">
        <v>173</v>
      </c>
      <c r="BE981" s="100">
        <f t="shared" si="69"/>
        <v>0</v>
      </c>
      <c r="BF981" s="100">
        <f t="shared" si="70"/>
        <v>0</v>
      </c>
      <c r="BG981" s="100">
        <f t="shared" si="71"/>
        <v>0</v>
      </c>
      <c r="BH981" s="100">
        <f t="shared" si="72"/>
        <v>0</v>
      </c>
      <c r="BI981" s="100">
        <f t="shared" si="73"/>
        <v>0</v>
      </c>
      <c r="BJ981" s="16" t="s">
        <v>81</v>
      </c>
      <c r="BK981" s="100">
        <f t="shared" si="74"/>
        <v>0</v>
      </c>
      <c r="BL981" s="16" t="s">
        <v>279</v>
      </c>
      <c r="BM981" s="16" t="s">
        <v>1487</v>
      </c>
    </row>
    <row r="982" spans="2:65" s="1" customFormat="1" ht="22.5" customHeight="1">
      <c r="B982" s="125"/>
      <c r="C982" s="154" t="s">
        <v>1488</v>
      </c>
      <c r="D982" s="154" t="s">
        <v>174</v>
      </c>
      <c r="E982" s="155" t="s">
        <v>1489</v>
      </c>
      <c r="F982" s="255" t="s">
        <v>1490</v>
      </c>
      <c r="G982" s="256"/>
      <c r="H982" s="256"/>
      <c r="I982" s="256"/>
      <c r="J982" s="156" t="s">
        <v>182</v>
      </c>
      <c r="K982" s="157">
        <v>521</v>
      </c>
      <c r="L982" s="257">
        <v>0</v>
      </c>
      <c r="M982" s="256"/>
      <c r="N982" s="258">
        <f t="shared" si="65"/>
        <v>0</v>
      </c>
      <c r="O982" s="256"/>
      <c r="P982" s="256"/>
      <c r="Q982" s="256"/>
      <c r="R982" s="127"/>
      <c r="T982" s="158" t="s">
        <v>3</v>
      </c>
      <c r="U982" s="42" t="s">
        <v>39</v>
      </c>
      <c r="V982" s="34"/>
      <c r="W982" s="159">
        <f t="shared" si="66"/>
        <v>0</v>
      </c>
      <c r="X982" s="159">
        <v>0</v>
      </c>
      <c r="Y982" s="159">
        <f t="shared" si="67"/>
        <v>0</v>
      </c>
      <c r="Z982" s="159">
        <v>0</v>
      </c>
      <c r="AA982" s="160">
        <f t="shared" si="68"/>
        <v>0</v>
      </c>
      <c r="AR982" s="16" t="s">
        <v>279</v>
      </c>
      <c r="AT982" s="16" t="s">
        <v>174</v>
      </c>
      <c r="AU982" s="16" t="s">
        <v>93</v>
      </c>
      <c r="AY982" s="16" t="s">
        <v>173</v>
      </c>
      <c r="BE982" s="100">
        <f t="shared" si="69"/>
        <v>0</v>
      </c>
      <c r="BF982" s="100">
        <f t="shared" si="70"/>
        <v>0</v>
      </c>
      <c r="BG982" s="100">
        <f t="shared" si="71"/>
        <v>0</v>
      </c>
      <c r="BH982" s="100">
        <f t="shared" si="72"/>
        <v>0</v>
      </c>
      <c r="BI982" s="100">
        <f t="shared" si="73"/>
        <v>0</v>
      </c>
      <c r="BJ982" s="16" t="s">
        <v>81</v>
      </c>
      <c r="BK982" s="100">
        <f t="shared" si="74"/>
        <v>0</v>
      </c>
      <c r="BL982" s="16" t="s">
        <v>279</v>
      </c>
      <c r="BM982" s="16" t="s">
        <v>1491</v>
      </c>
    </row>
    <row r="983" spans="2:65" s="1" customFormat="1" ht="22.5" customHeight="1">
      <c r="B983" s="125"/>
      <c r="C983" s="154" t="s">
        <v>1492</v>
      </c>
      <c r="D983" s="154" t="s">
        <v>174</v>
      </c>
      <c r="E983" s="155" t="s">
        <v>1493</v>
      </c>
      <c r="F983" s="255" t="s">
        <v>1494</v>
      </c>
      <c r="G983" s="256"/>
      <c r="H983" s="256"/>
      <c r="I983" s="256"/>
      <c r="J983" s="156" t="s">
        <v>182</v>
      </c>
      <c r="K983" s="157">
        <v>71</v>
      </c>
      <c r="L983" s="257">
        <v>0</v>
      </c>
      <c r="M983" s="256"/>
      <c r="N983" s="258">
        <f t="shared" si="65"/>
        <v>0</v>
      </c>
      <c r="O983" s="256"/>
      <c r="P983" s="256"/>
      <c r="Q983" s="256"/>
      <c r="R983" s="127"/>
      <c r="T983" s="158" t="s">
        <v>3</v>
      </c>
      <c r="U983" s="42" t="s">
        <v>39</v>
      </c>
      <c r="V983" s="34"/>
      <c r="W983" s="159">
        <f t="shared" si="66"/>
        <v>0</v>
      </c>
      <c r="X983" s="159">
        <v>0</v>
      </c>
      <c r="Y983" s="159">
        <f t="shared" si="67"/>
        <v>0</v>
      </c>
      <c r="Z983" s="159">
        <v>0</v>
      </c>
      <c r="AA983" s="160">
        <f t="shared" si="68"/>
        <v>0</v>
      </c>
      <c r="AR983" s="16" t="s">
        <v>279</v>
      </c>
      <c r="AT983" s="16" t="s">
        <v>174</v>
      </c>
      <c r="AU983" s="16" t="s">
        <v>93</v>
      </c>
      <c r="AY983" s="16" t="s">
        <v>173</v>
      </c>
      <c r="BE983" s="100">
        <f t="shared" si="69"/>
        <v>0</v>
      </c>
      <c r="BF983" s="100">
        <f t="shared" si="70"/>
        <v>0</v>
      </c>
      <c r="BG983" s="100">
        <f t="shared" si="71"/>
        <v>0</v>
      </c>
      <c r="BH983" s="100">
        <f t="shared" si="72"/>
        <v>0</v>
      </c>
      <c r="BI983" s="100">
        <f t="shared" si="73"/>
        <v>0</v>
      </c>
      <c r="BJ983" s="16" t="s">
        <v>81</v>
      </c>
      <c r="BK983" s="100">
        <f t="shared" si="74"/>
        <v>0</v>
      </c>
      <c r="BL983" s="16" t="s">
        <v>279</v>
      </c>
      <c r="BM983" s="16" t="s">
        <v>1495</v>
      </c>
    </row>
    <row r="984" spans="2:65" s="1" customFormat="1" ht="22.5" customHeight="1">
      <c r="B984" s="125"/>
      <c r="C984" s="154" t="s">
        <v>1496</v>
      </c>
      <c r="D984" s="154" t="s">
        <v>174</v>
      </c>
      <c r="E984" s="155" t="s">
        <v>1497</v>
      </c>
      <c r="F984" s="255" t="s">
        <v>1498</v>
      </c>
      <c r="G984" s="256"/>
      <c r="H984" s="256"/>
      <c r="I984" s="256"/>
      <c r="J984" s="156" t="s">
        <v>182</v>
      </c>
      <c r="K984" s="157">
        <v>148</v>
      </c>
      <c r="L984" s="257">
        <v>0</v>
      </c>
      <c r="M984" s="256"/>
      <c r="N984" s="258">
        <f t="shared" si="65"/>
        <v>0</v>
      </c>
      <c r="O984" s="256"/>
      <c r="P984" s="256"/>
      <c r="Q984" s="256"/>
      <c r="R984" s="127"/>
      <c r="T984" s="158" t="s">
        <v>3</v>
      </c>
      <c r="U984" s="42" t="s">
        <v>39</v>
      </c>
      <c r="V984" s="34"/>
      <c r="W984" s="159">
        <f t="shared" si="66"/>
        <v>0</v>
      </c>
      <c r="X984" s="159">
        <v>0</v>
      </c>
      <c r="Y984" s="159">
        <f t="shared" si="67"/>
        <v>0</v>
      </c>
      <c r="Z984" s="159">
        <v>0</v>
      </c>
      <c r="AA984" s="160">
        <f t="shared" si="68"/>
        <v>0</v>
      </c>
      <c r="AR984" s="16" t="s">
        <v>279</v>
      </c>
      <c r="AT984" s="16" t="s">
        <v>174</v>
      </c>
      <c r="AU984" s="16" t="s">
        <v>93</v>
      </c>
      <c r="AY984" s="16" t="s">
        <v>173</v>
      </c>
      <c r="BE984" s="100">
        <f t="shared" si="69"/>
        <v>0</v>
      </c>
      <c r="BF984" s="100">
        <f t="shared" si="70"/>
        <v>0</v>
      </c>
      <c r="BG984" s="100">
        <f t="shared" si="71"/>
        <v>0</v>
      </c>
      <c r="BH984" s="100">
        <f t="shared" si="72"/>
        <v>0</v>
      </c>
      <c r="BI984" s="100">
        <f t="shared" si="73"/>
        <v>0</v>
      </c>
      <c r="BJ984" s="16" t="s">
        <v>81</v>
      </c>
      <c r="BK984" s="100">
        <f t="shared" si="74"/>
        <v>0</v>
      </c>
      <c r="BL984" s="16" t="s">
        <v>279</v>
      </c>
      <c r="BM984" s="16" t="s">
        <v>1499</v>
      </c>
    </row>
    <row r="985" spans="2:65" s="1" customFormat="1" ht="22.5" customHeight="1">
      <c r="B985" s="125"/>
      <c r="C985" s="154" t="s">
        <v>1500</v>
      </c>
      <c r="D985" s="154" t="s">
        <v>174</v>
      </c>
      <c r="E985" s="155" t="s">
        <v>1501</v>
      </c>
      <c r="F985" s="255" t="s">
        <v>1502</v>
      </c>
      <c r="G985" s="256"/>
      <c r="H985" s="256"/>
      <c r="I985" s="256"/>
      <c r="J985" s="156" t="s">
        <v>182</v>
      </c>
      <c r="K985" s="157">
        <v>89</v>
      </c>
      <c r="L985" s="257">
        <v>0</v>
      </c>
      <c r="M985" s="256"/>
      <c r="N985" s="258">
        <f t="shared" si="65"/>
        <v>0</v>
      </c>
      <c r="O985" s="256"/>
      <c r="P985" s="256"/>
      <c r="Q985" s="256"/>
      <c r="R985" s="127"/>
      <c r="T985" s="158" t="s">
        <v>3</v>
      </c>
      <c r="U985" s="42" t="s">
        <v>39</v>
      </c>
      <c r="V985" s="34"/>
      <c r="W985" s="159">
        <f t="shared" si="66"/>
        <v>0</v>
      </c>
      <c r="X985" s="159">
        <v>0</v>
      </c>
      <c r="Y985" s="159">
        <f t="shared" si="67"/>
        <v>0</v>
      </c>
      <c r="Z985" s="159">
        <v>0</v>
      </c>
      <c r="AA985" s="160">
        <f t="shared" si="68"/>
        <v>0</v>
      </c>
      <c r="AR985" s="16" t="s">
        <v>279</v>
      </c>
      <c r="AT985" s="16" t="s">
        <v>174</v>
      </c>
      <c r="AU985" s="16" t="s">
        <v>93</v>
      </c>
      <c r="AY985" s="16" t="s">
        <v>173</v>
      </c>
      <c r="BE985" s="100">
        <f t="shared" si="69"/>
        <v>0</v>
      </c>
      <c r="BF985" s="100">
        <f t="shared" si="70"/>
        <v>0</v>
      </c>
      <c r="BG985" s="100">
        <f t="shared" si="71"/>
        <v>0</v>
      </c>
      <c r="BH985" s="100">
        <f t="shared" si="72"/>
        <v>0</v>
      </c>
      <c r="BI985" s="100">
        <f t="shared" si="73"/>
        <v>0</v>
      </c>
      <c r="BJ985" s="16" t="s">
        <v>81</v>
      </c>
      <c r="BK985" s="100">
        <f t="shared" si="74"/>
        <v>0</v>
      </c>
      <c r="BL985" s="16" t="s">
        <v>279</v>
      </c>
      <c r="BM985" s="16" t="s">
        <v>1503</v>
      </c>
    </row>
    <row r="986" spans="2:65" s="1" customFormat="1" ht="22.5" customHeight="1">
      <c r="B986" s="125"/>
      <c r="C986" s="154" t="s">
        <v>1504</v>
      </c>
      <c r="D986" s="154" t="s">
        <v>174</v>
      </c>
      <c r="E986" s="155" t="s">
        <v>1505</v>
      </c>
      <c r="F986" s="255" t="s">
        <v>1506</v>
      </c>
      <c r="G986" s="256"/>
      <c r="H986" s="256"/>
      <c r="I986" s="256"/>
      <c r="J986" s="156" t="s">
        <v>182</v>
      </c>
      <c r="K986" s="157">
        <v>33</v>
      </c>
      <c r="L986" s="257">
        <v>0</v>
      </c>
      <c r="M986" s="256"/>
      <c r="N986" s="258">
        <f t="shared" si="65"/>
        <v>0</v>
      </c>
      <c r="O986" s="256"/>
      <c r="P986" s="256"/>
      <c r="Q986" s="256"/>
      <c r="R986" s="127"/>
      <c r="T986" s="158" t="s">
        <v>3</v>
      </c>
      <c r="U986" s="42" t="s">
        <v>39</v>
      </c>
      <c r="V986" s="34"/>
      <c r="W986" s="159">
        <f t="shared" si="66"/>
        <v>0</v>
      </c>
      <c r="X986" s="159">
        <v>0</v>
      </c>
      <c r="Y986" s="159">
        <f t="shared" si="67"/>
        <v>0</v>
      </c>
      <c r="Z986" s="159">
        <v>0</v>
      </c>
      <c r="AA986" s="160">
        <f t="shared" si="68"/>
        <v>0</v>
      </c>
      <c r="AR986" s="16" t="s">
        <v>279</v>
      </c>
      <c r="AT986" s="16" t="s">
        <v>174</v>
      </c>
      <c r="AU986" s="16" t="s">
        <v>93</v>
      </c>
      <c r="AY986" s="16" t="s">
        <v>173</v>
      </c>
      <c r="BE986" s="100">
        <f t="shared" si="69"/>
        <v>0</v>
      </c>
      <c r="BF986" s="100">
        <f t="shared" si="70"/>
        <v>0</v>
      </c>
      <c r="BG986" s="100">
        <f t="shared" si="71"/>
        <v>0</v>
      </c>
      <c r="BH986" s="100">
        <f t="shared" si="72"/>
        <v>0</v>
      </c>
      <c r="BI986" s="100">
        <f t="shared" si="73"/>
        <v>0</v>
      </c>
      <c r="BJ986" s="16" t="s">
        <v>81</v>
      </c>
      <c r="BK986" s="100">
        <f t="shared" si="74"/>
        <v>0</v>
      </c>
      <c r="BL986" s="16" t="s">
        <v>279</v>
      </c>
      <c r="BM986" s="16" t="s">
        <v>1507</v>
      </c>
    </row>
    <row r="987" spans="2:65" s="1" customFormat="1" ht="22.5" customHeight="1">
      <c r="B987" s="125"/>
      <c r="C987" s="154" t="s">
        <v>1508</v>
      </c>
      <c r="D987" s="154" t="s">
        <v>174</v>
      </c>
      <c r="E987" s="155" t="s">
        <v>1509</v>
      </c>
      <c r="F987" s="255" t="s">
        <v>1510</v>
      </c>
      <c r="G987" s="256"/>
      <c r="H987" s="256"/>
      <c r="I987" s="256"/>
      <c r="J987" s="156" t="s">
        <v>182</v>
      </c>
      <c r="K987" s="157">
        <v>2</v>
      </c>
      <c r="L987" s="257">
        <v>0</v>
      </c>
      <c r="M987" s="256"/>
      <c r="N987" s="258">
        <f t="shared" si="65"/>
        <v>0</v>
      </c>
      <c r="O987" s="256"/>
      <c r="P987" s="256"/>
      <c r="Q987" s="256"/>
      <c r="R987" s="127"/>
      <c r="T987" s="158" t="s">
        <v>3</v>
      </c>
      <c r="U987" s="42" t="s">
        <v>39</v>
      </c>
      <c r="V987" s="34"/>
      <c r="W987" s="159">
        <f t="shared" si="66"/>
        <v>0</v>
      </c>
      <c r="X987" s="159">
        <v>0</v>
      </c>
      <c r="Y987" s="159">
        <f t="shared" si="67"/>
        <v>0</v>
      </c>
      <c r="Z987" s="159">
        <v>0</v>
      </c>
      <c r="AA987" s="160">
        <f t="shared" si="68"/>
        <v>0</v>
      </c>
      <c r="AR987" s="16" t="s">
        <v>279</v>
      </c>
      <c r="AT987" s="16" t="s">
        <v>174</v>
      </c>
      <c r="AU987" s="16" t="s">
        <v>93</v>
      </c>
      <c r="AY987" s="16" t="s">
        <v>173</v>
      </c>
      <c r="BE987" s="100">
        <f t="shared" si="69"/>
        <v>0</v>
      </c>
      <c r="BF987" s="100">
        <f t="shared" si="70"/>
        <v>0</v>
      </c>
      <c r="BG987" s="100">
        <f t="shared" si="71"/>
        <v>0</v>
      </c>
      <c r="BH987" s="100">
        <f t="shared" si="72"/>
        <v>0</v>
      </c>
      <c r="BI987" s="100">
        <f t="shared" si="73"/>
        <v>0</v>
      </c>
      <c r="BJ987" s="16" t="s">
        <v>81</v>
      </c>
      <c r="BK987" s="100">
        <f t="shared" si="74"/>
        <v>0</v>
      </c>
      <c r="BL987" s="16" t="s">
        <v>279</v>
      </c>
      <c r="BM987" s="16" t="s">
        <v>1511</v>
      </c>
    </row>
    <row r="988" spans="2:65" s="1" customFormat="1" ht="22.5" customHeight="1">
      <c r="B988" s="125"/>
      <c r="C988" s="154" t="s">
        <v>1512</v>
      </c>
      <c r="D988" s="154" t="s">
        <v>174</v>
      </c>
      <c r="E988" s="155" t="s">
        <v>1513</v>
      </c>
      <c r="F988" s="255" t="s">
        <v>1514</v>
      </c>
      <c r="G988" s="256"/>
      <c r="H988" s="256"/>
      <c r="I988" s="256"/>
      <c r="J988" s="156" t="s">
        <v>182</v>
      </c>
      <c r="K988" s="157">
        <v>8</v>
      </c>
      <c r="L988" s="257">
        <v>0</v>
      </c>
      <c r="M988" s="256"/>
      <c r="N988" s="258">
        <f t="shared" si="65"/>
        <v>0</v>
      </c>
      <c r="O988" s="256"/>
      <c r="P988" s="256"/>
      <c r="Q988" s="256"/>
      <c r="R988" s="127"/>
      <c r="T988" s="158" t="s">
        <v>3</v>
      </c>
      <c r="U988" s="42" t="s">
        <v>39</v>
      </c>
      <c r="V988" s="34"/>
      <c r="W988" s="159">
        <f t="shared" si="66"/>
        <v>0</v>
      </c>
      <c r="X988" s="159">
        <v>0</v>
      </c>
      <c r="Y988" s="159">
        <f t="shared" si="67"/>
        <v>0</v>
      </c>
      <c r="Z988" s="159">
        <v>0</v>
      </c>
      <c r="AA988" s="160">
        <f t="shared" si="68"/>
        <v>0</v>
      </c>
      <c r="AR988" s="16" t="s">
        <v>279</v>
      </c>
      <c r="AT988" s="16" t="s">
        <v>174</v>
      </c>
      <c r="AU988" s="16" t="s">
        <v>93</v>
      </c>
      <c r="AY988" s="16" t="s">
        <v>173</v>
      </c>
      <c r="BE988" s="100">
        <f t="shared" si="69"/>
        <v>0</v>
      </c>
      <c r="BF988" s="100">
        <f t="shared" si="70"/>
        <v>0</v>
      </c>
      <c r="BG988" s="100">
        <f t="shared" si="71"/>
        <v>0</v>
      </c>
      <c r="BH988" s="100">
        <f t="shared" si="72"/>
        <v>0</v>
      </c>
      <c r="BI988" s="100">
        <f t="shared" si="73"/>
        <v>0</v>
      </c>
      <c r="BJ988" s="16" t="s">
        <v>81</v>
      </c>
      <c r="BK988" s="100">
        <f t="shared" si="74"/>
        <v>0</v>
      </c>
      <c r="BL988" s="16" t="s">
        <v>279</v>
      </c>
      <c r="BM988" s="16" t="s">
        <v>1515</v>
      </c>
    </row>
    <row r="989" spans="2:65" s="1" customFormat="1" ht="22.5" customHeight="1">
      <c r="B989" s="125"/>
      <c r="C989" s="154" t="s">
        <v>1516</v>
      </c>
      <c r="D989" s="154" t="s">
        <v>174</v>
      </c>
      <c r="E989" s="155" t="s">
        <v>1517</v>
      </c>
      <c r="F989" s="255" t="s">
        <v>1518</v>
      </c>
      <c r="G989" s="256"/>
      <c r="H989" s="256"/>
      <c r="I989" s="256"/>
      <c r="J989" s="156" t="s">
        <v>182</v>
      </c>
      <c r="K989" s="157">
        <v>829</v>
      </c>
      <c r="L989" s="257">
        <v>0</v>
      </c>
      <c r="M989" s="256"/>
      <c r="N989" s="258">
        <f t="shared" si="65"/>
        <v>0</v>
      </c>
      <c r="O989" s="256"/>
      <c r="P989" s="256"/>
      <c r="Q989" s="256"/>
      <c r="R989" s="127"/>
      <c r="T989" s="158" t="s">
        <v>3</v>
      </c>
      <c r="U989" s="42" t="s">
        <v>39</v>
      </c>
      <c r="V989" s="34"/>
      <c r="W989" s="159">
        <f t="shared" si="66"/>
        <v>0</v>
      </c>
      <c r="X989" s="159">
        <v>0</v>
      </c>
      <c r="Y989" s="159">
        <f t="shared" si="67"/>
        <v>0</v>
      </c>
      <c r="Z989" s="159">
        <v>0</v>
      </c>
      <c r="AA989" s="160">
        <f t="shared" si="68"/>
        <v>0</v>
      </c>
      <c r="AR989" s="16" t="s">
        <v>279</v>
      </c>
      <c r="AT989" s="16" t="s">
        <v>174</v>
      </c>
      <c r="AU989" s="16" t="s">
        <v>93</v>
      </c>
      <c r="AY989" s="16" t="s">
        <v>173</v>
      </c>
      <c r="BE989" s="100">
        <f t="shared" si="69"/>
        <v>0</v>
      </c>
      <c r="BF989" s="100">
        <f t="shared" si="70"/>
        <v>0</v>
      </c>
      <c r="BG989" s="100">
        <f t="shared" si="71"/>
        <v>0</v>
      </c>
      <c r="BH989" s="100">
        <f t="shared" si="72"/>
        <v>0</v>
      </c>
      <c r="BI989" s="100">
        <f t="shared" si="73"/>
        <v>0</v>
      </c>
      <c r="BJ989" s="16" t="s">
        <v>81</v>
      </c>
      <c r="BK989" s="100">
        <f t="shared" si="74"/>
        <v>0</v>
      </c>
      <c r="BL989" s="16" t="s">
        <v>279</v>
      </c>
      <c r="BM989" s="16" t="s">
        <v>1519</v>
      </c>
    </row>
    <row r="990" spans="2:51" s="10" customFormat="1" ht="22.5" customHeight="1">
      <c r="B990" s="161"/>
      <c r="C990" s="162"/>
      <c r="D990" s="162"/>
      <c r="E990" s="163" t="s">
        <v>3</v>
      </c>
      <c r="F990" s="259" t="s">
        <v>1520</v>
      </c>
      <c r="G990" s="260"/>
      <c r="H990" s="260"/>
      <c r="I990" s="260"/>
      <c r="J990" s="162"/>
      <c r="K990" s="164">
        <v>521</v>
      </c>
      <c r="L990" s="162"/>
      <c r="M990" s="162"/>
      <c r="N990" s="162"/>
      <c r="O990" s="162"/>
      <c r="P990" s="162"/>
      <c r="Q990" s="162"/>
      <c r="R990" s="165"/>
      <c r="T990" s="166"/>
      <c r="U990" s="162"/>
      <c r="V990" s="162"/>
      <c r="W990" s="162"/>
      <c r="X990" s="162"/>
      <c r="Y990" s="162"/>
      <c r="Z990" s="162"/>
      <c r="AA990" s="167"/>
      <c r="AT990" s="168" t="s">
        <v>185</v>
      </c>
      <c r="AU990" s="168" t="s">
        <v>93</v>
      </c>
      <c r="AV990" s="10" t="s">
        <v>93</v>
      </c>
      <c r="AW990" s="10" t="s">
        <v>32</v>
      </c>
      <c r="AX990" s="10" t="s">
        <v>74</v>
      </c>
      <c r="AY990" s="168" t="s">
        <v>173</v>
      </c>
    </row>
    <row r="991" spans="2:51" s="10" customFormat="1" ht="22.5" customHeight="1">
      <c r="B991" s="161"/>
      <c r="C991" s="162"/>
      <c r="D991" s="162"/>
      <c r="E991" s="163" t="s">
        <v>3</v>
      </c>
      <c r="F991" s="261" t="s">
        <v>1521</v>
      </c>
      <c r="G991" s="260"/>
      <c r="H991" s="260"/>
      <c r="I991" s="260"/>
      <c r="J991" s="162"/>
      <c r="K991" s="164">
        <v>71</v>
      </c>
      <c r="L991" s="162"/>
      <c r="M991" s="162"/>
      <c r="N991" s="162"/>
      <c r="O991" s="162"/>
      <c r="P991" s="162"/>
      <c r="Q991" s="162"/>
      <c r="R991" s="165"/>
      <c r="T991" s="166"/>
      <c r="U991" s="162"/>
      <c r="V991" s="162"/>
      <c r="W991" s="162"/>
      <c r="X991" s="162"/>
      <c r="Y991" s="162"/>
      <c r="Z991" s="162"/>
      <c r="AA991" s="167"/>
      <c r="AT991" s="168" t="s">
        <v>185</v>
      </c>
      <c r="AU991" s="168" t="s">
        <v>93</v>
      </c>
      <c r="AV991" s="10" t="s">
        <v>93</v>
      </c>
      <c r="AW991" s="10" t="s">
        <v>32</v>
      </c>
      <c r="AX991" s="10" t="s">
        <v>74</v>
      </c>
      <c r="AY991" s="168" t="s">
        <v>173</v>
      </c>
    </row>
    <row r="992" spans="2:51" s="10" customFormat="1" ht="22.5" customHeight="1">
      <c r="B992" s="161"/>
      <c r="C992" s="162"/>
      <c r="D992" s="162"/>
      <c r="E992" s="163" t="s">
        <v>3</v>
      </c>
      <c r="F992" s="261" t="s">
        <v>1522</v>
      </c>
      <c r="G992" s="260"/>
      <c r="H992" s="260"/>
      <c r="I992" s="260"/>
      <c r="J992" s="162"/>
      <c r="K992" s="164">
        <v>148</v>
      </c>
      <c r="L992" s="162"/>
      <c r="M992" s="162"/>
      <c r="N992" s="162"/>
      <c r="O992" s="162"/>
      <c r="P992" s="162"/>
      <c r="Q992" s="162"/>
      <c r="R992" s="165"/>
      <c r="T992" s="166"/>
      <c r="U992" s="162"/>
      <c r="V992" s="162"/>
      <c r="W992" s="162"/>
      <c r="X992" s="162"/>
      <c r="Y992" s="162"/>
      <c r="Z992" s="162"/>
      <c r="AA992" s="167"/>
      <c r="AT992" s="168" t="s">
        <v>185</v>
      </c>
      <c r="AU992" s="168" t="s">
        <v>93</v>
      </c>
      <c r="AV992" s="10" t="s">
        <v>93</v>
      </c>
      <c r="AW992" s="10" t="s">
        <v>32</v>
      </c>
      <c r="AX992" s="10" t="s">
        <v>74</v>
      </c>
      <c r="AY992" s="168" t="s">
        <v>173</v>
      </c>
    </row>
    <row r="993" spans="2:51" s="10" customFormat="1" ht="22.5" customHeight="1">
      <c r="B993" s="161"/>
      <c r="C993" s="162"/>
      <c r="D993" s="162"/>
      <c r="E993" s="163" t="s">
        <v>3</v>
      </c>
      <c r="F993" s="261" t="s">
        <v>1523</v>
      </c>
      <c r="G993" s="260"/>
      <c r="H993" s="260"/>
      <c r="I993" s="260"/>
      <c r="J993" s="162"/>
      <c r="K993" s="164">
        <v>89</v>
      </c>
      <c r="L993" s="162"/>
      <c r="M993" s="162"/>
      <c r="N993" s="162"/>
      <c r="O993" s="162"/>
      <c r="P993" s="162"/>
      <c r="Q993" s="162"/>
      <c r="R993" s="165"/>
      <c r="T993" s="166"/>
      <c r="U993" s="162"/>
      <c r="V993" s="162"/>
      <c r="W993" s="162"/>
      <c r="X993" s="162"/>
      <c r="Y993" s="162"/>
      <c r="Z993" s="162"/>
      <c r="AA993" s="167"/>
      <c r="AT993" s="168" t="s">
        <v>185</v>
      </c>
      <c r="AU993" s="168" t="s">
        <v>93</v>
      </c>
      <c r="AV993" s="10" t="s">
        <v>93</v>
      </c>
      <c r="AW993" s="10" t="s">
        <v>32</v>
      </c>
      <c r="AX993" s="10" t="s">
        <v>74</v>
      </c>
      <c r="AY993" s="168" t="s">
        <v>173</v>
      </c>
    </row>
    <row r="994" spans="2:51" s="11" customFormat="1" ht="22.5" customHeight="1">
      <c r="B994" s="169"/>
      <c r="C994" s="170"/>
      <c r="D994" s="170"/>
      <c r="E994" s="171" t="s">
        <v>3</v>
      </c>
      <c r="F994" s="262" t="s">
        <v>187</v>
      </c>
      <c r="G994" s="263"/>
      <c r="H994" s="263"/>
      <c r="I994" s="263"/>
      <c r="J994" s="170"/>
      <c r="K994" s="172">
        <v>829</v>
      </c>
      <c r="L994" s="170"/>
      <c r="M994" s="170"/>
      <c r="N994" s="170"/>
      <c r="O994" s="170"/>
      <c r="P994" s="170"/>
      <c r="Q994" s="170"/>
      <c r="R994" s="173"/>
      <c r="T994" s="174"/>
      <c r="U994" s="170"/>
      <c r="V994" s="170"/>
      <c r="W994" s="170"/>
      <c r="X994" s="170"/>
      <c r="Y994" s="170"/>
      <c r="Z994" s="170"/>
      <c r="AA994" s="175"/>
      <c r="AT994" s="176" t="s">
        <v>185</v>
      </c>
      <c r="AU994" s="176" t="s">
        <v>93</v>
      </c>
      <c r="AV994" s="11" t="s">
        <v>178</v>
      </c>
      <c r="AW994" s="11" t="s">
        <v>32</v>
      </c>
      <c r="AX994" s="11" t="s">
        <v>81</v>
      </c>
      <c r="AY994" s="176" t="s">
        <v>173</v>
      </c>
    </row>
    <row r="995" spans="2:65" s="1" customFormat="1" ht="22.5" customHeight="1">
      <c r="B995" s="125"/>
      <c r="C995" s="154" t="s">
        <v>1524</v>
      </c>
      <c r="D995" s="154" t="s">
        <v>174</v>
      </c>
      <c r="E995" s="155" t="s">
        <v>1525</v>
      </c>
      <c r="F995" s="255" t="s">
        <v>1526</v>
      </c>
      <c r="G995" s="256"/>
      <c r="H995" s="256"/>
      <c r="I995" s="256"/>
      <c r="J995" s="156" t="s">
        <v>182</v>
      </c>
      <c r="K995" s="157">
        <v>35</v>
      </c>
      <c r="L995" s="257">
        <v>0</v>
      </c>
      <c r="M995" s="256"/>
      <c r="N995" s="258">
        <f>ROUND(L995*K995,2)</f>
        <v>0</v>
      </c>
      <c r="O995" s="256"/>
      <c r="P995" s="256"/>
      <c r="Q995" s="256"/>
      <c r="R995" s="127"/>
      <c r="T995" s="158" t="s">
        <v>3</v>
      </c>
      <c r="U995" s="42" t="s">
        <v>39</v>
      </c>
      <c r="V995" s="34"/>
      <c r="W995" s="159">
        <f>V995*K995</f>
        <v>0</v>
      </c>
      <c r="X995" s="159">
        <v>0</v>
      </c>
      <c r="Y995" s="159">
        <f>X995*K995</f>
        <v>0</v>
      </c>
      <c r="Z995" s="159">
        <v>0</v>
      </c>
      <c r="AA995" s="160">
        <f>Z995*K995</f>
        <v>0</v>
      </c>
      <c r="AR995" s="16" t="s">
        <v>279</v>
      </c>
      <c r="AT995" s="16" t="s">
        <v>174</v>
      </c>
      <c r="AU995" s="16" t="s">
        <v>93</v>
      </c>
      <c r="AY995" s="16" t="s">
        <v>173</v>
      </c>
      <c r="BE995" s="100">
        <f>IF(U995="základní",N995,0)</f>
        <v>0</v>
      </c>
      <c r="BF995" s="100">
        <f>IF(U995="snížená",N995,0)</f>
        <v>0</v>
      </c>
      <c r="BG995" s="100">
        <f>IF(U995="zákl. přenesená",N995,0)</f>
        <v>0</v>
      </c>
      <c r="BH995" s="100">
        <f>IF(U995="sníž. přenesená",N995,0)</f>
        <v>0</v>
      </c>
      <c r="BI995" s="100">
        <f>IF(U995="nulová",N995,0)</f>
        <v>0</v>
      </c>
      <c r="BJ995" s="16" t="s">
        <v>81</v>
      </c>
      <c r="BK995" s="100">
        <f>ROUND(L995*K995,2)</f>
        <v>0</v>
      </c>
      <c r="BL995" s="16" t="s">
        <v>279</v>
      </c>
      <c r="BM995" s="16" t="s">
        <v>1527</v>
      </c>
    </row>
    <row r="996" spans="2:51" s="10" customFormat="1" ht="22.5" customHeight="1">
      <c r="B996" s="161"/>
      <c r="C996" s="162"/>
      <c r="D996" s="162"/>
      <c r="E996" s="163" t="s">
        <v>3</v>
      </c>
      <c r="F996" s="259" t="s">
        <v>1528</v>
      </c>
      <c r="G996" s="260"/>
      <c r="H996" s="260"/>
      <c r="I996" s="260"/>
      <c r="J996" s="162"/>
      <c r="K996" s="164">
        <v>35</v>
      </c>
      <c r="L996" s="162"/>
      <c r="M996" s="162"/>
      <c r="N996" s="162"/>
      <c r="O996" s="162"/>
      <c r="P996" s="162"/>
      <c r="Q996" s="162"/>
      <c r="R996" s="165"/>
      <c r="T996" s="166"/>
      <c r="U996" s="162"/>
      <c r="V996" s="162"/>
      <c r="W996" s="162"/>
      <c r="X996" s="162"/>
      <c r="Y996" s="162"/>
      <c r="Z996" s="162"/>
      <c r="AA996" s="167"/>
      <c r="AT996" s="168" t="s">
        <v>185</v>
      </c>
      <c r="AU996" s="168" t="s">
        <v>93</v>
      </c>
      <c r="AV996" s="10" t="s">
        <v>93</v>
      </c>
      <c r="AW996" s="10" t="s">
        <v>32</v>
      </c>
      <c r="AX996" s="10" t="s">
        <v>74</v>
      </c>
      <c r="AY996" s="168" t="s">
        <v>173</v>
      </c>
    </row>
    <row r="997" spans="2:51" s="11" customFormat="1" ht="22.5" customHeight="1">
      <c r="B997" s="169"/>
      <c r="C997" s="170"/>
      <c r="D997" s="170"/>
      <c r="E997" s="171" t="s">
        <v>3</v>
      </c>
      <c r="F997" s="262" t="s">
        <v>187</v>
      </c>
      <c r="G997" s="263"/>
      <c r="H997" s="263"/>
      <c r="I997" s="263"/>
      <c r="J997" s="170"/>
      <c r="K997" s="172">
        <v>35</v>
      </c>
      <c r="L997" s="170"/>
      <c r="M997" s="170"/>
      <c r="N997" s="170"/>
      <c r="O997" s="170"/>
      <c r="P997" s="170"/>
      <c r="Q997" s="170"/>
      <c r="R997" s="173"/>
      <c r="T997" s="174"/>
      <c r="U997" s="170"/>
      <c r="V997" s="170"/>
      <c r="W997" s="170"/>
      <c r="X997" s="170"/>
      <c r="Y997" s="170"/>
      <c r="Z997" s="170"/>
      <c r="AA997" s="175"/>
      <c r="AT997" s="176" t="s">
        <v>185</v>
      </c>
      <c r="AU997" s="176" t="s">
        <v>93</v>
      </c>
      <c r="AV997" s="11" t="s">
        <v>178</v>
      </c>
      <c r="AW997" s="11" t="s">
        <v>32</v>
      </c>
      <c r="AX997" s="11" t="s">
        <v>81</v>
      </c>
      <c r="AY997" s="176" t="s">
        <v>173</v>
      </c>
    </row>
    <row r="998" spans="2:65" s="1" customFormat="1" ht="22.5" customHeight="1">
      <c r="B998" s="125"/>
      <c r="C998" s="154" t="s">
        <v>1529</v>
      </c>
      <c r="D998" s="154" t="s">
        <v>174</v>
      </c>
      <c r="E998" s="155" t="s">
        <v>1530</v>
      </c>
      <c r="F998" s="255" t="s">
        <v>1531</v>
      </c>
      <c r="G998" s="256"/>
      <c r="H998" s="256"/>
      <c r="I998" s="256"/>
      <c r="J998" s="156" t="s">
        <v>182</v>
      </c>
      <c r="K998" s="157">
        <v>8</v>
      </c>
      <c r="L998" s="257">
        <v>0</v>
      </c>
      <c r="M998" s="256"/>
      <c r="N998" s="258">
        <f>ROUND(L998*K998,2)</f>
        <v>0</v>
      </c>
      <c r="O998" s="256"/>
      <c r="P998" s="256"/>
      <c r="Q998" s="256"/>
      <c r="R998" s="127"/>
      <c r="T998" s="158" t="s">
        <v>3</v>
      </c>
      <c r="U998" s="42" t="s">
        <v>39</v>
      </c>
      <c r="V998" s="34"/>
      <c r="W998" s="159">
        <f>V998*K998</f>
        <v>0</v>
      </c>
      <c r="X998" s="159">
        <v>0</v>
      </c>
      <c r="Y998" s="159">
        <f>X998*K998</f>
        <v>0</v>
      </c>
      <c r="Z998" s="159">
        <v>0</v>
      </c>
      <c r="AA998" s="160">
        <f>Z998*K998</f>
        <v>0</v>
      </c>
      <c r="AR998" s="16" t="s">
        <v>279</v>
      </c>
      <c r="AT998" s="16" t="s">
        <v>174</v>
      </c>
      <c r="AU998" s="16" t="s">
        <v>93</v>
      </c>
      <c r="AY998" s="16" t="s">
        <v>173</v>
      </c>
      <c r="BE998" s="100">
        <f>IF(U998="základní",N998,0)</f>
        <v>0</v>
      </c>
      <c r="BF998" s="100">
        <f>IF(U998="snížená",N998,0)</f>
        <v>0</v>
      </c>
      <c r="BG998" s="100">
        <f>IF(U998="zákl. přenesená",N998,0)</f>
        <v>0</v>
      </c>
      <c r="BH998" s="100">
        <f>IF(U998="sníž. přenesená",N998,0)</f>
        <v>0</v>
      </c>
      <c r="BI998" s="100">
        <f>IF(U998="nulová",N998,0)</f>
        <v>0</v>
      </c>
      <c r="BJ998" s="16" t="s">
        <v>81</v>
      </c>
      <c r="BK998" s="100">
        <f>ROUND(L998*K998,2)</f>
        <v>0</v>
      </c>
      <c r="BL998" s="16" t="s">
        <v>279</v>
      </c>
      <c r="BM998" s="16" t="s">
        <v>1532</v>
      </c>
    </row>
    <row r="999" spans="2:65" s="1" customFormat="1" ht="31.5" customHeight="1">
      <c r="B999" s="125"/>
      <c r="C999" s="154" t="s">
        <v>1533</v>
      </c>
      <c r="D999" s="154" t="s">
        <v>174</v>
      </c>
      <c r="E999" s="155" t="s">
        <v>1534</v>
      </c>
      <c r="F999" s="255" t="s">
        <v>1535</v>
      </c>
      <c r="G999" s="256"/>
      <c r="H999" s="256"/>
      <c r="I999" s="256"/>
      <c r="J999" s="156" t="s">
        <v>924</v>
      </c>
      <c r="K999" s="185">
        <v>0</v>
      </c>
      <c r="L999" s="257">
        <v>0</v>
      </c>
      <c r="M999" s="256"/>
      <c r="N999" s="258">
        <f>ROUND(L999*K999,2)</f>
        <v>0</v>
      </c>
      <c r="O999" s="256"/>
      <c r="P999" s="256"/>
      <c r="Q999" s="256"/>
      <c r="R999" s="127"/>
      <c r="T999" s="158" t="s">
        <v>3</v>
      </c>
      <c r="U999" s="42" t="s">
        <v>39</v>
      </c>
      <c r="V999" s="34"/>
      <c r="W999" s="159">
        <f>V999*K999</f>
        <v>0</v>
      </c>
      <c r="X999" s="159">
        <v>0</v>
      </c>
      <c r="Y999" s="159">
        <f>X999*K999</f>
        <v>0</v>
      </c>
      <c r="Z999" s="159">
        <v>0</v>
      </c>
      <c r="AA999" s="160">
        <f>Z999*K999</f>
        <v>0</v>
      </c>
      <c r="AR999" s="16" t="s">
        <v>279</v>
      </c>
      <c r="AT999" s="16" t="s">
        <v>174</v>
      </c>
      <c r="AU999" s="16" t="s">
        <v>93</v>
      </c>
      <c r="AY999" s="16" t="s">
        <v>173</v>
      </c>
      <c r="BE999" s="100">
        <f>IF(U999="základní",N999,0)</f>
        <v>0</v>
      </c>
      <c r="BF999" s="100">
        <f>IF(U999="snížená",N999,0)</f>
        <v>0</v>
      </c>
      <c r="BG999" s="100">
        <f>IF(U999="zákl. přenesená",N999,0)</f>
        <v>0</v>
      </c>
      <c r="BH999" s="100">
        <f>IF(U999="sníž. přenesená",N999,0)</f>
        <v>0</v>
      </c>
      <c r="BI999" s="100">
        <f>IF(U999="nulová",N999,0)</f>
        <v>0</v>
      </c>
      <c r="BJ999" s="16" t="s">
        <v>81</v>
      </c>
      <c r="BK999" s="100">
        <f>ROUND(L999*K999,2)</f>
        <v>0</v>
      </c>
      <c r="BL999" s="16" t="s">
        <v>279</v>
      </c>
      <c r="BM999" s="16" t="s">
        <v>1536</v>
      </c>
    </row>
    <row r="1000" spans="2:65" s="1" customFormat="1" ht="31.5" customHeight="1">
      <c r="B1000" s="125"/>
      <c r="C1000" s="154" t="s">
        <v>1537</v>
      </c>
      <c r="D1000" s="154" t="s">
        <v>174</v>
      </c>
      <c r="E1000" s="155" t="s">
        <v>1538</v>
      </c>
      <c r="F1000" s="255" t="s">
        <v>1539</v>
      </c>
      <c r="G1000" s="256"/>
      <c r="H1000" s="256"/>
      <c r="I1000" s="256"/>
      <c r="J1000" s="156" t="s">
        <v>924</v>
      </c>
      <c r="K1000" s="185">
        <v>0</v>
      </c>
      <c r="L1000" s="257">
        <v>0</v>
      </c>
      <c r="M1000" s="256"/>
      <c r="N1000" s="258">
        <f>ROUND(L1000*K1000,2)</f>
        <v>0</v>
      </c>
      <c r="O1000" s="256"/>
      <c r="P1000" s="256"/>
      <c r="Q1000" s="256"/>
      <c r="R1000" s="127"/>
      <c r="T1000" s="158" t="s">
        <v>3</v>
      </c>
      <c r="U1000" s="42" t="s">
        <v>39</v>
      </c>
      <c r="V1000" s="34"/>
      <c r="W1000" s="159">
        <f>V1000*K1000</f>
        <v>0</v>
      </c>
      <c r="X1000" s="159">
        <v>0</v>
      </c>
      <c r="Y1000" s="159">
        <f>X1000*K1000</f>
        <v>0</v>
      </c>
      <c r="Z1000" s="159">
        <v>0</v>
      </c>
      <c r="AA1000" s="160">
        <f>Z1000*K1000</f>
        <v>0</v>
      </c>
      <c r="AR1000" s="16" t="s">
        <v>279</v>
      </c>
      <c r="AT1000" s="16" t="s">
        <v>174</v>
      </c>
      <c r="AU1000" s="16" t="s">
        <v>93</v>
      </c>
      <c r="AY1000" s="16" t="s">
        <v>173</v>
      </c>
      <c r="BE1000" s="100">
        <f>IF(U1000="základní",N1000,0)</f>
        <v>0</v>
      </c>
      <c r="BF1000" s="100">
        <f>IF(U1000="snížená",N1000,0)</f>
        <v>0</v>
      </c>
      <c r="BG1000" s="100">
        <f>IF(U1000="zákl. přenesená",N1000,0)</f>
        <v>0</v>
      </c>
      <c r="BH1000" s="100">
        <f>IF(U1000="sníž. přenesená",N1000,0)</f>
        <v>0</v>
      </c>
      <c r="BI1000" s="100">
        <f>IF(U1000="nulová",N1000,0)</f>
        <v>0</v>
      </c>
      <c r="BJ1000" s="16" t="s">
        <v>81</v>
      </c>
      <c r="BK1000" s="100">
        <f>ROUND(L1000*K1000,2)</f>
        <v>0</v>
      </c>
      <c r="BL1000" s="16" t="s">
        <v>279</v>
      </c>
      <c r="BM1000" s="16" t="s">
        <v>1540</v>
      </c>
    </row>
    <row r="1001" spans="2:63" s="9" customFormat="1" ht="29.85" customHeight="1">
      <c r="B1001" s="143"/>
      <c r="C1001" s="144"/>
      <c r="D1001" s="153" t="s">
        <v>124</v>
      </c>
      <c r="E1001" s="153"/>
      <c r="F1001" s="153"/>
      <c r="G1001" s="153"/>
      <c r="H1001" s="153"/>
      <c r="I1001" s="153"/>
      <c r="J1001" s="153"/>
      <c r="K1001" s="153"/>
      <c r="L1001" s="153"/>
      <c r="M1001" s="153"/>
      <c r="N1001" s="279">
        <f>BK1001</f>
        <v>0</v>
      </c>
      <c r="O1001" s="280"/>
      <c r="P1001" s="280"/>
      <c r="Q1001" s="280"/>
      <c r="R1001" s="146"/>
      <c r="T1001" s="147"/>
      <c r="U1001" s="144"/>
      <c r="V1001" s="144"/>
      <c r="W1001" s="148">
        <f>SUM(W1002:W1024)</f>
        <v>0</v>
      </c>
      <c r="X1001" s="144"/>
      <c r="Y1001" s="148">
        <f>SUM(Y1002:Y1024)</f>
        <v>0.16744</v>
      </c>
      <c r="Z1001" s="144"/>
      <c r="AA1001" s="149">
        <f>SUM(AA1002:AA1024)</f>
        <v>0</v>
      </c>
      <c r="AR1001" s="150" t="s">
        <v>93</v>
      </c>
      <c r="AT1001" s="151" t="s">
        <v>73</v>
      </c>
      <c r="AU1001" s="151" t="s">
        <v>81</v>
      </c>
      <c r="AY1001" s="150" t="s">
        <v>173</v>
      </c>
      <c r="BK1001" s="152">
        <f>SUM(BK1002:BK1024)</f>
        <v>0</v>
      </c>
    </row>
    <row r="1002" spans="2:65" s="1" customFormat="1" ht="31.5" customHeight="1">
      <c r="B1002" s="125"/>
      <c r="C1002" s="154" t="s">
        <v>1541</v>
      </c>
      <c r="D1002" s="154" t="s">
        <v>174</v>
      </c>
      <c r="E1002" s="155" t="s">
        <v>1542</v>
      </c>
      <c r="F1002" s="255" t="s">
        <v>1543</v>
      </c>
      <c r="G1002" s="256"/>
      <c r="H1002" s="256"/>
      <c r="I1002" s="256"/>
      <c r="J1002" s="156" t="s">
        <v>604</v>
      </c>
      <c r="K1002" s="157">
        <v>1</v>
      </c>
      <c r="L1002" s="257">
        <v>0</v>
      </c>
      <c r="M1002" s="256"/>
      <c r="N1002" s="258">
        <f aca="true" t="shared" si="75" ref="N1002:N1024">ROUND(L1002*K1002,2)</f>
        <v>0</v>
      </c>
      <c r="O1002" s="256"/>
      <c r="P1002" s="256"/>
      <c r="Q1002" s="256"/>
      <c r="R1002" s="127"/>
      <c r="T1002" s="158" t="s">
        <v>3</v>
      </c>
      <c r="U1002" s="42" t="s">
        <v>39</v>
      </c>
      <c r="V1002" s="34"/>
      <c r="W1002" s="159">
        <f aca="true" t="shared" si="76" ref="W1002:W1024">V1002*K1002</f>
        <v>0</v>
      </c>
      <c r="X1002" s="159">
        <v>0.00416</v>
      </c>
      <c r="Y1002" s="159">
        <f aca="true" t="shared" si="77" ref="Y1002:Y1024">X1002*K1002</f>
        <v>0.00416</v>
      </c>
      <c r="Z1002" s="159">
        <v>0</v>
      </c>
      <c r="AA1002" s="160">
        <f aca="true" t="shared" si="78" ref="AA1002:AA1024">Z1002*K1002</f>
        <v>0</v>
      </c>
      <c r="AR1002" s="16" t="s">
        <v>279</v>
      </c>
      <c r="AT1002" s="16" t="s">
        <v>174</v>
      </c>
      <c r="AU1002" s="16" t="s">
        <v>93</v>
      </c>
      <c r="AY1002" s="16" t="s">
        <v>173</v>
      </c>
      <c r="BE1002" s="100">
        <f aca="true" t="shared" si="79" ref="BE1002:BE1024">IF(U1002="základní",N1002,0)</f>
        <v>0</v>
      </c>
      <c r="BF1002" s="100">
        <f aca="true" t="shared" si="80" ref="BF1002:BF1024">IF(U1002="snížená",N1002,0)</f>
        <v>0</v>
      </c>
      <c r="BG1002" s="100">
        <f aca="true" t="shared" si="81" ref="BG1002:BG1024">IF(U1002="zákl. přenesená",N1002,0)</f>
        <v>0</v>
      </c>
      <c r="BH1002" s="100">
        <f aca="true" t="shared" si="82" ref="BH1002:BH1024">IF(U1002="sníž. přenesená",N1002,0)</f>
        <v>0</v>
      </c>
      <c r="BI1002" s="100">
        <f aca="true" t="shared" si="83" ref="BI1002:BI1024">IF(U1002="nulová",N1002,0)</f>
        <v>0</v>
      </c>
      <c r="BJ1002" s="16" t="s">
        <v>81</v>
      </c>
      <c r="BK1002" s="100">
        <f aca="true" t="shared" si="84" ref="BK1002:BK1024">ROUND(L1002*K1002,2)</f>
        <v>0</v>
      </c>
      <c r="BL1002" s="16" t="s">
        <v>279</v>
      </c>
      <c r="BM1002" s="16" t="s">
        <v>1544</v>
      </c>
    </row>
    <row r="1003" spans="2:65" s="1" customFormat="1" ht="31.5" customHeight="1">
      <c r="B1003" s="125"/>
      <c r="C1003" s="154" t="s">
        <v>1545</v>
      </c>
      <c r="D1003" s="154" t="s">
        <v>174</v>
      </c>
      <c r="E1003" s="155" t="s">
        <v>1546</v>
      </c>
      <c r="F1003" s="255" t="s">
        <v>1547</v>
      </c>
      <c r="G1003" s="256"/>
      <c r="H1003" s="256"/>
      <c r="I1003" s="256"/>
      <c r="J1003" s="156" t="s">
        <v>604</v>
      </c>
      <c r="K1003" s="157">
        <v>2</v>
      </c>
      <c r="L1003" s="257">
        <v>0</v>
      </c>
      <c r="M1003" s="256"/>
      <c r="N1003" s="258">
        <f t="shared" si="75"/>
        <v>0</v>
      </c>
      <c r="O1003" s="256"/>
      <c r="P1003" s="256"/>
      <c r="Q1003" s="256"/>
      <c r="R1003" s="127"/>
      <c r="T1003" s="158" t="s">
        <v>3</v>
      </c>
      <c r="U1003" s="42" t="s">
        <v>39</v>
      </c>
      <c r="V1003" s="34"/>
      <c r="W1003" s="159">
        <f t="shared" si="76"/>
        <v>0</v>
      </c>
      <c r="X1003" s="159">
        <v>0.00573</v>
      </c>
      <c r="Y1003" s="159">
        <f t="shared" si="77"/>
        <v>0.01146</v>
      </c>
      <c r="Z1003" s="159">
        <v>0</v>
      </c>
      <c r="AA1003" s="160">
        <f t="shared" si="78"/>
        <v>0</v>
      </c>
      <c r="AR1003" s="16" t="s">
        <v>279</v>
      </c>
      <c r="AT1003" s="16" t="s">
        <v>174</v>
      </c>
      <c r="AU1003" s="16" t="s">
        <v>93</v>
      </c>
      <c r="AY1003" s="16" t="s">
        <v>173</v>
      </c>
      <c r="BE1003" s="100">
        <f t="shared" si="79"/>
        <v>0</v>
      </c>
      <c r="BF1003" s="100">
        <f t="shared" si="80"/>
        <v>0</v>
      </c>
      <c r="BG1003" s="100">
        <f t="shared" si="81"/>
        <v>0</v>
      </c>
      <c r="BH1003" s="100">
        <f t="shared" si="82"/>
        <v>0</v>
      </c>
      <c r="BI1003" s="100">
        <f t="shared" si="83"/>
        <v>0</v>
      </c>
      <c r="BJ1003" s="16" t="s">
        <v>81</v>
      </c>
      <c r="BK1003" s="100">
        <f t="shared" si="84"/>
        <v>0</v>
      </c>
      <c r="BL1003" s="16" t="s">
        <v>279</v>
      </c>
      <c r="BM1003" s="16" t="s">
        <v>1548</v>
      </c>
    </row>
    <row r="1004" spans="2:65" s="1" customFormat="1" ht="31.5" customHeight="1">
      <c r="B1004" s="125"/>
      <c r="C1004" s="154" t="s">
        <v>1549</v>
      </c>
      <c r="D1004" s="154" t="s">
        <v>174</v>
      </c>
      <c r="E1004" s="155" t="s">
        <v>1550</v>
      </c>
      <c r="F1004" s="255" t="s">
        <v>1551</v>
      </c>
      <c r="G1004" s="256"/>
      <c r="H1004" s="256"/>
      <c r="I1004" s="256"/>
      <c r="J1004" s="156" t="s">
        <v>604</v>
      </c>
      <c r="K1004" s="157">
        <v>2</v>
      </c>
      <c r="L1004" s="257">
        <v>0</v>
      </c>
      <c r="M1004" s="256"/>
      <c r="N1004" s="258">
        <f t="shared" si="75"/>
        <v>0</v>
      </c>
      <c r="O1004" s="256"/>
      <c r="P1004" s="256"/>
      <c r="Q1004" s="256"/>
      <c r="R1004" s="127"/>
      <c r="T1004" s="158" t="s">
        <v>3</v>
      </c>
      <c r="U1004" s="42" t="s">
        <v>39</v>
      </c>
      <c r="V1004" s="34"/>
      <c r="W1004" s="159">
        <f t="shared" si="76"/>
        <v>0</v>
      </c>
      <c r="X1004" s="159">
        <v>0.00773</v>
      </c>
      <c r="Y1004" s="159">
        <f t="shared" si="77"/>
        <v>0.01546</v>
      </c>
      <c r="Z1004" s="159">
        <v>0</v>
      </c>
      <c r="AA1004" s="160">
        <f t="shared" si="78"/>
        <v>0</v>
      </c>
      <c r="AR1004" s="16" t="s">
        <v>279</v>
      </c>
      <c r="AT1004" s="16" t="s">
        <v>174</v>
      </c>
      <c r="AU1004" s="16" t="s">
        <v>93</v>
      </c>
      <c r="AY1004" s="16" t="s">
        <v>173</v>
      </c>
      <c r="BE1004" s="100">
        <f t="shared" si="79"/>
        <v>0</v>
      </c>
      <c r="BF1004" s="100">
        <f t="shared" si="80"/>
        <v>0</v>
      </c>
      <c r="BG1004" s="100">
        <f t="shared" si="81"/>
        <v>0</v>
      </c>
      <c r="BH1004" s="100">
        <f t="shared" si="82"/>
        <v>0</v>
      </c>
      <c r="BI1004" s="100">
        <f t="shared" si="83"/>
        <v>0</v>
      </c>
      <c r="BJ1004" s="16" t="s">
        <v>81</v>
      </c>
      <c r="BK1004" s="100">
        <f t="shared" si="84"/>
        <v>0</v>
      </c>
      <c r="BL1004" s="16" t="s">
        <v>279</v>
      </c>
      <c r="BM1004" s="16" t="s">
        <v>1552</v>
      </c>
    </row>
    <row r="1005" spans="2:65" s="1" customFormat="1" ht="31.5" customHeight="1">
      <c r="B1005" s="125"/>
      <c r="C1005" s="154" t="s">
        <v>1553</v>
      </c>
      <c r="D1005" s="154" t="s">
        <v>174</v>
      </c>
      <c r="E1005" s="155" t="s">
        <v>1554</v>
      </c>
      <c r="F1005" s="255" t="s">
        <v>1555</v>
      </c>
      <c r="G1005" s="256"/>
      <c r="H1005" s="256"/>
      <c r="I1005" s="256"/>
      <c r="J1005" s="156" t="s">
        <v>604</v>
      </c>
      <c r="K1005" s="157">
        <v>2</v>
      </c>
      <c r="L1005" s="257">
        <v>0</v>
      </c>
      <c r="M1005" s="256"/>
      <c r="N1005" s="258">
        <f t="shared" si="75"/>
        <v>0</v>
      </c>
      <c r="O1005" s="256"/>
      <c r="P1005" s="256"/>
      <c r="Q1005" s="256"/>
      <c r="R1005" s="127"/>
      <c r="T1005" s="158" t="s">
        <v>3</v>
      </c>
      <c r="U1005" s="42" t="s">
        <v>39</v>
      </c>
      <c r="V1005" s="34"/>
      <c r="W1005" s="159">
        <f t="shared" si="76"/>
        <v>0</v>
      </c>
      <c r="X1005" s="159">
        <v>0.01309</v>
      </c>
      <c r="Y1005" s="159">
        <f t="shared" si="77"/>
        <v>0.02618</v>
      </c>
      <c r="Z1005" s="159">
        <v>0</v>
      </c>
      <c r="AA1005" s="160">
        <f t="shared" si="78"/>
        <v>0</v>
      </c>
      <c r="AR1005" s="16" t="s">
        <v>279</v>
      </c>
      <c r="AT1005" s="16" t="s">
        <v>174</v>
      </c>
      <c r="AU1005" s="16" t="s">
        <v>93</v>
      </c>
      <c r="AY1005" s="16" t="s">
        <v>173</v>
      </c>
      <c r="BE1005" s="100">
        <f t="shared" si="79"/>
        <v>0</v>
      </c>
      <c r="BF1005" s="100">
        <f t="shared" si="80"/>
        <v>0</v>
      </c>
      <c r="BG1005" s="100">
        <f t="shared" si="81"/>
        <v>0</v>
      </c>
      <c r="BH1005" s="100">
        <f t="shared" si="82"/>
        <v>0</v>
      </c>
      <c r="BI1005" s="100">
        <f t="shared" si="83"/>
        <v>0</v>
      </c>
      <c r="BJ1005" s="16" t="s">
        <v>81</v>
      </c>
      <c r="BK1005" s="100">
        <f t="shared" si="84"/>
        <v>0</v>
      </c>
      <c r="BL1005" s="16" t="s">
        <v>279</v>
      </c>
      <c r="BM1005" s="16" t="s">
        <v>1556</v>
      </c>
    </row>
    <row r="1006" spans="2:65" s="1" customFormat="1" ht="31.5" customHeight="1">
      <c r="B1006" s="125"/>
      <c r="C1006" s="154" t="s">
        <v>1557</v>
      </c>
      <c r="D1006" s="154" t="s">
        <v>174</v>
      </c>
      <c r="E1006" s="155" t="s">
        <v>1558</v>
      </c>
      <c r="F1006" s="255" t="s">
        <v>1559</v>
      </c>
      <c r="G1006" s="256"/>
      <c r="H1006" s="256"/>
      <c r="I1006" s="256"/>
      <c r="J1006" s="156" t="s">
        <v>604</v>
      </c>
      <c r="K1006" s="157">
        <v>1</v>
      </c>
      <c r="L1006" s="257">
        <v>0</v>
      </c>
      <c r="M1006" s="256"/>
      <c r="N1006" s="258">
        <f t="shared" si="75"/>
        <v>0</v>
      </c>
      <c r="O1006" s="256"/>
      <c r="P1006" s="256"/>
      <c r="Q1006" s="256"/>
      <c r="R1006" s="127"/>
      <c r="T1006" s="158" t="s">
        <v>3</v>
      </c>
      <c r="U1006" s="42" t="s">
        <v>39</v>
      </c>
      <c r="V1006" s="34"/>
      <c r="W1006" s="159">
        <f t="shared" si="76"/>
        <v>0</v>
      </c>
      <c r="X1006" s="159">
        <v>0.02525</v>
      </c>
      <c r="Y1006" s="159">
        <f t="shared" si="77"/>
        <v>0.02525</v>
      </c>
      <c r="Z1006" s="159">
        <v>0</v>
      </c>
      <c r="AA1006" s="160">
        <f t="shared" si="78"/>
        <v>0</v>
      </c>
      <c r="AR1006" s="16" t="s">
        <v>279</v>
      </c>
      <c r="AT1006" s="16" t="s">
        <v>174</v>
      </c>
      <c r="AU1006" s="16" t="s">
        <v>93</v>
      </c>
      <c r="AY1006" s="16" t="s">
        <v>173</v>
      </c>
      <c r="BE1006" s="100">
        <f t="shared" si="79"/>
        <v>0</v>
      </c>
      <c r="BF1006" s="100">
        <f t="shared" si="80"/>
        <v>0</v>
      </c>
      <c r="BG1006" s="100">
        <f t="shared" si="81"/>
        <v>0</v>
      </c>
      <c r="BH1006" s="100">
        <f t="shared" si="82"/>
        <v>0</v>
      </c>
      <c r="BI1006" s="100">
        <f t="shared" si="83"/>
        <v>0</v>
      </c>
      <c r="BJ1006" s="16" t="s">
        <v>81</v>
      </c>
      <c r="BK1006" s="100">
        <f t="shared" si="84"/>
        <v>0</v>
      </c>
      <c r="BL1006" s="16" t="s">
        <v>279</v>
      </c>
      <c r="BM1006" s="16" t="s">
        <v>1560</v>
      </c>
    </row>
    <row r="1007" spans="2:65" s="1" customFormat="1" ht="22.5" customHeight="1">
      <c r="B1007" s="125"/>
      <c r="C1007" s="154" t="s">
        <v>1561</v>
      </c>
      <c r="D1007" s="154" t="s">
        <v>174</v>
      </c>
      <c r="E1007" s="155" t="s">
        <v>1562</v>
      </c>
      <c r="F1007" s="255" t="s">
        <v>1563</v>
      </c>
      <c r="G1007" s="256"/>
      <c r="H1007" s="256"/>
      <c r="I1007" s="256"/>
      <c r="J1007" s="156" t="s">
        <v>578</v>
      </c>
      <c r="K1007" s="157">
        <v>2</v>
      </c>
      <c r="L1007" s="257">
        <v>0</v>
      </c>
      <c r="M1007" s="256"/>
      <c r="N1007" s="258">
        <f t="shared" si="75"/>
        <v>0</v>
      </c>
      <c r="O1007" s="256"/>
      <c r="P1007" s="256"/>
      <c r="Q1007" s="256"/>
      <c r="R1007" s="127"/>
      <c r="T1007" s="158" t="s">
        <v>3</v>
      </c>
      <c r="U1007" s="42" t="s">
        <v>39</v>
      </c>
      <c r="V1007" s="34"/>
      <c r="W1007" s="159">
        <f t="shared" si="76"/>
        <v>0</v>
      </c>
      <c r="X1007" s="159">
        <v>0.01258</v>
      </c>
      <c r="Y1007" s="159">
        <f t="shared" si="77"/>
        <v>0.02516</v>
      </c>
      <c r="Z1007" s="159">
        <v>0</v>
      </c>
      <c r="AA1007" s="160">
        <f t="shared" si="78"/>
        <v>0</v>
      </c>
      <c r="AR1007" s="16" t="s">
        <v>279</v>
      </c>
      <c r="AT1007" s="16" t="s">
        <v>174</v>
      </c>
      <c r="AU1007" s="16" t="s">
        <v>93</v>
      </c>
      <c r="AY1007" s="16" t="s">
        <v>173</v>
      </c>
      <c r="BE1007" s="100">
        <f t="shared" si="79"/>
        <v>0</v>
      </c>
      <c r="BF1007" s="100">
        <f t="shared" si="80"/>
        <v>0</v>
      </c>
      <c r="BG1007" s="100">
        <f t="shared" si="81"/>
        <v>0</v>
      </c>
      <c r="BH1007" s="100">
        <f t="shared" si="82"/>
        <v>0</v>
      </c>
      <c r="BI1007" s="100">
        <f t="shared" si="83"/>
        <v>0</v>
      </c>
      <c r="BJ1007" s="16" t="s">
        <v>81</v>
      </c>
      <c r="BK1007" s="100">
        <f t="shared" si="84"/>
        <v>0</v>
      </c>
      <c r="BL1007" s="16" t="s">
        <v>279</v>
      </c>
      <c r="BM1007" s="16" t="s">
        <v>1564</v>
      </c>
    </row>
    <row r="1008" spans="2:65" s="1" customFormat="1" ht="31.5" customHeight="1">
      <c r="B1008" s="125"/>
      <c r="C1008" s="154" t="s">
        <v>1565</v>
      </c>
      <c r="D1008" s="154" t="s">
        <v>174</v>
      </c>
      <c r="E1008" s="155" t="s">
        <v>1566</v>
      </c>
      <c r="F1008" s="255" t="s">
        <v>1567</v>
      </c>
      <c r="G1008" s="256"/>
      <c r="H1008" s="256"/>
      <c r="I1008" s="256"/>
      <c r="J1008" s="156" t="s">
        <v>578</v>
      </c>
      <c r="K1008" s="157">
        <v>20</v>
      </c>
      <c r="L1008" s="257">
        <v>0</v>
      </c>
      <c r="M1008" s="256"/>
      <c r="N1008" s="258">
        <f t="shared" si="75"/>
        <v>0</v>
      </c>
      <c r="O1008" s="256"/>
      <c r="P1008" s="256"/>
      <c r="Q1008" s="256"/>
      <c r="R1008" s="127"/>
      <c r="T1008" s="158" t="s">
        <v>3</v>
      </c>
      <c r="U1008" s="42" t="s">
        <v>39</v>
      </c>
      <c r="V1008" s="34"/>
      <c r="W1008" s="159">
        <f t="shared" si="76"/>
        <v>0</v>
      </c>
      <c r="X1008" s="159">
        <v>0.00024</v>
      </c>
      <c r="Y1008" s="159">
        <f t="shared" si="77"/>
        <v>0.0048000000000000004</v>
      </c>
      <c r="Z1008" s="159">
        <v>0</v>
      </c>
      <c r="AA1008" s="160">
        <f t="shared" si="78"/>
        <v>0</v>
      </c>
      <c r="AR1008" s="16" t="s">
        <v>279</v>
      </c>
      <c r="AT1008" s="16" t="s">
        <v>174</v>
      </c>
      <c r="AU1008" s="16" t="s">
        <v>93</v>
      </c>
      <c r="AY1008" s="16" t="s">
        <v>173</v>
      </c>
      <c r="BE1008" s="100">
        <f t="shared" si="79"/>
        <v>0</v>
      </c>
      <c r="BF1008" s="100">
        <f t="shared" si="80"/>
        <v>0</v>
      </c>
      <c r="BG1008" s="100">
        <f t="shared" si="81"/>
        <v>0</v>
      </c>
      <c r="BH1008" s="100">
        <f t="shared" si="82"/>
        <v>0</v>
      </c>
      <c r="BI1008" s="100">
        <f t="shared" si="83"/>
        <v>0</v>
      </c>
      <c r="BJ1008" s="16" t="s">
        <v>81</v>
      </c>
      <c r="BK1008" s="100">
        <f t="shared" si="84"/>
        <v>0</v>
      </c>
      <c r="BL1008" s="16" t="s">
        <v>279</v>
      </c>
      <c r="BM1008" s="16" t="s">
        <v>1568</v>
      </c>
    </row>
    <row r="1009" spans="2:65" s="1" customFormat="1" ht="22.5" customHeight="1">
      <c r="B1009" s="125"/>
      <c r="C1009" s="154" t="s">
        <v>1569</v>
      </c>
      <c r="D1009" s="154" t="s">
        <v>174</v>
      </c>
      <c r="E1009" s="155" t="s">
        <v>1570</v>
      </c>
      <c r="F1009" s="255" t="s">
        <v>1571</v>
      </c>
      <c r="G1009" s="256"/>
      <c r="H1009" s="256"/>
      <c r="I1009" s="256"/>
      <c r="J1009" s="156" t="s">
        <v>578</v>
      </c>
      <c r="K1009" s="157">
        <v>49</v>
      </c>
      <c r="L1009" s="257">
        <v>0</v>
      </c>
      <c r="M1009" s="256"/>
      <c r="N1009" s="258">
        <f t="shared" si="75"/>
        <v>0</v>
      </c>
      <c r="O1009" s="256"/>
      <c r="P1009" s="256"/>
      <c r="Q1009" s="256"/>
      <c r="R1009" s="127"/>
      <c r="T1009" s="158" t="s">
        <v>3</v>
      </c>
      <c r="U1009" s="42" t="s">
        <v>39</v>
      </c>
      <c r="V1009" s="34"/>
      <c r="W1009" s="159">
        <f t="shared" si="76"/>
        <v>0</v>
      </c>
      <c r="X1009" s="159">
        <v>0.00014</v>
      </c>
      <c r="Y1009" s="159">
        <f t="shared" si="77"/>
        <v>0.00686</v>
      </c>
      <c r="Z1009" s="159">
        <v>0</v>
      </c>
      <c r="AA1009" s="160">
        <f t="shared" si="78"/>
        <v>0</v>
      </c>
      <c r="AR1009" s="16" t="s">
        <v>279</v>
      </c>
      <c r="AT1009" s="16" t="s">
        <v>174</v>
      </c>
      <c r="AU1009" s="16" t="s">
        <v>93</v>
      </c>
      <c r="AY1009" s="16" t="s">
        <v>173</v>
      </c>
      <c r="BE1009" s="100">
        <f t="shared" si="79"/>
        <v>0</v>
      </c>
      <c r="BF1009" s="100">
        <f t="shared" si="80"/>
        <v>0</v>
      </c>
      <c r="BG1009" s="100">
        <f t="shared" si="81"/>
        <v>0</v>
      </c>
      <c r="BH1009" s="100">
        <f t="shared" si="82"/>
        <v>0</v>
      </c>
      <c r="BI1009" s="100">
        <f t="shared" si="83"/>
        <v>0</v>
      </c>
      <c r="BJ1009" s="16" t="s">
        <v>81</v>
      </c>
      <c r="BK1009" s="100">
        <f t="shared" si="84"/>
        <v>0</v>
      </c>
      <c r="BL1009" s="16" t="s">
        <v>279</v>
      </c>
      <c r="BM1009" s="16" t="s">
        <v>1572</v>
      </c>
    </row>
    <row r="1010" spans="2:65" s="1" customFormat="1" ht="31.5" customHeight="1">
      <c r="B1010" s="125"/>
      <c r="C1010" s="154" t="s">
        <v>1573</v>
      </c>
      <c r="D1010" s="154" t="s">
        <v>174</v>
      </c>
      <c r="E1010" s="155" t="s">
        <v>1574</v>
      </c>
      <c r="F1010" s="255" t="s">
        <v>1575</v>
      </c>
      <c r="G1010" s="256"/>
      <c r="H1010" s="256"/>
      <c r="I1010" s="256"/>
      <c r="J1010" s="156" t="s">
        <v>578</v>
      </c>
      <c r="K1010" s="157">
        <v>20</v>
      </c>
      <c r="L1010" s="257">
        <v>0</v>
      </c>
      <c r="M1010" s="256"/>
      <c r="N1010" s="258">
        <f t="shared" si="75"/>
        <v>0</v>
      </c>
      <c r="O1010" s="256"/>
      <c r="P1010" s="256"/>
      <c r="Q1010" s="256"/>
      <c r="R1010" s="127"/>
      <c r="T1010" s="158" t="s">
        <v>3</v>
      </c>
      <c r="U1010" s="42" t="s">
        <v>39</v>
      </c>
      <c r="V1010" s="34"/>
      <c r="W1010" s="159">
        <f t="shared" si="76"/>
        <v>0</v>
      </c>
      <c r="X1010" s="159">
        <v>0.00022</v>
      </c>
      <c r="Y1010" s="159">
        <f t="shared" si="77"/>
        <v>0.0044</v>
      </c>
      <c r="Z1010" s="159">
        <v>0</v>
      </c>
      <c r="AA1010" s="160">
        <f t="shared" si="78"/>
        <v>0</v>
      </c>
      <c r="AR1010" s="16" t="s">
        <v>279</v>
      </c>
      <c r="AT1010" s="16" t="s">
        <v>174</v>
      </c>
      <c r="AU1010" s="16" t="s">
        <v>93</v>
      </c>
      <c r="AY1010" s="16" t="s">
        <v>173</v>
      </c>
      <c r="BE1010" s="100">
        <f t="shared" si="79"/>
        <v>0</v>
      </c>
      <c r="BF1010" s="100">
        <f t="shared" si="80"/>
        <v>0</v>
      </c>
      <c r="BG1010" s="100">
        <f t="shared" si="81"/>
        <v>0</v>
      </c>
      <c r="BH1010" s="100">
        <f t="shared" si="82"/>
        <v>0</v>
      </c>
      <c r="BI1010" s="100">
        <f t="shared" si="83"/>
        <v>0</v>
      </c>
      <c r="BJ1010" s="16" t="s">
        <v>81</v>
      </c>
      <c r="BK1010" s="100">
        <f t="shared" si="84"/>
        <v>0</v>
      </c>
      <c r="BL1010" s="16" t="s">
        <v>279</v>
      </c>
      <c r="BM1010" s="16" t="s">
        <v>1576</v>
      </c>
    </row>
    <row r="1011" spans="2:65" s="1" customFormat="1" ht="31.5" customHeight="1">
      <c r="B1011" s="125"/>
      <c r="C1011" s="154" t="s">
        <v>1577</v>
      </c>
      <c r="D1011" s="154" t="s">
        <v>174</v>
      </c>
      <c r="E1011" s="155" t="s">
        <v>1578</v>
      </c>
      <c r="F1011" s="255" t="s">
        <v>1579</v>
      </c>
      <c r="G1011" s="256"/>
      <c r="H1011" s="256"/>
      <c r="I1011" s="256"/>
      <c r="J1011" s="156" t="s">
        <v>578</v>
      </c>
      <c r="K1011" s="157">
        <v>5</v>
      </c>
      <c r="L1011" s="257">
        <v>0</v>
      </c>
      <c r="M1011" s="256"/>
      <c r="N1011" s="258">
        <f t="shared" si="75"/>
        <v>0</v>
      </c>
      <c r="O1011" s="256"/>
      <c r="P1011" s="256"/>
      <c r="Q1011" s="256"/>
      <c r="R1011" s="127"/>
      <c r="T1011" s="158" t="s">
        <v>3</v>
      </c>
      <c r="U1011" s="42" t="s">
        <v>39</v>
      </c>
      <c r="V1011" s="34"/>
      <c r="W1011" s="159">
        <f t="shared" si="76"/>
        <v>0</v>
      </c>
      <c r="X1011" s="159">
        <v>0.00027</v>
      </c>
      <c r="Y1011" s="159">
        <f t="shared" si="77"/>
        <v>0.00135</v>
      </c>
      <c r="Z1011" s="159">
        <v>0</v>
      </c>
      <c r="AA1011" s="160">
        <f t="shared" si="78"/>
        <v>0</v>
      </c>
      <c r="AR1011" s="16" t="s">
        <v>279</v>
      </c>
      <c r="AT1011" s="16" t="s">
        <v>174</v>
      </c>
      <c r="AU1011" s="16" t="s">
        <v>93</v>
      </c>
      <c r="AY1011" s="16" t="s">
        <v>173</v>
      </c>
      <c r="BE1011" s="100">
        <f t="shared" si="79"/>
        <v>0</v>
      </c>
      <c r="BF1011" s="100">
        <f t="shared" si="80"/>
        <v>0</v>
      </c>
      <c r="BG1011" s="100">
        <f t="shared" si="81"/>
        <v>0</v>
      </c>
      <c r="BH1011" s="100">
        <f t="shared" si="82"/>
        <v>0</v>
      </c>
      <c r="BI1011" s="100">
        <f t="shared" si="83"/>
        <v>0</v>
      </c>
      <c r="BJ1011" s="16" t="s">
        <v>81</v>
      </c>
      <c r="BK1011" s="100">
        <f t="shared" si="84"/>
        <v>0</v>
      </c>
      <c r="BL1011" s="16" t="s">
        <v>279</v>
      </c>
      <c r="BM1011" s="16" t="s">
        <v>1580</v>
      </c>
    </row>
    <row r="1012" spans="2:65" s="1" customFormat="1" ht="31.5" customHeight="1">
      <c r="B1012" s="125"/>
      <c r="C1012" s="154" t="s">
        <v>1581</v>
      </c>
      <c r="D1012" s="154" t="s">
        <v>174</v>
      </c>
      <c r="E1012" s="155" t="s">
        <v>1582</v>
      </c>
      <c r="F1012" s="255" t="s">
        <v>1583</v>
      </c>
      <c r="G1012" s="256"/>
      <c r="H1012" s="256"/>
      <c r="I1012" s="256"/>
      <c r="J1012" s="156" t="s">
        <v>578</v>
      </c>
      <c r="K1012" s="157">
        <v>2</v>
      </c>
      <c r="L1012" s="257">
        <v>0</v>
      </c>
      <c r="M1012" s="256"/>
      <c r="N1012" s="258">
        <f t="shared" si="75"/>
        <v>0</v>
      </c>
      <c r="O1012" s="256"/>
      <c r="P1012" s="256"/>
      <c r="Q1012" s="256"/>
      <c r="R1012" s="127"/>
      <c r="T1012" s="158" t="s">
        <v>3</v>
      </c>
      <c r="U1012" s="42" t="s">
        <v>39</v>
      </c>
      <c r="V1012" s="34"/>
      <c r="W1012" s="159">
        <f t="shared" si="76"/>
        <v>0</v>
      </c>
      <c r="X1012" s="159">
        <v>0.00021</v>
      </c>
      <c r="Y1012" s="159">
        <f t="shared" si="77"/>
        <v>0.00042</v>
      </c>
      <c r="Z1012" s="159">
        <v>0</v>
      </c>
      <c r="AA1012" s="160">
        <f t="shared" si="78"/>
        <v>0</v>
      </c>
      <c r="AR1012" s="16" t="s">
        <v>279</v>
      </c>
      <c r="AT1012" s="16" t="s">
        <v>174</v>
      </c>
      <c r="AU1012" s="16" t="s">
        <v>93</v>
      </c>
      <c r="AY1012" s="16" t="s">
        <v>173</v>
      </c>
      <c r="BE1012" s="100">
        <f t="shared" si="79"/>
        <v>0</v>
      </c>
      <c r="BF1012" s="100">
        <f t="shared" si="80"/>
        <v>0</v>
      </c>
      <c r="BG1012" s="100">
        <f t="shared" si="81"/>
        <v>0</v>
      </c>
      <c r="BH1012" s="100">
        <f t="shared" si="82"/>
        <v>0</v>
      </c>
      <c r="BI1012" s="100">
        <f t="shared" si="83"/>
        <v>0</v>
      </c>
      <c r="BJ1012" s="16" t="s">
        <v>81</v>
      </c>
      <c r="BK1012" s="100">
        <f t="shared" si="84"/>
        <v>0</v>
      </c>
      <c r="BL1012" s="16" t="s">
        <v>279</v>
      </c>
      <c r="BM1012" s="16" t="s">
        <v>1584</v>
      </c>
    </row>
    <row r="1013" spans="2:65" s="1" customFormat="1" ht="31.5" customHeight="1">
      <c r="B1013" s="125"/>
      <c r="C1013" s="154" t="s">
        <v>1585</v>
      </c>
      <c r="D1013" s="154" t="s">
        <v>174</v>
      </c>
      <c r="E1013" s="155" t="s">
        <v>1586</v>
      </c>
      <c r="F1013" s="255" t="s">
        <v>1587</v>
      </c>
      <c r="G1013" s="256"/>
      <c r="H1013" s="256"/>
      <c r="I1013" s="256"/>
      <c r="J1013" s="156" t="s">
        <v>578</v>
      </c>
      <c r="K1013" s="157">
        <v>6</v>
      </c>
      <c r="L1013" s="257">
        <v>0</v>
      </c>
      <c r="M1013" s="256"/>
      <c r="N1013" s="258">
        <f t="shared" si="75"/>
        <v>0</v>
      </c>
      <c r="O1013" s="256"/>
      <c r="P1013" s="256"/>
      <c r="Q1013" s="256"/>
      <c r="R1013" s="127"/>
      <c r="T1013" s="158" t="s">
        <v>3</v>
      </c>
      <c r="U1013" s="42" t="s">
        <v>39</v>
      </c>
      <c r="V1013" s="34"/>
      <c r="W1013" s="159">
        <f t="shared" si="76"/>
        <v>0</v>
      </c>
      <c r="X1013" s="159">
        <v>0.00034</v>
      </c>
      <c r="Y1013" s="159">
        <f t="shared" si="77"/>
        <v>0.00204</v>
      </c>
      <c r="Z1013" s="159">
        <v>0</v>
      </c>
      <c r="AA1013" s="160">
        <f t="shared" si="78"/>
        <v>0</v>
      </c>
      <c r="AR1013" s="16" t="s">
        <v>279</v>
      </c>
      <c r="AT1013" s="16" t="s">
        <v>174</v>
      </c>
      <c r="AU1013" s="16" t="s">
        <v>93</v>
      </c>
      <c r="AY1013" s="16" t="s">
        <v>173</v>
      </c>
      <c r="BE1013" s="100">
        <f t="shared" si="79"/>
        <v>0</v>
      </c>
      <c r="BF1013" s="100">
        <f t="shared" si="80"/>
        <v>0</v>
      </c>
      <c r="BG1013" s="100">
        <f t="shared" si="81"/>
        <v>0</v>
      </c>
      <c r="BH1013" s="100">
        <f t="shared" si="82"/>
        <v>0</v>
      </c>
      <c r="BI1013" s="100">
        <f t="shared" si="83"/>
        <v>0</v>
      </c>
      <c r="BJ1013" s="16" t="s">
        <v>81</v>
      </c>
      <c r="BK1013" s="100">
        <f t="shared" si="84"/>
        <v>0</v>
      </c>
      <c r="BL1013" s="16" t="s">
        <v>279</v>
      </c>
      <c r="BM1013" s="16" t="s">
        <v>1588</v>
      </c>
    </row>
    <row r="1014" spans="2:65" s="1" customFormat="1" ht="31.5" customHeight="1">
      <c r="B1014" s="125"/>
      <c r="C1014" s="154" t="s">
        <v>1589</v>
      </c>
      <c r="D1014" s="154" t="s">
        <v>174</v>
      </c>
      <c r="E1014" s="155" t="s">
        <v>1590</v>
      </c>
      <c r="F1014" s="255" t="s">
        <v>1591</v>
      </c>
      <c r="G1014" s="256"/>
      <c r="H1014" s="256"/>
      <c r="I1014" s="256"/>
      <c r="J1014" s="156" t="s">
        <v>578</v>
      </c>
      <c r="K1014" s="157">
        <v>4</v>
      </c>
      <c r="L1014" s="257">
        <v>0</v>
      </c>
      <c r="M1014" s="256"/>
      <c r="N1014" s="258">
        <f t="shared" si="75"/>
        <v>0</v>
      </c>
      <c r="O1014" s="256"/>
      <c r="P1014" s="256"/>
      <c r="Q1014" s="256"/>
      <c r="R1014" s="127"/>
      <c r="T1014" s="158" t="s">
        <v>3</v>
      </c>
      <c r="U1014" s="42" t="s">
        <v>39</v>
      </c>
      <c r="V1014" s="34"/>
      <c r="W1014" s="159">
        <f t="shared" si="76"/>
        <v>0</v>
      </c>
      <c r="X1014" s="159">
        <v>0.0005</v>
      </c>
      <c r="Y1014" s="159">
        <f t="shared" si="77"/>
        <v>0.002</v>
      </c>
      <c r="Z1014" s="159">
        <v>0</v>
      </c>
      <c r="AA1014" s="160">
        <f t="shared" si="78"/>
        <v>0</v>
      </c>
      <c r="AR1014" s="16" t="s">
        <v>279</v>
      </c>
      <c r="AT1014" s="16" t="s">
        <v>174</v>
      </c>
      <c r="AU1014" s="16" t="s">
        <v>93</v>
      </c>
      <c r="AY1014" s="16" t="s">
        <v>173</v>
      </c>
      <c r="BE1014" s="100">
        <f t="shared" si="79"/>
        <v>0</v>
      </c>
      <c r="BF1014" s="100">
        <f t="shared" si="80"/>
        <v>0</v>
      </c>
      <c r="BG1014" s="100">
        <f t="shared" si="81"/>
        <v>0</v>
      </c>
      <c r="BH1014" s="100">
        <f t="shared" si="82"/>
        <v>0</v>
      </c>
      <c r="BI1014" s="100">
        <f t="shared" si="83"/>
        <v>0</v>
      </c>
      <c r="BJ1014" s="16" t="s">
        <v>81</v>
      </c>
      <c r="BK1014" s="100">
        <f t="shared" si="84"/>
        <v>0</v>
      </c>
      <c r="BL1014" s="16" t="s">
        <v>279</v>
      </c>
      <c r="BM1014" s="16" t="s">
        <v>1592</v>
      </c>
    </row>
    <row r="1015" spans="2:65" s="1" customFormat="1" ht="31.5" customHeight="1">
      <c r="B1015" s="125"/>
      <c r="C1015" s="154" t="s">
        <v>1593</v>
      </c>
      <c r="D1015" s="154" t="s">
        <v>174</v>
      </c>
      <c r="E1015" s="155" t="s">
        <v>1594</v>
      </c>
      <c r="F1015" s="255" t="s">
        <v>1595</v>
      </c>
      <c r="G1015" s="256"/>
      <c r="H1015" s="256"/>
      <c r="I1015" s="256"/>
      <c r="J1015" s="156" t="s">
        <v>578</v>
      </c>
      <c r="K1015" s="157">
        <v>8</v>
      </c>
      <c r="L1015" s="257">
        <v>0</v>
      </c>
      <c r="M1015" s="256"/>
      <c r="N1015" s="258">
        <f t="shared" si="75"/>
        <v>0</v>
      </c>
      <c r="O1015" s="256"/>
      <c r="P1015" s="256"/>
      <c r="Q1015" s="256"/>
      <c r="R1015" s="127"/>
      <c r="T1015" s="158" t="s">
        <v>3</v>
      </c>
      <c r="U1015" s="42" t="s">
        <v>39</v>
      </c>
      <c r="V1015" s="34"/>
      <c r="W1015" s="159">
        <f t="shared" si="76"/>
        <v>0</v>
      </c>
      <c r="X1015" s="159">
        <v>0.00107</v>
      </c>
      <c r="Y1015" s="159">
        <f t="shared" si="77"/>
        <v>0.00856</v>
      </c>
      <c r="Z1015" s="159">
        <v>0</v>
      </c>
      <c r="AA1015" s="160">
        <f t="shared" si="78"/>
        <v>0</v>
      </c>
      <c r="AR1015" s="16" t="s">
        <v>279</v>
      </c>
      <c r="AT1015" s="16" t="s">
        <v>174</v>
      </c>
      <c r="AU1015" s="16" t="s">
        <v>93</v>
      </c>
      <c r="AY1015" s="16" t="s">
        <v>173</v>
      </c>
      <c r="BE1015" s="100">
        <f t="shared" si="79"/>
        <v>0</v>
      </c>
      <c r="BF1015" s="100">
        <f t="shared" si="80"/>
        <v>0</v>
      </c>
      <c r="BG1015" s="100">
        <f t="shared" si="81"/>
        <v>0</v>
      </c>
      <c r="BH1015" s="100">
        <f t="shared" si="82"/>
        <v>0</v>
      </c>
      <c r="BI1015" s="100">
        <f t="shared" si="83"/>
        <v>0</v>
      </c>
      <c r="BJ1015" s="16" t="s">
        <v>81</v>
      </c>
      <c r="BK1015" s="100">
        <f t="shared" si="84"/>
        <v>0</v>
      </c>
      <c r="BL1015" s="16" t="s">
        <v>279</v>
      </c>
      <c r="BM1015" s="16" t="s">
        <v>1596</v>
      </c>
    </row>
    <row r="1016" spans="2:65" s="1" customFormat="1" ht="31.5" customHeight="1">
      <c r="B1016" s="125"/>
      <c r="C1016" s="154" t="s">
        <v>1597</v>
      </c>
      <c r="D1016" s="154" t="s">
        <v>174</v>
      </c>
      <c r="E1016" s="155" t="s">
        <v>1598</v>
      </c>
      <c r="F1016" s="255" t="s">
        <v>1599</v>
      </c>
      <c r="G1016" s="256"/>
      <c r="H1016" s="256"/>
      <c r="I1016" s="256"/>
      <c r="J1016" s="156" t="s">
        <v>578</v>
      </c>
      <c r="K1016" s="157">
        <v>6</v>
      </c>
      <c r="L1016" s="257">
        <v>0</v>
      </c>
      <c r="M1016" s="256"/>
      <c r="N1016" s="258">
        <f t="shared" si="75"/>
        <v>0</v>
      </c>
      <c r="O1016" s="256"/>
      <c r="P1016" s="256"/>
      <c r="Q1016" s="256"/>
      <c r="R1016" s="127"/>
      <c r="T1016" s="158" t="s">
        <v>3</v>
      </c>
      <c r="U1016" s="42" t="s">
        <v>39</v>
      </c>
      <c r="V1016" s="34"/>
      <c r="W1016" s="159">
        <f t="shared" si="76"/>
        <v>0</v>
      </c>
      <c r="X1016" s="159">
        <v>0.00168</v>
      </c>
      <c r="Y1016" s="159">
        <f t="shared" si="77"/>
        <v>0.01008</v>
      </c>
      <c r="Z1016" s="159">
        <v>0</v>
      </c>
      <c r="AA1016" s="160">
        <f t="shared" si="78"/>
        <v>0</v>
      </c>
      <c r="AR1016" s="16" t="s">
        <v>279</v>
      </c>
      <c r="AT1016" s="16" t="s">
        <v>174</v>
      </c>
      <c r="AU1016" s="16" t="s">
        <v>93</v>
      </c>
      <c r="AY1016" s="16" t="s">
        <v>173</v>
      </c>
      <c r="BE1016" s="100">
        <f t="shared" si="79"/>
        <v>0</v>
      </c>
      <c r="BF1016" s="100">
        <f t="shared" si="80"/>
        <v>0</v>
      </c>
      <c r="BG1016" s="100">
        <f t="shared" si="81"/>
        <v>0</v>
      </c>
      <c r="BH1016" s="100">
        <f t="shared" si="82"/>
        <v>0</v>
      </c>
      <c r="BI1016" s="100">
        <f t="shared" si="83"/>
        <v>0</v>
      </c>
      <c r="BJ1016" s="16" t="s">
        <v>81</v>
      </c>
      <c r="BK1016" s="100">
        <f t="shared" si="84"/>
        <v>0</v>
      </c>
      <c r="BL1016" s="16" t="s">
        <v>279</v>
      </c>
      <c r="BM1016" s="16" t="s">
        <v>1600</v>
      </c>
    </row>
    <row r="1017" spans="2:65" s="1" customFormat="1" ht="31.5" customHeight="1">
      <c r="B1017" s="125"/>
      <c r="C1017" s="154" t="s">
        <v>1601</v>
      </c>
      <c r="D1017" s="154" t="s">
        <v>174</v>
      </c>
      <c r="E1017" s="155" t="s">
        <v>1602</v>
      </c>
      <c r="F1017" s="255" t="s">
        <v>1603</v>
      </c>
      <c r="G1017" s="256"/>
      <c r="H1017" s="256"/>
      <c r="I1017" s="256"/>
      <c r="J1017" s="156" t="s">
        <v>578</v>
      </c>
      <c r="K1017" s="157">
        <v>2</v>
      </c>
      <c r="L1017" s="257">
        <v>0</v>
      </c>
      <c r="M1017" s="256"/>
      <c r="N1017" s="258">
        <f t="shared" si="75"/>
        <v>0</v>
      </c>
      <c r="O1017" s="256"/>
      <c r="P1017" s="256"/>
      <c r="Q1017" s="256"/>
      <c r="R1017" s="127"/>
      <c r="T1017" s="158" t="s">
        <v>3</v>
      </c>
      <c r="U1017" s="42" t="s">
        <v>39</v>
      </c>
      <c r="V1017" s="34"/>
      <c r="W1017" s="159">
        <f t="shared" si="76"/>
        <v>0</v>
      </c>
      <c r="X1017" s="159">
        <v>0.00315</v>
      </c>
      <c r="Y1017" s="159">
        <f t="shared" si="77"/>
        <v>0.0063</v>
      </c>
      <c r="Z1017" s="159">
        <v>0</v>
      </c>
      <c r="AA1017" s="160">
        <f t="shared" si="78"/>
        <v>0</v>
      </c>
      <c r="AR1017" s="16" t="s">
        <v>279</v>
      </c>
      <c r="AT1017" s="16" t="s">
        <v>174</v>
      </c>
      <c r="AU1017" s="16" t="s">
        <v>93</v>
      </c>
      <c r="AY1017" s="16" t="s">
        <v>173</v>
      </c>
      <c r="BE1017" s="100">
        <f t="shared" si="79"/>
        <v>0</v>
      </c>
      <c r="BF1017" s="100">
        <f t="shared" si="80"/>
        <v>0</v>
      </c>
      <c r="BG1017" s="100">
        <f t="shared" si="81"/>
        <v>0</v>
      </c>
      <c r="BH1017" s="100">
        <f t="shared" si="82"/>
        <v>0</v>
      </c>
      <c r="BI1017" s="100">
        <f t="shared" si="83"/>
        <v>0</v>
      </c>
      <c r="BJ1017" s="16" t="s">
        <v>81</v>
      </c>
      <c r="BK1017" s="100">
        <f t="shared" si="84"/>
        <v>0</v>
      </c>
      <c r="BL1017" s="16" t="s">
        <v>279</v>
      </c>
      <c r="BM1017" s="16" t="s">
        <v>1604</v>
      </c>
    </row>
    <row r="1018" spans="2:65" s="1" customFormat="1" ht="31.5" customHeight="1">
      <c r="B1018" s="125"/>
      <c r="C1018" s="154" t="s">
        <v>1605</v>
      </c>
      <c r="D1018" s="154" t="s">
        <v>174</v>
      </c>
      <c r="E1018" s="155" t="s">
        <v>1606</v>
      </c>
      <c r="F1018" s="255" t="s">
        <v>1607</v>
      </c>
      <c r="G1018" s="256"/>
      <c r="H1018" s="256"/>
      <c r="I1018" s="256"/>
      <c r="J1018" s="156" t="s">
        <v>578</v>
      </c>
      <c r="K1018" s="157">
        <v>3</v>
      </c>
      <c r="L1018" s="257">
        <v>0</v>
      </c>
      <c r="M1018" s="256"/>
      <c r="N1018" s="258">
        <f t="shared" si="75"/>
        <v>0</v>
      </c>
      <c r="O1018" s="256"/>
      <c r="P1018" s="256"/>
      <c r="Q1018" s="256"/>
      <c r="R1018" s="127"/>
      <c r="T1018" s="158" t="s">
        <v>3</v>
      </c>
      <c r="U1018" s="42" t="s">
        <v>39</v>
      </c>
      <c r="V1018" s="34"/>
      <c r="W1018" s="159">
        <f t="shared" si="76"/>
        <v>0</v>
      </c>
      <c r="X1018" s="159">
        <v>0.00432</v>
      </c>
      <c r="Y1018" s="159">
        <f t="shared" si="77"/>
        <v>0.01296</v>
      </c>
      <c r="Z1018" s="159">
        <v>0</v>
      </c>
      <c r="AA1018" s="160">
        <f t="shared" si="78"/>
        <v>0</v>
      </c>
      <c r="AR1018" s="16" t="s">
        <v>279</v>
      </c>
      <c r="AT1018" s="16" t="s">
        <v>174</v>
      </c>
      <c r="AU1018" s="16" t="s">
        <v>93</v>
      </c>
      <c r="AY1018" s="16" t="s">
        <v>173</v>
      </c>
      <c r="BE1018" s="100">
        <f t="shared" si="79"/>
        <v>0</v>
      </c>
      <c r="BF1018" s="100">
        <f t="shared" si="80"/>
        <v>0</v>
      </c>
      <c r="BG1018" s="100">
        <f t="shared" si="81"/>
        <v>0</v>
      </c>
      <c r="BH1018" s="100">
        <f t="shared" si="82"/>
        <v>0</v>
      </c>
      <c r="BI1018" s="100">
        <f t="shared" si="83"/>
        <v>0</v>
      </c>
      <c r="BJ1018" s="16" t="s">
        <v>81</v>
      </c>
      <c r="BK1018" s="100">
        <f t="shared" si="84"/>
        <v>0</v>
      </c>
      <c r="BL1018" s="16" t="s">
        <v>279</v>
      </c>
      <c r="BM1018" s="16" t="s">
        <v>1608</v>
      </c>
    </row>
    <row r="1019" spans="2:65" s="1" customFormat="1" ht="31.5" customHeight="1">
      <c r="B1019" s="125"/>
      <c r="C1019" s="154" t="s">
        <v>1609</v>
      </c>
      <c r="D1019" s="154" t="s">
        <v>174</v>
      </c>
      <c r="E1019" s="155" t="s">
        <v>1610</v>
      </c>
      <c r="F1019" s="255" t="s">
        <v>1611</v>
      </c>
      <c r="G1019" s="256"/>
      <c r="H1019" s="256"/>
      <c r="I1019" s="256"/>
      <c r="J1019" s="156" t="s">
        <v>919</v>
      </c>
      <c r="K1019" s="157">
        <v>1</v>
      </c>
      <c r="L1019" s="257">
        <v>0</v>
      </c>
      <c r="M1019" s="256"/>
      <c r="N1019" s="258">
        <f t="shared" si="75"/>
        <v>0</v>
      </c>
      <c r="O1019" s="256"/>
      <c r="P1019" s="256"/>
      <c r="Q1019" s="256"/>
      <c r="R1019" s="127"/>
      <c r="T1019" s="158" t="s">
        <v>3</v>
      </c>
      <c r="U1019" s="42" t="s">
        <v>39</v>
      </c>
      <c r="V1019" s="34"/>
      <c r="W1019" s="159">
        <f t="shared" si="76"/>
        <v>0</v>
      </c>
      <c r="X1019" s="159">
        <v>0</v>
      </c>
      <c r="Y1019" s="159">
        <f t="shared" si="77"/>
        <v>0</v>
      </c>
      <c r="Z1019" s="159">
        <v>0</v>
      </c>
      <c r="AA1019" s="160">
        <f t="shared" si="78"/>
        <v>0</v>
      </c>
      <c r="AR1019" s="16" t="s">
        <v>279</v>
      </c>
      <c r="AT1019" s="16" t="s">
        <v>174</v>
      </c>
      <c r="AU1019" s="16" t="s">
        <v>93</v>
      </c>
      <c r="AY1019" s="16" t="s">
        <v>173</v>
      </c>
      <c r="BE1019" s="100">
        <f t="shared" si="79"/>
        <v>0</v>
      </c>
      <c r="BF1019" s="100">
        <f t="shared" si="80"/>
        <v>0</v>
      </c>
      <c r="BG1019" s="100">
        <f t="shared" si="81"/>
        <v>0</v>
      </c>
      <c r="BH1019" s="100">
        <f t="shared" si="82"/>
        <v>0</v>
      </c>
      <c r="BI1019" s="100">
        <f t="shared" si="83"/>
        <v>0</v>
      </c>
      <c r="BJ1019" s="16" t="s">
        <v>81</v>
      </c>
      <c r="BK1019" s="100">
        <f t="shared" si="84"/>
        <v>0</v>
      </c>
      <c r="BL1019" s="16" t="s">
        <v>279</v>
      </c>
      <c r="BM1019" s="16" t="s">
        <v>1612</v>
      </c>
    </row>
    <row r="1020" spans="2:65" s="1" customFormat="1" ht="22.5" customHeight="1">
      <c r="B1020" s="125"/>
      <c r="C1020" s="154" t="s">
        <v>1613</v>
      </c>
      <c r="D1020" s="154" t="s">
        <v>174</v>
      </c>
      <c r="E1020" s="155" t="s">
        <v>1614</v>
      </c>
      <c r="F1020" s="255" t="s">
        <v>1615</v>
      </c>
      <c r="G1020" s="256"/>
      <c r="H1020" s="256"/>
      <c r="I1020" s="256"/>
      <c r="J1020" s="156" t="s">
        <v>919</v>
      </c>
      <c r="K1020" s="157">
        <v>48</v>
      </c>
      <c r="L1020" s="257">
        <v>0</v>
      </c>
      <c r="M1020" s="256"/>
      <c r="N1020" s="258">
        <f t="shared" si="75"/>
        <v>0</v>
      </c>
      <c r="O1020" s="256"/>
      <c r="P1020" s="256"/>
      <c r="Q1020" s="256"/>
      <c r="R1020" s="127"/>
      <c r="T1020" s="158" t="s">
        <v>3</v>
      </c>
      <c r="U1020" s="42" t="s">
        <v>39</v>
      </c>
      <c r="V1020" s="34"/>
      <c r="W1020" s="159">
        <f t="shared" si="76"/>
        <v>0</v>
      </c>
      <c r="X1020" s="159">
        <v>0</v>
      </c>
      <c r="Y1020" s="159">
        <f t="shared" si="77"/>
        <v>0</v>
      </c>
      <c r="Z1020" s="159">
        <v>0</v>
      </c>
      <c r="AA1020" s="160">
        <f t="shared" si="78"/>
        <v>0</v>
      </c>
      <c r="AR1020" s="16" t="s">
        <v>279</v>
      </c>
      <c r="AT1020" s="16" t="s">
        <v>174</v>
      </c>
      <c r="AU1020" s="16" t="s">
        <v>93</v>
      </c>
      <c r="AY1020" s="16" t="s">
        <v>173</v>
      </c>
      <c r="BE1020" s="100">
        <f t="shared" si="79"/>
        <v>0</v>
      </c>
      <c r="BF1020" s="100">
        <f t="shared" si="80"/>
        <v>0</v>
      </c>
      <c r="BG1020" s="100">
        <f t="shared" si="81"/>
        <v>0</v>
      </c>
      <c r="BH1020" s="100">
        <f t="shared" si="82"/>
        <v>0</v>
      </c>
      <c r="BI1020" s="100">
        <f t="shared" si="83"/>
        <v>0</v>
      </c>
      <c r="BJ1020" s="16" t="s">
        <v>81</v>
      </c>
      <c r="BK1020" s="100">
        <f t="shared" si="84"/>
        <v>0</v>
      </c>
      <c r="BL1020" s="16" t="s">
        <v>279</v>
      </c>
      <c r="BM1020" s="16" t="s">
        <v>1616</v>
      </c>
    </row>
    <row r="1021" spans="2:65" s="1" customFormat="1" ht="22.5" customHeight="1">
      <c r="B1021" s="125"/>
      <c r="C1021" s="154" t="s">
        <v>1617</v>
      </c>
      <c r="D1021" s="154" t="s">
        <v>174</v>
      </c>
      <c r="E1021" s="155" t="s">
        <v>1618</v>
      </c>
      <c r="F1021" s="255" t="s">
        <v>1619</v>
      </c>
      <c r="G1021" s="256"/>
      <c r="H1021" s="256"/>
      <c r="I1021" s="256"/>
      <c r="J1021" s="156" t="s">
        <v>919</v>
      </c>
      <c r="K1021" s="157">
        <v>98</v>
      </c>
      <c r="L1021" s="257">
        <v>0</v>
      </c>
      <c r="M1021" s="256"/>
      <c r="N1021" s="258">
        <f t="shared" si="75"/>
        <v>0</v>
      </c>
      <c r="O1021" s="256"/>
      <c r="P1021" s="256"/>
      <c r="Q1021" s="256"/>
      <c r="R1021" s="127"/>
      <c r="T1021" s="158" t="s">
        <v>3</v>
      </c>
      <c r="U1021" s="42" t="s">
        <v>39</v>
      </c>
      <c r="V1021" s="34"/>
      <c r="W1021" s="159">
        <f t="shared" si="76"/>
        <v>0</v>
      </c>
      <c r="X1021" s="159">
        <v>0</v>
      </c>
      <c r="Y1021" s="159">
        <f t="shared" si="77"/>
        <v>0</v>
      </c>
      <c r="Z1021" s="159">
        <v>0</v>
      </c>
      <c r="AA1021" s="160">
        <f t="shared" si="78"/>
        <v>0</v>
      </c>
      <c r="AR1021" s="16" t="s">
        <v>279</v>
      </c>
      <c r="AT1021" s="16" t="s">
        <v>174</v>
      </c>
      <c r="AU1021" s="16" t="s">
        <v>93</v>
      </c>
      <c r="AY1021" s="16" t="s">
        <v>173</v>
      </c>
      <c r="BE1021" s="100">
        <f t="shared" si="79"/>
        <v>0</v>
      </c>
      <c r="BF1021" s="100">
        <f t="shared" si="80"/>
        <v>0</v>
      </c>
      <c r="BG1021" s="100">
        <f t="shared" si="81"/>
        <v>0</v>
      </c>
      <c r="BH1021" s="100">
        <f t="shared" si="82"/>
        <v>0</v>
      </c>
      <c r="BI1021" s="100">
        <f t="shared" si="83"/>
        <v>0</v>
      </c>
      <c r="BJ1021" s="16" t="s">
        <v>81</v>
      </c>
      <c r="BK1021" s="100">
        <f t="shared" si="84"/>
        <v>0</v>
      </c>
      <c r="BL1021" s="16" t="s">
        <v>279</v>
      </c>
      <c r="BM1021" s="16" t="s">
        <v>1620</v>
      </c>
    </row>
    <row r="1022" spans="2:65" s="1" customFormat="1" ht="22.5" customHeight="1">
      <c r="B1022" s="125"/>
      <c r="C1022" s="154" t="s">
        <v>1621</v>
      </c>
      <c r="D1022" s="154" t="s">
        <v>174</v>
      </c>
      <c r="E1022" s="155" t="s">
        <v>1622</v>
      </c>
      <c r="F1022" s="255" t="s">
        <v>1623</v>
      </c>
      <c r="G1022" s="256"/>
      <c r="H1022" s="256"/>
      <c r="I1022" s="256"/>
      <c r="J1022" s="156" t="s">
        <v>745</v>
      </c>
      <c r="K1022" s="157">
        <v>72</v>
      </c>
      <c r="L1022" s="257">
        <v>0</v>
      </c>
      <c r="M1022" s="256"/>
      <c r="N1022" s="258">
        <f t="shared" si="75"/>
        <v>0</v>
      </c>
      <c r="O1022" s="256"/>
      <c r="P1022" s="256"/>
      <c r="Q1022" s="256"/>
      <c r="R1022" s="127"/>
      <c r="T1022" s="158" t="s">
        <v>3</v>
      </c>
      <c r="U1022" s="42" t="s">
        <v>39</v>
      </c>
      <c r="V1022" s="34"/>
      <c r="W1022" s="159">
        <f t="shared" si="76"/>
        <v>0</v>
      </c>
      <c r="X1022" s="159">
        <v>0</v>
      </c>
      <c r="Y1022" s="159">
        <f t="shared" si="77"/>
        <v>0</v>
      </c>
      <c r="Z1022" s="159">
        <v>0</v>
      </c>
      <c r="AA1022" s="160">
        <f t="shared" si="78"/>
        <v>0</v>
      </c>
      <c r="AR1022" s="16" t="s">
        <v>279</v>
      </c>
      <c r="AT1022" s="16" t="s">
        <v>174</v>
      </c>
      <c r="AU1022" s="16" t="s">
        <v>93</v>
      </c>
      <c r="AY1022" s="16" t="s">
        <v>173</v>
      </c>
      <c r="BE1022" s="100">
        <f t="shared" si="79"/>
        <v>0</v>
      </c>
      <c r="BF1022" s="100">
        <f t="shared" si="80"/>
        <v>0</v>
      </c>
      <c r="BG1022" s="100">
        <f t="shared" si="81"/>
        <v>0</v>
      </c>
      <c r="BH1022" s="100">
        <f t="shared" si="82"/>
        <v>0</v>
      </c>
      <c r="BI1022" s="100">
        <f t="shared" si="83"/>
        <v>0</v>
      </c>
      <c r="BJ1022" s="16" t="s">
        <v>81</v>
      </c>
      <c r="BK1022" s="100">
        <f t="shared" si="84"/>
        <v>0</v>
      </c>
      <c r="BL1022" s="16" t="s">
        <v>279</v>
      </c>
      <c r="BM1022" s="16" t="s">
        <v>1624</v>
      </c>
    </row>
    <row r="1023" spans="2:65" s="1" customFormat="1" ht="31.5" customHeight="1">
      <c r="B1023" s="125"/>
      <c r="C1023" s="154" t="s">
        <v>1625</v>
      </c>
      <c r="D1023" s="154" t="s">
        <v>174</v>
      </c>
      <c r="E1023" s="155" t="s">
        <v>1626</v>
      </c>
      <c r="F1023" s="255" t="s">
        <v>1627</v>
      </c>
      <c r="G1023" s="256"/>
      <c r="H1023" s="256"/>
      <c r="I1023" s="256"/>
      <c r="J1023" s="156" t="s">
        <v>924</v>
      </c>
      <c r="K1023" s="185">
        <v>0</v>
      </c>
      <c r="L1023" s="257">
        <v>0</v>
      </c>
      <c r="M1023" s="256"/>
      <c r="N1023" s="258">
        <f t="shared" si="75"/>
        <v>0</v>
      </c>
      <c r="O1023" s="256"/>
      <c r="P1023" s="256"/>
      <c r="Q1023" s="256"/>
      <c r="R1023" s="127"/>
      <c r="T1023" s="158" t="s">
        <v>3</v>
      </c>
      <c r="U1023" s="42" t="s">
        <v>39</v>
      </c>
      <c r="V1023" s="34"/>
      <c r="W1023" s="159">
        <f t="shared" si="76"/>
        <v>0</v>
      </c>
      <c r="X1023" s="159">
        <v>0</v>
      </c>
      <c r="Y1023" s="159">
        <f t="shared" si="77"/>
        <v>0</v>
      </c>
      <c r="Z1023" s="159">
        <v>0</v>
      </c>
      <c r="AA1023" s="160">
        <f t="shared" si="78"/>
        <v>0</v>
      </c>
      <c r="AR1023" s="16" t="s">
        <v>279</v>
      </c>
      <c r="AT1023" s="16" t="s">
        <v>174</v>
      </c>
      <c r="AU1023" s="16" t="s">
        <v>93</v>
      </c>
      <c r="AY1023" s="16" t="s">
        <v>173</v>
      </c>
      <c r="BE1023" s="100">
        <f t="shared" si="79"/>
        <v>0</v>
      </c>
      <c r="BF1023" s="100">
        <f t="shared" si="80"/>
        <v>0</v>
      </c>
      <c r="BG1023" s="100">
        <f t="shared" si="81"/>
        <v>0</v>
      </c>
      <c r="BH1023" s="100">
        <f t="shared" si="82"/>
        <v>0</v>
      </c>
      <c r="BI1023" s="100">
        <f t="shared" si="83"/>
        <v>0</v>
      </c>
      <c r="BJ1023" s="16" t="s">
        <v>81</v>
      </c>
      <c r="BK1023" s="100">
        <f t="shared" si="84"/>
        <v>0</v>
      </c>
      <c r="BL1023" s="16" t="s">
        <v>279</v>
      </c>
      <c r="BM1023" s="16" t="s">
        <v>1628</v>
      </c>
    </row>
    <row r="1024" spans="2:65" s="1" customFormat="1" ht="31.5" customHeight="1">
      <c r="B1024" s="125"/>
      <c r="C1024" s="154" t="s">
        <v>1629</v>
      </c>
      <c r="D1024" s="154" t="s">
        <v>174</v>
      </c>
      <c r="E1024" s="155" t="s">
        <v>1630</v>
      </c>
      <c r="F1024" s="255" t="s">
        <v>1631</v>
      </c>
      <c r="G1024" s="256"/>
      <c r="H1024" s="256"/>
      <c r="I1024" s="256"/>
      <c r="J1024" s="156" t="s">
        <v>924</v>
      </c>
      <c r="K1024" s="185">
        <v>0</v>
      </c>
      <c r="L1024" s="257">
        <v>0</v>
      </c>
      <c r="M1024" s="256"/>
      <c r="N1024" s="258">
        <f t="shared" si="75"/>
        <v>0</v>
      </c>
      <c r="O1024" s="256"/>
      <c r="P1024" s="256"/>
      <c r="Q1024" s="256"/>
      <c r="R1024" s="127"/>
      <c r="T1024" s="158" t="s">
        <v>3</v>
      </c>
      <c r="U1024" s="42" t="s">
        <v>39</v>
      </c>
      <c r="V1024" s="34"/>
      <c r="W1024" s="159">
        <f t="shared" si="76"/>
        <v>0</v>
      </c>
      <c r="X1024" s="159">
        <v>0</v>
      </c>
      <c r="Y1024" s="159">
        <f t="shared" si="77"/>
        <v>0</v>
      </c>
      <c r="Z1024" s="159">
        <v>0</v>
      </c>
      <c r="AA1024" s="160">
        <f t="shared" si="78"/>
        <v>0</v>
      </c>
      <c r="AR1024" s="16" t="s">
        <v>279</v>
      </c>
      <c r="AT1024" s="16" t="s">
        <v>174</v>
      </c>
      <c r="AU1024" s="16" t="s">
        <v>93</v>
      </c>
      <c r="AY1024" s="16" t="s">
        <v>173</v>
      </c>
      <c r="BE1024" s="100">
        <f t="shared" si="79"/>
        <v>0</v>
      </c>
      <c r="BF1024" s="100">
        <f t="shared" si="80"/>
        <v>0</v>
      </c>
      <c r="BG1024" s="100">
        <f t="shared" si="81"/>
        <v>0</v>
      </c>
      <c r="BH1024" s="100">
        <f t="shared" si="82"/>
        <v>0</v>
      </c>
      <c r="BI1024" s="100">
        <f t="shared" si="83"/>
        <v>0</v>
      </c>
      <c r="BJ1024" s="16" t="s">
        <v>81</v>
      </c>
      <c r="BK1024" s="100">
        <f t="shared" si="84"/>
        <v>0</v>
      </c>
      <c r="BL1024" s="16" t="s">
        <v>279</v>
      </c>
      <c r="BM1024" s="16" t="s">
        <v>1632</v>
      </c>
    </row>
    <row r="1025" spans="2:63" s="9" customFormat="1" ht="29.85" customHeight="1">
      <c r="B1025" s="143"/>
      <c r="C1025" s="144"/>
      <c r="D1025" s="153" t="s">
        <v>125</v>
      </c>
      <c r="E1025" s="153"/>
      <c r="F1025" s="153"/>
      <c r="G1025" s="153"/>
      <c r="H1025" s="153"/>
      <c r="I1025" s="153"/>
      <c r="J1025" s="153"/>
      <c r="K1025" s="153"/>
      <c r="L1025" s="153"/>
      <c r="M1025" s="153"/>
      <c r="N1025" s="279">
        <f>BK1025</f>
        <v>0</v>
      </c>
      <c r="O1025" s="280"/>
      <c r="P1025" s="280"/>
      <c r="Q1025" s="280"/>
      <c r="R1025" s="146"/>
      <c r="T1025" s="147"/>
      <c r="U1025" s="144"/>
      <c r="V1025" s="144"/>
      <c r="W1025" s="148">
        <f>SUM(W1026:W1056)</f>
        <v>0</v>
      </c>
      <c r="X1025" s="144"/>
      <c r="Y1025" s="148">
        <f>SUM(Y1026:Y1056)</f>
        <v>1.11396</v>
      </c>
      <c r="Z1025" s="144"/>
      <c r="AA1025" s="149">
        <f>SUM(AA1026:AA1056)</f>
        <v>0</v>
      </c>
      <c r="AR1025" s="150" t="s">
        <v>93</v>
      </c>
      <c r="AT1025" s="151" t="s">
        <v>73</v>
      </c>
      <c r="AU1025" s="151" t="s">
        <v>81</v>
      </c>
      <c r="AY1025" s="150" t="s">
        <v>173</v>
      </c>
      <c r="BK1025" s="152">
        <f>SUM(BK1026:BK1056)</f>
        <v>0</v>
      </c>
    </row>
    <row r="1026" spans="2:65" s="1" customFormat="1" ht="44.25" customHeight="1">
      <c r="B1026" s="125"/>
      <c r="C1026" s="154" t="s">
        <v>1633</v>
      </c>
      <c r="D1026" s="154" t="s">
        <v>174</v>
      </c>
      <c r="E1026" s="155" t="s">
        <v>1634</v>
      </c>
      <c r="F1026" s="255" t="s">
        <v>1635</v>
      </c>
      <c r="G1026" s="256"/>
      <c r="H1026" s="256"/>
      <c r="I1026" s="256"/>
      <c r="J1026" s="156" t="s">
        <v>578</v>
      </c>
      <c r="K1026" s="157">
        <v>2</v>
      </c>
      <c r="L1026" s="257">
        <v>0</v>
      </c>
      <c r="M1026" s="256"/>
      <c r="N1026" s="258">
        <f aca="true" t="shared" si="85" ref="N1026:N1056">ROUND(L1026*K1026,2)</f>
        <v>0</v>
      </c>
      <c r="O1026" s="256"/>
      <c r="P1026" s="256"/>
      <c r="Q1026" s="256"/>
      <c r="R1026" s="127"/>
      <c r="T1026" s="158" t="s">
        <v>3</v>
      </c>
      <c r="U1026" s="42" t="s">
        <v>39</v>
      </c>
      <c r="V1026" s="34"/>
      <c r="W1026" s="159">
        <f aca="true" t="shared" si="86" ref="W1026:W1056">V1026*K1026</f>
        <v>0</v>
      </c>
      <c r="X1026" s="159">
        <v>0</v>
      </c>
      <c r="Y1026" s="159">
        <f aca="true" t="shared" si="87" ref="Y1026:Y1056">X1026*K1026</f>
        <v>0</v>
      </c>
      <c r="Z1026" s="159">
        <v>0</v>
      </c>
      <c r="AA1026" s="160">
        <f aca="true" t="shared" si="88" ref="AA1026:AA1056">Z1026*K1026</f>
        <v>0</v>
      </c>
      <c r="AR1026" s="16" t="s">
        <v>279</v>
      </c>
      <c r="AT1026" s="16" t="s">
        <v>174</v>
      </c>
      <c r="AU1026" s="16" t="s">
        <v>93</v>
      </c>
      <c r="AY1026" s="16" t="s">
        <v>173</v>
      </c>
      <c r="BE1026" s="100">
        <f aca="true" t="shared" si="89" ref="BE1026:BE1056">IF(U1026="základní",N1026,0)</f>
        <v>0</v>
      </c>
      <c r="BF1026" s="100">
        <f aca="true" t="shared" si="90" ref="BF1026:BF1056">IF(U1026="snížená",N1026,0)</f>
        <v>0</v>
      </c>
      <c r="BG1026" s="100">
        <f aca="true" t="shared" si="91" ref="BG1026:BG1056">IF(U1026="zákl. přenesená",N1026,0)</f>
        <v>0</v>
      </c>
      <c r="BH1026" s="100">
        <f aca="true" t="shared" si="92" ref="BH1026:BH1056">IF(U1026="sníž. přenesená",N1026,0)</f>
        <v>0</v>
      </c>
      <c r="BI1026" s="100">
        <f aca="true" t="shared" si="93" ref="BI1026:BI1056">IF(U1026="nulová",N1026,0)</f>
        <v>0</v>
      </c>
      <c r="BJ1026" s="16" t="s">
        <v>81</v>
      </c>
      <c r="BK1026" s="100">
        <f aca="true" t="shared" si="94" ref="BK1026:BK1056">ROUND(L1026*K1026,2)</f>
        <v>0</v>
      </c>
      <c r="BL1026" s="16" t="s">
        <v>279</v>
      </c>
      <c r="BM1026" s="16" t="s">
        <v>1636</v>
      </c>
    </row>
    <row r="1027" spans="2:65" s="1" customFormat="1" ht="44.25" customHeight="1">
      <c r="B1027" s="125"/>
      <c r="C1027" s="154" t="s">
        <v>1637</v>
      </c>
      <c r="D1027" s="154" t="s">
        <v>174</v>
      </c>
      <c r="E1027" s="155" t="s">
        <v>1638</v>
      </c>
      <c r="F1027" s="255" t="s">
        <v>1639</v>
      </c>
      <c r="G1027" s="256"/>
      <c r="H1027" s="256"/>
      <c r="I1027" s="256"/>
      <c r="J1027" s="156" t="s">
        <v>578</v>
      </c>
      <c r="K1027" s="157">
        <v>2</v>
      </c>
      <c r="L1027" s="257">
        <v>0</v>
      </c>
      <c r="M1027" s="256"/>
      <c r="N1027" s="258">
        <f t="shared" si="85"/>
        <v>0</v>
      </c>
      <c r="O1027" s="256"/>
      <c r="P1027" s="256"/>
      <c r="Q1027" s="256"/>
      <c r="R1027" s="127"/>
      <c r="T1027" s="158" t="s">
        <v>3</v>
      </c>
      <c r="U1027" s="42" t="s">
        <v>39</v>
      </c>
      <c r="V1027" s="34"/>
      <c r="W1027" s="159">
        <f t="shared" si="86"/>
        <v>0</v>
      </c>
      <c r="X1027" s="159">
        <v>0</v>
      </c>
      <c r="Y1027" s="159">
        <f t="shared" si="87"/>
        <v>0</v>
      </c>
      <c r="Z1027" s="159">
        <v>0</v>
      </c>
      <c r="AA1027" s="160">
        <f t="shared" si="88"/>
        <v>0</v>
      </c>
      <c r="AR1027" s="16" t="s">
        <v>279</v>
      </c>
      <c r="AT1027" s="16" t="s">
        <v>174</v>
      </c>
      <c r="AU1027" s="16" t="s">
        <v>93</v>
      </c>
      <c r="AY1027" s="16" t="s">
        <v>173</v>
      </c>
      <c r="BE1027" s="100">
        <f t="shared" si="89"/>
        <v>0</v>
      </c>
      <c r="BF1027" s="100">
        <f t="shared" si="90"/>
        <v>0</v>
      </c>
      <c r="BG1027" s="100">
        <f t="shared" si="91"/>
        <v>0</v>
      </c>
      <c r="BH1027" s="100">
        <f t="shared" si="92"/>
        <v>0</v>
      </c>
      <c r="BI1027" s="100">
        <f t="shared" si="93"/>
        <v>0</v>
      </c>
      <c r="BJ1027" s="16" t="s">
        <v>81</v>
      </c>
      <c r="BK1027" s="100">
        <f t="shared" si="94"/>
        <v>0</v>
      </c>
      <c r="BL1027" s="16" t="s">
        <v>279</v>
      </c>
      <c r="BM1027" s="16" t="s">
        <v>1640</v>
      </c>
    </row>
    <row r="1028" spans="2:65" s="1" customFormat="1" ht="31.5" customHeight="1">
      <c r="B1028" s="125"/>
      <c r="C1028" s="154" t="s">
        <v>1641</v>
      </c>
      <c r="D1028" s="154" t="s">
        <v>174</v>
      </c>
      <c r="E1028" s="155" t="s">
        <v>1642</v>
      </c>
      <c r="F1028" s="255" t="s">
        <v>1643</v>
      </c>
      <c r="G1028" s="256"/>
      <c r="H1028" s="256"/>
      <c r="I1028" s="256"/>
      <c r="J1028" s="156" t="s">
        <v>578</v>
      </c>
      <c r="K1028" s="157">
        <v>24</v>
      </c>
      <c r="L1028" s="257">
        <v>0</v>
      </c>
      <c r="M1028" s="256"/>
      <c r="N1028" s="258">
        <f t="shared" si="85"/>
        <v>0</v>
      </c>
      <c r="O1028" s="256"/>
      <c r="P1028" s="256"/>
      <c r="Q1028" s="256"/>
      <c r="R1028" s="127"/>
      <c r="T1028" s="158" t="s">
        <v>3</v>
      </c>
      <c r="U1028" s="42" t="s">
        <v>39</v>
      </c>
      <c r="V1028" s="34"/>
      <c r="W1028" s="159">
        <f t="shared" si="86"/>
        <v>0</v>
      </c>
      <c r="X1028" s="159">
        <v>0</v>
      </c>
      <c r="Y1028" s="159">
        <f t="shared" si="87"/>
        <v>0</v>
      </c>
      <c r="Z1028" s="159">
        <v>0</v>
      </c>
      <c r="AA1028" s="160">
        <f t="shared" si="88"/>
        <v>0</v>
      </c>
      <c r="AR1028" s="16" t="s">
        <v>279</v>
      </c>
      <c r="AT1028" s="16" t="s">
        <v>174</v>
      </c>
      <c r="AU1028" s="16" t="s">
        <v>93</v>
      </c>
      <c r="AY1028" s="16" t="s">
        <v>173</v>
      </c>
      <c r="BE1028" s="100">
        <f t="shared" si="89"/>
        <v>0</v>
      </c>
      <c r="BF1028" s="100">
        <f t="shared" si="90"/>
        <v>0</v>
      </c>
      <c r="BG1028" s="100">
        <f t="shared" si="91"/>
        <v>0</v>
      </c>
      <c r="BH1028" s="100">
        <f t="shared" si="92"/>
        <v>0</v>
      </c>
      <c r="BI1028" s="100">
        <f t="shared" si="93"/>
        <v>0</v>
      </c>
      <c r="BJ1028" s="16" t="s">
        <v>81</v>
      </c>
      <c r="BK1028" s="100">
        <f t="shared" si="94"/>
        <v>0</v>
      </c>
      <c r="BL1028" s="16" t="s">
        <v>279</v>
      </c>
      <c r="BM1028" s="16" t="s">
        <v>1644</v>
      </c>
    </row>
    <row r="1029" spans="2:65" s="1" customFormat="1" ht="31.5" customHeight="1">
      <c r="B1029" s="125"/>
      <c r="C1029" s="154" t="s">
        <v>1645</v>
      </c>
      <c r="D1029" s="154" t="s">
        <v>174</v>
      </c>
      <c r="E1029" s="155" t="s">
        <v>1646</v>
      </c>
      <c r="F1029" s="255" t="s">
        <v>1647</v>
      </c>
      <c r="G1029" s="256"/>
      <c r="H1029" s="256"/>
      <c r="I1029" s="256"/>
      <c r="J1029" s="156" t="s">
        <v>182</v>
      </c>
      <c r="K1029" s="157">
        <v>1128</v>
      </c>
      <c r="L1029" s="257">
        <v>0</v>
      </c>
      <c r="M1029" s="256"/>
      <c r="N1029" s="258">
        <f t="shared" si="85"/>
        <v>0</v>
      </c>
      <c r="O1029" s="256"/>
      <c r="P1029" s="256"/>
      <c r="Q1029" s="256"/>
      <c r="R1029" s="127"/>
      <c r="T1029" s="158" t="s">
        <v>3</v>
      </c>
      <c r="U1029" s="42" t="s">
        <v>39</v>
      </c>
      <c r="V1029" s="34"/>
      <c r="W1029" s="159">
        <f t="shared" si="86"/>
        <v>0</v>
      </c>
      <c r="X1029" s="159">
        <v>0</v>
      </c>
      <c r="Y1029" s="159">
        <f t="shared" si="87"/>
        <v>0</v>
      </c>
      <c r="Z1029" s="159">
        <v>0</v>
      </c>
      <c r="AA1029" s="160">
        <f t="shared" si="88"/>
        <v>0</v>
      </c>
      <c r="AR1029" s="16" t="s">
        <v>279</v>
      </c>
      <c r="AT1029" s="16" t="s">
        <v>174</v>
      </c>
      <c r="AU1029" s="16" t="s">
        <v>93</v>
      </c>
      <c r="AY1029" s="16" t="s">
        <v>173</v>
      </c>
      <c r="BE1029" s="100">
        <f t="shared" si="89"/>
        <v>0</v>
      </c>
      <c r="BF1029" s="100">
        <f t="shared" si="90"/>
        <v>0</v>
      </c>
      <c r="BG1029" s="100">
        <f t="shared" si="91"/>
        <v>0</v>
      </c>
      <c r="BH1029" s="100">
        <f t="shared" si="92"/>
        <v>0</v>
      </c>
      <c r="BI1029" s="100">
        <f t="shared" si="93"/>
        <v>0</v>
      </c>
      <c r="BJ1029" s="16" t="s">
        <v>81</v>
      </c>
      <c r="BK1029" s="100">
        <f t="shared" si="94"/>
        <v>0</v>
      </c>
      <c r="BL1029" s="16" t="s">
        <v>279</v>
      </c>
      <c r="BM1029" s="16" t="s">
        <v>1648</v>
      </c>
    </row>
    <row r="1030" spans="2:65" s="1" customFormat="1" ht="31.5" customHeight="1">
      <c r="B1030" s="125"/>
      <c r="C1030" s="154" t="s">
        <v>1649</v>
      </c>
      <c r="D1030" s="154" t="s">
        <v>174</v>
      </c>
      <c r="E1030" s="155" t="s">
        <v>1650</v>
      </c>
      <c r="F1030" s="255" t="s">
        <v>1651</v>
      </c>
      <c r="G1030" s="256"/>
      <c r="H1030" s="256"/>
      <c r="I1030" s="256"/>
      <c r="J1030" s="156" t="s">
        <v>209</v>
      </c>
      <c r="K1030" s="157">
        <v>256</v>
      </c>
      <c r="L1030" s="257">
        <v>0</v>
      </c>
      <c r="M1030" s="256"/>
      <c r="N1030" s="258">
        <f t="shared" si="85"/>
        <v>0</v>
      </c>
      <c r="O1030" s="256"/>
      <c r="P1030" s="256"/>
      <c r="Q1030" s="256"/>
      <c r="R1030" s="127"/>
      <c r="T1030" s="158" t="s">
        <v>3</v>
      </c>
      <c r="U1030" s="42" t="s">
        <v>39</v>
      </c>
      <c r="V1030" s="34"/>
      <c r="W1030" s="159">
        <f t="shared" si="86"/>
        <v>0</v>
      </c>
      <c r="X1030" s="159">
        <v>0</v>
      </c>
      <c r="Y1030" s="159">
        <f t="shared" si="87"/>
        <v>0</v>
      </c>
      <c r="Z1030" s="159">
        <v>0</v>
      </c>
      <c r="AA1030" s="160">
        <f t="shared" si="88"/>
        <v>0</v>
      </c>
      <c r="AR1030" s="16" t="s">
        <v>279</v>
      </c>
      <c r="AT1030" s="16" t="s">
        <v>174</v>
      </c>
      <c r="AU1030" s="16" t="s">
        <v>93</v>
      </c>
      <c r="AY1030" s="16" t="s">
        <v>173</v>
      </c>
      <c r="BE1030" s="100">
        <f t="shared" si="89"/>
        <v>0</v>
      </c>
      <c r="BF1030" s="100">
        <f t="shared" si="90"/>
        <v>0</v>
      </c>
      <c r="BG1030" s="100">
        <f t="shared" si="91"/>
        <v>0</v>
      </c>
      <c r="BH1030" s="100">
        <f t="shared" si="92"/>
        <v>0</v>
      </c>
      <c r="BI1030" s="100">
        <f t="shared" si="93"/>
        <v>0</v>
      </c>
      <c r="BJ1030" s="16" t="s">
        <v>81</v>
      </c>
      <c r="BK1030" s="100">
        <f t="shared" si="94"/>
        <v>0</v>
      </c>
      <c r="BL1030" s="16" t="s">
        <v>279</v>
      </c>
      <c r="BM1030" s="16" t="s">
        <v>1652</v>
      </c>
    </row>
    <row r="1031" spans="2:65" s="1" customFormat="1" ht="31.5" customHeight="1">
      <c r="B1031" s="125"/>
      <c r="C1031" s="154" t="s">
        <v>1653</v>
      </c>
      <c r="D1031" s="154" t="s">
        <v>174</v>
      </c>
      <c r="E1031" s="155" t="s">
        <v>1654</v>
      </c>
      <c r="F1031" s="255" t="s">
        <v>1655</v>
      </c>
      <c r="G1031" s="256"/>
      <c r="H1031" s="256"/>
      <c r="I1031" s="256"/>
      <c r="J1031" s="156" t="s">
        <v>182</v>
      </c>
      <c r="K1031" s="157">
        <v>256</v>
      </c>
      <c r="L1031" s="257">
        <v>0</v>
      </c>
      <c r="M1031" s="256"/>
      <c r="N1031" s="258">
        <f t="shared" si="85"/>
        <v>0</v>
      </c>
      <c r="O1031" s="256"/>
      <c r="P1031" s="256"/>
      <c r="Q1031" s="256"/>
      <c r="R1031" s="127"/>
      <c r="T1031" s="158" t="s">
        <v>3</v>
      </c>
      <c r="U1031" s="42" t="s">
        <v>39</v>
      </c>
      <c r="V1031" s="34"/>
      <c r="W1031" s="159">
        <f t="shared" si="86"/>
        <v>0</v>
      </c>
      <c r="X1031" s="159">
        <v>0</v>
      </c>
      <c r="Y1031" s="159">
        <f t="shared" si="87"/>
        <v>0</v>
      </c>
      <c r="Z1031" s="159">
        <v>0</v>
      </c>
      <c r="AA1031" s="160">
        <f t="shared" si="88"/>
        <v>0</v>
      </c>
      <c r="AR1031" s="16" t="s">
        <v>279</v>
      </c>
      <c r="AT1031" s="16" t="s">
        <v>174</v>
      </c>
      <c r="AU1031" s="16" t="s">
        <v>93</v>
      </c>
      <c r="AY1031" s="16" t="s">
        <v>173</v>
      </c>
      <c r="BE1031" s="100">
        <f t="shared" si="89"/>
        <v>0</v>
      </c>
      <c r="BF1031" s="100">
        <f t="shared" si="90"/>
        <v>0</v>
      </c>
      <c r="BG1031" s="100">
        <f t="shared" si="91"/>
        <v>0</v>
      </c>
      <c r="BH1031" s="100">
        <f t="shared" si="92"/>
        <v>0</v>
      </c>
      <c r="BI1031" s="100">
        <f t="shared" si="93"/>
        <v>0</v>
      </c>
      <c r="BJ1031" s="16" t="s">
        <v>81</v>
      </c>
      <c r="BK1031" s="100">
        <f t="shared" si="94"/>
        <v>0</v>
      </c>
      <c r="BL1031" s="16" t="s">
        <v>279</v>
      </c>
      <c r="BM1031" s="16" t="s">
        <v>1656</v>
      </c>
    </row>
    <row r="1032" spans="2:65" s="1" customFormat="1" ht="31.5" customHeight="1">
      <c r="B1032" s="125"/>
      <c r="C1032" s="154" t="s">
        <v>1657</v>
      </c>
      <c r="D1032" s="154" t="s">
        <v>174</v>
      </c>
      <c r="E1032" s="155" t="s">
        <v>1658</v>
      </c>
      <c r="F1032" s="255" t="s">
        <v>1659</v>
      </c>
      <c r="G1032" s="256"/>
      <c r="H1032" s="256"/>
      <c r="I1032" s="256"/>
      <c r="J1032" s="156" t="s">
        <v>182</v>
      </c>
      <c r="K1032" s="157">
        <v>50</v>
      </c>
      <c r="L1032" s="257">
        <v>0</v>
      </c>
      <c r="M1032" s="256"/>
      <c r="N1032" s="258">
        <f t="shared" si="85"/>
        <v>0</v>
      </c>
      <c r="O1032" s="256"/>
      <c r="P1032" s="256"/>
      <c r="Q1032" s="256"/>
      <c r="R1032" s="127"/>
      <c r="T1032" s="158" t="s">
        <v>3</v>
      </c>
      <c r="U1032" s="42" t="s">
        <v>39</v>
      </c>
      <c r="V1032" s="34"/>
      <c r="W1032" s="159">
        <f t="shared" si="86"/>
        <v>0</v>
      </c>
      <c r="X1032" s="159">
        <v>0</v>
      </c>
      <c r="Y1032" s="159">
        <f t="shared" si="87"/>
        <v>0</v>
      </c>
      <c r="Z1032" s="159">
        <v>0</v>
      </c>
      <c r="AA1032" s="160">
        <f t="shared" si="88"/>
        <v>0</v>
      </c>
      <c r="AR1032" s="16" t="s">
        <v>279</v>
      </c>
      <c r="AT1032" s="16" t="s">
        <v>174</v>
      </c>
      <c r="AU1032" s="16" t="s">
        <v>93</v>
      </c>
      <c r="AY1032" s="16" t="s">
        <v>173</v>
      </c>
      <c r="BE1032" s="100">
        <f t="shared" si="89"/>
        <v>0</v>
      </c>
      <c r="BF1032" s="100">
        <f t="shared" si="90"/>
        <v>0</v>
      </c>
      <c r="BG1032" s="100">
        <f t="shared" si="91"/>
        <v>0</v>
      </c>
      <c r="BH1032" s="100">
        <f t="shared" si="92"/>
        <v>0</v>
      </c>
      <c r="BI1032" s="100">
        <f t="shared" si="93"/>
        <v>0</v>
      </c>
      <c r="BJ1032" s="16" t="s">
        <v>81</v>
      </c>
      <c r="BK1032" s="100">
        <f t="shared" si="94"/>
        <v>0</v>
      </c>
      <c r="BL1032" s="16" t="s">
        <v>279</v>
      </c>
      <c r="BM1032" s="16" t="s">
        <v>1660</v>
      </c>
    </row>
    <row r="1033" spans="2:65" s="1" customFormat="1" ht="31.5" customHeight="1">
      <c r="B1033" s="125"/>
      <c r="C1033" s="154" t="s">
        <v>1661</v>
      </c>
      <c r="D1033" s="154" t="s">
        <v>174</v>
      </c>
      <c r="E1033" s="155" t="s">
        <v>1662</v>
      </c>
      <c r="F1033" s="255" t="s">
        <v>1663</v>
      </c>
      <c r="G1033" s="256"/>
      <c r="H1033" s="256"/>
      <c r="I1033" s="256"/>
      <c r="J1033" s="156" t="s">
        <v>578</v>
      </c>
      <c r="K1033" s="157">
        <v>6</v>
      </c>
      <c r="L1033" s="257">
        <v>0</v>
      </c>
      <c r="M1033" s="256"/>
      <c r="N1033" s="258">
        <f t="shared" si="85"/>
        <v>0</v>
      </c>
      <c r="O1033" s="256"/>
      <c r="P1033" s="256"/>
      <c r="Q1033" s="256"/>
      <c r="R1033" s="127"/>
      <c r="T1033" s="158" t="s">
        <v>3</v>
      </c>
      <c r="U1033" s="42" t="s">
        <v>39</v>
      </c>
      <c r="V1033" s="34"/>
      <c r="W1033" s="159">
        <f t="shared" si="86"/>
        <v>0</v>
      </c>
      <c r="X1033" s="159">
        <v>0</v>
      </c>
      <c r="Y1033" s="159">
        <f t="shared" si="87"/>
        <v>0</v>
      </c>
      <c r="Z1033" s="159">
        <v>0</v>
      </c>
      <c r="AA1033" s="160">
        <f t="shared" si="88"/>
        <v>0</v>
      </c>
      <c r="AR1033" s="16" t="s">
        <v>279</v>
      </c>
      <c r="AT1033" s="16" t="s">
        <v>174</v>
      </c>
      <c r="AU1033" s="16" t="s">
        <v>93</v>
      </c>
      <c r="AY1033" s="16" t="s">
        <v>173</v>
      </c>
      <c r="BE1033" s="100">
        <f t="shared" si="89"/>
        <v>0</v>
      </c>
      <c r="BF1033" s="100">
        <f t="shared" si="90"/>
        <v>0</v>
      </c>
      <c r="BG1033" s="100">
        <f t="shared" si="91"/>
        <v>0</v>
      </c>
      <c r="BH1033" s="100">
        <f t="shared" si="92"/>
        <v>0</v>
      </c>
      <c r="BI1033" s="100">
        <f t="shared" si="93"/>
        <v>0</v>
      </c>
      <c r="BJ1033" s="16" t="s">
        <v>81</v>
      </c>
      <c r="BK1033" s="100">
        <f t="shared" si="94"/>
        <v>0</v>
      </c>
      <c r="BL1033" s="16" t="s">
        <v>279</v>
      </c>
      <c r="BM1033" s="16" t="s">
        <v>1664</v>
      </c>
    </row>
    <row r="1034" spans="2:65" s="1" customFormat="1" ht="31.5" customHeight="1">
      <c r="B1034" s="125"/>
      <c r="C1034" s="154" t="s">
        <v>1665</v>
      </c>
      <c r="D1034" s="154" t="s">
        <v>174</v>
      </c>
      <c r="E1034" s="155" t="s">
        <v>1666</v>
      </c>
      <c r="F1034" s="255" t="s">
        <v>1667</v>
      </c>
      <c r="G1034" s="256"/>
      <c r="H1034" s="256"/>
      <c r="I1034" s="256"/>
      <c r="J1034" s="156" t="s">
        <v>578</v>
      </c>
      <c r="K1034" s="157">
        <v>3384</v>
      </c>
      <c r="L1034" s="257">
        <v>0</v>
      </c>
      <c r="M1034" s="256"/>
      <c r="N1034" s="258">
        <f t="shared" si="85"/>
        <v>0</v>
      </c>
      <c r="O1034" s="256"/>
      <c r="P1034" s="256"/>
      <c r="Q1034" s="256"/>
      <c r="R1034" s="127"/>
      <c r="T1034" s="158" t="s">
        <v>3</v>
      </c>
      <c r="U1034" s="42" t="s">
        <v>39</v>
      </c>
      <c r="V1034" s="34"/>
      <c r="W1034" s="159">
        <f t="shared" si="86"/>
        <v>0</v>
      </c>
      <c r="X1034" s="159">
        <v>0</v>
      </c>
      <c r="Y1034" s="159">
        <f t="shared" si="87"/>
        <v>0</v>
      </c>
      <c r="Z1034" s="159">
        <v>0</v>
      </c>
      <c r="AA1034" s="160">
        <f t="shared" si="88"/>
        <v>0</v>
      </c>
      <c r="AR1034" s="16" t="s">
        <v>279</v>
      </c>
      <c r="AT1034" s="16" t="s">
        <v>174</v>
      </c>
      <c r="AU1034" s="16" t="s">
        <v>93</v>
      </c>
      <c r="AY1034" s="16" t="s">
        <v>173</v>
      </c>
      <c r="BE1034" s="100">
        <f t="shared" si="89"/>
        <v>0</v>
      </c>
      <c r="BF1034" s="100">
        <f t="shared" si="90"/>
        <v>0</v>
      </c>
      <c r="BG1034" s="100">
        <f t="shared" si="91"/>
        <v>0</v>
      </c>
      <c r="BH1034" s="100">
        <f t="shared" si="92"/>
        <v>0</v>
      </c>
      <c r="BI1034" s="100">
        <f t="shared" si="93"/>
        <v>0</v>
      </c>
      <c r="BJ1034" s="16" t="s">
        <v>81</v>
      </c>
      <c r="BK1034" s="100">
        <f t="shared" si="94"/>
        <v>0</v>
      </c>
      <c r="BL1034" s="16" t="s">
        <v>279</v>
      </c>
      <c r="BM1034" s="16" t="s">
        <v>1668</v>
      </c>
    </row>
    <row r="1035" spans="2:65" s="1" customFormat="1" ht="31.5" customHeight="1">
      <c r="B1035" s="125"/>
      <c r="C1035" s="154" t="s">
        <v>1669</v>
      </c>
      <c r="D1035" s="154" t="s">
        <v>174</v>
      </c>
      <c r="E1035" s="155" t="s">
        <v>1670</v>
      </c>
      <c r="F1035" s="255" t="s">
        <v>1671</v>
      </c>
      <c r="G1035" s="256"/>
      <c r="H1035" s="256"/>
      <c r="I1035" s="256"/>
      <c r="J1035" s="156" t="s">
        <v>578</v>
      </c>
      <c r="K1035" s="157">
        <v>3</v>
      </c>
      <c r="L1035" s="257">
        <v>0</v>
      </c>
      <c r="M1035" s="256"/>
      <c r="N1035" s="258">
        <f t="shared" si="85"/>
        <v>0</v>
      </c>
      <c r="O1035" s="256"/>
      <c r="P1035" s="256"/>
      <c r="Q1035" s="256"/>
      <c r="R1035" s="127"/>
      <c r="T1035" s="158" t="s">
        <v>3</v>
      </c>
      <c r="U1035" s="42" t="s">
        <v>39</v>
      </c>
      <c r="V1035" s="34"/>
      <c r="W1035" s="159">
        <f t="shared" si="86"/>
        <v>0</v>
      </c>
      <c r="X1035" s="159">
        <v>0</v>
      </c>
      <c r="Y1035" s="159">
        <f t="shared" si="87"/>
        <v>0</v>
      </c>
      <c r="Z1035" s="159">
        <v>0</v>
      </c>
      <c r="AA1035" s="160">
        <f t="shared" si="88"/>
        <v>0</v>
      </c>
      <c r="AR1035" s="16" t="s">
        <v>279</v>
      </c>
      <c r="AT1035" s="16" t="s">
        <v>174</v>
      </c>
      <c r="AU1035" s="16" t="s">
        <v>93</v>
      </c>
      <c r="AY1035" s="16" t="s">
        <v>173</v>
      </c>
      <c r="BE1035" s="100">
        <f t="shared" si="89"/>
        <v>0</v>
      </c>
      <c r="BF1035" s="100">
        <f t="shared" si="90"/>
        <v>0</v>
      </c>
      <c r="BG1035" s="100">
        <f t="shared" si="91"/>
        <v>0</v>
      </c>
      <c r="BH1035" s="100">
        <f t="shared" si="92"/>
        <v>0</v>
      </c>
      <c r="BI1035" s="100">
        <f t="shared" si="93"/>
        <v>0</v>
      </c>
      <c r="BJ1035" s="16" t="s">
        <v>81</v>
      </c>
      <c r="BK1035" s="100">
        <f t="shared" si="94"/>
        <v>0</v>
      </c>
      <c r="BL1035" s="16" t="s">
        <v>279</v>
      </c>
      <c r="BM1035" s="16" t="s">
        <v>1672</v>
      </c>
    </row>
    <row r="1036" spans="2:65" s="1" customFormat="1" ht="31.5" customHeight="1">
      <c r="B1036" s="125"/>
      <c r="C1036" s="154" t="s">
        <v>1673</v>
      </c>
      <c r="D1036" s="154" t="s">
        <v>174</v>
      </c>
      <c r="E1036" s="155" t="s">
        <v>1674</v>
      </c>
      <c r="F1036" s="255" t="s">
        <v>1675</v>
      </c>
      <c r="G1036" s="256"/>
      <c r="H1036" s="256"/>
      <c r="I1036" s="256"/>
      <c r="J1036" s="156" t="s">
        <v>578</v>
      </c>
      <c r="K1036" s="157">
        <v>2</v>
      </c>
      <c r="L1036" s="257">
        <v>0</v>
      </c>
      <c r="M1036" s="256"/>
      <c r="N1036" s="258">
        <f t="shared" si="85"/>
        <v>0</v>
      </c>
      <c r="O1036" s="256"/>
      <c r="P1036" s="256"/>
      <c r="Q1036" s="256"/>
      <c r="R1036" s="127"/>
      <c r="T1036" s="158" t="s">
        <v>3</v>
      </c>
      <c r="U1036" s="42" t="s">
        <v>39</v>
      </c>
      <c r="V1036" s="34"/>
      <c r="W1036" s="159">
        <f t="shared" si="86"/>
        <v>0</v>
      </c>
      <c r="X1036" s="159">
        <v>0</v>
      </c>
      <c r="Y1036" s="159">
        <f t="shared" si="87"/>
        <v>0</v>
      </c>
      <c r="Z1036" s="159">
        <v>0</v>
      </c>
      <c r="AA1036" s="160">
        <f t="shared" si="88"/>
        <v>0</v>
      </c>
      <c r="AR1036" s="16" t="s">
        <v>279</v>
      </c>
      <c r="AT1036" s="16" t="s">
        <v>174</v>
      </c>
      <c r="AU1036" s="16" t="s">
        <v>93</v>
      </c>
      <c r="AY1036" s="16" t="s">
        <v>173</v>
      </c>
      <c r="BE1036" s="100">
        <f t="shared" si="89"/>
        <v>0</v>
      </c>
      <c r="BF1036" s="100">
        <f t="shared" si="90"/>
        <v>0</v>
      </c>
      <c r="BG1036" s="100">
        <f t="shared" si="91"/>
        <v>0</v>
      </c>
      <c r="BH1036" s="100">
        <f t="shared" si="92"/>
        <v>0</v>
      </c>
      <c r="BI1036" s="100">
        <f t="shared" si="93"/>
        <v>0</v>
      </c>
      <c r="BJ1036" s="16" t="s">
        <v>81</v>
      </c>
      <c r="BK1036" s="100">
        <f t="shared" si="94"/>
        <v>0</v>
      </c>
      <c r="BL1036" s="16" t="s">
        <v>279</v>
      </c>
      <c r="BM1036" s="16" t="s">
        <v>1676</v>
      </c>
    </row>
    <row r="1037" spans="2:65" s="1" customFormat="1" ht="31.5" customHeight="1">
      <c r="B1037" s="125"/>
      <c r="C1037" s="154" t="s">
        <v>1677</v>
      </c>
      <c r="D1037" s="154" t="s">
        <v>174</v>
      </c>
      <c r="E1037" s="155" t="s">
        <v>1678</v>
      </c>
      <c r="F1037" s="255" t="s">
        <v>1679</v>
      </c>
      <c r="G1037" s="256"/>
      <c r="H1037" s="256"/>
      <c r="I1037" s="256"/>
      <c r="J1037" s="156" t="s">
        <v>578</v>
      </c>
      <c r="K1037" s="157">
        <v>8</v>
      </c>
      <c r="L1037" s="257">
        <v>0</v>
      </c>
      <c r="M1037" s="256"/>
      <c r="N1037" s="258">
        <f t="shared" si="85"/>
        <v>0</v>
      </c>
      <c r="O1037" s="256"/>
      <c r="P1037" s="256"/>
      <c r="Q1037" s="256"/>
      <c r="R1037" s="127"/>
      <c r="T1037" s="158" t="s">
        <v>3</v>
      </c>
      <c r="U1037" s="42" t="s">
        <v>39</v>
      </c>
      <c r="V1037" s="34"/>
      <c r="W1037" s="159">
        <f t="shared" si="86"/>
        <v>0</v>
      </c>
      <c r="X1037" s="159">
        <v>0</v>
      </c>
      <c r="Y1037" s="159">
        <f t="shared" si="87"/>
        <v>0</v>
      </c>
      <c r="Z1037" s="159">
        <v>0</v>
      </c>
      <c r="AA1037" s="160">
        <f t="shared" si="88"/>
        <v>0</v>
      </c>
      <c r="AR1037" s="16" t="s">
        <v>279</v>
      </c>
      <c r="AT1037" s="16" t="s">
        <v>174</v>
      </c>
      <c r="AU1037" s="16" t="s">
        <v>93</v>
      </c>
      <c r="AY1037" s="16" t="s">
        <v>173</v>
      </c>
      <c r="BE1037" s="100">
        <f t="shared" si="89"/>
        <v>0</v>
      </c>
      <c r="BF1037" s="100">
        <f t="shared" si="90"/>
        <v>0</v>
      </c>
      <c r="BG1037" s="100">
        <f t="shared" si="91"/>
        <v>0</v>
      </c>
      <c r="BH1037" s="100">
        <f t="shared" si="92"/>
        <v>0</v>
      </c>
      <c r="BI1037" s="100">
        <f t="shared" si="93"/>
        <v>0</v>
      </c>
      <c r="BJ1037" s="16" t="s">
        <v>81</v>
      </c>
      <c r="BK1037" s="100">
        <f t="shared" si="94"/>
        <v>0</v>
      </c>
      <c r="BL1037" s="16" t="s">
        <v>279</v>
      </c>
      <c r="BM1037" s="16" t="s">
        <v>1680</v>
      </c>
    </row>
    <row r="1038" spans="2:65" s="1" customFormat="1" ht="31.5" customHeight="1">
      <c r="B1038" s="125"/>
      <c r="C1038" s="154" t="s">
        <v>1681</v>
      </c>
      <c r="D1038" s="154" t="s">
        <v>174</v>
      </c>
      <c r="E1038" s="155" t="s">
        <v>1682</v>
      </c>
      <c r="F1038" s="255" t="s">
        <v>1683</v>
      </c>
      <c r="G1038" s="256"/>
      <c r="H1038" s="256"/>
      <c r="I1038" s="256"/>
      <c r="J1038" s="156" t="s">
        <v>578</v>
      </c>
      <c r="K1038" s="157">
        <v>1</v>
      </c>
      <c r="L1038" s="257">
        <v>0</v>
      </c>
      <c r="M1038" s="256"/>
      <c r="N1038" s="258">
        <f t="shared" si="85"/>
        <v>0</v>
      </c>
      <c r="O1038" s="256"/>
      <c r="P1038" s="256"/>
      <c r="Q1038" s="256"/>
      <c r="R1038" s="127"/>
      <c r="T1038" s="158" t="s">
        <v>3</v>
      </c>
      <c r="U1038" s="42" t="s">
        <v>39</v>
      </c>
      <c r="V1038" s="34"/>
      <c r="W1038" s="159">
        <f t="shared" si="86"/>
        <v>0</v>
      </c>
      <c r="X1038" s="159">
        <v>0.0072</v>
      </c>
      <c r="Y1038" s="159">
        <f t="shared" si="87"/>
        <v>0.0072</v>
      </c>
      <c r="Z1038" s="159">
        <v>0</v>
      </c>
      <c r="AA1038" s="160">
        <f t="shared" si="88"/>
        <v>0</v>
      </c>
      <c r="AR1038" s="16" t="s">
        <v>279</v>
      </c>
      <c r="AT1038" s="16" t="s">
        <v>174</v>
      </c>
      <c r="AU1038" s="16" t="s">
        <v>93</v>
      </c>
      <c r="AY1038" s="16" t="s">
        <v>173</v>
      </c>
      <c r="BE1038" s="100">
        <f t="shared" si="89"/>
        <v>0</v>
      </c>
      <c r="BF1038" s="100">
        <f t="shared" si="90"/>
        <v>0</v>
      </c>
      <c r="BG1038" s="100">
        <f t="shared" si="91"/>
        <v>0</v>
      </c>
      <c r="BH1038" s="100">
        <f t="shared" si="92"/>
        <v>0</v>
      </c>
      <c r="BI1038" s="100">
        <f t="shared" si="93"/>
        <v>0</v>
      </c>
      <c r="BJ1038" s="16" t="s">
        <v>81</v>
      </c>
      <c r="BK1038" s="100">
        <f t="shared" si="94"/>
        <v>0</v>
      </c>
      <c r="BL1038" s="16" t="s">
        <v>279</v>
      </c>
      <c r="BM1038" s="16" t="s">
        <v>1684</v>
      </c>
    </row>
    <row r="1039" spans="2:65" s="1" customFormat="1" ht="31.5" customHeight="1">
      <c r="B1039" s="125"/>
      <c r="C1039" s="154" t="s">
        <v>1685</v>
      </c>
      <c r="D1039" s="154" t="s">
        <v>174</v>
      </c>
      <c r="E1039" s="155" t="s">
        <v>1686</v>
      </c>
      <c r="F1039" s="255" t="s">
        <v>1687</v>
      </c>
      <c r="G1039" s="256"/>
      <c r="H1039" s="256"/>
      <c r="I1039" s="256"/>
      <c r="J1039" s="156" t="s">
        <v>578</v>
      </c>
      <c r="K1039" s="157">
        <v>2</v>
      </c>
      <c r="L1039" s="257">
        <v>0</v>
      </c>
      <c r="M1039" s="256"/>
      <c r="N1039" s="258">
        <f t="shared" si="85"/>
        <v>0</v>
      </c>
      <c r="O1039" s="256"/>
      <c r="P1039" s="256"/>
      <c r="Q1039" s="256"/>
      <c r="R1039" s="127"/>
      <c r="T1039" s="158" t="s">
        <v>3</v>
      </c>
      <c r="U1039" s="42" t="s">
        <v>39</v>
      </c>
      <c r="V1039" s="34"/>
      <c r="W1039" s="159">
        <f t="shared" si="86"/>
        <v>0</v>
      </c>
      <c r="X1039" s="159">
        <v>0.0084</v>
      </c>
      <c r="Y1039" s="159">
        <f t="shared" si="87"/>
        <v>0.0168</v>
      </c>
      <c r="Z1039" s="159">
        <v>0</v>
      </c>
      <c r="AA1039" s="160">
        <f t="shared" si="88"/>
        <v>0</v>
      </c>
      <c r="AR1039" s="16" t="s">
        <v>279</v>
      </c>
      <c r="AT1039" s="16" t="s">
        <v>174</v>
      </c>
      <c r="AU1039" s="16" t="s">
        <v>93</v>
      </c>
      <c r="AY1039" s="16" t="s">
        <v>173</v>
      </c>
      <c r="BE1039" s="100">
        <f t="shared" si="89"/>
        <v>0</v>
      </c>
      <c r="BF1039" s="100">
        <f t="shared" si="90"/>
        <v>0</v>
      </c>
      <c r="BG1039" s="100">
        <f t="shared" si="91"/>
        <v>0</v>
      </c>
      <c r="BH1039" s="100">
        <f t="shared" si="92"/>
        <v>0</v>
      </c>
      <c r="BI1039" s="100">
        <f t="shared" si="93"/>
        <v>0</v>
      </c>
      <c r="BJ1039" s="16" t="s">
        <v>81</v>
      </c>
      <c r="BK1039" s="100">
        <f t="shared" si="94"/>
        <v>0</v>
      </c>
      <c r="BL1039" s="16" t="s">
        <v>279</v>
      </c>
      <c r="BM1039" s="16" t="s">
        <v>1688</v>
      </c>
    </row>
    <row r="1040" spans="2:65" s="1" customFormat="1" ht="31.5" customHeight="1">
      <c r="B1040" s="125"/>
      <c r="C1040" s="154" t="s">
        <v>1689</v>
      </c>
      <c r="D1040" s="154" t="s">
        <v>174</v>
      </c>
      <c r="E1040" s="155" t="s">
        <v>1690</v>
      </c>
      <c r="F1040" s="255" t="s">
        <v>1691</v>
      </c>
      <c r="G1040" s="256"/>
      <c r="H1040" s="256"/>
      <c r="I1040" s="256"/>
      <c r="J1040" s="156" t="s">
        <v>578</v>
      </c>
      <c r="K1040" s="157">
        <v>3</v>
      </c>
      <c r="L1040" s="257">
        <v>0</v>
      </c>
      <c r="M1040" s="256"/>
      <c r="N1040" s="258">
        <f t="shared" si="85"/>
        <v>0</v>
      </c>
      <c r="O1040" s="256"/>
      <c r="P1040" s="256"/>
      <c r="Q1040" s="256"/>
      <c r="R1040" s="127"/>
      <c r="T1040" s="158" t="s">
        <v>3</v>
      </c>
      <c r="U1040" s="42" t="s">
        <v>39</v>
      </c>
      <c r="V1040" s="34"/>
      <c r="W1040" s="159">
        <f t="shared" si="86"/>
        <v>0</v>
      </c>
      <c r="X1040" s="159">
        <v>0.00964</v>
      </c>
      <c r="Y1040" s="159">
        <f t="shared" si="87"/>
        <v>0.028919999999999998</v>
      </c>
      <c r="Z1040" s="159">
        <v>0</v>
      </c>
      <c r="AA1040" s="160">
        <f t="shared" si="88"/>
        <v>0</v>
      </c>
      <c r="AR1040" s="16" t="s">
        <v>279</v>
      </c>
      <c r="AT1040" s="16" t="s">
        <v>174</v>
      </c>
      <c r="AU1040" s="16" t="s">
        <v>93</v>
      </c>
      <c r="AY1040" s="16" t="s">
        <v>173</v>
      </c>
      <c r="BE1040" s="100">
        <f t="shared" si="89"/>
        <v>0</v>
      </c>
      <c r="BF1040" s="100">
        <f t="shared" si="90"/>
        <v>0</v>
      </c>
      <c r="BG1040" s="100">
        <f t="shared" si="91"/>
        <v>0</v>
      </c>
      <c r="BH1040" s="100">
        <f t="shared" si="92"/>
        <v>0</v>
      </c>
      <c r="BI1040" s="100">
        <f t="shared" si="93"/>
        <v>0</v>
      </c>
      <c r="BJ1040" s="16" t="s">
        <v>81</v>
      </c>
      <c r="BK1040" s="100">
        <f t="shared" si="94"/>
        <v>0</v>
      </c>
      <c r="BL1040" s="16" t="s">
        <v>279</v>
      </c>
      <c r="BM1040" s="16" t="s">
        <v>1692</v>
      </c>
    </row>
    <row r="1041" spans="2:65" s="1" customFormat="1" ht="31.5" customHeight="1">
      <c r="B1041" s="125"/>
      <c r="C1041" s="154" t="s">
        <v>1693</v>
      </c>
      <c r="D1041" s="154" t="s">
        <v>174</v>
      </c>
      <c r="E1041" s="155" t="s">
        <v>1694</v>
      </c>
      <c r="F1041" s="255" t="s">
        <v>1695</v>
      </c>
      <c r="G1041" s="256"/>
      <c r="H1041" s="256"/>
      <c r="I1041" s="256"/>
      <c r="J1041" s="156" t="s">
        <v>578</v>
      </c>
      <c r="K1041" s="157">
        <v>1</v>
      </c>
      <c r="L1041" s="257">
        <v>0</v>
      </c>
      <c r="M1041" s="256"/>
      <c r="N1041" s="258">
        <f t="shared" si="85"/>
        <v>0</v>
      </c>
      <c r="O1041" s="256"/>
      <c r="P1041" s="256"/>
      <c r="Q1041" s="256"/>
      <c r="R1041" s="127"/>
      <c r="T1041" s="158" t="s">
        <v>3</v>
      </c>
      <c r="U1041" s="42" t="s">
        <v>39</v>
      </c>
      <c r="V1041" s="34"/>
      <c r="W1041" s="159">
        <f t="shared" si="86"/>
        <v>0</v>
      </c>
      <c r="X1041" s="159">
        <v>0.01088</v>
      </c>
      <c r="Y1041" s="159">
        <f t="shared" si="87"/>
        <v>0.01088</v>
      </c>
      <c r="Z1041" s="159">
        <v>0</v>
      </c>
      <c r="AA1041" s="160">
        <f t="shared" si="88"/>
        <v>0</v>
      </c>
      <c r="AR1041" s="16" t="s">
        <v>279</v>
      </c>
      <c r="AT1041" s="16" t="s">
        <v>174</v>
      </c>
      <c r="AU1041" s="16" t="s">
        <v>93</v>
      </c>
      <c r="AY1041" s="16" t="s">
        <v>173</v>
      </c>
      <c r="BE1041" s="100">
        <f t="shared" si="89"/>
        <v>0</v>
      </c>
      <c r="BF1041" s="100">
        <f t="shared" si="90"/>
        <v>0</v>
      </c>
      <c r="BG1041" s="100">
        <f t="shared" si="91"/>
        <v>0</v>
      </c>
      <c r="BH1041" s="100">
        <f t="shared" si="92"/>
        <v>0</v>
      </c>
      <c r="BI1041" s="100">
        <f t="shared" si="93"/>
        <v>0</v>
      </c>
      <c r="BJ1041" s="16" t="s">
        <v>81</v>
      </c>
      <c r="BK1041" s="100">
        <f t="shared" si="94"/>
        <v>0</v>
      </c>
      <c r="BL1041" s="16" t="s">
        <v>279</v>
      </c>
      <c r="BM1041" s="16" t="s">
        <v>1696</v>
      </c>
    </row>
    <row r="1042" spans="2:65" s="1" customFormat="1" ht="31.5" customHeight="1">
      <c r="B1042" s="125"/>
      <c r="C1042" s="154" t="s">
        <v>1697</v>
      </c>
      <c r="D1042" s="154" t="s">
        <v>174</v>
      </c>
      <c r="E1042" s="155" t="s">
        <v>1698</v>
      </c>
      <c r="F1042" s="255" t="s">
        <v>1699</v>
      </c>
      <c r="G1042" s="256"/>
      <c r="H1042" s="256"/>
      <c r="I1042" s="256"/>
      <c r="J1042" s="156" t="s">
        <v>578</v>
      </c>
      <c r="K1042" s="157">
        <v>3</v>
      </c>
      <c r="L1042" s="257">
        <v>0</v>
      </c>
      <c r="M1042" s="256"/>
      <c r="N1042" s="258">
        <f t="shared" si="85"/>
        <v>0</v>
      </c>
      <c r="O1042" s="256"/>
      <c r="P1042" s="256"/>
      <c r="Q1042" s="256"/>
      <c r="R1042" s="127"/>
      <c r="T1042" s="158" t="s">
        <v>3</v>
      </c>
      <c r="U1042" s="42" t="s">
        <v>39</v>
      </c>
      <c r="V1042" s="34"/>
      <c r="W1042" s="159">
        <f t="shared" si="86"/>
        <v>0</v>
      </c>
      <c r="X1042" s="159">
        <v>0.01245</v>
      </c>
      <c r="Y1042" s="159">
        <f t="shared" si="87"/>
        <v>0.037349999999999994</v>
      </c>
      <c r="Z1042" s="159">
        <v>0</v>
      </c>
      <c r="AA1042" s="160">
        <f t="shared" si="88"/>
        <v>0</v>
      </c>
      <c r="AR1042" s="16" t="s">
        <v>279</v>
      </c>
      <c r="AT1042" s="16" t="s">
        <v>174</v>
      </c>
      <c r="AU1042" s="16" t="s">
        <v>93</v>
      </c>
      <c r="AY1042" s="16" t="s">
        <v>173</v>
      </c>
      <c r="BE1042" s="100">
        <f t="shared" si="89"/>
        <v>0</v>
      </c>
      <c r="BF1042" s="100">
        <f t="shared" si="90"/>
        <v>0</v>
      </c>
      <c r="BG1042" s="100">
        <f t="shared" si="91"/>
        <v>0</v>
      </c>
      <c r="BH1042" s="100">
        <f t="shared" si="92"/>
        <v>0</v>
      </c>
      <c r="BI1042" s="100">
        <f t="shared" si="93"/>
        <v>0</v>
      </c>
      <c r="BJ1042" s="16" t="s">
        <v>81</v>
      </c>
      <c r="BK1042" s="100">
        <f t="shared" si="94"/>
        <v>0</v>
      </c>
      <c r="BL1042" s="16" t="s">
        <v>279</v>
      </c>
      <c r="BM1042" s="16" t="s">
        <v>1700</v>
      </c>
    </row>
    <row r="1043" spans="2:65" s="1" customFormat="1" ht="31.5" customHeight="1">
      <c r="B1043" s="125"/>
      <c r="C1043" s="154" t="s">
        <v>1701</v>
      </c>
      <c r="D1043" s="154" t="s">
        <v>174</v>
      </c>
      <c r="E1043" s="155" t="s">
        <v>1702</v>
      </c>
      <c r="F1043" s="255" t="s">
        <v>1703</v>
      </c>
      <c r="G1043" s="256"/>
      <c r="H1043" s="256"/>
      <c r="I1043" s="256"/>
      <c r="J1043" s="156" t="s">
        <v>578</v>
      </c>
      <c r="K1043" s="157">
        <v>4</v>
      </c>
      <c r="L1043" s="257">
        <v>0</v>
      </c>
      <c r="M1043" s="256"/>
      <c r="N1043" s="258">
        <f t="shared" si="85"/>
        <v>0</v>
      </c>
      <c r="O1043" s="256"/>
      <c r="P1043" s="256"/>
      <c r="Q1043" s="256"/>
      <c r="R1043" s="127"/>
      <c r="T1043" s="158" t="s">
        <v>3</v>
      </c>
      <c r="U1043" s="42" t="s">
        <v>39</v>
      </c>
      <c r="V1043" s="34"/>
      <c r="W1043" s="159">
        <f t="shared" si="86"/>
        <v>0</v>
      </c>
      <c r="X1043" s="159">
        <v>0.0145</v>
      </c>
      <c r="Y1043" s="159">
        <f t="shared" si="87"/>
        <v>0.058</v>
      </c>
      <c r="Z1043" s="159">
        <v>0</v>
      </c>
      <c r="AA1043" s="160">
        <f t="shared" si="88"/>
        <v>0</v>
      </c>
      <c r="AR1043" s="16" t="s">
        <v>279</v>
      </c>
      <c r="AT1043" s="16" t="s">
        <v>174</v>
      </c>
      <c r="AU1043" s="16" t="s">
        <v>93</v>
      </c>
      <c r="AY1043" s="16" t="s">
        <v>173</v>
      </c>
      <c r="BE1043" s="100">
        <f t="shared" si="89"/>
        <v>0</v>
      </c>
      <c r="BF1043" s="100">
        <f t="shared" si="90"/>
        <v>0</v>
      </c>
      <c r="BG1043" s="100">
        <f t="shared" si="91"/>
        <v>0</v>
      </c>
      <c r="BH1043" s="100">
        <f t="shared" si="92"/>
        <v>0</v>
      </c>
      <c r="BI1043" s="100">
        <f t="shared" si="93"/>
        <v>0</v>
      </c>
      <c r="BJ1043" s="16" t="s">
        <v>81</v>
      </c>
      <c r="BK1043" s="100">
        <f t="shared" si="94"/>
        <v>0</v>
      </c>
      <c r="BL1043" s="16" t="s">
        <v>279</v>
      </c>
      <c r="BM1043" s="16" t="s">
        <v>1704</v>
      </c>
    </row>
    <row r="1044" spans="2:65" s="1" customFormat="1" ht="31.5" customHeight="1">
      <c r="B1044" s="125"/>
      <c r="C1044" s="154" t="s">
        <v>1705</v>
      </c>
      <c r="D1044" s="154" t="s">
        <v>174</v>
      </c>
      <c r="E1044" s="155" t="s">
        <v>1706</v>
      </c>
      <c r="F1044" s="255" t="s">
        <v>1707</v>
      </c>
      <c r="G1044" s="256"/>
      <c r="H1044" s="256"/>
      <c r="I1044" s="256"/>
      <c r="J1044" s="156" t="s">
        <v>578</v>
      </c>
      <c r="K1044" s="157">
        <v>3</v>
      </c>
      <c r="L1044" s="257">
        <v>0</v>
      </c>
      <c r="M1044" s="256"/>
      <c r="N1044" s="258">
        <f t="shared" si="85"/>
        <v>0</v>
      </c>
      <c r="O1044" s="256"/>
      <c r="P1044" s="256"/>
      <c r="Q1044" s="256"/>
      <c r="R1044" s="127"/>
      <c r="T1044" s="158" t="s">
        <v>3</v>
      </c>
      <c r="U1044" s="42" t="s">
        <v>39</v>
      </c>
      <c r="V1044" s="34"/>
      <c r="W1044" s="159">
        <f t="shared" si="86"/>
        <v>0</v>
      </c>
      <c r="X1044" s="159">
        <v>0.01655</v>
      </c>
      <c r="Y1044" s="159">
        <f t="shared" si="87"/>
        <v>0.04965</v>
      </c>
      <c r="Z1044" s="159">
        <v>0</v>
      </c>
      <c r="AA1044" s="160">
        <f t="shared" si="88"/>
        <v>0</v>
      </c>
      <c r="AR1044" s="16" t="s">
        <v>279</v>
      </c>
      <c r="AT1044" s="16" t="s">
        <v>174</v>
      </c>
      <c r="AU1044" s="16" t="s">
        <v>93</v>
      </c>
      <c r="AY1044" s="16" t="s">
        <v>173</v>
      </c>
      <c r="BE1044" s="100">
        <f t="shared" si="89"/>
        <v>0</v>
      </c>
      <c r="BF1044" s="100">
        <f t="shared" si="90"/>
        <v>0</v>
      </c>
      <c r="BG1044" s="100">
        <f t="shared" si="91"/>
        <v>0</v>
      </c>
      <c r="BH1044" s="100">
        <f t="shared" si="92"/>
        <v>0</v>
      </c>
      <c r="BI1044" s="100">
        <f t="shared" si="93"/>
        <v>0</v>
      </c>
      <c r="BJ1044" s="16" t="s">
        <v>81</v>
      </c>
      <c r="BK1044" s="100">
        <f t="shared" si="94"/>
        <v>0</v>
      </c>
      <c r="BL1044" s="16" t="s">
        <v>279</v>
      </c>
      <c r="BM1044" s="16" t="s">
        <v>1708</v>
      </c>
    </row>
    <row r="1045" spans="2:65" s="1" customFormat="1" ht="31.5" customHeight="1">
      <c r="B1045" s="125"/>
      <c r="C1045" s="154" t="s">
        <v>1709</v>
      </c>
      <c r="D1045" s="154" t="s">
        <v>174</v>
      </c>
      <c r="E1045" s="155" t="s">
        <v>1710</v>
      </c>
      <c r="F1045" s="255" t="s">
        <v>1711</v>
      </c>
      <c r="G1045" s="256"/>
      <c r="H1045" s="256"/>
      <c r="I1045" s="256"/>
      <c r="J1045" s="156" t="s">
        <v>578</v>
      </c>
      <c r="K1045" s="157">
        <v>6</v>
      </c>
      <c r="L1045" s="257">
        <v>0</v>
      </c>
      <c r="M1045" s="256"/>
      <c r="N1045" s="258">
        <f t="shared" si="85"/>
        <v>0</v>
      </c>
      <c r="O1045" s="256"/>
      <c r="P1045" s="256"/>
      <c r="Q1045" s="256"/>
      <c r="R1045" s="127"/>
      <c r="T1045" s="158" t="s">
        <v>3</v>
      </c>
      <c r="U1045" s="42" t="s">
        <v>39</v>
      </c>
      <c r="V1045" s="34"/>
      <c r="W1045" s="159">
        <f t="shared" si="86"/>
        <v>0</v>
      </c>
      <c r="X1045" s="159">
        <v>0.0186</v>
      </c>
      <c r="Y1045" s="159">
        <f t="shared" si="87"/>
        <v>0.11159999999999999</v>
      </c>
      <c r="Z1045" s="159">
        <v>0</v>
      </c>
      <c r="AA1045" s="160">
        <f t="shared" si="88"/>
        <v>0</v>
      </c>
      <c r="AR1045" s="16" t="s">
        <v>279</v>
      </c>
      <c r="AT1045" s="16" t="s">
        <v>174</v>
      </c>
      <c r="AU1045" s="16" t="s">
        <v>93</v>
      </c>
      <c r="AY1045" s="16" t="s">
        <v>173</v>
      </c>
      <c r="BE1045" s="100">
        <f t="shared" si="89"/>
        <v>0</v>
      </c>
      <c r="BF1045" s="100">
        <f t="shared" si="90"/>
        <v>0</v>
      </c>
      <c r="BG1045" s="100">
        <f t="shared" si="91"/>
        <v>0</v>
      </c>
      <c r="BH1045" s="100">
        <f t="shared" si="92"/>
        <v>0</v>
      </c>
      <c r="BI1045" s="100">
        <f t="shared" si="93"/>
        <v>0</v>
      </c>
      <c r="BJ1045" s="16" t="s">
        <v>81</v>
      </c>
      <c r="BK1045" s="100">
        <f t="shared" si="94"/>
        <v>0</v>
      </c>
      <c r="BL1045" s="16" t="s">
        <v>279</v>
      </c>
      <c r="BM1045" s="16" t="s">
        <v>1712</v>
      </c>
    </row>
    <row r="1046" spans="2:65" s="1" customFormat="1" ht="31.5" customHeight="1">
      <c r="B1046" s="125"/>
      <c r="C1046" s="154" t="s">
        <v>1713</v>
      </c>
      <c r="D1046" s="154" t="s">
        <v>174</v>
      </c>
      <c r="E1046" s="155" t="s">
        <v>1714</v>
      </c>
      <c r="F1046" s="255" t="s">
        <v>1715</v>
      </c>
      <c r="G1046" s="256"/>
      <c r="H1046" s="256"/>
      <c r="I1046" s="256"/>
      <c r="J1046" s="156" t="s">
        <v>578</v>
      </c>
      <c r="K1046" s="157">
        <v>6</v>
      </c>
      <c r="L1046" s="257">
        <v>0</v>
      </c>
      <c r="M1046" s="256"/>
      <c r="N1046" s="258">
        <f t="shared" si="85"/>
        <v>0</v>
      </c>
      <c r="O1046" s="256"/>
      <c r="P1046" s="256"/>
      <c r="Q1046" s="256"/>
      <c r="R1046" s="127"/>
      <c r="T1046" s="158" t="s">
        <v>3</v>
      </c>
      <c r="U1046" s="42" t="s">
        <v>39</v>
      </c>
      <c r="V1046" s="34"/>
      <c r="W1046" s="159">
        <f t="shared" si="86"/>
        <v>0</v>
      </c>
      <c r="X1046" s="159">
        <v>0.02065</v>
      </c>
      <c r="Y1046" s="159">
        <f t="shared" si="87"/>
        <v>0.12390000000000001</v>
      </c>
      <c r="Z1046" s="159">
        <v>0</v>
      </c>
      <c r="AA1046" s="160">
        <f t="shared" si="88"/>
        <v>0</v>
      </c>
      <c r="AR1046" s="16" t="s">
        <v>279</v>
      </c>
      <c r="AT1046" s="16" t="s">
        <v>174</v>
      </c>
      <c r="AU1046" s="16" t="s">
        <v>93</v>
      </c>
      <c r="AY1046" s="16" t="s">
        <v>173</v>
      </c>
      <c r="BE1046" s="100">
        <f t="shared" si="89"/>
        <v>0</v>
      </c>
      <c r="BF1046" s="100">
        <f t="shared" si="90"/>
        <v>0</v>
      </c>
      <c r="BG1046" s="100">
        <f t="shared" si="91"/>
        <v>0</v>
      </c>
      <c r="BH1046" s="100">
        <f t="shared" si="92"/>
        <v>0</v>
      </c>
      <c r="BI1046" s="100">
        <f t="shared" si="93"/>
        <v>0</v>
      </c>
      <c r="BJ1046" s="16" t="s">
        <v>81</v>
      </c>
      <c r="BK1046" s="100">
        <f t="shared" si="94"/>
        <v>0</v>
      </c>
      <c r="BL1046" s="16" t="s">
        <v>279</v>
      </c>
      <c r="BM1046" s="16" t="s">
        <v>1716</v>
      </c>
    </row>
    <row r="1047" spans="2:65" s="1" customFormat="1" ht="31.5" customHeight="1">
      <c r="B1047" s="125"/>
      <c r="C1047" s="154" t="s">
        <v>1717</v>
      </c>
      <c r="D1047" s="154" t="s">
        <v>174</v>
      </c>
      <c r="E1047" s="155" t="s">
        <v>1718</v>
      </c>
      <c r="F1047" s="255" t="s">
        <v>1719</v>
      </c>
      <c r="G1047" s="256"/>
      <c r="H1047" s="256"/>
      <c r="I1047" s="256"/>
      <c r="J1047" s="156" t="s">
        <v>578</v>
      </c>
      <c r="K1047" s="157">
        <v>2</v>
      </c>
      <c r="L1047" s="257">
        <v>0</v>
      </c>
      <c r="M1047" s="256"/>
      <c r="N1047" s="258">
        <f t="shared" si="85"/>
        <v>0</v>
      </c>
      <c r="O1047" s="256"/>
      <c r="P1047" s="256"/>
      <c r="Q1047" s="256"/>
      <c r="R1047" s="127"/>
      <c r="T1047" s="158" t="s">
        <v>3</v>
      </c>
      <c r="U1047" s="42" t="s">
        <v>39</v>
      </c>
      <c r="V1047" s="34"/>
      <c r="W1047" s="159">
        <f t="shared" si="86"/>
        <v>0</v>
      </c>
      <c r="X1047" s="159">
        <v>0.0227</v>
      </c>
      <c r="Y1047" s="159">
        <f t="shared" si="87"/>
        <v>0.0454</v>
      </c>
      <c r="Z1047" s="159">
        <v>0</v>
      </c>
      <c r="AA1047" s="160">
        <f t="shared" si="88"/>
        <v>0</v>
      </c>
      <c r="AR1047" s="16" t="s">
        <v>279</v>
      </c>
      <c r="AT1047" s="16" t="s">
        <v>174</v>
      </c>
      <c r="AU1047" s="16" t="s">
        <v>93</v>
      </c>
      <c r="AY1047" s="16" t="s">
        <v>173</v>
      </c>
      <c r="BE1047" s="100">
        <f t="shared" si="89"/>
        <v>0</v>
      </c>
      <c r="BF1047" s="100">
        <f t="shared" si="90"/>
        <v>0</v>
      </c>
      <c r="BG1047" s="100">
        <f t="shared" si="91"/>
        <v>0</v>
      </c>
      <c r="BH1047" s="100">
        <f t="shared" si="92"/>
        <v>0</v>
      </c>
      <c r="BI1047" s="100">
        <f t="shared" si="93"/>
        <v>0</v>
      </c>
      <c r="BJ1047" s="16" t="s">
        <v>81</v>
      </c>
      <c r="BK1047" s="100">
        <f t="shared" si="94"/>
        <v>0</v>
      </c>
      <c r="BL1047" s="16" t="s">
        <v>279</v>
      </c>
      <c r="BM1047" s="16" t="s">
        <v>1720</v>
      </c>
    </row>
    <row r="1048" spans="2:65" s="1" customFormat="1" ht="31.5" customHeight="1">
      <c r="B1048" s="125"/>
      <c r="C1048" s="154" t="s">
        <v>1721</v>
      </c>
      <c r="D1048" s="154" t="s">
        <v>174</v>
      </c>
      <c r="E1048" s="155" t="s">
        <v>1722</v>
      </c>
      <c r="F1048" s="255" t="s">
        <v>1723</v>
      </c>
      <c r="G1048" s="256"/>
      <c r="H1048" s="256"/>
      <c r="I1048" s="256"/>
      <c r="J1048" s="156" t="s">
        <v>578</v>
      </c>
      <c r="K1048" s="157">
        <v>1</v>
      </c>
      <c r="L1048" s="257">
        <v>0</v>
      </c>
      <c r="M1048" s="256"/>
      <c r="N1048" s="258">
        <f t="shared" si="85"/>
        <v>0</v>
      </c>
      <c r="O1048" s="256"/>
      <c r="P1048" s="256"/>
      <c r="Q1048" s="256"/>
      <c r="R1048" s="127"/>
      <c r="T1048" s="158" t="s">
        <v>3</v>
      </c>
      <c r="U1048" s="42" t="s">
        <v>39</v>
      </c>
      <c r="V1048" s="34"/>
      <c r="W1048" s="159">
        <f t="shared" si="86"/>
        <v>0</v>
      </c>
      <c r="X1048" s="159">
        <v>0.0268</v>
      </c>
      <c r="Y1048" s="159">
        <f t="shared" si="87"/>
        <v>0.0268</v>
      </c>
      <c r="Z1048" s="159">
        <v>0</v>
      </c>
      <c r="AA1048" s="160">
        <f t="shared" si="88"/>
        <v>0</v>
      </c>
      <c r="AR1048" s="16" t="s">
        <v>279</v>
      </c>
      <c r="AT1048" s="16" t="s">
        <v>174</v>
      </c>
      <c r="AU1048" s="16" t="s">
        <v>93</v>
      </c>
      <c r="AY1048" s="16" t="s">
        <v>173</v>
      </c>
      <c r="BE1048" s="100">
        <f t="shared" si="89"/>
        <v>0</v>
      </c>
      <c r="BF1048" s="100">
        <f t="shared" si="90"/>
        <v>0</v>
      </c>
      <c r="BG1048" s="100">
        <f t="shared" si="91"/>
        <v>0</v>
      </c>
      <c r="BH1048" s="100">
        <f t="shared" si="92"/>
        <v>0</v>
      </c>
      <c r="BI1048" s="100">
        <f t="shared" si="93"/>
        <v>0</v>
      </c>
      <c r="BJ1048" s="16" t="s">
        <v>81</v>
      </c>
      <c r="BK1048" s="100">
        <f t="shared" si="94"/>
        <v>0</v>
      </c>
      <c r="BL1048" s="16" t="s">
        <v>279</v>
      </c>
      <c r="BM1048" s="16" t="s">
        <v>1724</v>
      </c>
    </row>
    <row r="1049" spans="2:65" s="1" customFormat="1" ht="31.5" customHeight="1">
      <c r="B1049" s="125"/>
      <c r="C1049" s="154" t="s">
        <v>1725</v>
      </c>
      <c r="D1049" s="154" t="s">
        <v>174</v>
      </c>
      <c r="E1049" s="155" t="s">
        <v>1726</v>
      </c>
      <c r="F1049" s="255" t="s">
        <v>1727</v>
      </c>
      <c r="G1049" s="256"/>
      <c r="H1049" s="256"/>
      <c r="I1049" s="256"/>
      <c r="J1049" s="156" t="s">
        <v>578</v>
      </c>
      <c r="K1049" s="157">
        <v>1</v>
      </c>
      <c r="L1049" s="257">
        <v>0</v>
      </c>
      <c r="M1049" s="256"/>
      <c r="N1049" s="258">
        <f t="shared" si="85"/>
        <v>0</v>
      </c>
      <c r="O1049" s="256"/>
      <c r="P1049" s="256"/>
      <c r="Q1049" s="256"/>
      <c r="R1049" s="127"/>
      <c r="T1049" s="158" t="s">
        <v>3</v>
      </c>
      <c r="U1049" s="42" t="s">
        <v>39</v>
      </c>
      <c r="V1049" s="34"/>
      <c r="W1049" s="159">
        <f t="shared" si="86"/>
        <v>0</v>
      </c>
      <c r="X1049" s="159">
        <v>0.02502</v>
      </c>
      <c r="Y1049" s="159">
        <f t="shared" si="87"/>
        <v>0.02502</v>
      </c>
      <c r="Z1049" s="159">
        <v>0</v>
      </c>
      <c r="AA1049" s="160">
        <f t="shared" si="88"/>
        <v>0</v>
      </c>
      <c r="AR1049" s="16" t="s">
        <v>279</v>
      </c>
      <c r="AT1049" s="16" t="s">
        <v>174</v>
      </c>
      <c r="AU1049" s="16" t="s">
        <v>93</v>
      </c>
      <c r="AY1049" s="16" t="s">
        <v>173</v>
      </c>
      <c r="BE1049" s="100">
        <f t="shared" si="89"/>
        <v>0</v>
      </c>
      <c r="BF1049" s="100">
        <f t="shared" si="90"/>
        <v>0</v>
      </c>
      <c r="BG1049" s="100">
        <f t="shared" si="91"/>
        <v>0</v>
      </c>
      <c r="BH1049" s="100">
        <f t="shared" si="92"/>
        <v>0</v>
      </c>
      <c r="BI1049" s="100">
        <f t="shared" si="93"/>
        <v>0</v>
      </c>
      <c r="BJ1049" s="16" t="s">
        <v>81</v>
      </c>
      <c r="BK1049" s="100">
        <f t="shared" si="94"/>
        <v>0</v>
      </c>
      <c r="BL1049" s="16" t="s">
        <v>279</v>
      </c>
      <c r="BM1049" s="16" t="s">
        <v>1728</v>
      </c>
    </row>
    <row r="1050" spans="2:65" s="1" customFormat="1" ht="31.5" customHeight="1">
      <c r="B1050" s="125"/>
      <c r="C1050" s="154" t="s">
        <v>1729</v>
      </c>
      <c r="D1050" s="154" t="s">
        <v>174</v>
      </c>
      <c r="E1050" s="155" t="s">
        <v>1730</v>
      </c>
      <c r="F1050" s="255" t="s">
        <v>1731</v>
      </c>
      <c r="G1050" s="256"/>
      <c r="H1050" s="256"/>
      <c r="I1050" s="256"/>
      <c r="J1050" s="156" t="s">
        <v>578</v>
      </c>
      <c r="K1050" s="157">
        <v>2</v>
      </c>
      <c r="L1050" s="257">
        <v>0</v>
      </c>
      <c r="M1050" s="256"/>
      <c r="N1050" s="258">
        <f t="shared" si="85"/>
        <v>0</v>
      </c>
      <c r="O1050" s="256"/>
      <c r="P1050" s="256"/>
      <c r="Q1050" s="256"/>
      <c r="R1050" s="127"/>
      <c r="T1050" s="158" t="s">
        <v>3</v>
      </c>
      <c r="U1050" s="42" t="s">
        <v>39</v>
      </c>
      <c r="V1050" s="34"/>
      <c r="W1050" s="159">
        <f t="shared" si="86"/>
        <v>0</v>
      </c>
      <c r="X1050" s="159">
        <v>0.02828</v>
      </c>
      <c r="Y1050" s="159">
        <f t="shared" si="87"/>
        <v>0.05656</v>
      </c>
      <c r="Z1050" s="159">
        <v>0</v>
      </c>
      <c r="AA1050" s="160">
        <f t="shared" si="88"/>
        <v>0</v>
      </c>
      <c r="AR1050" s="16" t="s">
        <v>279</v>
      </c>
      <c r="AT1050" s="16" t="s">
        <v>174</v>
      </c>
      <c r="AU1050" s="16" t="s">
        <v>93</v>
      </c>
      <c r="AY1050" s="16" t="s">
        <v>173</v>
      </c>
      <c r="BE1050" s="100">
        <f t="shared" si="89"/>
        <v>0</v>
      </c>
      <c r="BF1050" s="100">
        <f t="shared" si="90"/>
        <v>0</v>
      </c>
      <c r="BG1050" s="100">
        <f t="shared" si="91"/>
        <v>0</v>
      </c>
      <c r="BH1050" s="100">
        <f t="shared" si="92"/>
        <v>0</v>
      </c>
      <c r="BI1050" s="100">
        <f t="shared" si="93"/>
        <v>0</v>
      </c>
      <c r="BJ1050" s="16" t="s">
        <v>81</v>
      </c>
      <c r="BK1050" s="100">
        <f t="shared" si="94"/>
        <v>0</v>
      </c>
      <c r="BL1050" s="16" t="s">
        <v>279</v>
      </c>
      <c r="BM1050" s="16" t="s">
        <v>1732</v>
      </c>
    </row>
    <row r="1051" spans="2:65" s="1" customFormat="1" ht="31.5" customHeight="1">
      <c r="B1051" s="125"/>
      <c r="C1051" s="154" t="s">
        <v>1733</v>
      </c>
      <c r="D1051" s="154" t="s">
        <v>174</v>
      </c>
      <c r="E1051" s="155" t="s">
        <v>1734</v>
      </c>
      <c r="F1051" s="255" t="s">
        <v>1735</v>
      </c>
      <c r="G1051" s="256"/>
      <c r="H1051" s="256"/>
      <c r="I1051" s="256"/>
      <c r="J1051" s="156" t="s">
        <v>578</v>
      </c>
      <c r="K1051" s="157">
        <v>6</v>
      </c>
      <c r="L1051" s="257">
        <v>0</v>
      </c>
      <c r="M1051" s="256"/>
      <c r="N1051" s="258">
        <f t="shared" si="85"/>
        <v>0</v>
      </c>
      <c r="O1051" s="256"/>
      <c r="P1051" s="256"/>
      <c r="Q1051" s="256"/>
      <c r="R1051" s="127"/>
      <c r="T1051" s="158" t="s">
        <v>3</v>
      </c>
      <c r="U1051" s="42" t="s">
        <v>39</v>
      </c>
      <c r="V1051" s="34"/>
      <c r="W1051" s="159">
        <f t="shared" si="86"/>
        <v>0</v>
      </c>
      <c r="X1051" s="159">
        <v>0.0348</v>
      </c>
      <c r="Y1051" s="159">
        <f t="shared" si="87"/>
        <v>0.20879999999999999</v>
      </c>
      <c r="Z1051" s="159">
        <v>0</v>
      </c>
      <c r="AA1051" s="160">
        <f t="shared" si="88"/>
        <v>0</v>
      </c>
      <c r="AR1051" s="16" t="s">
        <v>279</v>
      </c>
      <c r="AT1051" s="16" t="s">
        <v>174</v>
      </c>
      <c r="AU1051" s="16" t="s">
        <v>93</v>
      </c>
      <c r="AY1051" s="16" t="s">
        <v>173</v>
      </c>
      <c r="BE1051" s="100">
        <f t="shared" si="89"/>
        <v>0</v>
      </c>
      <c r="BF1051" s="100">
        <f t="shared" si="90"/>
        <v>0</v>
      </c>
      <c r="BG1051" s="100">
        <f t="shared" si="91"/>
        <v>0</v>
      </c>
      <c r="BH1051" s="100">
        <f t="shared" si="92"/>
        <v>0</v>
      </c>
      <c r="BI1051" s="100">
        <f t="shared" si="93"/>
        <v>0</v>
      </c>
      <c r="BJ1051" s="16" t="s">
        <v>81</v>
      </c>
      <c r="BK1051" s="100">
        <f t="shared" si="94"/>
        <v>0</v>
      </c>
      <c r="BL1051" s="16" t="s">
        <v>279</v>
      </c>
      <c r="BM1051" s="16" t="s">
        <v>1736</v>
      </c>
    </row>
    <row r="1052" spans="2:65" s="1" customFormat="1" ht="31.5" customHeight="1">
      <c r="B1052" s="125"/>
      <c r="C1052" s="154" t="s">
        <v>1737</v>
      </c>
      <c r="D1052" s="154" t="s">
        <v>174</v>
      </c>
      <c r="E1052" s="155" t="s">
        <v>1738</v>
      </c>
      <c r="F1052" s="255" t="s">
        <v>1739</v>
      </c>
      <c r="G1052" s="256"/>
      <c r="H1052" s="256"/>
      <c r="I1052" s="256"/>
      <c r="J1052" s="156" t="s">
        <v>578</v>
      </c>
      <c r="K1052" s="157">
        <v>2</v>
      </c>
      <c r="L1052" s="257">
        <v>0</v>
      </c>
      <c r="M1052" s="256"/>
      <c r="N1052" s="258">
        <f t="shared" si="85"/>
        <v>0</v>
      </c>
      <c r="O1052" s="256"/>
      <c r="P1052" s="256"/>
      <c r="Q1052" s="256"/>
      <c r="R1052" s="127"/>
      <c r="T1052" s="158" t="s">
        <v>3</v>
      </c>
      <c r="U1052" s="42" t="s">
        <v>39</v>
      </c>
      <c r="V1052" s="34"/>
      <c r="W1052" s="159">
        <f t="shared" si="86"/>
        <v>0</v>
      </c>
      <c r="X1052" s="159">
        <v>0.0372</v>
      </c>
      <c r="Y1052" s="159">
        <f t="shared" si="87"/>
        <v>0.0744</v>
      </c>
      <c r="Z1052" s="159">
        <v>0</v>
      </c>
      <c r="AA1052" s="160">
        <f t="shared" si="88"/>
        <v>0</v>
      </c>
      <c r="AR1052" s="16" t="s">
        <v>279</v>
      </c>
      <c r="AT1052" s="16" t="s">
        <v>174</v>
      </c>
      <c r="AU1052" s="16" t="s">
        <v>93</v>
      </c>
      <c r="AY1052" s="16" t="s">
        <v>173</v>
      </c>
      <c r="BE1052" s="100">
        <f t="shared" si="89"/>
        <v>0</v>
      </c>
      <c r="BF1052" s="100">
        <f t="shared" si="90"/>
        <v>0</v>
      </c>
      <c r="BG1052" s="100">
        <f t="shared" si="91"/>
        <v>0</v>
      </c>
      <c r="BH1052" s="100">
        <f t="shared" si="92"/>
        <v>0</v>
      </c>
      <c r="BI1052" s="100">
        <f t="shared" si="93"/>
        <v>0</v>
      </c>
      <c r="BJ1052" s="16" t="s">
        <v>81</v>
      </c>
      <c r="BK1052" s="100">
        <f t="shared" si="94"/>
        <v>0</v>
      </c>
      <c r="BL1052" s="16" t="s">
        <v>279</v>
      </c>
      <c r="BM1052" s="16" t="s">
        <v>1740</v>
      </c>
    </row>
    <row r="1053" spans="2:65" s="1" customFormat="1" ht="31.5" customHeight="1">
      <c r="B1053" s="125"/>
      <c r="C1053" s="154" t="s">
        <v>1741</v>
      </c>
      <c r="D1053" s="154" t="s">
        <v>174</v>
      </c>
      <c r="E1053" s="155" t="s">
        <v>1742</v>
      </c>
      <c r="F1053" s="255" t="s">
        <v>1743</v>
      </c>
      <c r="G1053" s="256"/>
      <c r="H1053" s="256"/>
      <c r="I1053" s="256"/>
      <c r="J1053" s="156" t="s">
        <v>578</v>
      </c>
      <c r="K1053" s="157">
        <v>1</v>
      </c>
      <c r="L1053" s="257">
        <v>0</v>
      </c>
      <c r="M1053" s="256"/>
      <c r="N1053" s="258">
        <f t="shared" si="85"/>
        <v>0</v>
      </c>
      <c r="O1053" s="256"/>
      <c r="P1053" s="256"/>
      <c r="Q1053" s="256"/>
      <c r="R1053" s="127"/>
      <c r="T1053" s="158" t="s">
        <v>3</v>
      </c>
      <c r="U1053" s="42" t="s">
        <v>39</v>
      </c>
      <c r="V1053" s="34"/>
      <c r="W1053" s="159">
        <f t="shared" si="86"/>
        <v>0</v>
      </c>
      <c r="X1053" s="159">
        <v>0.04132</v>
      </c>
      <c r="Y1053" s="159">
        <f t="shared" si="87"/>
        <v>0.04132</v>
      </c>
      <c r="Z1053" s="159">
        <v>0</v>
      </c>
      <c r="AA1053" s="160">
        <f t="shared" si="88"/>
        <v>0</v>
      </c>
      <c r="AR1053" s="16" t="s">
        <v>279</v>
      </c>
      <c r="AT1053" s="16" t="s">
        <v>174</v>
      </c>
      <c r="AU1053" s="16" t="s">
        <v>93</v>
      </c>
      <c r="AY1053" s="16" t="s">
        <v>173</v>
      </c>
      <c r="BE1053" s="100">
        <f t="shared" si="89"/>
        <v>0</v>
      </c>
      <c r="BF1053" s="100">
        <f t="shared" si="90"/>
        <v>0</v>
      </c>
      <c r="BG1053" s="100">
        <f t="shared" si="91"/>
        <v>0</v>
      </c>
      <c r="BH1053" s="100">
        <f t="shared" si="92"/>
        <v>0</v>
      </c>
      <c r="BI1053" s="100">
        <f t="shared" si="93"/>
        <v>0</v>
      </c>
      <c r="BJ1053" s="16" t="s">
        <v>81</v>
      </c>
      <c r="BK1053" s="100">
        <f t="shared" si="94"/>
        <v>0</v>
      </c>
      <c r="BL1053" s="16" t="s">
        <v>279</v>
      </c>
      <c r="BM1053" s="16" t="s">
        <v>1744</v>
      </c>
    </row>
    <row r="1054" spans="2:65" s="1" customFormat="1" ht="31.5" customHeight="1">
      <c r="B1054" s="125"/>
      <c r="C1054" s="154" t="s">
        <v>1745</v>
      </c>
      <c r="D1054" s="154" t="s">
        <v>174</v>
      </c>
      <c r="E1054" s="155" t="s">
        <v>1746</v>
      </c>
      <c r="F1054" s="255" t="s">
        <v>1747</v>
      </c>
      <c r="G1054" s="256"/>
      <c r="H1054" s="256"/>
      <c r="I1054" s="256"/>
      <c r="J1054" s="156" t="s">
        <v>578</v>
      </c>
      <c r="K1054" s="157">
        <v>4</v>
      </c>
      <c r="L1054" s="257">
        <v>0</v>
      </c>
      <c r="M1054" s="256"/>
      <c r="N1054" s="258">
        <f t="shared" si="85"/>
        <v>0</v>
      </c>
      <c r="O1054" s="256"/>
      <c r="P1054" s="256"/>
      <c r="Q1054" s="256"/>
      <c r="R1054" s="127"/>
      <c r="T1054" s="158" t="s">
        <v>3</v>
      </c>
      <c r="U1054" s="42" t="s">
        <v>39</v>
      </c>
      <c r="V1054" s="34"/>
      <c r="W1054" s="159">
        <f t="shared" si="86"/>
        <v>0</v>
      </c>
      <c r="X1054" s="159">
        <v>0.04784</v>
      </c>
      <c r="Y1054" s="159">
        <f t="shared" si="87"/>
        <v>0.19136</v>
      </c>
      <c r="Z1054" s="159">
        <v>0</v>
      </c>
      <c r="AA1054" s="160">
        <f t="shared" si="88"/>
        <v>0</v>
      </c>
      <c r="AR1054" s="16" t="s">
        <v>279</v>
      </c>
      <c r="AT1054" s="16" t="s">
        <v>174</v>
      </c>
      <c r="AU1054" s="16" t="s">
        <v>93</v>
      </c>
      <c r="AY1054" s="16" t="s">
        <v>173</v>
      </c>
      <c r="BE1054" s="100">
        <f t="shared" si="89"/>
        <v>0</v>
      </c>
      <c r="BF1054" s="100">
        <f t="shared" si="90"/>
        <v>0</v>
      </c>
      <c r="BG1054" s="100">
        <f t="shared" si="91"/>
        <v>0</v>
      </c>
      <c r="BH1054" s="100">
        <f t="shared" si="92"/>
        <v>0</v>
      </c>
      <c r="BI1054" s="100">
        <f t="shared" si="93"/>
        <v>0</v>
      </c>
      <c r="BJ1054" s="16" t="s">
        <v>81</v>
      </c>
      <c r="BK1054" s="100">
        <f t="shared" si="94"/>
        <v>0</v>
      </c>
      <c r="BL1054" s="16" t="s">
        <v>279</v>
      </c>
      <c r="BM1054" s="16" t="s">
        <v>1748</v>
      </c>
    </row>
    <row r="1055" spans="2:65" s="1" customFormat="1" ht="31.5" customHeight="1">
      <c r="B1055" s="125"/>
      <c r="C1055" s="154" t="s">
        <v>1749</v>
      </c>
      <c r="D1055" s="154" t="s">
        <v>174</v>
      </c>
      <c r="E1055" s="155" t="s">
        <v>1750</v>
      </c>
      <c r="F1055" s="255" t="s">
        <v>1751</v>
      </c>
      <c r="G1055" s="256"/>
      <c r="H1055" s="256"/>
      <c r="I1055" s="256"/>
      <c r="J1055" s="156" t="s">
        <v>924</v>
      </c>
      <c r="K1055" s="185">
        <v>0</v>
      </c>
      <c r="L1055" s="257">
        <v>0</v>
      </c>
      <c r="M1055" s="256"/>
      <c r="N1055" s="258">
        <f t="shared" si="85"/>
        <v>0</v>
      </c>
      <c r="O1055" s="256"/>
      <c r="P1055" s="256"/>
      <c r="Q1055" s="256"/>
      <c r="R1055" s="127"/>
      <c r="T1055" s="158" t="s">
        <v>3</v>
      </c>
      <c r="U1055" s="42" t="s">
        <v>39</v>
      </c>
      <c r="V1055" s="34"/>
      <c r="W1055" s="159">
        <f t="shared" si="86"/>
        <v>0</v>
      </c>
      <c r="X1055" s="159">
        <v>0</v>
      </c>
      <c r="Y1055" s="159">
        <f t="shared" si="87"/>
        <v>0</v>
      </c>
      <c r="Z1055" s="159">
        <v>0</v>
      </c>
      <c r="AA1055" s="160">
        <f t="shared" si="88"/>
        <v>0</v>
      </c>
      <c r="AR1055" s="16" t="s">
        <v>279</v>
      </c>
      <c r="AT1055" s="16" t="s">
        <v>174</v>
      </c>
      <c r="AU1055" s="16" t="s">
        <v>93</v>
      </c>
      <c r="AY1055" s="16" t="s">
        <v>173</v>
      </c>
      <c r="BE1055" s="100">
        <f t="shared" si="89"/>
        <v>0</v>
      </c>
      <c r="BF1055" s="100">
        <f t="shared" si="90"/>
        <v>0</v>
      </c>
      <c r="BG1055" s="100">
        <f t="shared" si="91"/>
        <v>0</v>
      </c>
      <c r="BH1055" s="100">
        <f t="shared" si="92"/>
        <v>0</v>
      </c>
      <c r="BI1055" s="100">
        <f t="shared" si="93"/>
        <v>0</v>
      </c>
      <c r="BJ1055" s="16" t="s">
        <v>81</v>
      </c>
      <c r="BK1055" s="100">
        <f t="shared" si="94"/>
        <v>0</v>
      </c>
      <c r="BL1055" s="16" t="s">
        <v>279</v>
      </c>
      <c r="BM1055" s="16" t="s">
        <v>1752</v>
      </c>
    </row>
    <row r="1056" spans="2:65" s="1" customFormat="1" ht="31.5" customHeight="1">
      <c r="B1056" s="125"/>
      <c r="C1056" s="154" t="s">
        <v>1753</v>
      </c>
      <c r="D1056" s="154" t="s">
        <v>174</v>
      </c>
      <c r="E1056" s="155" t="s">
        <v>1754</v>
      </c>
      <c r="F1056" s="255" t="s">
        <v>1755</v>
      </c>
      <c r="G1056" s="256"/>
      <c r="H1056" s="256"/>
      <c r="I1056" s="256"/>
      <c r="J1056" s="156" t="s">
        <v>924</v>
      </c>
      <c r="K1056" s="185">
        <v>0</v>
      </c>
      <c r="L1056" s="257">
        <v>0</v>
      </c>
      <c r="M1056" s="256"/>
      <c r="N1056" s="258">
        <f t="shared" si="85"/>
        <v>0</v>
      </c>
      <c r="O1056" s="256"/>
      <c r="P1056" s="256"/>
      <c r="Q1056" s="256"/>
      <c r="R1056" s="127"/>
      <c r="T1056" s="158" t="s">
        <v>3</v>
      </c>
      <c r="U1056" s="42" t="s">
        <v>39</v>
      </c>
      <c r="V1056" s="34"/>
      <c r="W1056" s="159">
        <f t="shared" si="86"/>
        <v>0</v>
      </c>
      <c r="X1056" s="159">
        <v>0</v>
      </c>
      <c r="Y1056" s="159">
        <f t="shared" si="87"/>
        <v>0</v>
      </c>
      <c r="Z1056" s="159">
        <v>0</v>
      </c>
      <c r="AA1056" s="160">
        <f t="shared" si="88"/>
        <v>0</v>
      </c>
      <c r="AR1056" s="16" t="s">
        <v>279</v>
      </c>
      <c r="AT1056" s="16" t="s">
        <v>174</v>
      </c>
      <c r="AU1056" s="16" t="s">
        <v>93</v>
      </c>
      <c r="AY1056" s="16" t="s">
        <v>173</v>
      </c>
      <c r="BE1056" s="100">
        <f t="shared" si="89"/>
        <v>0</v>
      </c>
      <c r="BF1056" s="100">
        <f t="shared" si="90"/>
        <v>0</v>
      </c>
      <c r="BG1056" s="100">
        <f t="shared" si="91"/>
        <v>0</v>
      </c>
      <c r="BH1056" s="100">
        <f t="shared" si="92"/>
        <v>0</v>
      </c>
      <c r="BI1056" s="100">
        <f t="shared" si="93"/>
        <v>0</v>
      </c>
      <c r="BJ1056" s="16" t="s">
        <v>81</v>
      </c>
      <c r="BK1056" s="100">
        <f t="shared" si="94"/>
        <v>0</v>
      </c>
      <c r="BL1056" s="16" t="s">
        <v>279</v>
      </c>
      <c r="BM1056" s="16" t="s">
        <v>1756</v>
      </c>
    </row>
    <row r="1057" spans="2:63" s="9" customFormat="1" ht="29.85" customHeight="1">
      <c r="B1057" s="143"/>
      <c r="C1057" s="144"/>
      <c r="D1057" s="153" t="s">
        <v>126</v>
      </c>
      <c r="E1057" s="153"/>
      <c r="F1057" s="153"/>
      <c r="G1057" s="153"/>
      <c r="H1057" s="153"/>
      <c r="I1057" s="153"/>
      <c r="J1057" s="153"/>
      <c r="K1057" s="153"/>
      <c r="L1057" s="153"/>
      <c r="M1057" s="153"/>
      <c r="N1057" s="279">
        <f>BK1057</f>
        <v>0</v>
      </c>
      <c r="O1057" s="280"/>
      <c r="P1057" s="280"/>
      <c r="Q1057" s="280"/>
      <c r="R1057" s="146"/>
      <c r="T1057" s="147"/>
      <c r="U1057" s="144"/>
      <c r="V1057" s="144"/>
      <c r="W1057" s="148">
        <f>SUM(W1058:W1079)</f>
        <v>0</v>
      </c>
      <c r="X1057" s="144"/>
      <c r="Y1057" s="148">
        <f>SUM(Y1058:Y1079)</f>
        <v>0</v>
      </c>
      <c r="Z1057" s="144"/>
      <c r="AA1057" s="149">
        <f>SUM(AA1058:AA1079)</f>
        <v>4.20432</v>
      </c>
      <c r="AR1057" s="150" t="s">
        <v>93</v>
      </c>
      <c r="AT1057" s="151" t="s">
        <v>73</v>
      </c>
      <c r="AU1057" s="151" t="s">
        <v>81</v>
      </c>
      <c r="AY1057" s="150" t="s">
        <v>173</v>
      </c>
      <c r="BK1057" s="152">
        <f>SUM(BK1058:BK1079)</f>
        <v>0</v>
      </c>
    </row>
    <row r="1058" spans="2:65" s="1" customFormat="1" ht="69.75" customHeight="1">
      <c r="B1058" s="125"/>
      <c r="C1058" s="154" t="s">
        <v>1757</v>
      </c>
      <c r="D1058" s="154" t="s">
        <v>174</v>
      </c>
      <c r="E1058" s="155" t="s">
        <v>1758</v>
      </c>
      <c r="F1058" s="255" t="s">
        <v>1759</v>
      </c>
      <c r="G1058" s="256"/>
      <c r="H1058" s="256"/>
      <c r="I1058" s="256"/>
      <c r="J1058" s="156" t="s">
        <v>209</v>
      </c>
      <c r="K1058" s="157">
        <v>175.18</v>
      </c>
      <c r="L1058" s="257">
        <v>0</v>
      </c>
      <c r="M1058" s="256"/>
      <c r="N1058" s="258">
        <f>ROUND(L1058*K1058,2)</f>
        <v>0</v>
      </c>
      <c r="O1058" s="256"/>
      <c r="P1058" s="256"/>
      <c r="Q1058" s="256"/>
      <c r="R1058" s="127"/>
      <c r="T1058" s="158" t="s">
        <v>3</v>
      </c>
      <c r="U1058" s="42" t="s">
        <v>39</v>
      </c>
      <c r="V1058" s="34"/>
      <c r="W1058" s="159">
        <f>V1058*K1058</f>
        <v>0</v>
      </c>
      <c r="X1058" s="159">
        <v>0</v>
      </c>
      <c r="Y1058" s="159">
        <f>X1058*K1058</f>
        <v>0</v>
      </c>
      <c r="Z1058" s="159">
        <v>0.024</v>
      </c>
      <c r="AA1058" s="160">
        <f>Z1058*K1058</f>
        <v>4.20432</v>
      </c>
      <c r="AR1058" s="16" t="s">
        <v>279</v>
      </c>
      <c r="AT1058" s="16" t="s">
        <v>174</v>
      </c>
      <c r="AU1058" s="16" t="s">
        <v>93</v>
      </c>
      <c r="AY1058" s="16" t="s">
        <v>173</v>
      </c>
      <c r="BE1058" s="100">
        <f>IF(U1058="základní",N1058,0)</f>
        <v>0</v>
      </c>
      <c r="BF1058" s="100">
        <f>IF(U1058="snížená",N1058,0)</f>
        <v>0</v>
      </c>
      <c r="BG1058" s="100">
        <f>IF(U1058="zákl. přenesená",N1058,0)</f>
        <v>0</v>
      </c>
      <c r="BH1058" s="100">
        <f>IF(U1058="sníž. přenesená",N1058,0)</f>
        <v>0</v>
      </c>
      <c r="BI1058" s="100">
        <f>IF(U1058="nulová",N1058,0)</f>
        <v>0</v>
      </c>
      <c r="BJ1058" s="16" t="s">
        <v>81</v>
      </c>
      <c r="BK1058" s="100">
        <f>ROUND(L1058*K1058,2)</f>
        <v>0</v>
      </c>
      <c r="BL1058" s="16" t="s">
        <v>279</v>
      </c>
      <c r="BM1058" s="16" t="s">
        <v>1760</v>
      </c>
    </row>
    <row r="1059" spans="2:51" s="10" customFormat="1" ht="44.25" customHeight="1">
      <c r="B1059" s="161"/>
      <c r="C1059" s="162"/>
      <c r="D1059" s="162"/>
      <c r="E1059" s="163" t="s">
        <v>3</v>
      </c>
      <c r="F1059" s="259" t="s">
        <v>329</v>
      </c>
      <c r="G1059" s="260"/>
      <c r="H1059" s="260"/>
      <c r="I1059" s="260"/>
      <c r="J1059" s="162"/>
      <c r="K1059" s="164">
        <v>175.18</v>
      </c>
      <c r="L1059" s="162"/>
      <c r="M1059" s="162"/>
      <c r="N1059" s="162"/>
      <c r="O1059" s="162"/>
      <c r="P1059" s="162"/>
      <c r="Q1059" s="162"/>
      <c r="R1059" s="165"/>
      <c r="T1059" s="166"/>
      <c r="U1059" s="162"/>
      <c r="V1059" s="162"/>
      <c r="W1059" s="162"/>
      <c r="X1059" s="162"/>
      <c r="Y1059" s="162"/>
      <c r="Z1059" s="162"/>
      <c r="AA1059" s="167"/>
      <c r="AT1059" s="168" t="s">
        <v>185</v>
      </c>
      <c r="AU1059" s="168" t="s">
        <v>93</v>
      </c>
      <c r="AV1059" s="10" t="s">
        <v>93</v>
      </c>
      <c r="AW1059" s="10" t="s">
        <v>32</v>
      </c>
      <c r="AX1059" s="10" t="s">
        <v>74</v>
      </c>
      <c r="AY1059" s="168" t="s">
        <v>173</v>
      </c>
    </row>
    <row r="1060" spans="2:51" s="11" customFormat="1" ht="22.5" customHeight="1">
      <c r="B1060" s="169"/>
      <c r="C1060" s="170"/>
      <c r="D1060" s="170"/>
      <c r="E1060" s="171" t="s">
        <v>3</v>
      </c>
      <c r="F1060" s="262" t="s">
        <v>187</v>
      </c>
      <c r="G1060" s="263"/>
      <c r="H1060" s="263"/>
      <c r="I1060" s="263"/>
      <c r="J1060" s="170"/>
      <c r="K1060" s="172">
        <v>175.18</v>
      </c>
      <c r="L1060" s="170"/>
      <c r="M1060" s="170"/>
      <c r="N1060" s="170"/>
      <c r="O1060" s="170"/>
      <c r="P1060" s="170"/>
      <c r="Q1060" s="170"/>
      <c r="R1060" s="173"/>
      <c r="T1060" s="174"/>
      <c r="U1060" s="170"/>
      <c r="V1060" s="170"/>
      <c r="W1060" s="170"/>
      <c r="X1060" s="170"/>
      <c r="Y1060" s="170"/>
      <c r="Z1060" s="170"/>
      <c r="AA1060" s="175"/>
      <c r="AT1060" s="176" t="s">
        <v>185</v>
      </c>
      <c r="AU1060" s="176" t="s">
        <v>93</v>
      </c>
      <c r="AV1060" s="11" t="s">
        <v>178</v>
      </c>
      <c r="AW1060" s="11" t="s">
        <v>32</v>
      </c>
      <c r="AX1060" s="11" t="s">
        <v>81</v>
      </c>
      <c r="AY1060" s="176" t="s">
        <v>173</v>
      </c>
    </row>
    <row r="1061" spans="2:65" s="1" customFormat="1" ht="44.25" customHeight="1">
      <c r="B1061" s="125"/>
      <c r="C1061" s="154" t="s">
        <v>1761</v>
      </c>
      <c r="D1061" s="154" t="s">
        <v>174</v>
      </c>
      <c r="E1061" s="155" t="s">
        <v>1762</v>
      </c>
      <c r="F1061" s="255" t="s">
        <v>1763</v>
      </c>
      <c r="G1061" s="256"/>
      <c r="H1061" s="256"/>
      <c r="I1061" s="256"/>
      <c r="J1061" s="156" t="s">
        <v>191</v>
      </c>
      <c r="K1061" s="157">
        <v>9.41</v>
      </c>
      <c r="L1061" s="257">
        <v>0</v>
      </c>
      <c r="M1061" s="256"/>
      <c r="N1061" s="258">
        <f>ROUND(L1061*K1061,2)</f>
        <v>0</v>
      </c>
      <c r="O1061" s="256"/>
      <c r="P1061" s="256"/>
      <c r="Q1061" s="256"/>
      <c r="R1061" s="127"/>
      <c r="T1061" s="158" t="s">
        <v>3</v>
      </c>
      <c r="U1061" s="42" t="s">
        <v>39</v>
      </c>
      <c r="V1061" s="34"/>
      <c r="W1061" s="159">
        <f>V1061*K1061</f>
        <v>0</v>
      </c>
      <c r="X1061" s="159">
        <v>0</v>
      </c>
      <c r="Y1061" s="159">
        <f>X1061*K1061</f>
        <v>0</v>
      </c>
      <c r="Z1061" s="159">
        <v>0</v>
      </c>
      <c r="AA1061" s="160">
        <f>Z1061*K1061</f>
        <v>0</v>
      </c>
      <c r="AR1061" s="16" t="s">
        <v>279</v>
      </c>
      <c r="AT1061" s="16" t="s">
        <v>174</v>
      </c>
      <c r="AU1061" s="16" t="s">
        <v>93</v>
      </c>
      <c r="AY1061" s="16" t="s">
        <v>173</v>
      </c>
      <c r="BE1061" s="100">
        <f>IF(U1061="základní",N1061,0)</f>
        <v>0</v>
      </c>
      <c r="BF1061" s="100">
        <f>IF(U1061="snížená",N1061,0)</f>
        <v>0</v>
      </c>
      <c r="BG1061" s="100">
        <f>IF(U1061="zákl. přenesená",N1061,0)</f>
        <v>0</v>
      </c>
      <c r="BH1061" s="100">
        <f>IF(U1061="sníž. přenesená",N1061,0)</f>
        <v>0</v>
      </c>
      <c r="BI1061" s="100">
        <f>IF(U1061="nulová",N1061,0)</f>
        <v>0</v>
      </c>
      <c r="BJ1061" s="16" t="s">
        <v>81</v>
      </c>
      <c r="BK1061" s="100">
        <f>ROUND(L1061*K1061,2)</f>
        <v>0</v>
      </c>
      <c r="BL1061" s="16" t="s">
        <v>279</v>
      </c>
      <c r="BM1061" s="16" t="s">
        <v>1764</v>
      </c>
    </row>
    <row r="1062" spans="2:51" s="10" customFormat="1" ht="22.5" customHeight="1">
      <c r="B1062" s="161"/>
      <c r="C1062" s="162"/>
      <c r="D1062" s="162"/>
      <c r="E1062" s="163" t="s">
        <v>3</v>
      </c>
      <c r="F1062" s="259" t="s">
        <v>1765</v>
      </c>
      <c r="G1062" s="260"/>
      <c r="H1062" s="260"/>
      <c r="I1062" s="260"/>
      <c r="J1062" s="162"/>
      <c r="K1062" s="164">
        <v>9.41</v>
      </c>
      <c r="L1062" s="162"/>
      <c r="M1062" s="162"/>
      <c r="N1062" s="162"/>
      <c r="O1062" s="162"/>
      <c r="P1062" s="162"/>
      <c r="Q1062" s="162"/>
      <c r="R1062" s="165"/>
      <c r="T1062" s="166"/>
      <c r="U1062" s="162"/>
      <c r="V1062" s="162"/>
      <c r="W1062" s="162"/>
      <c r="X1062" s="162"/>
      <c r="Y1062" s="162"/>
      <c r="Z1062" s="162"/>
      <c r="AA1062" s="167"/>
      <c r="AT1062" s="168" t="s">
        <v>185</v>
      </c>
      <c r="AU1062" s="168" t="s">
        <v>93</v>
      </c>
      <c r="AV1062" s="10" t="s">
        <v>93</v>
      </c>
      <c r="AW1062" s="10" t="s">
        <v>32</v>
      </c>
      <c r="AX1062" s="10" t="s">
        <v>81</v>
      </c>
      <c r="AY1062" s="168" t="s">
        <v>173</v>
      </c>
    </row>
    <row r="1063" spans="2:65" s="1" customFormat="1" ht="69.75" customHeight="1">
      <c r="B1063" s="125"/>
      <c r="C1063" s="154" t="s">
        <v>1766</v>
      </c>
      <c r="D1063" s="154" t="s">
        <v>174</v>
      </c>
      <c r="E1063" s="155" t="s">
        <v>1767</v>
      </c>
      <c r="F1063" s="255" t="s">
        <v>1768</v>
      </c>
      <c r="G1063" s="256"/>
      <c r="H1063" s="256"/>
      <c r="I1063" s="256"/>
      <c r="J1063" s="156" t="s">
        <v>209</v>
      </c>
      <c r="K1063" s="157">
        <v>106.987</v>
      </c>
      <c r="L1063" s="257">
        <v>0</v>
      </c>
      <c r="M1063" s="256"/>
      <c r="N1063" s="258">
        <f>ROUND(L1063*K1063,2)</f>
        <v>0</v>
      </c>
      <c r="O1063" s="256"/>
      <c r="P1063" s="256"/>
      <c r="Q1063" s="256"/>
      <c r="R1063" s="127"/>
      <c r="T1063" s="158" t="s">
        <v>3</v>
      </c>
      <c r="U1063" s="42" t="s">
        <v>39</v>
      </c>
      <c r="V1063" s="34"/>
      <c r="W1063" s="159">
        <f>V1063*K1063</f>
        <v>0</v>
      </c>
      <c r="X1063" s="159">
        <v>0</v>
      </c>
      <c r="Y1063" s="159">
        <f>X1063*K1063</f>
        <v>0</v>
      </c>
      <c r="Z1063" s="159">
        <v>0</v>
      </c>
      <c r="AA1063" s="160">
        <f>Z1063*K1063</f>
        <v>0</v>
      </c>
      <c r="AR1063" s="16" t="s">
        <v>279</v>
      </c>
      <c r="AT1063" s="16" t="s">
        <v>174</v>
      </c>
      <c r="AU1063" s="16" t="s">
        <v>93</v>
      </c>
      <c r="AY1063" s="16" t="s">
        <v>173</v>
      </c>
      <c r="BE1063" s="100">
        <f>IF(U1063="základní",N1063,0)</f>
        <v>0</v>
      </c>
      <c r="BF1063" s="100">
        <f>IF(U1063="snížená",N1063,0)</f>
        <v>0</v>
      </c>
      <c r="BG1063" s="100">
        <f>IF(U1063="zákl. přenesená",N1063,0)</f>
        <v>0</v>
      </c>
      <c r="BH1063" s="100">
        <f>IF(U1063="sníž. přenesená",N1063,0)</f>
        <v>0</v>
      </c>
      <c r="BI1063" s="100">
        <f>IF(U1063="nulová",N1063,0)</f>
        <v>0</v>
      </c>
      <c r="BJ1063" s="16" t="s">
        <v>81</v>
      </c>
      <c r="BK1063" s="100">
        <f>ROUND(L1063*K1063,2)</f>
        <v>0</v>
      </c>
      <c r="BL1063" s="16" t="s">
        <v>279</v>
      </c>
      <c r="BM1063" s="16" t="s">
        <v>1769</v>
      </c>
    </row>
    <row r="1064" spans="2:51" s="12" customFormat="1" ht="22.5" customHeight="1">
      <c r="B1064" s="177"/>
      <c r="C1064" s="178"/>
      <c r="D1064" s="178"/>
      <c r="E1064" s="179" t="s">
        <v>3</v>
      </c>
      <c r="F1064" s="266" t="s">
        <v>1770</v>
      </c>
      <c r="G1064" s="265"/>
      <c r="H1064" s="265"/>
      <c r="I1064" s="265"/>
      <c r="J1064" s="178"/>
      <c r="K1064" s="180" t="s">
        <v>3</v>
      </c>
      <c r="L1064" s="178"/>
      <c r="M1064" s="178"/>
      <c r="N1064" s="178"/>
      <c r="O1064" s="178"/>
      <c r="P1064" s="178"/>
      <c r="Q1064" s="178"/>
      <c r="R1064" s="181"/>
      <c r="T1064" s="182"/>
      <c r="U1064" s="178"/>
      <c r="V1064" s="178"/>
      <c r="W1064" s="178"/>
      <c r="X1064" s="178"/>
      <c r="Y1064" s="178"/>
      <c r="Z1064" s="178"/>
      <c r="AA1064" s="183"/>
      <c r="AT1064" s="184" t="s">
        <v>185</v>
      </c>
      <c r="AU1064" s="184" t="s">
        <v>93</v>
      </c>
      <c r="AV1064" s="12" t="s">
        <v>81</v>
      </c>
      <c r="AW1064" s="12" t="s">
        <v>32</v>
      </c>
      <c r="AX1064" s="12" t="s">
        <v>74</v>
      </c>
      <c r="AY1064" s="184" t="s">
        <v>173</v>
      </c>
    </row>
    <row r="1065" spans="2:51" s="10" customFormat="1" ht="22.5" customHeight="1">
      <c r="B1065" s="161"/>
      <c r="C1065" s="162"/>
      <c r="D1065" s="162"/>
      <c r="E1065" s="163" t="s">
        <v>3</v>
      </c>
      <c r="F1065" s="261" t="s">
        <v>1771</v>
      </c>
      <c r="G1065" s="260"/>
      <c r="H1065" s="260"/>
      <c r="I1065" s="260"/>
      <c r="J1065" s="162"/>
      <c r="K1065" s="164">
        <v>60.509</v>
      </c>
      <c r="L1065" s="162"/>
      <c r="M1065" s="162"/>
      <c r="N1065" s="162"/>
      <c r="O1065" s="162"/>
      <c r="P1065" s="162"/>
      <c r="Q1065" s="162"/>
      <c r="R1065" s="165"/>
      <c r="T1065" s="166"/>
      <c r="U1065" s="162"/>
      <c r="V1065" s="162"/>
      <c r="W1065" s="162"/>
      <c r="X1065" s="162"/>
      <c r="Y1065" s="162"/>
      <c r="Z1065" s="162"/>
      <c r="AA1065" s="167"/>
      <c r="AT1065" s="168" t="s">
        <v>185</v>
      </c>
      <c r="AU1065" s="168" t="s">
        <v>93</v>
      </c>
      <c r="AV1065" s="10" t="s">
        <v>93</v>
      </c>
      <c r="AW1065" s="10" t="s">
        <v>32</v>
      </c>
      <c r="AX1065" s="10" t="s">
        <v>74</v>
      </c>
      <c r="AY1065" s="168" t="s">
        <v>173</v>
      </c>
    </row>
    <row r="1066" spans="2:51" s="10" customFormat="1" ht="22.5" customHeight="1">
      <c r="B1066" s="161"/>
      <c r="C1066" s="162"/>
      <c r="D1066" s="162"/>
      <c r="E1066" s="163" t="s">
        <v>3</v>
      </c>
      <c r="F1066" s="261" t="s">
        <v>1772</v>
      </c>
      <c r="G1066" s="260"/>
      <c r="H1066" s="260"/>
      <c r="I1066" s="260"/>
      <c r="J1066" s="162"/>
      <c r="K1066" s="164">
        <v>3.116</v>
      </c>
      <c r="L1066" s="162"/>
      <c r="M1066" s="162"/>
      <c r="N1066" s="162"/>
      <c r="O1066" s="162"/>
      <c r="P1066" s="162"/>
      <c r="Q1066" s="162"/>
      <c r="R1066" s="165"/>
      <c r="T1066" s="166"/>
      <c r="U1066" s="162"/>
      <c r="V1066" s="162"/>
      <c r="W1066" s="162"/>
      <c r="X1066" s="162"/>
      <c r="Y1066" s="162"/>
      <c r="Z1066" s="162"/>
      <c r="AA1066" s="167"/>
      <c r="AT1066" s="168" t="s">
        <v>185</v>
      </c>
      <c r="AU1066" s="168" t="s">
        <v>93</v>
      </c>
      <c r="AV1066" s="10" t="s">
        <v>93</v>
      </c>
      <c r="AW1066" s="10" t="s">
        <v>32</v>
      </c>
      <c r="AX1066" s="10" t="s">
        <v>74</v>
      </c>
      <c r="AY1066" s="168" t="s">
        <v>173</v>
      </c>
    </row>
    <row r="1067" spans="2:51" s="12" customFormat="1" ht="22.5" customHeight="1">
      <c r="B1067" s="177"/>
      <c r="C1067" s="178"/>
      <c r="D1067" s="178"/>
      <c r="E1067" s="179" t="s">
        <v>3</v>
      </c>
      <c r="F1067" s="264" t="s">
        <v>1773</v>
      </c>
      <c r="G1067" s="265"/>
      <c r="H1067" s="265"/>
      <c r="I1067" s="265"/>
      <c r="J1067" s="178"/>
      <c r="K1067" s="180" t="s">
        <v>3</v>
      </c>
      <c r="L1067" s="178"/>
      <c r="M1067" s="178"/>
      <c r="N1067" s="178"/>
      <c r="O1067" s="178"/>
      <c r="P1067" s="178"/>
      <c r="Q1067" s="178"/>
      <c r="R1067" s="181"/>
      <c r="T1067" s="182"/>
      <c r="U1067" s="178"/>
      <c r="V1067" s="178"/>
      <c r="W1067" s="178"/>
      <c r="X1067" s="178"/>
      <c r="Y1067" s="178"/>
      <c r="Z1067" s="178"/>
      <c r="AA1067" s="183"/>
      <c r="AT1067" s="184" t="s">
        <v>185</v>
      </c>
      <c r="AU1067" s="184" t="s">
        <v>93</v>
      </c>
      <c r="AV1067" s="12" t="s">
        <v>81</v>
      </c>
      <c r="AW1067" s="12" t="s">
        <v>32</v>
      </c>
      <c r="AX1067" s="12" t="s">
        <v>74</v>
      </c>
      <c r="AY1067" s="184" t="s">
        <v>173</v>
      </c>
    </row>
    <row r="1068" spans="2:51" s="10" customFormat="1" ht="22.5" customHeight="1">
      <c r="B1068" s="161"/>
      <c r="C1068" s="162"/>
      <c r="D1068" s="162"/>
      <c r="E1068" s="163" t="s">
        <v>3</v>
      </c>
      <c r="F1068" s="261" t="s">
        <v>725</v>
      </c>
      <c r="G1068" s="260"/>
      <c r="H1068" s="260"/>
      <c r="I1068" s="260"/>
      <c r="J1068" s="162"/>
      <c r="K1068" s="164">
        <v>43.362</v>
      </c>
      <c r="L1068" s="162"/>
      <c r="M1068" s="162"/>
      <c r="N1068" s="162"/>
      <c r="O1068" s="162"/>
      <c r="P1068" s="162"/>
      <c r="Q1068" s="162"/>
      <c r="R1068" s="165"/>
      <c r="T1068" s="166"/>
      <c r="U1068" s="162"/>
      <c r="V1068" s="162"/>
      <c r="W1068" s="162"/>
      <c r="X1068" s="162"/>
      <c r="Y1068" s="162"/>
      <c r="Z1068" s="162"/>
      <c r="AA1068" s="167"/>
      <c r="AT1068" s="168" t="s">
        <v>185</v>
      </c>
      <c r="AU1068" s="168" t="s">
        <v>93</v>
      </c>
      <c r="AV1068" s="10" t="s">
        <v>93</v>
      </c>
      <c r="AW1068" s="10" t="s">
        <v>32</v>
      </c>
      <c r="AX1068" s="10" t="s">
        <v>74</v>
      </c>
      <c r="AY1068" s="168" t="s">
        <v>173</v>
      </c>
    </row>
    <row r="1069" spans="2:51" s="11" customFormat="1" ht="22.5" customHeight="1">
      <c r="B1069" s="169"/>
      <c r="C1069" s="170"/>
      <c r="D1069" s="170"/>
      <c r="E1069" s="171" t="s">
        <v>3</v>
      </c>
      <c r="F1069" s="262" t="s">
        <v>187</v>
      </c>
      <c r="G1069" s="263"/>
      <c r="H1069" s="263"/>
      <c r="I1069" s="263"/>
      <c r="J1069" s="170"/>
      <c r="K1069" s="172">
        <v>106.987</v>
      </c>
      <c r="L1069" s="170"/>
      <c r="M1069" s="170"/>
      <c r="N1069" s="170"/>
      <c r="O1069" s="170"/>
      <c r="P1069" s="170"/>
      <c r="Q1069" s="170"/>
      <c r="R1069" s="173"/>
      <c r="T1069" s="174"/>
      <c r="U1069" s="170"/>
      <c r="V1069" s="170"/>
      <c r="W1069" s="170"/>
      <c r="X1069" s="170"/>
      <c r="Y1069" s="170"/>
      <c r="Z1069" s="170"/>
      <c r="AA1069" s="175"/>
      <c r="AT1069" s="176" t="s">
        <v>185</v>
      </c>
      <c r="AU1069" s="176" t="s">
        <v>93</v>
      </c>
      <c r="AV1069" s="11" t="s">
        <v>178</v>
      </c>
      <c r="AW1069" s="11" t="s">
        <v>32</v>
      </c>
      <c r="AX1069" s="11" t="s">
        <v>81</v>
      </c>
      <c r="AY1069" s="176" t="s">
        <v>173</v>
      </c>
    </row>
    <row r="1070" spans="2:65" s="1" customFormat="1" ht="31.5" customHeight="1">
      <c r="B1070" s="125"/>
      <c r="C1070" s="154" t="s">
        <v>1774</v>
      </c>
      <c r="D1070" s="154" t="s">
        <v>174</v>
      </c>
      <c r="E1070" s="155" t="s">
        <v>1775</v>
      </c>
      <c r="F1070" s="255" t="s">
        <v>1776</v>
      </c>
      <c r="G1070" s="256"/>
      <c r="H1070" s="256"/>
      <c r="I1070" s="256"/>
      <c r="J1070" s="156" t="s">
        <v>209</v>
      </c>
      <c r="K1070" s="157">
        <v>33.878</v>
      </c>
      <c r="L1070" s="257">
        <v>0</v>
      </c>
      <c r="M1070" s="256"/>
      <c r="N1070" s="258">
        <f>ROUND(L1070*K1070,2)</f>
        <v>0</v>
      </c>
      <c r="O1070" s="256"/>
      <c r="P1070" s="256"/>
      <c r="Q1070" s="256"/>
      <c r="R1070" s="127"/>
      <c r="T1070" s="158" t="s">
        <v>3</v>
      </c>
      <c r="U1070" s="42" t="s">
        <v>39</v>
      </c>
      <c r="V1070" s="34"/>
      <c r="W1070" s="159">
        <f>V1070*K1070</f>
        <v>0</v>
      </c>
      <c r="X1070" s="159">
        <v>0</v>
      </c>
      <c r="Y1070" s="159">
        <f>X1070*K1070</f>
        <v>0</v>
      </c>
      <c r="Z1070" s="159">
        <v>0</v>
      </c>
      <c r="AA1070" s="160">
        <f>Z1070*K1070</f>
        <v>0</v>
      </c>
      <c r="AR1070" s="16" t="s">
        <v>279</v>
      </c>
      <c r="AT1070" s="16" t="s">
        <v>174</v>
      </c>
      <c r="AU1070" s="16" t="s">
        <v>93</v>
      </c>
      <c r="AY1070" s="16" t="s">
        <v>173</v>
      </c>
      <c r="BE1070" s="100">
        <f>IF(U1070="základní",N1070,0)</f>
        <v>0</v>
      </c>
      <c r="BF1070" s="100">
        <f>IF(U1070="snížená",N1070,0)</f>
        <v>0</v>
      </c>
      <c r="BG1070" s="100">
        <f>IF(U1070="zákl. přenesená",N1070,0)</f>
        <v>0</v>
      </c>
      <c r="BH1070" s="100">
        <f>IF(U1070="sníž. přenesená",N1070,0)</f>
        <v>0</v>
      </c>
      <c r="BI1070" s="100">
        <f>IF(U1070="nulová",N1070,0)</f>
        <v>0</v>
      </c>
      <c r="BJ1070" s="16" t="s">
        <v>81</v>
      </c>
      <c r="BK1070" s="100">
        <f>ROUND(L1070*K1070,2)</f>
        <v>0</v>
      </c>
      <c r="BL1070" s="16" t="s">
        <v>279</v>
      </c>
      <c r="BM1070" s="16" t="s">
        <v>1777</v>
      </c>
    </row>
    <row r="1071" spans="2:51" s="10" customFormat="1" ht="22.5" customHeight="1">
      <c r="B1071" s="161"/>
      <c r="C1071" s="162"/>
      <c r="D1071" s="162"/>
      <c r="E1071" s="163" t="s">
        <v>3</v>
      </c>
      <c r="F1071" s="259" t="s">
        <v>1778</v>
      </c>
      <c r="G1071" s="260"/>
      <c r="H1071" s="260"/>
      <c r="I1071" s="260"/>
      <c r="J1071" s="162"/>
      <c r="K1071" s="164">
        <v>33.878</v>
      </c>
      <c r="L1071" s="162"/>
      <c r="M1071" s="162"/>
      <c r="N1071" s="162"/>
      <c r="O1071" s="162"/>
      <c r="P1071" s="162"/>
      <c r="Q1071" s="162"/>
      <c r="R1071" s="165"/>
      <c r="T1071" s="166"/>
      <c r="U1071" s="162"/>
      <c r="V1071" s="162"/>
      <c r="W1071" s="162"/>
      <c r="X1071" s="162"/>
      <c r="Y1071" s="162"/>
      <c r="Z1071" s="162"/>
      <c r="AA1071" s="167"/>
      <c r="AT1071" s="168" t="s">
        <v>185</v>
      </c>
      <c r="AU1071" s="168" t="s">
        <v>93</v>
      </c>
      <c r="AV1071" s="10" t="s">
        <v>93</v>
      </c>
      <c r="AW1071" s="10" t="s">
        <v>32</v>
      </c>
      <c r="AX1071" s="10" t="s">
        <v>74</v>
      </c>
      <c r="AY1071" s="168" t="s">
        <v>173</v>
      </c>
    </row>
    <row r="1072" spans="2:51" s="11" customFormat="1" ht="22.5" customHeight="1">
      <c r="B1072" s="169"/>
      <c r="C1072" s="170"/>
      <c r="D1072" s="170"/>
      <c r="E1072" s="171" t="s">
        <v>3</v>
      </c>
      <c r="F1072" s="262" t="s">
        <v>187</v>
      </c>
      <c r="G1072" s="263"/>
      <c r="H1072" s="263"/>
      <c r="I1072" s="263"/>
      <c r="J1072" s="170"/>
      <c r="K1072" s="172">
        <v>33.878</v>
      </c>
      <c r="L1072" s="170"/>
      <c r="M1072" s="170"/>
      <c r="N1072" s="170"/>
      <c r="O1072" s="170"/>
      <c r="P1072" s="170"/>
      <c r="Q1072" s="170"/>
      <c r="R1072" s="173"/>
      <c r="T1072" s="174"/>
      <c r="U1072" s="170"/>
      <c r="V1072" s="170"/>
      <c r="W1072" s="170"/>
      <c r="X1072" s="170"/>
      <c r="Y1072" s="170"/>
      <c r="Z1072" s="170"/>
      <c r="AA1072" s="175"/>
      <c r="AT1072" s="176" t="s">
        <v>185</v>
      </c>
      <c r="AU1072" s="176" t="s">
        <v>93</v>
      </c>
      <c r="AV1072" s="11" t="s">
        <v>178</v>
      </c>
      <c r="AW1072" s="11" t="s">
        <v>32</v>
      </c>
      <c r="AX1072" s="11" t="s">
        <v>81</v>
      </c>
      <c r="AY1072" s="176" t="s">
        <v>173</v>
      </c>
    </row>
    <row r="1073" spans="2:65" s="1" customFormat="1" ht="44.25" customHeight="1">
      <c r="B1073" s="125"/>
      <c r="C1073" s="154" t="s">
        <v>1779</v>
      </c>
      <c r="D1073" s="154" t="s">
        <v>174</v>
      </c>
      <c r="E1073" s="155" t="s">
        <v>1780</v>
      </c>
      <c r="F1073" s="255" t="s">
        <v>1781</v>
      </c>
      <c r="G1073" s="256"/>
      <c r="H1073" s="256"/>
      <c r="I1073" s="256"/>
      <c r="J1073" s="156" t="s">
        <v>209</v>
      </c>
      <c r="K1073" s="157">
        <v>62.15</v>
      </c>
      <c r="L1073" s="257">
        <v>0</v>
      </c>
      <c r="M1073" s="256"/>
      <c r="N1073" s="258">
        <f>ROUND(L1073*K1073,2)</f>
        <v>0</v>
      </c>
      <c r="O1073" s="256"/>
      <c r="P1073" s="256"/>
      <c r="Q1073" s="256"/>
      <c r="R1073" s="127"/>
      <c r="T1073" s="158" t="s">
        <v>3</v>
      </c>
      <c r="U1073" s="42" t="s">
        <v>39</v>
      </c>
      <c r="V1073" s="34"/>
      <c r="W1073" s="159">
        <f>V1073*K1073</f>
        <v>0</v>
      </c>
      <c r="X1073" s="159">
        <v>0</v>
      </c>
      <c r="Y1073" s="159">
        <f>X1073*K1073</f>
        <v>0</v>
      </c>
      <c r="Z1073" s="159">
        <v>0</v>
      </c>
      <c r="AA1073" s="160">
        <f>Z1073*K1073</f>
        <v>0</v>
      </c>
      <c r="AR1073" s="16" t="s">
        <v>279</v>
      </c>
      <c r="AT1073" s="16" t="s">
        <v>174</v>
      </c>
      <c r="AU1073" s="16" t="s">
        <v>93</v>
      </c>
      <c r="AY1073" s="16" t="s">
        <v>173</v>
      </c>
      <c r="BE1073" s="100">
        <f>IF(U1073="základní",N1073,0)</f>
        <v>0</v>
      </c>
      <c r="BF1073" s="100">
        <f>IF(U1073="snížená",N1073,0)</f>
        <v>0</v>
      </c>
      <c r="BG1073" s="100">
        <f>IF(U1073="zákl. přenesená",N1073,0)</f>
        <v>0</v>
      </c>
      <c r="BH1073" s="100">
        <f>IF(U1073="sníž. přenesená",N1073,0)</f>
        <v>0</v>
      </c>
      <c r="BI1073" s="100">
        <f>IF(U1073="nulová",N1073,0)</f>
        <v>0</v>
      </c>
      <c r="BJ1073" s="16" t="s">
        <v>81</v>
      </c>
      <c r="BK1073" s="100">
        <f>ROUND(L1073*K1073,2)</f>
        <v>0</v>
      </c>
      <c r="BL1073" s="16" t="s">
        <v>279</v>
      </c>
      <c r="BM1073" s="16" t="s">
        <v>1782</v>
      </c>
    </row>
    <row r="1074" spans="2:51" s="10" customFormat="1" ht="22.5" customHeight="1">
      <c r="B1074" s="161"/>
      <c r="C1074" s="162"/>
      <c r="D1074" s="162"/>
      <c r="E1074" s="163" t="s">
        <v>3</v>
      </c>
      <c r="F1074" s="259" t="s">
        <v>1783</v>
      </c>
      <c r="G1074" s="260"/>
      <c r="H1074" s="260"/>
      <c r="I1074" s="260"/>
      <c r="J1074" s="162"/>
      <c r="K1074" s="164">
        <v>62.15</v>
      </c>
      <c r="L1074" s="162"/>
      <c r="M1074" s="162"/>
      <c r="N1074" s="162"/>
      <c r="O1074" s="162"/>
      <c r="P1074" s="162"/>
      <c r="Q1074" s="162"/>
      <c r="R1074" s="165"/>
      <c r="T1074" s="166"/>
      <c r="U1074" s="162"/>
      <c r="V1074" s="162"/>
      <c r="W1074" s="162"/>
      <c r="X1074" s="162"/>
      <c r="Y1074" s="162"/>
      <c r="Z1074" s="162"/>
      <c r="AA1074" s="167"/>
      <c r="AT1074" s="168" t="s">
        <v>185</v>
      </c>
      <c r="AU1074" s="168" t="s">
        <v>93</v>
      </c>
      <c r="AV1074" s="10" t="s">
        <v>93</v>
      </c>
      <c r="AW1074" s="10" t="s">
        <v>32</v>
      </c>
      <c r="AX1074" s="10" t="s">
        <v>74</v>
      </c>
      <c r="AY1074" s="168" t="s">
        <v>173</v>
      </c>
    </row>
    <row r="1075" spans="2:51" s="11" customFormat="1" ht="22.5" customHeight="1">
      <c r="B1075" s="169"/>
      <c r="C1075" s="170"/>
      <c r="D1075" s="170"/>
      <c r="E1075" s="171" t="s">
        <v>3</v>
      </c>
      <c r="F1075" s="262" t="s">
        <v>187</v>
      </c>
      <c r="G1075" s="263"/>
      <c r="H1075" s="263"/>
      <c r="I1075" s="263"/>
      <c r="J1075" s="170"/>
      <c r="K1075" s="172">
        <v>62.15</v>
      </c>
      <c r="L1075" s="170"/>
      <c r="M1075" s="170"/>
      <c r="N1075" s="170"/>
      <c r="O1075" s="170"/>
      <c r="P1075" s="170"/>
      <c r="Q1075" s="170"/>
      <c r="R1075" s="173"/>
      <c r="T1075" s="174"/>
      <c r="U1075" s="170"/>
      <c r="V1075" s="170"/>
      <c r="W1075" s="170"/>
      <c r="X1075" s="170"/>
      <c r="Y1075" s="170"/>
      <c r="Z1075" s="170"/>
      <c r="AA1075" s="175"/>
      <c r="AT1075" s="176" t="s">
        <v>185</v>
      </c>
      <c r="AU1075" s="176" t="s">
        <v>93</v>
      </c>
      <c r="AV1075" s="11" t="s">
        <v>178</v>
      </c>
      <c r="AW1075" s="11" t="s">
        <v>32</v>
      </c>
      <c r="AX1075" s="11" t="s">
        <v>81</v>
      </c>
      <c r="AY1075" s="176" t="s">
        <v>173</v>
      </c>
    </row>
    <row r="1076" spans="2:65" s="1" customFormat="1" ht="57" customHeight="1">
      <c r="B1076" s="125"/>
      <c r="C1076" s="154" t="s">
        <v>1784</v>
      </c>
      <c r="D1076" s="154" t="s">
        <v>174</v>
      </c>
      <c r="E1076" s="155" t="s">
        <v>1785</v>
      </c>
      <c r="F1076" s="255" t="s">
        <v>1786</v>
      </c>
      <c r="G1076" s="256"/>
      <c r="H1076" s="256"/>
      <c r="I1076" s="256"/>
      <c r="J1076" s="156" t="s">
        <v>209</v>
      </c>
      <c r="K1076" s="157">
        <v>136.55</v>
      </c>
      <c r="L1076" s="257">
        <v>0</v>
      </c>
      <c r="M1076" s="256"/>
      <c r="N1076" s="258">
        <f>ROUND(L1076*K1076,2)</f>
        <v>0</v>
      </c>
      <c r="O1076" s="256"/>
      <c r="P1076" s="256"/>
      <c r="Q1076" s="256"/>
      <c r="R1076" s="127"/>
      <c r="T1076" s="158" t="s">
        <v>3</v>
      </c>
      <c r="U1076" s="42" t="s">
        <v>39</v>
      </c>
      <c r="V1076" s="34"/>
      <c r="W1076" s="159">
        <f>V1076*K1076</f>
        <v>0</v>
      </c>
      <c r="X1076" s="159">
        <v>0</v>
      </c>
      <c r="Y1076" s="159">
        <f>X1076*K1076</f>
        <v>0</v>
      </c>
      <c r="Z1076" s="159">
        <v>0</v>
      </c>
      <c r="AA1076" s="160">
        <f>Z1076*K1076</f>
        <v>0</v>
      </c>
      <c r="AR1076" s="16" t="s">
        <v>279</v>
      </c>
      <c r="AT1076" s="16" t="s">
        <v>174</v>
      </c>
      <c r="AU1076" s="16" t="s">
        <v>93</v>
      </c>
      <c r="AY1076" s="16" t="s">
        <v>173</v>
      </c>
      <c r="BE1076" s="100">
        <f>IF(U1076="základní",N1076,0)</f>
        <v>0</v>
      </c>
      <c r="BF1076" s="100">
        <f>IF(U1076="snížená",N1076,0)</f>
        <v>0</v>
      </c>
      <c r="BG1076" s="100">
        <f>IF(U1076="zákl. přenesená",N1076,0)</f>
        <v>0</v>
      </c>
      <c r="BH1076" s="100">
        <f>IF(U1076="sníž. přenesená",N1076,0)</f>
        <v>0</v>
      </c>
      <c r="BI1076" s="100">
        <f>IF(U1076="nulová",N1076,0)</f>
        <v>0</v>
      </c>
      <c r="BJ1076" s="16" t="s">
        <v>81</v>
      </c>
      <c r="BK1076" s="100">
        <f>ROUND(L1076*K1076,2)</f>
        <v>0</v>
      </c>
      <c r="BL1076" s="16" t="s">
        <v>279</v>
      </c>
      <c r="BM1076" s="16" t="s">
        <v>1787</v>
      </c>
    </row>
    <row r="1077" spans="2:51" s="10" customFormat="1" ht="22.5" customHeight="1">
      <c r="B1077" s="161"/>
      <c r="C1077" s="162"/>
      <c r="D1077" s="162"/>
      <c r="E1077" s="163" t="s">
        <v>3</v>
      </c>
      <c r="F1077" s="259" t="s">
        <v>1788</v>
      </c>
      <c r="G1077" s="260"/>
      <c r="H1077" s="260"/>
      <c r="I1077" s="260"/>
      <c r="J1077" s="162"/>
      <c r="K1077" s="164">
        <v>192.8</v>
      </c>
      <c r="L1077" s="162"/>
      <c r="M1077" s="162"/>
      <c r="N1077" s="162"/>
      <c r="O1077" s="162"/>
      <c r="P1077" s="162"/>
      <c r="Q1077" s="162"/>
      <c r="R1077" s="165"/>
      <c r="T1077" s="166"/>
      <c r="U1077" s="162"/>
      <c r="V1077" s="162"/>
      <c r="W1077" s="162"/>
      <c r="X1077" s="162"/>
      <c r="Y1077" s="162"/>
      <c r="Z1077" s="162"/>
      <c r="AA1077" s="167"/>
      <c r="AT1077" s="168" t="s">
        <v>185</v>
      </c>
      <c r="AU1077" s="168" t="s">
        <v>93</v>
      </c>
      <c r="AV1077" s="10" t="s">
        <v>93</v>
      </c>
      <c r="AW1077" s="10" t="s">
        <v>32</v>
      </c>
      <c r="AX1077" s="10" t="s">
        <v>74</v>
      </c>
      <c r="AY1077" s="168" t="s">
        <v>173</v>
      </c>
    </row>
    <row r="1078" spans="2:51" s="10" customFormat="1" ht="22.5" customHeight="1">
      <c r="B1078" s="161"/>
      <c r="C1078" s="162"/>
      <c r="D1078" s="162"/>
      <c r="E1078" s="163" t="s">
        <v>3</v>
      </c>
      <c r="F1078" s="261" t="s">
        <v>1789</v>
      </c>
      <c r="G1078" s="260"/>
      <c r="H1078" s="260"/>
      <c r="I1078" s="260"/>
      <c r="J1078" s="162"/>
      <c r="K1078" s="164">
        <v>-56.25</v>
      </c>
      <c r="L1078" s="162"/>
      <c r="M1078" s="162"/>
      <c r="N1078" s="162"/>
      <c r="O1078" s="162"/>
      <c r="P1078" s="162"/>
      <c r="Q1078" s="162"/>
      <c r="R1078" s="165"/>
      <c r="T1078" s="166"/>
      <c r="U1078" s="162"/>
      <c r="V1078" s="162"/>
      <c r="W1078" s="162"/>
      <c r="X1078" s="162"/>
      <c r="Y1078" s="162"/>
      <c r="Z1078" s="162"/>
      <c r="AA1078" s="167"/>
      <c r="AT1078" s="168" t="s">
        <v>185</v>
      </c>
      <c r="AU1078" s="168" t="s">
        <v>93</v>
      </c>
      <c r="AV1078" s="10" t="s">
        <v>93</v>
      </c>
      <c r="AW1078" s="10" t="s">
        <v>32</v>
      </c>
      <c r="AX1078" s="10" t="s">
        <v>74</v>
      </c>
      <c r="AY1078" s="168" t="s">
        <v>173</v>
      </c>
    </row>
    <row r="1079" spans="2:51" s="11" customFormat="1" ht="22.5" customHeight="1">
      <c r="B1079" s="169"/>
      <c r="C1079" s="170"/>
      <c r="D1079" s="170"/>
      <c r="E1079" s="171" t="s">
        <v>3</v>
      </c>
      <c r="F1079" s="262" t="s">
        <v>187</v>
      </c>
      <c r="G1079" s="263"/>
      <c r="H1079" s="263"/>
      <c r="I1079" s="263"/>
      <c r="J1079" s="170"/>
      <c r="K1079" s="172">
        <v>136.55</v>
      </c>
      <c r="L1079" s="170"/>
      <c r="M1079" s="170"/>
      <c r="N1079" s="170"/>
      <c r="O1079" s="170"/>
      <c r="P1079" s="170"/>
      <c r="Q1079" s="170"/>
      <c r="R1079" s="173"/>
      <c r="T1079" s="174"/>
      <c r="U1079" s="170"/>
      <c r="V1079" s="170"/>
      <c r="W1079" s="170"/>
      <c r="X1079" s="170"/>
      <c r="Y1079" s="170"/>
      <c r="Z1079" s="170"/>
      <c r="AA1079" s="175"/>
      <c r="AT1079" s="176" t="s">
        <v>185</v>
      </c>
      <c r="AU1079" s="176" t="s">
        <v>93</v>
      </c>
      <c r="AV1079" s="11" t="s">
        <v>178</v>
      </c>
      <c r="AW1079" s="11" t="s">
        <v>32</v>
      </c>
      <c r="AX1079" s="11" t="s">
        <v>81</v>
      </c>
      <c r="AY1079" s="176" t="s">
        <v>173</v>
      </c>
    </row>
    <row r="1080" spans="2:63" s="9" customFormat="1" ht="29.85" customHeight="1">
      <c r="B1080" s="143"/>
      <c r="C1080" s="144"/>
      <c r="D1080" s="153" t="s">
        <v>127</v>
      </c>
      <c r="E1080" s="153"/>
      <c r="F1080" s="153"/>
      <c r="G1080" s="153"/>
      <c r="H1080" s="153"/>
      <c r="I1080" s="153"/>
      <c r="J1080" s="153"/>
      <c r="K1080" s="153"/>
      <c r="L1080" s="153"/>
      <c r="M1080" s="153"/>
      <c r="N1080" s="277">
        <f>BK1080</f>
        <v>0</v>
      </c>
      <c r="O1080" s="278"/>
      <c r="P1080" s="278"/>
      <c r="Q1080" s="278"/>
      <c r="R1080" s="146"/>
      <c r="T1080" s="147"/>
      <c r="U1080" s="144"/>
      <c r="V1080" s="144"/>
      <c r="W1080" s="148">
        <f>SUM(W1081:W1125)</f>
        <v>0</v>
      </c>
      <c r="X1080" s="144"/>
      <c r="Y1080" s="148">
        <f>SUM(Y1081:Y1125)</f>
        <v>17.7700622</v>
      </c>
      <c r="Z1080" s="144"/>
      <c r="AA1080" s="149">
        <f>SUM(AA1081:AA1125)</f>
        <v>0</v>
      </c>
      <c r="AR1080" s="150" t="s">
        <v>93</v>
      </c>
      <c r="AT1080" s="151" t="s">
        <v>73</v>
      </c>
      <c r="AU1080" s="151" t="s">
        <v>81</v>
      </c>
      <c r="AY1080" s="150" t="s">
        <v>173</v>
      </c>
      <c r="BK1080" s="152">
        <f>SUM(BK1081:BK1125)</f>
        <v>0</v>
      </c>
    </row>
    <row r="1081" spans="2:65" s="1" customFormat="1" ht="31.5" customHeight="1">
      <c r="B1081" s="125"/>
      <c r="C1081" s="154" t="s">
        <v>1790</v>
      </c>
      <c r="D1081" s="154" t="s">
        <v>174</v>
      </c>
      <c r="E1081" s="155" t="s">
        <v>1791</v>
      </c>
      <c r="F1081" s="255" t="s">
        <v>1792</v>
      </c>
      <c r="G1081" s="256"/>
      <c r="H1081" s="256"/>
      <c r="I1081" s="256"/>
      <c r="J1081" s="156" t="s">
        <v>209</v>
      </c>
      <c r="K1081" s="157">
        <v>9.25</v>
      </c>
      <c r="L1081" s="257">
        <v>0</v>
      </c>
      <c r="M1081" s="256"/>
      <c r="N1081" s="258">
        <f>ROUND(L1081*K1081,2)</f>
        <v>0</v>
      </c>
      <c r="O1081" s="256"/>
      <c r="P1081" s="256"/>
      <c r="Q1081" s="256"/>
      <c r="R1081" s="127"/>
      <c r="T1081" s="158" t="s">
        <v>3</v>
      </c>
      <c r="U1081" s="42" t="s">
        <v>39</v>
      </c>
      <c r="V1081" s="34"/>
      <c r="W1081" s="159">
        <f>V1081*K1081</f>
        <v>0</v>
      </c>
      <c r="X1081" s="159">
        <v>0.02567</v>
      </c>
      <c r="Y1081" s="159">
        <f>X1081*K1081</f>
        <v>0.23744749999999998</v>
      </c>
      <c r="Z1081" s="159">
        <v>0</v>
      </c>
      <c r="AA1081" s="160">
        <f>Z1081*K1081</f>
        <v>0</v>
      </c>
      <c r="AR1081" s="16" t="s">
        <v>279</v>
      </c>
      <c r="AT1081" s="16" t="s">
        <v>174</v>
      </c>
      <c r="AU1081" s="16" t="s">
        <v>93</v>
      </c>
      <c r="AY1081" s="16" t="s">
        <v>173</v>
      </c>
      <c r="BE1081" s="100">
        <f>IF(U1081="základní",N1081,0)</f>
        <v>0</v>
      </c>
      <c r="BF1081" s="100">
        <f>IF(U1081="snížená",N1081,0)</f>
        <v>0</v>
      </c>
      <c r="BG1081" s="100">
        <f>IF(U1081="zákl. přenesená",N1081,0)</f>
        <v>0</v>
      </c>
      <c r="BH1081" s="100">
        <f>IF(U1081="sníž. přenesená",N1081,0)</f>
        <v>0</v>
      </c>
      <c r="BI1081" s="100">
        <f>IF(U1081="nulová",N1081,0)</f>
        <v>0</v>
      </c>
      <c r="BJ1081" s="16" t="s">
        <v>81</v>
      </c>
      <c r="BK1081" s="100">
        <f>ROUND(L1081*K1081,2)</f>
        <v>0</v>
      </c>
      <c r="BL1081" s="16" t="s">
        <v>279</v>
      </c>
      <c r="BM1081" s="16" t="s">
        <v>1793</v>
      </c>
    </row>
    <row r="1082" spans="2:51" s="10" customFormat="1" ht="22.5" customHeight="1">
      <c r="B1082" s="161"/>
      <c r="C1082" s="162"/>
      <c r="D1082" s="162"/>
      <c r="E1082" s="163" t="s">
        <v>3</v>
      </c>
      <c r="F1082" s="259" t="s">
        <v>1794</v>
      </c>
      <c r="G1082" s="260"/>
      <c r="H1082" s="260"/>
      <c r="I1082" s="260"/>
      <c r="J1082" s="162"/>
      <c r="K1082" s="164">
        <v>4.5</v>
      </c>
      <c r="L1082" s="162"/>
      <c r="M1082" s="162"/>
      <c r="N1082" s="162"/>
      <c r="O1082" s="162"/>
      <c r="P1082" s="162"/>
      <c r="Q1082" s="162"/>
      <c r="R1082" s="165"/>
      <c r="T1082" s="166"/>
      <c r="U1082" s="162"/>
      <c r="V1082" s="162"/>
      <c r="W1082" s="162"/>
      <c r="X1082" s="162"/>
      <c r="Y1082" s="162"/>
      <c r="Z1082" s="162"/>
      <c r="AA1082" s="167"/>
      <c r="AT1082" s="168" t="s">
        <v>185</v>
      </c>
      <c r="AU1082" s="168" t="s">
        <v>93</v>
      </c>
      <c r="AV1082" s="10" t="s">
        <v>93</v>
      </c>
      <c r="AW1082" s="10" t="s">
        <v>32</v>
      </c>
      <c r="AX1082" s="10" t="s">
        <v>74</v>
      </c>
      <c r="AY1082" s="168" t="s">
        <v>173</v>
      </c>
    </row>
    <row r="1083" spans="2:51" s="10" customFormat="1" ht="22.5" customHeight="1">
      <c r="B1083" s="161"/>
      <c r="C1083" s="162"/>
      <c r="D1083" s="162"/>
      <c r="E1083" s="163" t="s">
        <v>3</v>
      </c>
      <c r="F1083" s="261" t="s">
        <v>1795</v>
      </c>
      <c r="G1083" s="260"/>
      <c r="H1083" s="260"/>
      <c r="I1083" s="260"/>
      <c r="J1083" s="162"/>
      <c r="K1083" s="164">
        <v>4.75</v>
      </c>
      <c r="L1083" s="162"/>
      <c r="M1083" s="162"/>
      <c r="N1083" s="162"/>
      <c r="O1083" s="162"/>
      <c r="P1083" s="162"/>
      <c r="Q1083" s="162"/>
      <c r="R1083" s="165"/>
      <c r="T1083" s="166"/>
      <c r="U1083" s="162"/>
      <c r="V1083" s="162"/>
      <c r="W1083" s="162"/>
      <c r="X1083" s="162"/>
      <c r="Y1083" s="162"/>
      <c r="Z1083" s="162"/>
      <c r="AA1083" s="167"/>
      <c r="AT1083" s="168" t="s">
        <v>185</v>
      </c>
      <c r="AU1083" s="168" t="s">
        <v>93</v>
      </c>
      <c r="AV1083" s="10" t="s">
        <v>93</v>
      </c>
      <c r="AW1083" s="10" t="s">
        <v>32</v>
      </c>
      <c r="AX1083" s="10" t="s">
        <v>74</v>
      </c>
      <c r="AY1083" s="168" t="s">
        <v>173</v>
      </c>
    </row>
    <row r="1084" spans="2:51" s="11" customFormat="1" ht="22.5" customHeight="1">
      <c r="B1084" s="169"/>
      <c r="C1084" s="170"/>
      <c r="D1084" s="170"/>
      <c r="E1084" s="171" t="s">
        <v>3</v>
      </c>
      <c r="F1084" s="262" t="s">
        <v>187</v>
      </c>
      <c r="G1084" s="263"/>
      <c r="H1084" s="263"/>
      <c r="I1084" s="263"/>
      <c r="J1084" s="170"/>
      <c r="K1084" s="172">
        <v>9.25</v>
      </c>
      <c r="L1084" s="170"/>
      <c r="M1084" s="170"/>
      <c r="N1084" s="170"/>
      <c r="O1084" s="170"/>
      <c r="P1084" s="170"/>
      <c r="Q1084" s="170"/>
      <c r="R1084" s="173"/>
      <c r="T1084" s="174"/>
      <c r="U1084" s="170"/>
      <c r="V1084" s="170"/>
      <c r="W1084" s="170"/>
      <c r="X1084" s="170"/>
      <c r="Y1084" s="170"/>
      <c r="Z1084" s="170"/>
      <c r="AA1084" s="175"/>
      <c r="AT1084" s="176" t="s">
        <v>185</v>
      </c>
      <c r="AU1084" s="176" t="s">
        <v>93</v>
      </c>
      <c r="AV1084" s="11" t="s">
        <v>178</v>
      </c>
      <c r="AW1084" s="11" t="s">
        <v>32</v>
      </c>
      <c r="AX1084" s="11" t="s">
        <v>81</v>
      </c>
      <c r="AY1084" s="176" t="s">
        <v>173</v>
      </c>
    </row>
    <row r="1085" spans="2:65" s="1" customFormat="1" ht="31.5" customHeight="1">
      <c r="B1085" s="125"/>
      <c r="C1085" s="154" t="s">
        <v>1796</v>
      </c>
      <c r="D1085" s="154" t="s">
        <v>174</v>
      </c>
      <c r="E1085" s="155" t="s">
        <v>1797</v>
      </c>
      <c r="F1085" s="255" t="s">
        <v>1798</v>
      </c>
      <c r="G1085" s="256"/>
      <c r="H1085" s="256"/>
      <c r="I1085" s="256"/>
      <c r="J1085" s="156" t="s">
        <v>209</v>
      </c>
      <c r="K1085" s="157">
        <v>23.5</v>
      </c>
      <c r="L1085" s="257">
        <v>0</v>
      </c>
      <c r="M1085" s="256"/>
      <c r="N1085" s="258">
        <f>ROUND(L1085*K1085,2)</f>
        <v>0</v>
      </c>
      <c r="O1085" s="256"/>
      <c r="P1085" s="256"/>
      <c r="Q1085" s="256"/>
      <c r="R1085" s="127"/>
      <c r="T1085" s="158" t="s">
        <v>3</v>
      </c>
      <c r="U1085" s="42" t="s">
        <v>39</v>
      </c>
      <c r="V1085" s="34"/>
      <c r="W1085" s="159">
        <f>V1085*K1085</f>
        <v>0</v>
      </c>
      <c r="X1085" s="159">
        <v>0.0275</v>
      </c>
      <c r="Y1085" s="159">
        <f>X1085*K1085</f>
        <v>0.64625</v>
      </c>
      <c r="Z1085" s="159">
        <v>0</v>
      </c>
      <c r="AA1085" s="160">
        <f>Z1085*K1085</f>
        <v>0</v>
      </c>
      <c r="AR1085" s="16" t="s">
        <v>279</v>
      </c>
      <c r="AT1085" s="16" t="s">
        <v>174</v>
      </c>
      <c r="AU1085" s="16" t="s">
        <v>93</v>
      </c>
      <c r="AY1085" s="16" t="s">
        <v>173</v>
      </c>
      <c r="BE1085" s="100">
        <f>IF(U1085="základní",N1085,0)</f>
        <v>0</v>
      </c>
      <c r="BF1085" s="100">
        <f>IF(U1085="snížená",N1085,0)</f>
        <v>0</v>
      </c>
      <c r="BG1085" s="100">
        <f>IF(U1085="zákl. přenesená",N1085,0)</f>
        <v>0</v>
      </c>
      <c r="BH1085" s="100">
        <f>IF(U1085="sníž. přenesená",N1085,0)</f>
        <v>0</v>
      </c>
      <c r="BI1085" s="100">
        <f>IF(U1085="nulová",N1085,0)</f>
        <v>0</v>
      </c>
      <c r="BJ1085" s="16" t="s">
        <v>81</v>
      </c>
      <c r="BK1085" s="100">
        <f>ROUND(L1085*K1085,2)</f>
        <v>0</v>
      </c>
      <c r="BL1085" s="16" t="s">
        <v>279</v>
      </c>
      <c r="BM1085" s="16" t="s">
        <v>1799</v>
      </c>
    </row>
    <row r="1086" spans="2:51" s="10" customFormat="1" ht="22.5" customHeight="1">
      <c r="B1086" s="161"/>
      <c r="C1086" s="162"/>
      <c r="D1086" s="162"/>
      <c r="E1086" s="163" t="s">
        <v>3</v>
      </c>
      <c r="F1086" s="259" t="s">
        <v>1800</v>
      </c>
      <c r="G1086" s="260"/>
      <c r="H1086" s="260"/>
      <c r="I1086" s="260"/>
      <c r="J1086" s="162"/>
      <c r="K1086" s="164">
        <v>23.5</v>
      </c>
      <c r="L1086" s="162"/>
      <c r="M1086" s="162"/>
      <c r="N1086" s="162"/>
      <c r="O1086" s="162"/>
      <c r="P1086" s="162"/>
      <c r="Q1086" s="162"/>
      <c r="R1086" s="165"/>
      <c r="T1086" s="166"/>
      <c r="U1086" s="162"/>
      <c r="V1086" s="162"/>
      <c r="W1086" s="162"/>
      <c r="X1086" s="162"/>
      <c r="Y1086" s="162"/>
      <c r="Z1086" s="162"/>
      <c r="AA1086" s="167"/>
      <c r="AT1086" s="168" t="s">
        <v>185</v>
      </c>
      <c r="AU1086" s="168" t="s">
        <v>93</v>
      </c>
      <c r="AV1086" s="10" t="s">
        <v>93</v>
      </c>
      <c r="AW1086" s="10" t="s">
        <v>32</v>
      </c>
      <c r="AX1086" s="10" t="s">
        <v>74</v>
      </c>
      <c r="AY1086" s="168" t="s">
        <v>173</v>
      </c>
    </row>
    <row r="1087" spans="2:51" s="11" customFormat="1" ht="22.5" customHeight="1">
      <c r="B1087" s="169"/>
      <c r="C1087" s="170"/>
      <c r="D1087" s="170"/>
      <c r="E1087" s="171" t="s">
        <v>3</v>
      </c>
      <c r="F1087" s="262" t="s">
        <v>187</v>
      </c>
      <c r="G1087" s="263"/>
      <c r="H1087" s="263"/>
      <c r="I1087" s="263"/>
      <c r="J1087" s="170"/>
      <c r="K1087" s="172">
        <v>23.5</v>
      </c>
      <c r="L1087" s="170"/>
      <c r="M1087" s="170"/>
      <c r="N1087" s="170"/>
      <c r="O1087" s="170"/>
      <c r="P1087" s="170"/>
      <c r="Q1087" s="170"/>
      <c r="R1087" s="173"/>
      <c r="T1087" s="174"/>
      <c r="U1087" s="170"/>
      <c r="V1087" s="170"/>
      <c r="W1087" s="170"/>
      <c r="X1087" s="170"/>
      <c r="Y1087" s="170"/>
      <c r="Z1087" s="170"/>
      <c r="AA1087" s="175"/>
      <c r="AT1087" s="176" t="s">
        <v>185</v>
      </c>
      <c r="AU1087" s="176" t="s">
        <v>93</v>
      </c>
      <c r="AV1087" s="11" t="s">
        <v>178</v>
      </c>
      <c r="AW1087" s="11" t="s">
        <v>32</v>
      </c>
      <c r="AX1087" s="11" t="s">
        <v>81</v>
      </c>
      <c r="AY1087" s="176" t="s">
        <v>173</v>
      </c>
    </row>
    <row r="1088" spans="2:65" s="1" customFormat="1" ht="31.5" customHeight="1">
      <c r="B1088" s="125"/>
      <c r="C1088" s="154" t="s">
        <v>1801</v>
      </c>
      <c r="D1088" s="154" t="s">
        <v>174</v>
      </c>
      <c r="E1088" s="155" t="s">
        <v>1802</v>
      </c>
      <c r="F1088" s="255" t="s">
        <v>1803</v>
      </c>
      <c r="G1088" s="256"/>
      <c r="H1088" s="256"/>
      <c r="I1088" s="256"/>
      <c r="J1088" s="156" t="s">
        <v>209</v>
      </c>
      <c r="K1088" s="157">
        <v>8.5</v>
      </c>
      <c r="L1088" s="257">
        <v>0</v>
      </c>
      <c r="M1088" s="256"/>
      <c r="N1088" s="258">
        <f>ROUND(L1088*K1088,2)</f>
        <v>0</v>
      </c>
      <c r="O1088" s="256"/>
      <c r="P1088" s="256"/>
      <c r="Q1088" s="256"/>
      <c r="R1088" s="127"/>
      <c r="T1088" s="158" t="s">
        <v>3</v>
      </c>
      <c r="U1088" s="42" t="s">
        <v>39</v>
      </c>
      <c r="V1088" s="34"/>
      <c r="W1088" s="159">
        <f>V1088*K1088</f>
        <v>0</v>
      </c>
      <c r="X1088" s="159">
        <v>0.01236</v>
      </c>
      <c r="Y1088" s="159">
        <f>X1088*K1088</f>
        <v>0.10506</v>
      </c>
      <c r="Z1088" s="159">
        <v>0</v>
      </c>
      <c r="AA1088" s="160">
        <f>Z1088*K1088</f>
        <v>0</v>
      </c>
      <c r="AR1088" s="16" t="s">
        <v>279</v>
      </c>
      <c r="AT1088" s="16" t="s">
        <v>174</v>
      </c>
      <c r="AU1088" s="16" t="s">
        <v>93</v>
      </c>
      <c r="AY1088" s="16" t="s">
        <v>173</v>
      </c>
      <c r="BE1088" s="100">
        <f>IF(U1088="základní",N1088,0)</f>
        <v>0</v>
      </c>
      <c r="BF1088" s="100">
        <f>IF(U1088="snížená",N1088,0)</f>
        <v>0</v>
      </c>
      <c r="BG1088" s="100">
        <f>IF(U1088="zákl. přenesená",N1088,0)</f>
        <v>0</v>
      </c>
      <c r="BH1088" s="100">
        <f>IF(U1088="sníž. přenesená",N1088,0)</f>
        <v>0</v>
      </c>
      <c r="BI1088" s="100">
        <f>IF(U1088="nulová",N1088,0)</f>
        <v>0</v>
      </c>
      <c r="BJ1088" s="16" t="s">
        <v>81</v>
      </c>
      <c r="BK1088" s="100">
        <f>ROUND(L1088*K1088,2)</f>
        <v>0</v>
      </c>
      <c r="BL1088" s="16" t="s">
        <v>279</v>
      </c>
      <c r="BM1088" s="16" t="s">
        <v>1804</v>
      </c>
    </row>
    <row r="1089" spans="2:51" s="10" customFormat="1" ht="22.5" customHeight="1">
      <c r="B1089" s="161"/>
      <c r="C1089" s="162"/>
      <c r="D1089" s="162"/>
      <c r="E1089" s="163" t="s">
        <v>3</v>
      </c>
      <c r="F1089" s="259" t="s">
        <v>1805</v>
      </c>
      <c r="G1089" s="260"/>
      <c r="H1089" s="260"/>
      <c r="I1089" s="260"/>
      <c r="J1089" s="162"/>
      <c r="K1089" s="164">
        <v>8.5</v>
      </c>
      <c r="L1089" s="162"/>
      <c r="M1089" s="162"/>
      <c r="N1089" s="162"/>
      <c r="O1089" s="162"/>
      <c r="P1089" s="162"/>
      <c r="Q1089" s="162"/>
      <c r="R1089" s="165"/>
      <c r="T1089" s="166"/>
      <c r="U1089" s="162"/>
      <c r="V1089" s="162"/>
      <c r="W1089" s="162"/>
      <c r="X1089" s="162"/>
      <c r="Y1089" s="162"/>
      <c r="Z1089" s="162"/>
      <c r="AA1089" s="167"/>
      <c r="AT1089" s="168" t="s">
        <v>185</v>
      </c>
      <c r="AU1089" s="168" t="s">
        <v>93</v>
      </c>
      <c r="AV1089" s="10" t="s">
        <v>93</v>
      </c>
      <c r="AW1089" s="10" t="s">
        <v>32</v>
      </c>
      <c r="AX1089" s="10" t="s">
        <v>74</v>
      </c>
      <c r="AY1089" s="168" t="s">
        <v>173</v>
      </c>
    </row>
    <row r="1090" spans="2:51" s="11" customFormat="1" ht="22.5" customHeight="1">
      <c r="B1090" s="169"/>
      <c r="C1090" s="170"/>
      <c r="D1090" s="170"/>
      <c r="E1090" s="171" t="s">
        <v>3</v>
      </c>
      <c r="F1090" s="262" t="s">
        <v>187</v>
      </c>
      <c r="G1090" s="263"/>
      <c r="H1090" s="263"/>
      <c r="I1090" s="263"/>
      <c r="J1090" s="170"/>
      <c r="K1090" s="172">
        <v>8.5</v>
      </c>
      <c r="L1090" s="170"/>
      <c r="M1090" s="170"/>
      <c r="N1090" s="170"/>
      <c r="O1090" s="170"/>
      <c r="P1090" s="170"/>
      <c r="Q1090" s="170"/>
      <c r="R1090" s="173"/>
      <c r="T1090" s="174"/>
      <c r="U1090" s="170"/>
      <c r="V1090" s="170"/>
      <c r="W1090" s="170"/>
      <c r="X1090" s="170"/>
      <c r="Y1090" s="170"/>
      <c r="Z1090" s="170"/>
      <c r="AA1090" s="175"/>
      <c r="AT1090" s="176" t="s">
        <v>185</v>
      </c>
      <c r="AU1090" s="176" t="s">
        <v>93</v>
      </c>
      <c r="AV1090" s="11" t="s">
        <v>178</v>
      </c>
      <c r="AW1090" s="11" t="s">
        <v>32</v>
      </c>
      <c r="AX1090" s="11" t="s">
        <v>81</v>
      </c>
      <c r="AY1090" s="176" t="s">
        <v>173</v>
      </c>
    </row>
    <row r="1091" spans="2:65" s="1" customFormat="1" ht="31.5" customHeight="1">
      <c r="B1091" s="125"/>
      <c r="C1091" s="154" t="s">
        <v>1806</v>
      </c>
      <c r="D1091" s="154" t="s">
        <v>174</v>
      </c>
      <c r="E1091" s="155" t="s">
        <v>1807</v>
      </c>
      <c r="F1091" s="255" t="s">
        <v>1808</v>
      </c>
      <c r="G1091" s="256"/>
      <c r="H1091" s="256"/>
      <c r="I1091" s="256"/>
      <c r="J1091" s="156" t="s">
        <v>209</v>
      </c>
      <c r="K1091" s="157">
        <v>11.25</v>
      </c>
      <c r="L1091" s="257">
        <v>0</v>
      </c>
      <c r="M1091" s="256"/>
      <c r="N1091" s="258">
        <f>ROUND(L1091*K1091,2)</f>
        <v>0</v>
      </c>
      <c r="O1091" s="256"/>
      <c r="P1091" s="256"/>
      <c r="Q1091" s="256"/>
      <c r="R1091" s="127"/>
      <c r="T1091" s="158" t="s">
        <v>3</v>
      </c>
      <c r="U1091" s="42" t="s">
        <v>39</v>
      </c>
      <c r="V1091" s="34"/>
      <c r="W1091" s="159">
        <f>V1091*K1091</f>
        <v>0</v>
      </c>
      <c r="X1091" s="159">
        <v>0.01573</v>
      </c>
      <c r="Y1091" s="159">
        <f>X1091*K1091</f>
        <v>0.17696250000000002</v>
      </c>
      <c r="Z1091" s="159">
        <v>0</v>
      </c>
      <c r="AA1091" s="160">
        <f>Z1091*K1091</f>
        <v>0</v>
      </c>
      <c r="AR1091" s="16" t="s">
        <v>279</v>
      </c>
      <c r="AT1091" s="16" t="s">
        <v>174</v>
      </c>
      <c r="AU1091" s="16" t="s">
        <v>93</v>
      </c>
      <c r="AY1091" s="16" t="s">
        <v>173</v>
      </c>
      <c r="BE1091" s="100">
        <f>IF(U1091="základní",N1091,0)</f>
        <v>0</v>
      </c>
      <c r="BF1091" s="100">
        <f>IF(U1091="snížená",N1091,0)</f>
        <v>0</v>
      </c>
      <c r="BG1091" s="100">
        <f>IF(U1091="zákl. přenesená",N1091,0)</f>
        <v>0</v>
      </c>
      <c r="BH1091" s="100">
        <f>IF(U1091="sníž. přenesená",N1091,0)</f>
        <v>0</v>
      </c>
      <c r="BI1091" s="100">
        <f>IF(U1091="nulová",N1091,0)</f>
        <v>0</v>
      </c>
      <c r="BJ1091" s="16" t="s">
        <v>81</v>
      </c>
      <c r="BK1091" s="100">
        <f>ROUND(L1091*K1091,2)</f>
        <v>0</v>
      </c>
      <c r="BL1091" s="16" t="s">
        <v>279</v>
      </c>
      <c r="BM1091" s="16" t="s">
        <v>1809</v>
      </c>
    </row>
    <row r="1092" spans="2:51" s="10" customFormat="1" ht="22.5" customHeight="1">
      <c r="B1092" s="161"/>
      <c r="C1092" s="162"/>
      <c r="D1092" s="162"/>
      <c r="E1092" s="163" t="s">
        <v>3</v>
      </c>
      <c r="F1092" s="259" t="s">
        <v>1810</v>
      </c>
      <c r="G1092" s="260"/>
      <c r="H1092" s="260"/>
      <c r="I1092" s="260"/>
      <c r="J1092" s="162"/>
      <c r="K1092" s="164">
        <v>11.25</v>
      </c>
      <c r="L1092" s="162"/>
      <c r="M1092" s="162"/>
      <c r="N1092" s="162"/>
      <c r="O1092" s="162"/>
      <c r="P1092" s="162"/>
      <c r="Q1092" s="162"/>
      <c r="R1092" s="165"/>
      <c r="T1092" s="166"/>
      <c r="U1092" s="162"/>
      <c r="V1092" s="162"/>
      <c r="W1092" s="162"/>
      <c r="X1092" s="162"/>
      <c r="Y1092" s="162"/>
      <c r="Z1092" s="162"/>
      <c r="AA1092" s="167"/>
      <c r="AT1092" s="168" t="s">
        <v>185</v>
      </c>
      <c r="AU1092" s="168" t="s">
        <v>93</v>
      </c>
      <c r="AV1092" s="10" t="s">
        <v>93</v>
      </c>
      <c r="AW1092" s="10" t="s">
        <v>32</v>
      </c>
      <c r="AX1092" s="10" t="s">
        <v>74</v>
      </c>
      <c r="AY1092" s="168" t="s">
        <v>173</v>
      </c>
    </row>
    <row r="1093" spans="2:51" s="11" customFormat="1" ht="22.5" customHeight="1">
      <c r="B1093" s="169"/>
      <c r="C1093" s="170"/>
      <c r="D1093" s="170"/>
      <c r="E1093" s="171" t="s">
        <v>3</v>
      </c>
      <c r="F1093" s="262" t="s">
        <v>187</v>
      </c>
      <c r="G1093" s="263"/>
      <c r="H1093" s="263"/>
      <c r="I1093" s="263"/>
      <c r="J1093" s="170"/>
      <c r="K1093" s="172">
        <v>11.25</v>
      </c>
      <c r="L1093" s="170"/>
      <c r="M1093" s="170"/>
      <c r="N1093" s="170"/>
      <c r="O1093" s="170"/>
      <c r="P1093" s="170"/>
      <c r="Q1093" s="170"/>
      <c r="R1093" s="173"/>
      <c r="T1093" s="174"/>
      <c r="U1093" s="170"/>
      <c r="V1093" s="170"/>
      <c r="W1093" s="170"/>
      <c r="X1093" s="170"/>
      <c r="Y1093" s="170"/>
      <c r="Z1093" s="170"/>
      <c r="AA1093" s="175"/>
      <c r="AT1093" s="176" t="s">
        <v>185</v>
      </c>
      <c r="AU1093" s="176" t="s">
        <v>93</v>
      </c>
      <c r="AV1093" s="11" t="s">
        <v>178</v>
      </c>
      <c r="AW1093" s="11" t="s">
        <v>32</v>
      </c>
      <c r="AX1093" s="11" t="s">
        <v>81</v>
      </c>
      <c r="AY1093" s="176" t="s">
        <v>173</v>
      </c>
    </row>
    <row r="1094" spans="2:65" s="1" customFormat="1" ht="31.5" customHeight="1">
      <c r="B1094" s="125"/>
      <c r="C1094" s="154" t="s">
        <v>1811</v>
      </c>
      <c r="D1094" s="154" t="s">
        <v>174</v>
      </c>
      <c r="E1094" s="155" t="s">
        <v>1812</v>
      </c>
      <c r="F1094" s="255" t="s">
        <v>1813</v>
      </c>
      <c r="G1094" s="256"/>
      <c r="H1094" s="256"/>
      <c r="I1094" s="256"/>
      <c r="J1094" s="156" t="s">
        <v>209</v>
      </c>
      <c r="K1094" s="157">
        <v>175.18</v>
      </c>
      <c r="L1094" s="257">
        <v>0</v>
      </c>
      <c r="M1094" s="256"/>
      <c r="N1094" s="258">
        <f>ROUND(L1094*K1094,2)</f>
        <v>0</v>
      </c>
      <c r="O1094" s="256"/>
      <c r="P1094" s="256"/>
      <c r="Q1094" s="256"/>
      <c r="R1094" s="127"/>
      <c r="T1094" s="158" t="s">
        <v>3</v>
      </c>
      <c r="U1094" s="42" t="s">
        <v>39</v>
      </c>
      <c r="V1094" s="34"/>
      <c r="W1094" s="159">
        <f>V1094*K1094</f>
        <v>0</v>
      </c>
      <c r="X1094" s="159">
        <v>0.01694</v>
      </c>
      <c r="Y1094" s="159">
        <f>X1094*K1094</f>
        <v>2.9675492</v>
      </c>
      <c r="Z1094" s="159">
        <v>0</v>
      </c>
      <c r="AA1094" s="160">
        <f>Z1094*K1094</f>
        <v>0</v>
      </c>
      <c r="AR1094" s="16" t="s">
        <v>279</v>
      </c>
      <c r="AT1094" s="16" t="s">
        <v>174</v>
      </c>
      <c r="AU1094" s="16" t="s">
        <v>93</v>
      </c>
      <c r="AY1094" s="16" t="s">
        <v>173</v>
      </c>
      <c r="BE1094" s="100">
        <f>IF(U1094="základní",N1094,0)</f>
        <v>0</v>
      </c>
      <c r="BF1094" s="100">
        <f>IF(U1094="snížená",N1094,0)</f>
        <v>0</v>
      </c>
      <c r="BG1094" s="100">
        <f>IF(U1094="zákl. přenesená",N1094,0)</f>
        <v>0</v>
      </c>
      <c r="BH1094" s="100">
        <f>IF(U1094="sníž. přenesená",N1094,0)</f>
        <v>0</v>
      </c>
      <c r="BI1094" s="100">
        <f>IF(U1094="nulová",N1094,0)</f>
        <v>0</v>
      </c>
      <c r="BJ1094" s="16" t="s">
        <v>81</v>
      </c>
      <c r="BK1094" s="100">
        <f>ROUND(L1094*K1094,2)</f>
        <v>0</v>
      </c>
      <c r="BL1094" s="16" t="s">
        <v>279</v>
      </c>
      <c r="BM1094" s="16" t="s">
        <v>1814</v>
      </c>
    </row>
    <row r="1095" spans="2:51" s="10" customFormat="1" ht="44.25" customHeight="1">
      <c r="B1095" s="161"/>
      <c r="C1095" s="162"/>
      <c r="D1095" s="162"/>
      <c r="E1095" s="163" t="s">
        <v>3</v>
      </c>
      <c r="F1095" s="259" t="s">
        <v>1815</v>
      </c>
      <c r="G1095" s="260"/>
      <c r="H1095" s="260"/>
      <c r="I1095" s="260"/>
      <c r="J1095" s="162"/>
      <c r="K1095" s="164">
        <v>175.18</v>
      </c>
      <c r="L1095" s="162"/>
      <c r="M1095" s="162"/>
      <c r="N1095" s="162"/>
      <c r="O1095" s="162"/>
      <c r="P1095" s="162"/>
      <c r="Q1095" s="162"/>
      <c r="R1095" s="165"/>
      <c r="T1095" s="166"/>
      <c r="U1095" s="162"/>
      <c r="V1095" s="162"/>
      <c r="W1095" s="162"/>
      <c r="X1095" s="162"/>
      <c r="Y1095" s="162"/>
      <c r="Z1095" s="162"/>
      <c r="AA1095" s="167"/>
      <c r="AT1095" s="168" t="s">
        <v>185</v>
      </c>
      <c r="AU1095" s="168" t="s">
        <v>93</v>
      </c>
      <c r="AV1095" s="10" t="s">
        <v>93</v>
      </c>
      <c r="AW1095" s="10" t="s">
        <v>32</v>
      </c>
      <c r="AX1095" s="10" t="s">
        <v>74</v>
      </c>
      <c r="AY1095" s="168" t="s">
        <v>173</v>
      </c>
    </row>
    <row r="1096" spans="2:51" s="11" customFormat="1" ht="22.5" customHeight="1">
      <c r="B1096" s="169"/>
      <c r="C1096" s="170"/>
      <c r="D1096" s="170"/>
      <c r="E1096" s="171" t="s">
        <v>3</v>
      </c>
      <c r="F1096" s="262" t="s">
        <v>187</v>
      </c>
      <c r="G1096" s="263"/>
      <c r="H1096" s="263"/>
      <c r="I1096" s="263"/>
      <c r="J1096" s="170"/>
      <c r="K1096" s="172">
        <v>175.18</v>
      </c>
      <c r="L1096" s="170"/>
      <c r="M1096" s="170"/>
      <c r="N1096" s="170"/>
      <c r="O1096" s="170"/>
      <c r="P1096" s="170"/>
      <c r="Q1096" s="170"/>
      <c r="R1096" s="173"/>
      <c r="T1096" s="174"/>
      <c r="U1096" s="170"/>
      <c r="V1096" s="170"/>
      <c r="W1096" s="170"/>
      <c r="X1096" s="170"/>
      <c r="Y1096" s="170"/>
      <c r="Z1096" s="170"/>
      <c r="AA1096" s="175"/>
      <c r="AT1096" s="176" t="s">
        <v>185</v>
      </c>
      <c r="AU1096" s="176" t="s">
        <v>93</v>
      </c>
      <c r="AV1096" s="11" t="s">
        <v>178</v>
      </c>
      <c r="AW1096" s="11" t="s">
        <v>32</v>
      </c>
      <c r="AX1096" s="11" t="s">
        <v>81</v>
      </c>
      <c r="AY1096" s="176" t="s">
        <v>173</v>
      </c>
    </row>
    <row r="1097" spans="2:65" s="1" customFormat="1" ht="31.5" customHeight="1">
      <c r="B1097" s="125"/>
      <c r="C1097" s="154" t="s">
        <v>1816</v>
      </c>
      <c r="D1097" s="154" t="s">
        <v>174</v>
      </c>
      <c r="E1097" s="155" t="s">
        <v>1817</v>
      </c>
      <c r="F1097" s="255" t="s">
        <v>1818</v>
      </c>
      <c r="G1097" s="256"/>
      <c r="H1097" s="256"/>
      <c r="I1097" s="256"/>
      <c r="J1097" s="156" t="s">
        <v>209</v>
      </c>
      <c r="K1097" s="157">
        <v>760.37</v>
      </c>
      <c r="L1097" s="257">
        <v>0</v>
      </c>
      <c r="M1097" s="256"/>
      <c r="N1097" s="258">
        <f>ROUND(L1097*K1097,2)</f>
        <v>0</v>
      </c>
      <c r="O1097" s="256"/>
      <c r="P1097" s="256"/>
      <c r="Q1097" s="256"/>
      <c r="R1097" s="127"/>
      <c r="T1097" s="158" t="s">
        <v>3</v>
      </c>
      <c r="U1097" s="42" t="s">
        <v>39</v>
      </c>
      <c r="V1097" s="34"/>
      <c r="W1097" s="159">
        <f>V1097*K1097</f>
        <v>0</v>
      </c>
      <c r="X1097" s="159">
        <v>0.0101</v>
      </c>
      <c r="Y1097" s="159">
        <f>X1097*K1097</f>
        <v>7.679736999999999</v>
      </c>
      <c r="Z1097" s="159">
        <v>0</v>
      </c>
      <c r="AA1097" s="160">
        <f>Z1097*K1097</f>
        <v>0</v>
      </c>
      <c r="AR1097" s="16" t="s">
        <v>279</v>
      </c>
      <c r="AT1097" s="16" t="s">
        <v>174</v>
      </c>
      <c r="AU1097" s="16" t="s">
        <v>93</v>
      </c>
      <c r="AY1097" s="16" t="s">
        <v>173</v>
      </c>
      <c r="BE1097" s="100">
        <f>IF(U1097="základní",N1097,0)</f>
        <v>0</v>
      </c>
      <c r="BF1097" s="100">
        <f>IF(U1097="snížená",N1097,0)</f>
        <v>0</v>
      </c>
      <c r="BG1097" s="100">
        <f>IF(U1097="zákl. přenesená",N1097,0)</f>
        <v>0</v>
      </c>
      <c r="BH1097" s="100">
        <f>IF(U1097="sníž. přenesená",N1097,0)</f>
        <v>0</v>
      </c>
      <c r="BI1097" s="100">
        <f>IF(U1097="nulová",N1097,0)</f>
        <v>0</v>
      </c>
      <c r="BJ1097" s="16" t="s">
        <v>81</v>
      </c>
      <c r="BK1097" s="100">
        <f>ROUND(L1097*K1097,2)</f>
        <v>0</v>
      </c>
      <c r="BL1097" s="16" t="s">
        <v>279</v>
      </c>
      <c r="BM1097" s="16" t="s">
        <v>1819</v>
      </c>
    </row>
    <row r="1098" spans="2:51" s="12" customFormat="1" ht="22.5" customHeight="1">
      <c r="B1098" s="177"/>
      <c r="C1098" s="178"/>
      <c r="D1098" s="178"/>
      <c r="E1098" s="179" t="s">
        <v>3</v>
      </c>
      <c r="F1098" s="266" t="s">
        <v>378</v>
      </c>
      <c r="G1098" s="265"/>
      <c r="H1098" s="265"/>
      <c r="I1098" s="265"/>
      <c r="J1098" s="178"/>
      <c r="K1098" s="180" t="s">
        <v>3</v>
      </c>
      <c r="L1098" s="178"/>
      <c r="M1098" s="178"/>
      <c r="N1098" s="178"/>
      <c r="O1098" s="178"/>
      <c r="P1098" s="178"/>
      <c r="Q1098" s="178"/>
      <c r="R1098" s="181"/>
      <c r="T1098" s="182"/>
      <c r="U1098" s="178"/>
      <c r="V1098" s="178"/>
      <c r="W1098" s="178"/>
      <c r="X1098" s="178"/>
      <c r="Y1098" s="178"/>
      <c r="Z1098" s="178"/>
      <c r="AA1098" s="183"/>
      <c r="AT1098" s="184" t="s">
        <v>185</v>
      </c>
      <c r="AU1098" s="184" t="s">
        <v>93</v>
      </c>
      <c r="AV1098" s="12" t="s">
        <v>81</v>
      </c>
      <c r="AW1098" s="12" t="s">
        <v>32</v>
      </c>
      <c r="AX1098" s="12" t="s">
        <v>74</v>
      </c>
      <c r="AY1098" s="184" t="s">
        <v>173</v>
      </c>
    </row>
    <row r="1099" spans="2:51" s="10" customFormat="1" ht="22.5" customHeight="1">
      <c r="B1099" s="161"/>
      <c r="C1099" s="162"/>
      <c r="D1099" s="162"/>
      <c r="E1099" s="163" t="s">
        <v>3</v>
      </c>
      <c r="F1099" s="261" t="s">
        <v>1820</v>
      </c>
      <c r="G1099" s="260"/>
      <c r="H1099" s="260"/>
      <c r="I1099" s="260"/>
      <c r="J1099" s="162"/>
      <c r="K1099" s="164">
        <v>1380.69</v>
      </c>
      <c r="L1099" s="162"/>
      <c r="M1099" s="162"/>
      <c r="N1099" s="162"/>
      <c r="O1099" s="162"/>
      <c r="P1099" s="162"/>
      <c r="Q1099" s="162"/>
      <c r="R1099" s="165"/>
      <c r="T1099" s="166"/>
      <c r="U1099" s="162"/>
      <c r="V1099" s="162"/>
      <c r="W1099" s="162"/>
      <c r="X1099" s="162"/>
      <c r="Y1099" s="162"/>
      <c r="Z1099" s="162"/>
      <c r="AA1099" s="167"/>
      <c r="AT1099" s="168" t="s">
        <v>185</v>
      </c>
      <c r="AU1099" s="168" t="s">
        <v>93</v>
      </c>
      <c r="AV1099" s="10" t="s">
        <v>93</v>
      </c>
      <c r="AW1099" s="10" t="s">
        <v>32</v>
      </c>
      <c r="AX1099" s="10" t="s">
        <v>74</v>
      </c>
      <c r="AY1099" s="168" t="s">
        <v>173</v>
      </c>
    </row>
    <row r="1100" spans="2:51" s="10" customFormat="1" ht="22.5" customHeight="1">
      <c r="B1100" s="161"/>
      <c r="C1100" s="162"/>
      <c r="D1100" s="162"/>
      <c r="E1100" s="163" t="s">
        <v>3</v>
      </c>
      <c r="F1100" s="261" t="s">
        <v>1821</v>
      </c>
      <c r="G1100" s="260"/>
      <c r="H1100" s="260"/>
      <c r="I1100" s="260"/>
      <c r="J1100" s="162"/>
      <c r="K1100" s="164">
        <v>-620</v>
      </c>
      <c r="L1100" s="162"/>
      <c r="M1100" s="162"/>
      <c r="N1100" s="162"/>
      <c r="O1100" s="162"/>
      <c r="P1100" s="162"/>
      <c r="Q1100" s="162"/>
      <c r="R1100" s="165"/>
      <c r="T1100" s="166"/>
      <c r="U1100" s="162"/>
      <c r="V1100" s="162"/>
      <c r="W1100" s="162"/>
      <c r="X1100" s="162"/>
      <c r="Y1100" s="162"/>
      <c r="Z1100" s="162"/>
      <c r="AA1100" s="167"/>
      <c r="AT1100" s="168" t="s">
        <v>185</v>
      </c>
      <c r="AU1100" s="168" t="s">
        <v>93</v>
      </c>
      <c r="AV1100" s="10" t="s">
        <v>93</v>
      </c>
      <c r="AW1100" s="10" t="s">
        <v>32</v>
      </c>
      <c r="AX1100" s="10" t="s">
        <v>74</v>
      </c>
      <c r="AY1100" s="168" t="s">
        <v>173</v>
      </c>
    </row>
    <row r="1101" spans="2:51" s="10" customFormat="1" ht="44.25" customHeight="1">
      <c r="B1101" s="161"/>
      <c r="C1101" s="162"/>
      <c r="D1101" s="162"/>
      <c r="E1101" s="163" t="s">
        <v>3</v>
      </c>
      <c r="F1101" s="261" t="s">
        <v>1822</v>
      </c>
      <c r="G1101" s="260"/>
      <c r="H1101" s="260"/>
      <c r="I1101" s="260"/>
      <c r="J1101" s="162"/>
      <c r="K1101" s="164">
        <v>-175.18</v>
      </c>
      <c r="L1101" s="162"/>
      <c r="M1101" s="162"/>
      <c r="N1101" s="162"/>
      <c r="O1101" s="162"/>
      <c r="P1101" s="162"/>
      <c r="Q1101" s="162"/>
      <c r="R1101" s="165"/>
      <c r="T1101" s="166"/>
      <c r="U1101" s="162"/>
      <c r="V1101" s="162"/>
      <c r="W1101" s="162"/>
      <c r="X1101" s="162"/>
      <c r="Y1101" s="162"/>
      <c r="Z1101" s="162"/>
      <c r="AA1101" s="167"/>
      <c r="AT1101" s="168" t="s">
        <v>185</v>
      </c>
      <c r="AU1101" s="168" t="s">
        <v>93</v>
      </c>
      <c r="AV1101" s="10" t="s">
        <v>93</v>
      </c>
      <c r="AW1101" s="10" t="s">
        <v>32</v>
      </c>
      <c r="AX1101" s="10" t="s">
        <v>74</v>
      </c>
      <c r="AY1101" s="168" t="s">
        <v>173</v>
      </c>
    </row>
    <row r="1102" spans="2:51" s="12" customFormat="1" ht="22.5" customHeight="1">
      <c r="B1102" s="177"/>
      <c r="C1102" s="178"/>
      <c r="D1102" s="178"/>
      <c r="E1102" s="179" t="s">
        <v>3</v>
      </c>
      <c r="F1102" s="264" t="s">
        <v>328</v>
      </c>
      <c r="G1102" s="265"/>
      <c r="H1102" s="265"/>
      <c r="I1102" s="265"/>
      <c r="J1102" s="178"/>
      <c r="K1102" s="180" t="s">
        <v>3</v>
      </c>
      <c r="L1102" s="178"/>
      <c r="M1102" s="178"/>
      <c r="N1102" s="178"/>
      <c r="O1102" s="178"/>
      <c r="P1102" s="178"/>
      <c r="Q1102" s="178"/>
      <c r="R1102" s="181"/>
      <c r="T1102" s="182"/>
      <c r="U1102" s="178"/>
      <c r="V1102" s="178"/>
      <c r="W1102" s="178"/>
      <c r="X1102" s="178"/>
      <c r="Y1102" s="178"/>
      <c r="Z1102" s="178"/>
      <c r="AA1102" s="183"/>
      <c r="AT1102" s="184" t="s">
        <v>185</v>
      </c>
      <c r="AU1102" s="184" t="s">
        <v>93</v>
      </c>
      <c r="AV1102" s="12" t="s">
        <v>81</v>
      </c>
      <c r="AW1102" s="12" t="s">
        <v>32</v>
      </c>
      <c r="AX1102" s="12" t="s">
        <v>74</v>
      </c>
      <c r="AY1102" s="184" t="s">
        <v>173</v>
      </c>
    </row>
    <row r="1103" spans="2:51" s="10" customFormat="1" ht="22.5" customHeight="1">
      <c r="B1103" s="161"/>
      <c r="C1103" s="162"/>
      <c r="D1103" s="162"/>
      <c r="E1103" s="163" t="s">
        <v>3</v>
      </c>
      <c r="F1103" s="261" t="s">
        <v>1823</v>
      </c>
      <c r="G1103" s="260"/>
      <c r="H1103" s="260"/>
      <c r="I1103" s="260"/>
      <c r="J1103" s="162"/>
      <c r="K1103" s="164">
        <v>417.36</v>
      </c>
      <c r="L1103" s="162"/>
      <c r="M1103" s="162"/>
      <c r="N1103" s="162"/>
      <c r="O1103" s="162"/>
      <c r="P1103" s="162"/>
      <c r="Q1103" s="162"/>
      <c r="R1103" s="165"/>
      <c r="T1103" s="166"/>
      <c r="U1103" s="162"/>
      <c r="V1103" s="162"/>
      <c r="W1103" s="162"/>
      <c r="X1103" s="162"/>
      <c r="Y1103" s="162"/>
      <c r="Z1103" s="162"/>
      <c r="AA1103" s="167"/>
      <c r="AT1103" s="168" t="s">
        <v>185</v>
      </c>
      <c r="AU1103" s="168" t="s">
        <v>93</v>
      </c>
      <c r="AV1103" s="10" t="s">
        <v>93</v>
      </c>
      <c r="AW1103" s="10" t="s">
        <v>32</v>
      </c>
      <c r="AX1103" s="10" t="s">
        <v>74</v>
      </c>
      <c r="AY1103" s="168" t="s">
        <v>173</v>
      </c>
    </row>
    <row r="1104" spans="2:51" s="10" customFormat="1" ht="22.5" customHeight="1">
      <c r="B1104" s="161"/>
      <c r="C1104" s="162"/>
      <c r="D1104" s="162"/>
      <c r="E1104" s="163" t="s">
        <v>3</v>
      </c>
      <c r="F1104" s="261" t="s">
        <v>1824</v>
      </c>
      <c r="G1104" s="260"/>
      <c r="H1104" s="260"/>
      <c r="I1104" s="260"/>
      <c r="J1104" s="162"/>
      <c r="K1104" s="164">
        <v>-242.5</v>
      </c>
      <c r="L1104" s="162"/>
      <c r="M1104" s="162"/>
      <c r="N1104" s="162"/>
      <c r="O1104" s="162"/>
      <c r="P1104" s="162"/>
      <c r="Q1104" s="162"/>
      <c r="R1104" s="165"/>
      <c r="T1104" s="166"/>
      <c r="U1104" s="162"/>
      <c r="V1104" s="162"/>
      <c r="W1104" s="162"/>
      <c r="X1104" s="162"/>
      <c r="Y1104" s="162"/>
      <c r="Z1104" s="162"/>
      <c r="AA1104" s="167"/>
      <c r="AT1104" s="168" t="s">
        <v>185</v>
      </c>
      <c r="AU1104" s="168" t="s">
        <v>93</v>
      </c>
      <c r="AV1104" s="10" t="s">
        <v>93</v>
      </c>
      <c r="AW1104" s="10" t="s">
        <v>32</v>
      </c>
      <c r="AX1104" s="10" t="s">
        <v>74</v>
      </c>
      <c r="AY1104" s="168" t="s">
        <v>173</v>
      </c>
    </row>
    <row r="1105" spans="2:51" s="11" customFormat="1" ht="22.5" customHeight="1">
      <c r="B1105" s="169"/>
      <c r="C1105" s="170"/>
      <c r="D1105" s="170"/>
      <c r="E1105" s="171" t="s">
        <v>3</v>
      </c>
      <c r="F1105" s="262" t="s">
        <v>187</v>
      </c>
      <c r="G1105" s="263"/>
      <c r="H1105" s="263"/>
      <c r="I1105" s="263"/>
      <c r="J1105" s="170"/>
      <c r="K1105" s="172">
        <v>760.37</v>
      </c>
      <c r="L1105" s="170"/>
      <c r="M1105" s="170"/>
      <c r="N1105" s="170"/>
      <c r="O1105" s="170"/>
      <c r="P1105" s="170"/>
      <c r="Q1105" s="170"/>
      <c r="R1105" s="173"/>
      <c r="T1105" s="174"/>
      <c r="U1105" s="170"/>
      <c r="V1105" s="170"/>
      <c r="W1105" s="170"/>
      <c r="X1105" s="170"/>
      <c r="Y1105" s="170"/>
      <c r="Z1105" s="170"/>
      <c r="AA1105" s="175"/>
      <c r="AT1105" s="176" t="s">
        <v>185</v>
      </c>
      <c r="AU1105" s="176" t="s">
        <v>93</v>
      </c>
      <c r="AV1105" s="11" t="s">
        <v>178</v>
      </c>
      <c r="AW1105" s="11" t="s">
        <v>32</v>
      </c>
      <c r="AX1105" s="11" t="s">
        <v>81</v>
      </c>
      <c r="AY1105" s="176" t="s">
        <v>173</v>
      </c>
    </row>
    <row r="1106" spans="2:65" s="1" customFormat="1" ht="44.25" customHeight="1">
      <c r="B1106" s="125"/>
      <c r="C1106" s="154" t="s">
        <v>1825</v>
      </c>
      <c r="D1106" s="154" t="s">
        <v>174</v>
      </c>
      <c r="E1106" s="155" t="s">
        <v>1826</v>
      </c>
      <c r="F1106" s="255" t="s">
        <v>1827</v>
      </c>
      <c r="G1106" s="256"/>
      <c r="H1106" s="256"/>
      <c r="I1106" s="256"/>
      <c r="J1106" s="156" t="s">
        <v>209</v>
      </c>
      <c r="K1106" s="157">
        <v>242.5</v>
      </c>
      <c r="L1106" s="257">
        <v>0</v>
      </c>
      <c r="M1106" s="256"/>
      <c r="N1106" s="258">
        <f>ROUND(L1106*K1106,2)</f>
        <v>0</v>
      </c>
      <c r="O1106" s="256"/>
      <c r="P1106" s="256"/>
      <c r="Q1106" s="256"/>
      <c r="R1106" s="127"/>
      <c r="T1106" s="158" t="s">
        <v>3</v>
      </c>
      <c r="U1106" s="42" t="s">
        <v>39</v>
      </c>
      <c r="V1106" s="34"/>
      <c r="W1106" s="159">
        <f>V1106*K1106</f>
        <v>0</v>
      </c>
      <c r="X1106" s="159">
        <v>0.01157</v>
      </c>
      <c r="Y1106" s="159">
        <f>X1106*K1106</f>
        <v>2.8057250000000002</v>
      </c>
      <c r="Z1106" s="159">
        <v>0</v>
      </c>
      <c r="AA1106" s="160">
        <f>Z1106*K1106</f>
        <v>0</v>
      </c>
      <c r="AR1106" s="16" t="s">
        <v>279</v>
      </c>
      <c r="AT1106" s="16" t="s">
        <v>174</v>
      </c>
      <c r="AU1106" s="16" t="s">
        <v>93</v>
      </c>
      <c r="AY1106" s="16" t="s">
        <v>173</v>
      </c>
      <c r="BE1106" s="100">
        <f>IF(U1106="základní",N1106,0)</f>
        <v>0</v>
      </c>
      <c r="BF1106" s="100">
        <f>IF(U1106="snížená",N1106,0)</f>
        <v>0</v>
      </c>
      <c r="BG1106" s="100">
        <f>IF(U1106="zákl. přenesená",N1106,0)</f>
        <v>0</v>
      </c>
      <c r="BH1106" s="100">
        <f>IF(U1106="sníž. přenesená",N1106,0)</f>
        <v>0</v>
      </c>
      <c r="BI1106" s="100">
        <f>IF(U1106="nulová",N1106,0)</f>
        <v>0</v>
      </c>
      <c r="BJ1106" s="16" t="s">
        <v>81</v>
      </c>
      <c r="BK1106" s="100">
        <f>ROUND(L1106*K1106,2)</f>
        <v>0</v>
      </c>
      <c r="BL1106" s="16" t="s">
        <v>279</v>
      </c>
      <c r="BM1106" s="16" t="s">
        <v>1828</v>
      </c>
    </row>
    <row r="1107" spans="2:51" s="10" customFormat="1" ht="22.5" customHeight="1">
      <c r="B1107" s="161"/>
      <c r="C1107" s="162"/>
      <c r="D1107" s="162"/>
      <c r="E1107" s="163" t="s">
        <v>3</v>
      </c>
      <c r="F1107" s="259" t="s">
        <v>1829</v>
      </c>
      <c r="G1107" s="260"/>
      <c r="H1107" s="260"/>
      <c r="I1107" s="260"/>
      <c r="J1107" s="162"/>
      <c r="K1107" s="164">
        <v>242.5</v>
      </c>
      <c r="L1107" s="162"/>
      <c r="M1107" s="162"/>
      <c r="N1107" s="162"/>
      <c r="O1107" s="162"/>
      <c r="P1107" s="162"/>
      <c r="Q1107" s="162"/>
      <c r="R1107" s="165"/>
      <c r="T1107" s="166"/>
      <c r="U1107" s="162"/>
      <c r="V1107" s="162"/>
      <c r="W1107" s="162"/>
      <c r="X1107" s="162"/>
      <c r="Y1107" s="162"/>
      <c r="Z1107" s="162"/>
      <c r="AA1107" s="167"/>
      <c r="AT1107" s="168" t="s">
        <v>185</v>
      </c>
      <c r="AU1107" s="168" t="s">
        <v>93</v>
      </c>
      <c r="AV1107" s="10" t="s">
        <v>93</v>
      </c>
      <c r="AW1107" s="10" t="s">
        <v>32</v>
      </c>
      <c r="AX1107" s="10" t="s">
        <v>81</v>
      </c>
      <c r="AY1107" s="168" t="s">
        <v>173</v>
      </c>
    </row>
    <row r="1108" spans="2:65" s="1" customFormat="1" ht="31.5" customHeight="1">
      <c r="B1108" s="125"/>
      <c r="C1108" s="154" t="s">
        <v>1830</v>
      </c>
      <c r="D1108" s="154" t="s">
        <v>174</v>
      </c>
      <c r="E1108" s="155" t="s">
        <v>1831</v>
      </c>
      <c r="F1108" s="255" t="s">
        <v>1832</v>
      </c>
      <c r="G1108" s="256"/>
      <c r="H1108" s="256"/>
      <c r="I1108" s="256"/>
      <c r="J1108" s="156" t="s">
        <v>182</v>
      </c>
      <c r="K1108" s="157">
        <v>95.15</v>
      </c>
      <c r="L1108" s="257">
        <v>0</v>
      </c>
      <c r="M1108" s="256"/>
      <c r="N1108" s="258">
        <f>ROUND(L1108*K1108,2)</f>
        <v>0</v>
      </c>
      <c r="O1108" s="256"/>
      <c r="P1108" s="256"/>
      <c r="Q1108" s="256"/>
      <c r="R1108" s="127"/>
      <c r="T1108" s="158" t="s">
        <v>3</v>
      </c>
      <c r="U1108" s="42" t="s">
        <v>39</v>
      </c>
      <c r="V1108" s="34"/>
      <c r="W1108" s="159">
        <f>V1108*K1108</f>
        <v>0</v>
      </c>
      <c r="X1108" s="159">
        <v>0.03194</v>
      </c>
      <c r="Y1108" s="159">
        <f>X1108*K1108</f>
        <v>3.0390910000000004</v>
      </c>
      <c r="Z1108" s="159">
        <v>0</v>
      </c>
      <c r="AA1108" s="160">
        <f>Z1108*K1108</f>
        <v>0</v>
      </c>
      <c r="AR1108" s="16" t="s">
        <v>279</v>
      </c>
      <c r="AT1108" s="16" t="s">
        <v>174</v>
      </c>
      <c r="AU1108" s="16" t="s">
        <v>93</v>
      </c>
      <c r="AY1108" s="16" t="s">
        <v>173</v>
      </c>
      <c r="BE1108" s="100">
        <f>IF(U1108="základní",N1108,0)</f>
        <v>0</v>
      </c>
      <c r="BF1108" s="100">
        <f>IF(U1108="snížená",N1108,0)</f>
        <v>0</v>
      </c>
      <c r="BG1108" s="100">
        <f>IF(U1108="zákl. přenesená",N1108,0)</f>
        <v>0</v>
      </c>
      <c r="BH1108" s="100">
        <f>IF(U1108="sníž. přenesená",N1108,0)</f>
        <v>0</v>
      </c>
      <c r="BI1108" s="100">
        <f>IF(U1108="nulová",N1108,0)</f>
        <v>0</v>
      </c>
      <c r="BJ1108" s="16" t="s">
        <v>81</v>
      </c>
      <c r="BK1108" s="100">
        <f>ROUND(L1108*K1108,2)</f>
        <v>0</v>
      </c>
      <c r="BL1108" s="16" t="s">
        <v>279</v>
      </c>
      <c r="BM1108" s="16" t="s">
        <v>1833</v>
      </c>
    </row>
    <row r="1109" spans="2:51" s="12" customFormat="1" ht="22.5" customHeight="1">
      <c r="B1109" s="177"/>
      <c r="C1109" s="178"/>
      <c r="D1109" s="178"/>
      <c r="E1109" s="179" t="s">
        <v>3</v>
      </c>
      <c r="F1109" s="266" t="s">
        <v>1834</v>
      </c>
      <c r="G1109" s="265"/>
      <c r="H1109" s="265"/>
      <c r="I1109" s="265"/>
      <c r="J1109" s="178"/>
      <c r="K1109" s="180" t="s">
        <v>3</v>
      </c>
      <c r="L1109" s="178"/>
      <c r="M1109" s="178"/>
      <c r="N1109" s="178"/>
      <c r="O1109" s="178"/>
      <c r="P1109" s="178"/>
      <c r="Q1109" s="178"/>
      <c r="R1109" s="181"/>
      <c r="T1109" s="182"/>
      <c r="U1109" s="178"/>
      <c r="V1109" s="178"/>
      <c r="W1109" s="178"/>
      <c r="X1109" s="178"/>
      <c r="Y1109" s="178"/>
      <c r="Z1109" s="178"/>
      <c r="AA1109" s="183"/>
      <c r="AT1109" s="184" t="s">
        <v>185</v>
      </c>
      <c r="AU1109" s="184" t="s">
        <v>93</v>
      </c>
      <c r="AV1109" s="12" t="s">
        <v>81</v>
      </c>
      <c r="AW1109" s="12" t="s">
        <v>32</v>
      </c>
      <c r="AX1109" s="12" t="s">
        <v>74</v>
      </c>
      <c r="AY1109" s="184" t="s">
        <v>173</v>
      </c>
    </row>
    <row r="1110" spans="2:51" s="10" customFormat="1" ht="22.5" customHeight="1">
      <c r="B1110" s="161"/>
      <c r="C1110" s="162"/>
      <c r="D1110" s="162"/>
      <c r="E1110" s="163" t="s">
        <v>3</v>
      </c>
      <c r="F1110" s="261" t="s">
        <v>1835</v>
      </c>
      <c r="G1110" s="260"/>
      <c r="H1110" s="260"/>
      <c r="I1110" s="260"/>
      <c r="J1110" s="162"/>
      <c r="K1110" s="164">
        <v>95.15</v>
      </c>
      <c r="L1110" s="162"/>
      <c r="M1110" s="162"/>
      <c r="N1110" s="162"/>
      <c r="O1110" s="162"/>
      <c r="P1110" s="162"/>
      <c r="Q1110" s="162"/>
      <c r="R1110" s="165"/>
      <c r="T1110" s="166"/>
      <c r="U1110" s="162"/>
      <c r="V1110" s="162"/>
      <c r="W1110" s="162"/>
      <c r="X1110" s="162"/>
      <c r="Y1110" s="162"/>
      <c r="Z1110" s="162"/>
      <c r="AA1110" s="167"/>
      <c r="AT1110" s="168" t="s">
        <v>185</v>
      </c>
      <c r="AU1110" s="168" t="s">
        <v>93</v>
      </c>
      <c r="AV1110" s="10" t="s">
        <v>93</v>
      </c>
      <c r="AW1110" s="10" t="s">
        <v>32</v>
      </c>
      <c r="AX1110" s="10" t="s">
        <v>74</v>
      </c>
      <c r="AY1110" s="168" t="s">
        <v>173</v>
      </c>
    </row>
    <row r="1111" spans="2:51" s="11" customFormat="1" ht="22.5" customHeight="1">
      <c r="B1111" s="169"/>
      <c r="C1111" s="170"/>
      <c r="D1111" s="170"/>
      <c r="E1111" s="171" t="s">
        <v>3</v>
      </c>
      <c r="F1111" s="262" t="s">
        <v>187</v>
      </c>
      <c r="G1111" s="263"/>
      <c r="H1111" s="263"/>
      <c r="I1111" s="263"/>
      <c r="J1111" s="170"/>
      <c r="K1111" s="172">
        <v>95.15</v>
      </c>
      <c r="L1111" s="170"/>
      <c r="M1111" s="170"/>
      <c r="N1111" s="170"/>
      <c r="O1111" s="170"/>
      <c r="P1111" s="170"/>
      <c r="Q1111" s="170"/>
      <c r="R1111" s="173"/>
      <c r="T1111" s="174"/>
      <c r="U1111" s="170"/>
      <c r="V1111" s="170"/>
      <c r="W1111" s="170"/>
      <c r="X1111" s="170"/>
      <c r="Y1111" s="170"/>
      <c r="Z1111" s="170"/>
      <c r="AA1111" s="175"/>
      <c r="AT1111" s="176" t="s">
        <v>185</v>
      </c>
      <c r="AU1111" s="176" t="s">
        <v>93</v>
      </c>
      <c r="AV1111" s="11" t="s">
        <v>178</v>
      </c>
      <c r="AW1111" s="11" t="s">
        <v>32</v>
      </c>
      <c r="AX1111" s="11" t="s">
        <v>81</v>
      </c>
      <c r="AY1111" s="176" t="s">
        <v>173</v>
      </c>
    </row>
    <row r="1112" spans="2:65" s="1" customFormat="1" ht="31.5" customHeight="1">
      <c r="B1112" s="125"/>
      <c r="C1112" s="154" t="s">
        <v>1836</v>
      </c>
      <c r="D1112" s="154" t="s">
        <v>174</v>
      </c>
      <c r="E1112" s="155" t="s">
        <v>1837</v>
      </c>
      <c r="F1112" s="255" t="s">
        <v>1838</v>
      </c>
      <c r="G1112" s="256"/>
      <c r="H1112" s="256"/>
      <c r="I1112" s="256"/>
      <c r="J1112" s="156" t="s">
        <v>182</v>
      </c>
      <c r="K1112" s="157">
        <v>23</v>
      </c>
      <c r="L1112" s="257">
        <v>0</v>
      </c>
      <c r="M1112" s="256"/>
      <c r="N1112" s="258">
        <f>ROUND(L1112*K1112,2)</f>
        <v>0</v>
      </c>
      <c r="O1112" s="256"/>
      <c r="P1112" s="256"/>
      <c r="Q1112" s="256"/>
      <c r="R1112" s="127"/>
      <c r="T1112" s="158" t="s">
        <v>3</v>
      </c>
      <c r="U1112" s="42" t="s">
        <v>39</v>
      </c>
      <c r="V1112" s="34"/>
      <c r="W1112" s="159">
        <f>V1112*K1112</f>
        <v>0</v>
      </c>
      <c r="X1112" s="159">
        <v>0.00488</v>
      </c>
      <c r="Y1112" s="159">
        <f>X1112*K1112</f>
        <v>0.11223999999999999</v>
      </c>
      <c r="Z1112" s="159">
        <v>0</v>
      </c>
      <c r="AA1112" s="160">
        <f>Z1112*K1112</f>
        <v>0</v>
      </c>
      <c r="AR1112" s="16" t="s">
        <v>279</v>
      </c>
      <c r="AT1112" s="16" t="s">
        <v>174</v>
      </c>
      <c r="AU1112" s="16" t="s">
        <v>93</v>
      </c>
      <c r="AY1112" s="16" t="s">
        <v>173</v>
      </c>
      <c r="BE1112" s="100">
        <f>IF(U1112="základní",N1112,0)</f>
        <v>0</v>
      </c>
      <c r="BF1112" s="100">
        <f>IF(U1112="snížená",N1112,0)</f>
        <v>0</v>
      </c>
      <c r="BG1112" s="100">
        <f>IF(U1112="zákl. přenesená",N1112,0)</f>
        <v>0</v>
      </c>
      <c r="BH1112" s="100">
        <f>IF(U1112="sníž. přenesená",N1112,0)</f>
        <v>0</v>
      </c>
      <c r="BI1112" s="100">
        <f>IF(U1112="nulová",N1112,0)</f>
        <v>0</v>
      </c>
      <c r="BJ1112" s="16" t="s">
        <v>81</v>
      </c>
      <c r="BK1112" s="100">
        <f>ROUND(L1112*K1112,2)</f>
        <v>0</v>
      </c>
      <c r="BL1112" s="16" t="s">
        <v>279</v>
      </c>
      <c r="BM1112" s="16" t="s">
        <v>1839</v>
      </c>
    </row>
    <row r="1113" spans="2:51" s="10" customFormat="1" ht="22.5" customHeight="1">
      <c r="B1113" s="161"/>
      <c r="C1113" s="162"/>
      <c r="D1113" s="162"/>
      <c r="E1113" s="163" t="s">
        <v>3</v>
      </c>
      <c r="F1113" s="259" t="s">
        <v>1840</v>
      </c>
      <c r="G1113" s="260"/>
      <c r="H1113" s="260"/>
      <c r="I1113" s="260"/>
      <c r="J1113" s="162"/>
      <c r="K1113" s="164">
        <v>23</v>
      </c>
      <c r="L1113" s="162"/>
      <c r="M1113" s="162"/>
      <c r="N1113" s="162"/>
      <c r="O1113" s="162"/>
      <c r="P1113" s="162"/>
      <c r="Q1113" s="162"/>
      <c r="R1113" s="165"/>
      <c r="T1113" s="166"/>
      <c r="U1113" s="162"/>
      <c r="V1113" s="162"/>
      <c r="W1113" s="162"/>
      <c r="X1113" s="162"/>
      <c r="Y1113" s="162"/>
      <c r="Z1113" s="162"/>
      <c r="AA1113" s="167"/>
      <c r="AT1113" s="168" t="s">
        <v>185</v>
      </c>
      <c r="AU1113" s="168" t="s">
        <v>93</v>
      </c>
      <c r="AV1113" s="10" t="s">
        <v>93</v>
      </c>
      <c r="AW1113" s="10" t="s">
        <v>32</v>
      </c>
      <c r="AX1113" s="10" t="s">
        <v>74</v>
      </c>
      <c r="AY1113" s="168" t="s">
        <v>173</v>
      </c>
    </row>
    <row r="1114" spans="2:51" s="11" customFormat="1" ht="22.5" customHeight="1">
      <c r="B1114" s="169"/>
      <c r="C1114" s="170"/>
      <c r="D1114" s="170"/>
      <c r="E1114" s="171" t="s">
        <v>3</v>
      </c>
      <c r="F1114" s="262" t="s">
        <v>187</v>
      </c>
      <c r="G1114" s="263"/>
      <c r="H1114" s="263"/>
      <c r="I1114" s="263"/>
      <c r="J1114" s="170"/>
      <c r="K1114" s="172">
        <v>23</v>
      </c>
      <c r="L1114" s="170"/>
      <c r="M1114" s="170"/>
      <c r="N1114" s="170"/>
      <c r="O1114" s="170"/>
      <c r="P1114" s="170"/>
      <c r="Q1114" s="170"/>
      <c r="R1114" s="173"/>
      <c r="T1114" s="174"/>
      <c r="U1114" s="170"/>
      <c r="V1114" s="170"/>
      <c r="W1114" s="170"/>
      <c r="X1114" s="170"/>
      <c r="Y1114" s="170"/>
      <c r="Z1114" s="170"/>
      <c r="AA1114" s="175"/>
      <c r="AT1114" s="176" t="s">
        <v>185</v>
      </c>
      <c r="AU1114" s="176" t="s">
        <v>93</v>
      </c>
      <c r="AV1114" s="11" t="s">
        <v>178</v>
      </c>
      <c r="AW1114" s="11" t="s">
        <v>32</v>
      </c>
      <c r="AX1114" s="11" t="s">
        <v>81</v>
      </c>
      <c r="AY1114" s="176" t="s">
        <v>173</v>
      </c>
    </row>
    <row r="1115" spans="2:65" s="1" customFormat="1" ht="22.5" customHeight="1">
      <c r="B1115" s="125"/>
      <c r="C1115" s="154" t="s">
        <v>1841</v>
      </c>
      <c r="D1115" s="154" t="s">
        <v>174</v>
      </c>
      <c r="E1115" s="155" t="s">
        <v>1842</v>
      </c>
      <c r="F1115" s="255" t="s">
        <v>1843</v>
      </c>
      <c r="G1115" s="256"/>
      <c r="H1115" s="256"/>
      <c r="I1115" s="256"/>
      <c r="J1115" s="156" t="s">
        <v>209</v>
      </c>
      <c r="K1115" s="157">
        <v>619.06</v>
      </c>
      <c r="L1115" s="257">
        <v>0</v>
      </c>
      <c r="M1115" s="256"/>
      <c r="N1115" s="258">
        <f>ROUND(L1115*K1115,2)</f>
        <v>0</v>
      </c>
      <c r="O1115" s="256"/>
      <c r="P1115" s="256"/>
      <c r="Q1115" s="256"/>
      <c r="R1115" s="127"/>
      <c r="T1115" s="158" t="s">
        <v>3</v>
      </c>
      <c r="U1115" s="42" t="s">
        <v>39</v>
      </c>
      <c r="V1115" s="34"/>
      <c r="W1115" s="159">
        <f>V1115*K1115</f>
        <v>0</v>
      </c>
      <c r="X1115" s="159">
        <v>0</v>
      </c>
      <c r="Y1115" s="159">
        <f>X1115*K1115</f>
        <v>0</v>
      </c>
      <c r="Z1115" s="159">
        <v>0</v>
      </c>
      <c r="AA1115" s="160">
        <f>Z1115*K1115</f>
        <v>0</v>
      </c>
      <c r="AR1115" s="16" t="s">
        <v>279</v>
      </c>
      <c r="AT1115" s="16" t="s">
        <v>174</v>
      </c>
      <c r="AU1115" s="16" t="s">
        <v>93</v>
      </c>
      <c r="AY1115" s="16" t="s">
        <v>173</v>
      </c>
      <c r="BE1115" s="100">
        <f>IF(U1115="základní",N1115,0)</f>
        <v>0</v>
      </c>
      <c r="BF1115" s="100">
        <f>IF(U1115="snížená",N1115,0)</f>
        <v>0</v>
      </c>
      <c r="BG1115" s="100">
        <f>IF(U1115="zákl. přenesená",N1115,0)</f>
        <v>0</v>
      </c>
      <c r="BH1115" s="100">
        <f>IF(U1115="sníž. přenesená",N1115,0)</f>
        <v>0</v>
      </c>
      <c r="BI1115" s="100">
        <f>IF(U1115="nulová",N1115,0)</f>
        <v>0</v>
      </c>
      <c r="BJ1115" s="16" t="s">
        <v>81</v>
      </c>
      <c r="BK1115" s="100">
        <f>ROUND(L1115*K1115,2)</f>
        <v>0</v>
      </c>
      <c r="BL1115" s="16" t="s">
        <v>279</v>
      </c>
      <c r="BM1115" s="16" t="s">
        <v>1844</v>
      </c>
    </row>
    <row r="1116" spans="2:51" s="10" customFormat="1" ht="22.5" customHeight="1">
      <c r="B1116" s="161"/>
      <c r="C1116" s="162"/>
      <c r="D1116" s="162"/>
      <c r="E1116" s="163" t="s">
        <v>3</v>
      </c>
      <c r="F1116" s="259" t="s">
        <v>1845</v>
      </c>
      <c r="G1116" s="260"/>
      <c r="H1116" s="260"/>
      <c r="I1116" s="260"/>
      <c r="J1116" s="162"/>
      <c r="K1116" s="164">
        <v>619.06</v>
      </c>
      <c r="L1116" s="162"/>
      <c r="M1116" s="162"/>
      <c r="N1116" s="162"/>
      <c r="O1116" s="162"/>
      <c r="P1116" s="162"/>
      <c r="Q1116" s="162"/>
      <c r="R1116" s="165"/>
      <c r="T1116" s="166"/>
      <c r="U1116" s="162"/>
      <c r="V1116" s="162"/>
      <c r="W1116" s="162"/>
      <c r="X1116" s="162"/>
      <c r="Y1116" s="162"/>
      <c r="Z1116" s="162"/>
      <c r="AA1116" s="167"/>
      <c r="AT1116" s="168" t="s">
        <v>185</v>
      </c>
      <c r="AU1116" s="168" t="s">
        <v>93</v>
      </c>
      <c r="AV1116" s="10" t="s">
        <v>93</v>
      </c>
      <c r="AW1116" s="10" t="s">
        <v>32</v>
      </c>
      <c r="AX1116" s="10" t="s">
        <v>74</v>
      </c>
      <c r="AY1116" s="168" t="s">
        <v>173</v>
      </c>
    </row>
    <row r="1117" spans="2:51" s="11" customFormat="1" ht="22.5" customHeight="1">
      <c r="B1117" s="169"/>
      <c r="C1117" s="170"/>
      <c r="D1117" s="170"/>
      <c r="E1117" s="171" t="s">
        <v>3</v>
      </c>
      <c r="F1117" s="262" t="s">
        <v>187</v>
      </c>
      <c r="G1117" s="263"/>
      <c r="H1117" s="263"/>
      <c r="I1117" s="263"/>
      <c r="J1117" s="170"/>
      <c r="K1117" s="172">
        <v>619.06</v>
      </c>
      <c r="L1117" s="170"/>
      <c r="M1117" s="170"/>
      <c r="N1117" s="170"/>
      <c r="O1117" s="170"/>
      <c r="P1117" s="170"/>
      <c r="Q1117" s="170"/>
      <c r="R1117" s="173"/>
      <c r="T1117" s="174"/>
      <c r="U1117" s="170"/>
      <c r="V1117" s="170"/>
      <c r="W1117" s="170"/>
      <c r="X1117" s="170"/>
      <c r="Y1117" s="170"/>
      <c r="Z1117" s="170"/>
      <c r="AA1117" s="175"/>
      <c r="AT1117" s="176" t="s">
        <v>185</v>
      </c>
      <c r="AU1117" s="176" t="s">
        <v>93</v>
      </c>
      <c r="AV1117" s="11" t="s">
        <v>178</v>
      </c>
      <c r="AW1117" s="11" t="s">
        <v>32</v>
      </c>
      <c r="AX1117" s="11" t="s">
        <v>81</v>
      </c>
      <c r="AY1117" s="176" t="s">
        <v>173</v>
      </c>
    </row>
    <row r="1118" spans="2:65" s="1" customFormat="1" ht="31.5" customHeight="1">
      <c r="B1118" s="125"/>
      <c r="C1118" s="154" t="s">
        <v>1846</v>
      </c>
      <c r="D1118" s="154" t="s">
        <v>174</v>
      </c>
      <c r="E1118" s="155" t="s">
        <v>1847</v>
      </c>
      <c r="F1118" s="255" t="s">
        <v>1848</v>
      </c>
      <c r="G1118" s="256"/>
      <c r="H1118" s="256"/>
      <c r="I1118" s="256"/>
      <c r="J1118" s="156" t="s">
        <v>209</v>
      </c>
      <c r="K1118" s="157">
        <v>204.934</v>
      </c>
      <c r="L1118" s="257">
        <v>0</v>
      </c>
      <c r="M1118" s="256"/>
      <c r="N1118" s="258">
        <f>ROUND(L1118*K1118,2)</f>
        <v>0</v>
      </c>
      <c r="O1118" s="256"/>
      <c r="P1118" s="256"/>
      <c r="Q1118" s="256"/>
      <c r="R1118" s="127"/>
      <c r="T1118" s="158" t="s">
        <v>3</v>
      </c>
      <c r="U1118" s="42" t="s">
        <v>39</v>
      </c>
      <c r="V1118" s="34"/>
      <c r="W1118" s="159">
        <f>V1118*K1118</f>
        <v>0</v>
      </c>
      <c r="X1118" s="159">
        <v>0</v>
      </c>
      <c r="Y1118" s="159">
        <f>X1118*K1118</f>
        <v>0</v>
      </c>
      <c r="Z1118" s="159">
        <v>0</v>
      </c>
      <c r="AA1118" s="160">
        <f>Z1118*K1118</f>
        <v>0</v>
      </c>
      <c r="AR1118" s="16" t="s">
        <v>279</v>
      </c>
      <c r="AT1118" s="16" t="s">
        <v>174</v>
      </c>
      <c r="AU1118" s="16" t="s">
        <v>93</v>
      </c>
      <c r="AY1118" s="16" t="s">
        <v>173</v>
      </c>
      <c r="BE1118" s="100">
        <f>IF(U1118="základní",N1118,0)</f>
        <v>0</v>
      </c>
      <c r="BF1118" s="100">
        <f>IF(U1118="snížená",N1118,0)</f>
        <v>0</v>
      </c>
      <c r="BG1118" s="100">
        <f>IF(U1118="zákl. přenesená",N1118,0)</f>
        <v>0</v>
      </c>
      <c r="BH1118" s="100">
        <f>IF(U1118="sníž. přenesená",N1118,0)</f>
        <v>0</v>
      </c>
      <c r="BI1118" s="100">
        <f>IF(U1118="nulová",N1118,0)</f>
        <v>0</v>
      </c>
      <c r="BJ1118" s="16" t="s">
        <v>81</v>
      </c>
      <c r="BK1118" s="100">
        <f>ROUND(L1118*K1118,2)</f>
        <v>0</v>
      </c>
      <c r="BL1118" s="16" t="s">
        <v>279</v>
      </c>
      <c r="BM1118" s="16" t="s">
        <v>1849</v>
      </c>
    </row>
    <row r="1119" spans="2:51" s="10" customFormat="1" ht="22.5" customHeight="1">
      <c r="B1119" s="161"/>
      <c r="C1119" s="162"/>
      <c r="D1119" s="162"/>
      <c r="E1119" s="163" t="s">
        <v>3</v>
      </c>
      <c r="F1119" s="259" t="s">
        <v>1850</v>
      </c>
      <c r="G1119" s="260"/>
      <c r="H1119" s="260"/>
      <c r="I1119" s="260"/>
      <c r="J1119" s="162"/>
      <c r="K1119" s="164">
        <v>204.934</v>
      </c>
      <c r="L1119" s="162"/>
      <c r="M1119" s="162"/>
      <c r="N1119" s="162"/>
      <c r="O1119" s="162"/>
      <c r="P1119" s="162"/>
      <c r="Q1119" s="162"/>
      <c r="R1119" s="165"/>
      <c r="T1119" s="166"/>
      <c r="U1119" s="162"/>
      <c r="V1119" s="162"/>
      <c r="W1119" s="162"/>
      <c r="X1119" s="162"/>
      <c r="Y1119" s="162"/>
      <c r="Z1119" s="162"/>
      <c r="AA1119" s="167"/>
      <c r="AT1119" s="168" t="s">
        <v>185</v>
      </c>
      <c r="AU1119" s="168" t="s">
        <v>93</v>
      </c>
      <c r="AV1119" s="10" t="s">
        <v>93</v>
      </c>
      <c r="AW1119" s="10" t="s">
        <v>32</v>
      </c>
      <c r="AX1119" s="10" t="s">
        <v>74</v>
      </c>
      <c r="AY1119" s="168" t="s">
        <v>173</v>
      </c>
    </row>
    <row r="1120" spans="2:51" s="11" customFormat="1" ht="22.5" customHeight="1">
      <c r="B1120" s="169"/>
      <c r="C1120" s="170"/>
      <c r="D1120" s="170"/>
      <c r="E1120" s="171" t="s">
        <v>3</v>
      </c>
      <c r="F1120" s="262" t="s">
        <v>187</v>
      </c>
      <c r="G1120" s="263"/>
      <c r="H1120" s="263"/>
      <c r="I1120" s="263"/>
      <c r="J1120" s="170"/>
      <c r="K1120" s="172">
        <v>204.934</v>
      </c>
      <c r="L1120" s="170"/>
      <c r="M1120" s="170"/>
      <c r="N1120" s="170"/>
      <c r="O1120" s="170"/>
      <c r="P1120" s="170"/>
      <c r="Q1120" s="170"/>
      <c r="R1120" s="173"/>
      <c r="T1120" s="174"/>
      <c r="U1120" s="170"/>
      <c r="V1120" s="170"/>
      <c r="W1120" s="170"/>
      <c r="X1120" s="170"/>
      <c r="Y1120" s="170"/>
      <c r="Z1120" s="170"/>
      <c r="AA1120" s="175"/>
      <c r="AT1120" s="176" t="s">
        <v>185</v>
      </c>
      <c r="AU1120" s="176" t="s">
        <v>93</v>
      </c>
      <c r="AV1120" s="11" t="s">
        <v>178</v>
      </c>
      <c r="AW1120" s="11" t="s">
        <v>32</v>
      </c>
      <c r="AX1120" s="11" t="s">
        <v>81</v>
      </c>
      <c r="AY1120" s="176" t="s">
        <v>173</v>
      </c>
    </row>
    <row r="1121" spans="2:65" s="1" customFormat="1" ht="31.5" customHeight="1">
      <c r="B1121" s="125"/>
      <c r="C1121" s="154" t="s">
        <v>1851</v>
      </c>
      <c r="D1121" s="154" t="s">
        <v>174</v>
      </c>
      <c r="E1121" s="155" t="s">
        <v>1852</v>
      </c>
      <c r="F1121" s="255" t="s">
        <v>1853</v>
      </c>
      <c r="G1121" s="256"/>
      <c r="H1121" s="256"/>
      <c r="I1121" s="256"/>
      <c r="J1121" s="156" t="s">
        <v>209</v>
      </c>
      <c r="K1121" s="157">
        <v>482.663</v>
      </c>
      <c r="L1121" s="257">
        <v>0</v>
      </c>
      <c r="M1121" s="256"/>
      <c r="N1121" s="258">
        <f>ROUND(L1121*K1121,2)</f>
        <v>0</v>
      </c>
      <c r="O1121" s="256"/>
      <c r="P1121" s="256"/>
      <c r="Q1121" s="256"/>
      <c r="R1121" s="127"/>
      <c r="T1121" s="158" t="s">
        <v>3</v>
      </c>
      <c r="U1121" s="42" t="s">
        <v>39</v>
      </c>
      <c r="V1121" s="34"/>
      <c r="W1121" s="159">
        <f>V1121*K1121</f>
        <v>0</v>
      </c>
      <c r="X1121" s="159">
        <v>0</v>
      </c>
      <c r="Y1121" s="159">
        <f>X1121*K1121</f>
        <v>0</v>
      </c>
      <c r="Z1121" s="159">
        <v>0</v>
      </c>
      <c r="AA1121" s="160">
        <f>Z1121*K1121</f>
        <v>0</v>
      </c>
      <c r="AR1121" s="16" t="s">
        <v>279</v>
      </c>
      <c r="AT1121" s="16" t="s">
        <v>174</v>
      </c>
      <c r="AU1121" s="16" t="s">
        <v>93</v>
      </c>
      <c r="AY1121" s="16" t="s">
        <v>173</v>
      </c>
      <c r="BE1121" s="100">
        <f>IF(U1121="základní",N1121,0)</f>
        <v>0</v>
      </c>
      <c r="BF1121" s="100">
        <f>IF(U1121="snížená",N1121,0)</f>
        <v>0</v>
      </c>
      <c r="BG1121" s="100">
        <f>IF(U1121="zákl. přenesená",N1121,0)</f>
        <v>0</v>
      </c>
      <c r="BH1121" s="100">
        <f>IF(U1121="sníž. přenesená",N1121,0)</f>
        <v>0</v>
      </c>
      <c r="BI1121" s="100">
        <f>IF(U1121="nulová",N1121,0)</f>
        <v>0</v>
      </c>
      <c r="BJ1121" s="16" t="s">
        <v>81</v>
      </c>
      <c r="BK1121" s="100">
        <f>ROUND(L1121*K1121,2)</f>
        <v>0</v>
      </c>
      <c r="BL1121" s="16" t="s">
        <v>279</v>
      </c>
      <c r="BM1121" s="16" t="s">
        <v>1854</v>
      </c>
    </row>
    <row r="1122" spans="2:51" s="10" customFormat="1" ht="22.5" customHeight="1">
      <c r="B1122" s="161"/>
      <c r="C1122" s="162"/>
      <c r="D1122" s="162"/>
      <c r="E1122" s="163" t="s">
        <v>3</v>
      </c>
      <c r="F1122" s="259" t="s">
        <v>1855</v>
      </c>
      <c r="G1122" s="260"/>
      <c r="H1122" s="260"/>
      <c r="I1122" s="260"/>
      <c r="J1122" s="162"/>
      <c r="K1122" s="164">
        <v>482.663</v>
      </c>
      <c r="L1122" s="162"/>
      <c r="M1122" s="162"/>
      <c r="N1122" s="162"/>
      <c r="O1122" s="162"/>
      <c r="P1122" s="162"/>
      <c r="Q1122" s="162"/>
      <c r="R1122" s="165"/>
      <c r="T1122" s="166"/>
      <c r="U1122" s="162"/>
      <c r="V1122" s="162"/>
      <c r="W1122" s="162"/>
      <c r="X1122" s="162"/>
      <c r="Y1122" s="162"/>
      <c r="Z1122" s="162"/>
      <c r="AA1122" s="167"/>
      <c r="AT1122" s="168" t="s">
        <v>185</v>
      </c>
      <c r="AU1122" s="168" t="s">
        <v>93</v>
      </c>
      <c r="AV1122" s="10" t="s">
        <v>93</v>
      </c>
      <c r="AW1122" s="10" t="s">
        <v>32</v>
      </c>
      <c r="AX1122" s="10" t="s">
        <v>74</v>
      </c>
      <c r="AY1122" s="168" t="s">
        <v>173</v>
      </c>
    </row>
    <row r="1123" spans="2:51" s="11" customFormat="1" ht="22.5" customHeight="1">
      <c r="B1123" s="169"/>
      <c r="C1123" s="170"/>
      <c r="D1123" s="170"/>
      <c r="E1123" s="171" t="s">
        <v>3</v>
      </c>
      <c r="F1123" s="262" t="s">
        <v>187</v>
      </c>
      <c r="G1123" s="263"/>
      <c r="H1123" s="263"/>
      <c r="I1123" s="263"/>
      <c r="J1123" s="170"/>
      <c r="K1123" s="172">
        <v>482.663</v>
      </c>
      <c r="L1123" s="170"/>
      <c r="M1123" s="170"/>
      <c r="N1123" s="170"/>
      <c r="O1123" s="170"/>
      <c r="P1123" s="170"/>
      <c r="Q1123" s="170"/>
      <c r="R1123" s="173"/>
      <c r="T1123" s="174"/>
      <c r="U1123" s="170"/>
      <c r="V1123" s="170"/>
      <c r="W1123" s="170"/>
      <c r="X1123" s="170"/>
      <c r="Y1123" s="170"/>
      <c r="Z1123" s="170"/>
      <c r="AA1123" s="175"/>
      <c r="AT1123" s="176" t="s">
        <v>185</v>
      </c>
      <c r="AU1123" s="176" t="s">
        <v>93</v>
      </c>
      <c r="AV1123" s="11" t="s">
        <v>178</v>
      </c>
      <c r="AW1123" s="11" t="s">
        <v>32</v>
      </c>
      <c r="AX1123" s="11" t="s">
        <v>81</v>
      </c>
      <c r="AY1123" s="176" t="s">
        <v>173</v>
      </c>
    </row>
    <row r="1124" spans="2:65" s="1" customFormat="1" ht="31.5" customHeight="1">
      <c r="B1124" s="125"/>
      <c r="C1124" s="154" t="s">
        <v>1856</v>
      </c>
      <c r="D1124" s="154" t="s">
        <v>174</v>
      </c>
      <c r="E1124" s="155" t="s">
        <v>1857</v>
      </c>
      <c r="F1124" s="255" t="s">
        <v>1858</v>
      </c>
      <c r="G1124" s="256"/>
      <c r="H1124" s="256"/>
      <c r="I1124" s="256"/>
      <c r="J1124" s="156" t="s">
        <v>924</v>
      </c>
      <c r="K1124" s="185">
        <v>0</v>
      </c>
      <c r="L1124" s="257">
        <v>0</v>
      </c>
      <c r="M1124" s="256"/>
      <c r="N1124" s="258">
        <f>ROUND(L1124*K1124,2)</f>
        <v>0</v>
      </c>
      <c r="O1124" s="256"/>
      <c r="P1124" s="256"/>
      <c r="Q1124" s="256"/>
      <c r="R1124" s="127"/>
      <c r="T1124" s="158" t="s">
        <v>3</v>
      </c>
      <c r="U1124" s="42" t="s">
        <v>39</v>
      </c>
      <c r="V1124" s="34"/>
      <c r="W1124" s="159">
        <f>V1124*K1124</f>
        <v>0</v>
      </c>
      <c r="X1124" s="159">
        <v>0</v>
      </c>
      <c r="Y1124" s="159">
        <f>X1124*K1124</f>
        <v>0</v>
      </c>
      <c r="Z1124" s="159">
        <v>0</v>
      </c>
      <c r="AA1124" s="160">
        <f>Z1124*K1124</f>
        <v>0</v>
      </c>
      <c r="AR1124" s="16" t="s">
        <v>279</v>
      </c>
      <c r="AT1124" s="16" t="s">
        <v>174</v>
      </c>
      <c r="AU1124" s="16" t="s">
        <v>93</v>
      </c>
      <c r="AY1124" s="16" t="s">
        <v>173</v>
      </c>
      <c r="BE1124" s="100">
        <f>IF(U1124="základní",N1124,0)</f>
        <v>0</v>
      </c>
      <c r="BF1124" s="100">
        <f>IF(U1124="snížená",N1124,0)</f>
        <v>0</v>
      </c>
      <c r="BG1124" s="100">
        <f>IF(U1124="zákl. přenesená",N1124,0)</f>
        <v>0</v>
      </c>
      <c r="BH1124" s="100">
        <f>IF(U1124="sníž. přenesená",N1124,0)</f>
        <v>0</v>
      </c>
      <c r="BI1124" s="100">
        <f>IF(U1124="nulová",N1124,0)</f>
        <v>0</v>
      </c>
      <c r="BJ1124" s="16" t="s">
        <v>81</v>
      </c>
      <c r="BK1124" s="100">
        <f>ROUND(L1124*K1124,2)</f>
        <v>0</v>
      </c>
      <c r="BL1124" s="16" t="s">
        <v>279</v>
      </c>
      <c r="BM1124" s="16" t="s">
        <v>1859</v>
      </c>
    </row>
    <row r="1125" spans="2:65" s="1" customFormat="1" ht="44.25" customHeight="1">
      <c r="B1125" s="125"/>
      <c r="C1125" s="154" t="s">
        <v>1860</v>
      </c>
      <c r="D1125" s="154" t="s">
        <v>174</v>
      </c>
      <c r="E1125" s="155" t="s">
        <v>1861</v>
      </c>
      <c r="F1125" s="255" t="s">
        <v>1862</v>
      </c>
      <c r="G1125" s="256"/>
      <c r="H1125" s="256"/>
      <c r="I1125" s="256"/>
      <c r="J1125" s="156" t="s">
        <v>924</v>
      </c>
      <c r="K1125" s="185">
        <v>0</v>
      </c>
      <c r="L1125" s="257">
        <v>0</v>
      </c>
      <c r="M1125" s="256"/>
      <c r="N1125" s="258">
        <f>ROUND(L1125*K1125,2)</f>
        <v>0</v>
      </c>
      <c r="O1125" s="256"/>
      <c r="P1125" s="256"/>
      <c r="Q1125" s="256"/>
      <c r="R1125" s="127"/>
      <c r="T1125" s="158" t="s">
        <v>3</v>
      </c>
      <c r="U1125" s="42" t="s">
        <v>39</v>
      </c>
      <c r="V1125" s="34"/>
      <c r="W1125" s="159">
        <f>V1125*K1125</f>
        <v>0</v>
      </c>
      <c r="X1125" s="159">
        <v>0</v>
      </c>
      <c r="Y1125" s="159">
        <f>X1125*K1125</f>
        <v>0</v>
      </c>
      <c r="Z1125" s="159">
        <v>0</v>
      </c>
      <c r="AA1125" s="160">
        <f>Z1125*K1125</f>
        <v>0</v>
      </c>
      <c r="AR1125" s="16" t="s">
        <v>279</v>
      </c>
      <c r="AT1125" s="16" t="s">
        <v>174</v>
      </c>
      <c r="AU1125" s="16" t="s">
        <v>93</v>
      </c>
      <c r="AY1125" s="16" t="s">
        <v>173</v>
      </c>
      <c r="BE1125" s="100">
        <f>IF(U1125="základní",N1125,0)</f>
        <v>0</v>
      </c>
      <c r="BF1125" s="100">
        <f>IF(U1125="snížená",N1125,0)</f>
        <v>0</v>
      </c>
      <c r="BG1125" s="100">
        <f>IF(U1125="zákl. přenesená",N1125,0)</f>
        <v>0</v>
      </c>
      <c r="BH1125" s="100">
        <f>IF(U1125="sníž. přenesená",N1125,0)</f>
        <v>0</v>
      </c>
      <c r="BI1125" s="100">
        <f>IF(U1125="nulová",N1125,0)</f>
        <v>0</v>
      </c>
      <c r="BJ1125" s="16" t="s">
        <v>81</v>
      </c>
      <c r="BK1125" s="100">
        <f>ROUND(L1125*K1125,2)</f>
        <v>0</v>
      </c>
      <c r="BL1125" s="16" t="s">
        <v>279</v>
      </c>
      <c r="BM1125" s="16" t="s">
        <v>1863</v>
      </c>
    </row>
    <row r="1126" spans="2:63" s="9" customFormat="1" ht="29.85" customHeight="1">
      <c r="B1126" s="143"/>
      <c r="C1126" s="144"/>
      <c r="D1126" s="153" t="s">
        <v>128</v>
      </c>
      <c r="E1126" s="153"/>
      <c r="F1126" s="153"/>
      <c r="G1126" s="153"/>
      <c r="H1126" s="153"/>
      <c r="I1126" s="153"/>
      <c r="J1126" s="153"/>
      <c r="K1126" s="153"/>
      <c r="L1126" s="153"/>
      <c r="M1126" s="153"/>
      <c r="N1126" s="279">
        <f>BK1126</f>
        <v>0</v>
      </c>
      <c r="O1126" s="280"/>
      <c r="P1126" s="280"/>
      <c r="Q1126" s="280"/>
      <c r="R1126" s="146"/>
      <c r="T1126" s="147"/>
      <c r="U1126" s="144"/>
      <c r="V1126" s="144"/>
      <c r="W1126" s="148">
        <f>W1127</f>
        <v>0</v>
      </c>
      <c r="X1126" s="144"/>
      <c r="Y1126" s="148">
        <f>Y1127</f>
        <v>15.979095800000001</v>
      </c>
      <c r="Z1126" s="144"/>
      <c r="AA1126" s="149">
        <f>AA1127</f>
        <v>0</v>
      </c>
      <c r="AR1126" s="150" t="s">
        <v>93</v>
      </c>
      <c r="AT1126" s="151" t="s">
        <v>73</v>
      </c>
      <c r="AU1126" s="151" t="s">
        <v>81</v>
      </c>
      <c r="AY1126" s="150" t="s">
        <v>173</v>
      </c>
      <c r="BK1126" s="152">
        <f>BK1127</f>
        <v>0</v>
      </c>
    </row>
    <row r="1127" spans="2:65" s="1" customFormat="1" ht="69.75" customHeight="1">
      <c r="B1127" s="125"/>
      <c r="C1127" s="154" t="s">
        <v>1864</v>
      </c>
      <c r="D1127" s="154" t="s">
        <v>174</v>
      </c>
      <c r="E1127" s="155" t="s">
        <v>1865</v>
      </c>
      <c r="F1127" s="255" t="s">
        <v>1866</v>
      </c>
      <c r="G1127" s="256"/>
      <c r="H1127" s="256"/>
      <c r="I1127" s="256"/>
      <c r="J1127" s="156" t="s">
        <v>209</v>
      </c>
      <c r="K1127" s="157">
        <v>367.42</v>
      </c>
      <c r="L1127" s="257">
        <v>0</v>
      </c>
      <c r="M1127" s="256"/>
      <c r="N1127" s="258">
        <f>ROUND(L1127*K1127,2)</f>
        <v>0</v>
      </c>
      <c r="O1127" s="256"/>
      <c r="P1127" s="256"/>
      <c r="Q1127" s="256"/>
      <c r="R1127" s="127"/>
      <c r="T1127" s="158" t="s">
        <v>3</v>
      </c>
      <c r="U1127" s="42" t="s">
        <v>39</v>
      </c>
      <c r="V1127" s="34"/>
      <c r="W1127" s="159">
        <f>V1127*K1127</f>
        <v>0</v>
      </c>
      <c r="X1127" s="159">
        <v>0.04349</v>
      </c>
      <c r="Y1127" s="159">
        <f>X1127*K1127</f>
        <v>15.979095800000001</v>
      </c>
      <c r="Z1127" s="159">
        <v>0</v>
      </c>
      <c r="AA1127" s="160">
        <f>Z1127*K1127</f>
        <v>0</v>
      </c>
      <c r="AR1127" s="16" t="s">
        <v>279</v>
      </c>
      <c r="AT1127" s="16" t="s">
        <v>174</v>
      </c>
      <c r="AU1127" s="16" t="s">
        <v>93</v>
      </c>
      <c r="AY1127" s="16" t="s">
        <v>173</v>
      </c>
      <c r="BE1127" s="100">
        <f>IF(U1127="základní",N1127,0)</f>
        <v>0</v>
      </c>
      <c r="BF1127" s="100">
        <f>IF(U1127="snížená",N1127,0)</f>
        <v>0</v>
      </c>
      <c r="BG1127" s="100">
        <f>IF(U1127="zákl. přenesená",N1127,0)</f>
        <v>0</v>
      </c>
      <c r="BH1127" s="100">
        <f>IF(U1127="sníž. přenesená",N1127,0)</f>
        <v>0</v>
      </c>
      <c r="BI1127" s="100">
        <f>IF(U1127="nulová",N1127,0)</f>
        <v>0</v>
      </c>
      <c r="BJ1127" s="16" t="s">
        <v>81</v>
      </c>
      <c r="BK1127" s="100">
        <f>ROUND(L1127*K1127,2)</f>
        <v>0</v>
      </c>
      <c r="BL1127" s="16" t="s">
        <v>279</v>
      </c>
      <c r="BM1127" s="16" t="s">
        <v>1867</v>
      </c>
    </row>
    <row r="1128" spans="2:63" s="9" customFormat="1" ht="29.85" customHeight="1">
      <c r="B1128" s="143"/>
      <c r="C1128" s="144"/>
      <c r="D1128" s="153" t="s">
        <v>129</v>
      </c>
      <c r="E1128" s="153"/>
      <c r="F1128" s="153"/>
      <c r="G1128" s="153"/>
      <c r="H1128" s="153"/>
      <c r="I1128" s="153"/>
      <c r="J1128" s="153"/>
      <c r="K1128" s="153"/>
      <c r="L1128" s="153"/>
      <c r="M1128" s="153"/>
      <c r="N1128" s="279">
        <f>BK1128</f>
        <v>0</v>
      </c>
      <c r="O1128" s="280"/>
      <c r="P1128" s="280"/>
      <c r="Q1128" s="280"/>
      <c r="R1128" s="146"/>
      <c r="T1128" s="147"/>
      <c r="U1128" s="144"/>
      <c r="V1128" s="144"/>
      <c r="W1128" s="148">
        <f>SUM(W1129:W1189)</f>
        <v>0</v>
      </c>
      <c r="X1128" s="144"/>
      <c r="Y1128" s="148">
        <f>SUM(Y1129:Y1189)</f>
        <v>0.00042</v>
      </c>
      <c r="Z1128" s="144"/>
      <c r="AA1128" s="149">
        <f>SUM(AA1129:AA1189)</f>
        <v>0</v>
      </c>
      <c r="AR1128" s="150" t="s">
        <v>93</v>
      </c>
      <c r="AT1128" s="151" t="s">
        <v>73</v>
      </c>
      <c r="AU1128" s="151" t="s">
        <v>81</v>
      </c>
      <c r="AY1128" s="150" t="s">
        <v>173</v>
      </c>
      <c r="BK1128" s="152">
        <f>SUM(BK1129:BK1189)</f>
        <v>0</v>
      </c>
    </row>
    <row r="1129" spans="2:65" s="1" customFormat="1" ht="57" customHeight="1">
      <c r="B1129" s="125"/>
      <c r="C1129" s="154" t="s">
        <v>1868</v>
      </c>
      <c r="D1129" s="154" t="s">
        <v>174</v>
      </c>
      <c r="E1129" s="155" t="s">
        <v>1869</v>
      </c>
      <c r="F1129" s="255" t="s">
        <v>1870</v>
      </c>
      <c r="G1129" s="256"/>
      <c r="H1129" s="256"/>
      <c r="I1129" s="256"/>
      <c r="J1129" s="156" t="s">
        <v>578</v>
      </c>
      <c r="K1129" s="157">
        <v>1</v>
      </c>
      <c r="L1129" s="257">
        <v>0</v>
      </c>
      <c r="M1129" s="256"/>
      <c r="N1129" s="258">
        <f>ROUND(L1129*K1129,2)</f>
        <v>0</v>
      </c>
      <c r="O1129" s="256"/>
      <c r="P1129" s="256"/>
      <c r="Q1129" s="256"/>
      <c r="R1129" s="127"/>
      <c r="T1129" s="158" t="s">
        <v>3</v>
      </c>
      <c r="U1129" s="42" t="s">
        <v>39</v>
      </c>
      <c r="V1129" s="34"/>
      <c r="W1129" s="159">
        <f>V1129*K1129</f>
        <v>0</v>
      </c>
      <c r="X1129" s="159">
        <v>0.00042</v>
      </c>
      <c r="Y1129" s="159">
        <f>X1129*K1129</f>
        <v>0.00042</v>
      </c>
      <c r="Z1129" s="159">
        <v>0</v>
      </c>
      <c r="AA1129" s="160">
        <f>Z1129*K1129</f>
        <v>0</v>
      </c>
      <c r="AR1129" s="16" t="s">
        <v>279</v>
      </c>
      <c r="AT1129" s="16" t="s">
        <v>174</v>
      </c>
      <c r="AU1129" s="16" t="s">
        <v>93</v>
      </c>
      <c r="AY1129" s="16" t="s">
        <v>173</v>
      </c>
      <c r="BE1129" s="100">
        <f>IF(U1129="základní",N1129,0)</f>
        <v>0</v>
      </c>
      <c r="BF1129" s="100">
        <f>IF(U1129="snížená",N1129,0)</f>
        <v>0</v>
      </c>
      <c r="BG1129" s="100">
        <f>IF(U1129="zákl. přenesená",N1129,0)</f>
        <v>0</v>
      </c>
      <c r="BH1129" s="100">
        <f>IF(U1129="sníž. přenesená",N1129,0)</f>
        <v>0</v>
      </c>
      <c r="BI1129" s="100">
        <f>IF(U1129="nulová",N1129,0)</f>
        <v>0</v>
      </c>
      <c r="BJ1129" s="16" t="s">
        <v>81</v>
      </c>
      <c r="BK1129" s="100">
        <f>ROUND(L1129*K1129,2)</f>
        <v>0</v>
      </c>
      <c r="BL1129" s="16" t="s">
        <v>279</v>
      </c>
      <c r="BM1129" s="16" t="s">
        <v>1871</v>
      </c>
    </row>
    <row r="1130" spans="2:65" s="1" customFormat="1" ht="44.25" customHeight="1">
      <c r="B1130" s="125"/>
      <c r="C1130" s="154" t="s">
        <v>1872</v>
      </c>
      <c r="D1130" s="154" t="s">
        <v>174</v>
      </c>
      <c r="E1130" s="155" t="s">
        <v>1873</v>
      </c>
      <c r="F1130" s="255" t="s">
        <v>1874</v>
      </c>
      <c r="G1130" s="256"/>
      <c r="H1130" s="256"/>
      <c r="I1130" s="256"/>
      <c r="J1130" s="156" t="s">
        <v>919</v>
      </c>
      <c r="K1130" s="157">
        <v>74</v>
      </c>
      <c r="L1130" s="257">
        <v>0</v>
      </c>
      <c r="M1130" s="256"/>
      <c r="N1130" s="258">
        <f>ROUND(L1130*K1130,2)</f>
        <v>0</v>
      </c>
      <c r="O1130" s="256"/>
      <c r="P1130" s="256"/>
      <c r="Q1130" s="256"/>
      <c r="R1130" s="127"/>
      <c r="T1130" s="158" t="s">
        <v>3</v>
      </c>
      <c r="U1130" s="42" t="s">
        <v>39</v>
      </c>
      <c r="V1130" s="34"/>
      <c r="W1130" s="159">
        <f>V1130*K1130</f>
        <v>0</v>
      </c>
      <c r="X1130" s="159">
        <v>0</v>
      </c>
      <c r="Y1130" s="159">
        <f>X1130*K1130</f>
        <v>0</v>
      </c>
      <c r="Z1130" s="159">
        <v>0</v>
      </c>
      <c r="AA1130" s="160">
        <f>Z1130*K1130</f>
        <v>0</v>
      </c>
      <c r="AR1130" s="16" t="s">
        <v>279</v>
      </c>
      <c r="AT1130" s="16" t="s">
        <v>174</v>
      </c>
      <c r="AU1130" s="16" t="s">
        <v>93</v>
      </c>
      <c r="AY1130" s="16" t="s">
        <v>173</v>
      </c>
      <c r="BE1130" s="100">
        <f>IF(U1130="základní",N1130,0)</f>
        <v>0</v>
      </c>
      <c r="BF1130" s="100">
        <f>IF(U1130="snížená",N1130,0)</f>
        <v>0</v>
      </c>
      <c r="BG1130" s="100">
        <f>IF(U1130="zákl. přenesená",N1130,0)</f>
        <v>0</v>
      </c>
      <c r="BH1130" s="100">
        <f>IF(U1130="sníž. přenesená",N1130,0)</f>
        <v>0</v>
      </c>
      <c r="BI1130" s="100">
        <f>IF(U1130="nulová",N1130,0)</f>
        <v>0</v>
      </c>
      <c r="BJ1130" s="16" t="s">
        <v>81</v>
      </c>
      <c r="BK1130" s="100">
        <f>ROUND(L1130*K1130,2)</f>
        <v>0</v>
      </c>
      <c r="BL1130" s="16" t="s">
        <v>279</v>
      </c>
      <c r="BM1130" s="16" t="s">
        <v>1875</v>
      </c>
    </row>
    <row r="1131" spans="2:51" s="10" customFormat="1" ht="22.5" customHeight="1">
      <c r="B1131" s="161"/>
      <c r="C1131" s="162"/>
      <c r="D1131" s="162"/>
      <c r="E1131" s="163" t="s">
        <v>3</v>
      </c>
      <c r="F1131" s="259" t="s">
        <v>1876</v>
      </c>
      <c r="G1131" s="260"/>
      <c r="H1131" s="260"/>
      <c r="I1131" s="260"/>
      <c r="J1131" s="162"/>
      <c r="K1131" s="164">
        <v>74</v>
      </c>
      <c r="L1131" s="162"/>
      <c r="M1131" s="162"/>
      <c r="N1131" s="162"/>
      <c r="O1131" s="162"/>
      <c r="P1131" s="162"/>
      <c r="Q1131" s="162"/>
      <c r="R1131" s="165"/>
      <c r="T1131" s="166"/>
      <c r="U1131" s="162"/>
      <c r="V1131" s="162"/>
      <c r="W1131" s="162"/>
      <c r="X1131" s="162"/>
      <c r="Y1131" s="162"/>
      <c r="Z1131" s="162"/>
      <c r="AA1131" s="167"/>
      <c r="AT1131" s="168" t="s">
        <v>185</v>
      </c>
      <c r="AU1131" s="168" t="s">
        <v>93</v>
      </c>
      <c r="AV1131" s="10" t="s">
        <v>93</v>
      </c>
      <c r="AW1131" s="10" t="s">
        <v>32</v>
      </c>
      <c r="AX1131" s="10" t="s">
        <v>81</v>
      </c>
      <c r="AY1131" s="168" t="s">
        <v>173</v>
      </c>
    </row>
    <row r="1132" spans="2:65" s="1" customFormat="1" ht="31.5" customHeight="1">
      <c r="B1132" s="125"/>
      <c r="C1132" s="154" t="s">
        <v>1877</v>
      </c>
      <c r="D1132" s="154" t="s">
        <v>174</v>
      </c>
      <c r="E1132" s="155" t="s">
        <v>1878</v>
      </c>
      <c r="F1132" s="255" t="s">
        <v>1879</v>
      </c>
      <c r="G1132" s="256"/>
      <c r="H1132" s="256"/>
      <c r="I1132" s="256"/>
      <c r="J1132" s="156" t="s">
        <v>919</v>
      </c>
      <c r="K1132" s="157">
        <v>1</v>
      </c>
      <c r="L1132" s="257">
        <v>0</v>
      </c>
      <c r="M1132" s="256"/>
      <c r="N1132" s="258">
        <f>ROUND(L1132*K1132,2)</f>
        <v>0</v>
      </c>
      <c r="O1132" s="256"/>
      <c r="P1132" s="256"/>
      <c r="Q1132" s="256"/>
      <c r="R1132" s="127"/>
      <c r="T1132" s="158" t="s">
        <v>3</v>
      </c>
      <c r="U1132" s="42" t="s">
        <v>39</v>
      </c>
      <c r="V1132" s="34"/>
      <c r="W1132" s="159">
        <f>V1132*K1132</f>
        <v>0</v>
      </c>
      <c r="X1132" s="159">
        <v>0</v>
      </c>
      <c r="Y1132" s="159">
        <f>X1132*K1132</f>
        <v>0</v>
      </c>
      <c r="Z1132" s="159">
        <v>0</v>
      </c>
      <c r="AA1132" s="160">
        <f>Z1132*K1132</f>
        <v>0</v>
      </c>
      <c r="AR1132" s="16" t="s">
        <v>279</v>
      </c>
      <c r="AT1132" s="16" t="s">
        <v>174</v>
      </c>
      <c r="AU1132" s="16" t="s">
        <v>93</v>
      </c>
      <c r="AY1132" s="16" t="s">
        <v>173</v>
      </c>
      <c r="BE1132" s="100">
        <f>IF(U1132="základní",N1132,0)</f>
        <v>0</v>
      </c>
      <c r="BF1132" s="100">
        <f>IF(U1132="snížená",N1132,0)</f>
        <v>0</v>
      </c>
      <c r="BG1132" s="100">
        <f>IF(U1132="zákl. přenesená",N1132,0)</f>
        <v>0</v>
      </c>
      <c r="BH1132" s="100">
        <f>IF(U1132="sníž. přenesená",N1132,0)</f>
        <v>0</v>
      </c>
      <c r="BI1132" s="100">
        <f>IF(U1132="nulová",N1132,0)</f>
        <v>0</v>
      </c>
      <c r="BJ1132" s="16" t="s">
        <v>81</v>
      </c>
      <c r="BK1132" s="100">
        <f>ROUND(L1132*K1132,2)</f>
        <v>0</v>
      </c>
      <c r="BL1132" s="16" t="s">
        <v>279</v>
      </c>
      <c r="BM1132" s="16" t="s">
        <v>1880</v>
      </c>
    </row>
    <row r="1133" spans="2:51" s="10" customFormat="1" ht="22.5" customHeight="1">
      <c r="B1133" s="161"/>
      <c r="C1133" s="162"/>
      <c r="D1133" s="162"/>
      <c r="E1133" s="163" t="s">
        <v>3</v>
      </c>
      <c r="F1133" s="259" t="s">
        <v>1881</v>
      </c>
      <c r="G1133" s="260"/>
      <c r="H1133" s="260"/>
      <c r="I1133" s="260"/>
      <c r="J1133" s="162"/>
      <c r="K1133" s="164">
        <v>1</v>
      </c>
      <c r="L1133" s="162"/>
      <c r="M1133" s="162"/>
      <c r="N1133" s="162"/>
      <c r="O1133" s="162"/>
      <c r="P1133" s="162"/>
      <c r="Q1133" s="162"/>
      <c r="R1133" s="165"/>
      <c r="T1133" s="166"/>
      <c r="U1133" s="162"/>
      <c r="V1133" s="162"/>
      <c r="W1133" s="162"/>
      <c r="X1133" s="162"/>
      <c r="Y1133" s="162"/>
      <c r="Z1133" s="162"/>
      <c r="AA1133" s="167"/>
      <c r="AT1133" s="168" t="s">
        <v>185</v>
      </c>
      <c r="AU1133" s="168" t="s">
        <v>93</v>
      </c>
      <c r="AV1133" s="10" t="s">
        <v>93</v>
      </c>
      <c r="AW1133" s="10" t="s">
        <v>32</v>
      </c>
      <c r="AX1133" s="10" t="s">
        <v>74</v>
      </c>
      <c r="AY1133" s="168" t="s">
        <v>173</v>
      </c>
    </row>
    <row r="1134" spans="2:51" s="11" customFormat="1" ht="22.5" customHeight="1">
      <c r="B1134" s="169"/>
      <c r="C1134" s="170"/>
      <c r="D1134" s="170"/>
      <c r="E1134" s="171" t="s">
        <v>3</v>
      </c>
      <c r="F1134" s="262" t="s">
        <v>187</v>
      </c>
      <c r="G1134" s="263"/>
      <c r="H1134" s="263"/>
      <c r="I1134" s="263"/>
      <c r="J1134" s="170"/>
      <c r="K1134" s="172">
        <v>1</v>
      </c>
      <c r="L1134" s="170"/>
      <c r="M1134" s="170"/>
      <c r="N1134" s="170"/>
      <c r="O1134" s="170"/>
      <c r="P1134" s="170"/>
      <c r="Q1134" s="170"/>
      <c r="R1134" s="173"/>
      <c r="T1134" s="174"/>
      <c r="U1134" s="170"/>
      <c r="V1134" s="170"/>
      <c r="W1134" s="170"/>
      <c r="X1134" s="170"/>
      <c r="Y1134" s="170"/>
      <c r="Z1134" s="170"/>
      <c r="AA1134" s="175"/>
      <c r="AT1134" s="176" t="s">
        <v>185</v>
      </c>
      <c r="AU1134" s="176" t="s">
        <v>93</v>
      </c>
      <c r="AV1134" s="11" t="s">
        <v>178</v>
      </c>
      <c r="AW1134" s="11" t="s">
        <v>32</v>
      </c>
      <c r="AX1134" s="11" t="s">
        <v>81</v>
      </c>
      <c r="AY1134" s="176" t="s">
        <v>173</v>
      </c>
    </row>
    <row r="1135" spans="2:65" s="1" customFormat="1" ht="44.25" customHeight="1">
      <c r="B1135" s="125"/>
      <c r="C1135" s="154" t="s">
        <v>1882</v>
      </c>
      <c r="D1135" s="154" t="s">
        <v>174</v>
      </c>
      <c r="E1135" s="155" t="s">
        <v>1883</v>
      </c>
      <c r="F1135" s="255" t="s">
        <v>1884</v>
      </c>
      <c r="G1135" s="256"/>
      <c r="H1135" s="256"/>
      <c r="I1135" s="256"/>
      <c r="J1135" s="156" t="s">
        <v>919</v>
      </c>
      <c r="K1135" s="157">
        <v>5</v>
      </c>
      <c r="L1135" s="257">
        <v>0</v>
      </c>
      <c r="M1135" s="256"/>
      <c r="N1135" s="258">
        <f>ROUND(L1135*K1135,2)</f>
        <v>0</v>
      </c>
      <c r="O1135" s="256"/>
      <c r="P1135" s="256"/>
      <c r="Q1135" s="256"/>
      <c r="R1135" s="127"/>
      <c r="T1135" s="158" t="s">
        <v>3</v>
      </c>
      <c r="U1135" s="42" t="s">
        <v>39</v>
      </c>
      <c r="V1135" s="34"/>
      <c r="W1135" s="159">
        <f>V1135*K1135</f>
        <v>0</v>
      </c>
      <c r="X1135" s="159">
        <v>0</v>
      </c>
      <c r="Y1135" s="159">
        <f>X1135*K1135</f>
        <v>0</v>
      </c>
      <c r="Z1135" s="159">
        <v>0</v>
      </c>
      <c r="AA1135" s="160">
        <f>Z1135*K1135</f>
        <v>0</v>
      </c>
      <c r="AR1135" s="16" t="s">
        <v>279</v>
      </c>
      <c r="AT1135" s="16" t="s">
        <v>174</v>
      </c>
      <c r="AU1135" s="16" t="s">
        <v>93</v>
      </c>
      <c r="AY1135" s="16" t="s">
        <v>173</v>
      </c>
      <c r="BE1135" s="100">
        <f>IF(U1135="základní",N1135,0)</f>
        <v>0</v>
      </c>
      <c r="BF1135" s="100">
        <f>IF(U1135="snížená",N1135,0)</f>
        <v>0</v>
      </c>
      <c r="BG1135" s="100">
        <f>IF(U1135="zákl. přenesená",N1135,0)</f>
        <v>0</v>
      </c>
      <c r="BH1135" s="100">
        <f>IF(U1135="sníž. přenesená",N1135,0)</f>
        <v>0</v>
      </c>
      <c r="BI1135" s="100">
        <f>IF(U1135="nulová",N1135,0)</f>
        <v>0</v>
      </c>
      <c r="BJ1135" s="16" t="s">
        <v>81</v>
      </c>
      <c r="BK1135" s="100">
        <f>ROUND(L1135*K1135,2)</f>
        <v>0</v>
      </c>
      <c r="BL1135" s="16" t="s">
        <v>279</v>
      </c>
      <c r="BM1135" s="16" t="s">
        <v>1885</v>
      </c>
    </row>
    <row r="1136" spans="2:51" s="10" customFormat="1" ht="22.5" customHeight="1">
      <c r="B1136" s="161"/>
      <c r="C1136" s="162"/>
      <c r="D1136" s="162"/>
      <c r="E1136" s="163" t="s">
        <v>3</v>
      </c>
      <c r="F1136" s="259" t="s">
        <v>1886</v>
      </c>
      <c r="G1136" s="260"/>
      <c r="H1136" s="260"/>
      <c r="I1136" s="260"/>
      <c r="J1136" s="162"/>
      <c r="K1136" s="164">
        <v>5</v>
      </c>
      <c r="L1136" s="162"/>
      <c r="M1136" s="162"/>
      <c r="N1136" s="162"/>
      <c r="O1136" s="162"/>
      <c r="P1136" s="162"/>
      <c r="Q1136" s="162"/>
      <c r="R1136" s="165"/>
      <c r="T1136" s="166"/>
      <c r="U1136" s="162"/>
      <c r="V1136" s="162"/>
      <c r="W1136" s="162"/>
      <c r="X1136" s="162"/>
      <c r="Y1136" s="162"/>
      <c r="Z1136" s="162"/>
      <c r="AA1136" s="167"/>
      <c r="AT1136" s="168" t="s">
        <v>185</v>
      </c>
      <c r="AU1136" s="168" t="s">
        <v>93</v>
      </c>
      <c r="AV1136" s="10" t="s">
        <v>93</v>
      </c>
      <c r="AW1136" s="10" t="s">
        <v>32</v>
      </c>
      <c r="AX1136" s="10" t="s">
        <v>74</v>
      </c>
      <c r="AY1136" s="168" t="s">
        <v>173</v>
      </c>
    </row>
    <row r="1137" spans="2:51" s="11" customFormat="1" ht="22.5" customHeight="1">
      <c r="B1137" s="169"/>
      <c r="C1137" s="170"/>
      <c r="D1137" s="170"/>
      <c r="E1137" s="171" t="s">
        <v>3</v>
      </c>
      <c r="F1137" s="262" t="s">
        <v>187</v>
      </c>
      <c r="G1137" s="263"/>
      <c r="H1137" s="263"/>
      <c r="I1137" s="263"/>
      <c r="J1137" s="170"/>
      <c r="K1137" s="172">
        <v>5</v>
      </c>
      <c r="L1137" s="170"/>
      <c r="M1137" s="170"/>
      <c r="N1137" s="170"/>
      <c r="O1137" s="170"/>
      <c r="P1137" s="170"/>
      <c r="Q1137" s="170"/>
      <c r="R1137" s="173"/>
      <c r="T1137" s="174"/>
      <c r="U1137" s="170"/>
      <c r="V1137" s="170"/>
      <c r="W1137" s="170"/>
      <c r="X1137" s="170"/>
      <c r="Y1137" s="170"/>
      <c r="Z1137" s="170"/>
      <c r="AA1137" s="175"/>
      <c r="AT1137" s="176" t="s">
        <v>185</v>
      </c>
      <c r="AU1137" s="176" t="s">
        <v>93</v>
      </c>
      <c r="AV1137" s="11" t="s">
        <v>178</v>
      </c>
      <c r="AW1137" s="11" t="s">
        <v>32</v>
      </c>
      <c r="AX1137" s="11" t="s">
        <v>81</v>
      </c>
      <c r="AY1137" s="176" t="s">
        <v>173</v>
      </c>
    </row>
    <row r="1138" spans="2:65" s="1" customFormat="1" ht="44.25" customHeight="1">
      <c r="B1138" s="125"/>
      <c r="C1138" s="154" t="s">
        <v>1887</v>
      </c>
      <c r="D1138" s="154" t="s">
        <v>174</v>
      </c>
      <c r="E1138" s="155" t="s">
        <v>1888</v>
      </c>
      <c r="F1138" s="255" t="s">
        <v>1889</v>
      </c>
      <c r="G1138" s="256"/>
      <c r="H1138" s="256"/>
      <c r="I1138" s="256"/>
      <c r="J1138" s="156" t="s">
        <v>919</v>
      </c>
      <c r="K1138" s="157">
        <v>5</v>
      </c>
      <c r="L1138" s="257">
        <v>0</v>
      </c>
      <c r="M1138" s="256"/>
      <c r="N1138" s="258">
        <f>ROUND(L1138*K1138,2)</f>
        <v>0</v>
      </c>
      <c r="O1138" s="256"/>
      <c r="P1138" s="256"/>
      <c r="Q1138" s="256"/>
      <c r="R1138" s="127"/>
      <c r="T1138" s="158" t="s">
        <v>3</v>
      </c>
      <c r="U1138" s="42" t="s">
        <v>39</v>
      </c>
      <c r="V1138" s="34"/>
      <c r="W1138" s="159">
        <f>V1138*K1138</f>
        <v>0</v>
      </c>
      <c r="X1138" s="159">
        <v>0</v>
      </c>
      <c r="Y1138" s="159">
        <f>X1138*K1138</f>
        <v>0</v>
      </c>
      <c r="Z1138" s="159">
        <v>0</v>
      </c>
      <c r="AA1138" s="160">
        <f>Z1138*K1138</f>
        <v>0</v>
      </c>
      <c r="AR1138" s="16" t="s">
        <v>279</v>
      </c>
      <c r="AT1138" s="16" t="s">
        <v>174</v>
      </c>
      <c r="AU1138" s="16" t="s">
        <v>93</v>
      </c>
      <c r="AY1138" s="16" t="s">
        <v>173</v>
      </c>
      <c r="BE1138" s="100">
        <f>IF(U1138="základní",N1138,0)</f>
        <v>0</v>
      </c>
      <c r="BF1138" s="100">
        <f>IF(U1138="snížená",N1138,0)</f>
        <v>0</v>
      </c>
      <c r="BG1138" s="100">
        <f>IF(U1138="zákl. přenesená",N1138,0)</f>
        <v>0</v>
      </c>
      <c r="BH1138" s="100">
        <f>IF(U1138="sníž. přenesená",N1138,0)</f>
        <v>0</v>
      </c>
      <c r="BI1138" s="100">
        <f>IF(U1138="nulová",N1138,0)</f>
        <v>0</v>
      </c>
      <c r="BJ1138" s="16" t="s">
        <v>81</v>
      </c>
      <c r="BK1138" s="100">
        <f>ROUND(L1138*K1138,2)</f>
        <v>0</v>
      </c>
      <c r="BL1138" s="16" t="s">
        <v>279</v>
      </c>
      <c r="BM1138" s="16" t="s">
        <v>1890</v>
      </c>
    </row>
    <row r="1139" spans="2:51" s="10" customFormat="1" ht="22.5" customHeight="1">
      <c r="B1139" s="161"/>
      <c r="C1139" s="162"/>
      <c r="D1139" s="162"/>
      <c r="E1139" s="163" t="s">
        <v>3</v>
      </c>
      <c r="F1139" s="259" t="s">
        <v>1891</v>
      </c>
      <c r="G1139" s="260"/>
      <c r="H1139" s="260"/>
      <c r="I1139" s="260"/>
      <c r="J1139" s="162"/>
      <c r="K1139" s="164">
        <v>5</v>
      </c>
      <c r="L1139" s="162"/>
      <c r="M1139" s="162"/>
      <c r="N1139" s="162"/>
      <c r="O1139" s="162"/>
      <c r="P1139" s="162"/>
      <c r="Q1139" s="162"/>
      <c r="R1139" s="165"/>
      <c r="T1139" s="166"/>
      <c r="U1139" s="162"/>
      <c r="V1139" s="162"/>
      <c r="W1139" s="162"/>
      <c r="X1139" s="162"/>
      <c r="Y1139" s="162"/>
      <c r="Z1139" s="162"/>
      <c r="AA1139" s="167"/>
      <c r="AT1139" s="168" t="s">
        <v>185</v>
      </c>
      <c r="AU1139" s="168" t="s">
        <v>93</v>
      </c>
      <c r="AV1139" s="10" t="s">
        <v>93</v>
      </c>
      <c r="AW1139" s="10" t="s">
        <v>32</v>
      </c>
      <c r="AX1139" s="10" t="s">
        <v>74</v>
      </c>
      <c r="AY1139" s="168" t="s">
        <v>173</v>
      </c>
    </row>
    <row r="1140" spans="2:51" s="11" customFormat="1" ht="22.5" customHeight="1">
      <c r="B1140" s="169"/>
      <c r="C1140" s="170"/>
      <c r="D1140" s="170"/>
      <c r="E1140" s="171" t="s">
        <v>3</v>
      </c>
      <c r="F1140" s="262" t="s">
        <v>187</v>
      </c>
      <c r="G1140" s="263"/>
      <c r="H1140" s="263"/>
      <c r="I1140" s="263"/>
      <c r="J1140" s="170"/>
      <c r="K1140" s="172">
        <v>5</v>
      </c>
      <c r="L1140" s="170"/>
      <c r="M1140" s="170"/>
      <c r="N1140" s="170"/>
      <c r="O1140" s="170"/>
      <c r="P1140" s="170"/>
      <c r="Q1140" s="170"/>
      <c r="R1140" s="173"/>
      <c r="T1140" s="174"/>
      <c r="U1140" s="170"/>
      <c r="V1140" s="170"/>
      <c r="W1140" s="170"/>
      <c r="X1140" s="170"/>
      <c r="Y1140" s="170"/>
      <c r="Z1140" s="170"/>
      <c r="AA1140" s="175"/>
      <c r="AT1140" s="176" t="s">
        <v>185</v>
      </c>
      <c r="AU1140" s="176" t="s">
        <v>93</v>
      </c>
      <c r="AV1140" s="11" t="s">
        <v>178</v>
      </c>
      <c r="AW1140" s="11" t="s">
        <v>32</v>
      </c>
      <c r="AX1140" s="11" t="s">
        <v>81</v>
      </c>
      <c r="AY1140" s="176" t="s">
        <v>173</v>
      </c>
    </row>
    <row r="1141" spans="2:65" s="1" customFormat="1" ht="82.5" customHeight="1">
      <c r="B1141" s="125"/>
      <c r="C1141" s="154" t="s">
        <v>1892</v>
      </c>
      <c r="D1141" s="154" t="s">
        <v>174</v>
      </c>
      <c r="E1141" s="155" t="s">
        <v>1893</v>
      </c>
      <c r="F1141" s="255" t="s">
        <v>1894</v>
      </c>
      <c r="G1141" s="256"/>
      <c r="H1141" s="256"/>
      <c r="I1141" s="256"/>
      <c r="J1141" s="156" t="s">
        <v>209</v>
      </c>
      <c r="K1141" s="157">
        <v>246.28</v>
      </c>
      <c r="L1141" s="257">
        <v>0</v>
      </c>
      <c r="M1141" s="256"/>
      <c r="N1141" s="258">
        <f>ROUND(L1141*K1141,2)</f>
        <v>0</v>
      </c>
      <c r="O1141" s="256"/>
      <c r="P1141" s="256"/>
      <c r="Q1141" s="256"/>
      <c r="R1141" s="127"/>
      <c r="T1141" s="158" t="s">
        <v>3</v>
      </c>
      <c r="U1141" s="42" t="s">
        <v>39</v>
      </c>
      <c r="V1141" s="34"/>
      <c r="W1141" s="159">
        <f>V1141*K1141</f>
        <v>0</v>
      </c>
      <c r="X1141" s="159">
        <v>0</v>
      </c>
      <c r="Y1141" s="159">
        <f>X1141*K1141</f>
        <v>0</v>
      </c>
      <c r="Z1141" s="159">
        <v>0</v>
      </c>
      <c r="AA1141" s="160">
        <f>Z1141*K1141</f>
        <v>0</v>
      </c>
      <c r="AR1141" s="16" t="s">
        <v>279</v>
      </c>
      <c r="AT1141" s="16" t="s">
        <v>174</v>
      </c>
      <c r="AU1141" s="16" t="s">
        <v>93</v>
      </c>
      <c r="AY1141" s="16" t="s">
        <v>173</v>
      </c>
      <c r="BE1141" s="100">
        <f>IF(U1141="základní",N1141,0)</f>
        <v>0</v>
      </c>
      <c r="BF1141" s="100">
        <f>IF(U1141="snížená",N1141,0)</f>
        <v>0</v>
      </c>
      <c r="BG1141" s="100">
        <f>IF(U1141="zákl. přenesená",N1141,0)</f>
        <v>0</v>
      </c>
      <c r="BH1141" s="100">
        <f>IF(U1141="sníž. přenesená",N1141,0)</f>
        <v>0</v>
      </c>
      <c r="BI1141" s="100">
        <f>IF(U1141="nulová",N1141,0)</f>
        <v>0</v>
      </c>
      <c r="BJ1141" s="16" t="s">
        <v>81</v>
      </c>
      <c r="BK1141" s="100">
        <f>ROUND(L1141*K1141,2)</f>
        <v>0</v>
      </c>
      <c r="BL1141" s="16" t="s">
        <v>279</v>
      </c>
      <c r="BM1141" s="16" t="s">
        <v>1895</v>
      </c>
    </row>
    <row r="1142" spans="2:51" s="10" customFormat="1" ht="22.5" customHeight="1">
      <c r="B1142" s="161"/>
      <c r="C1142" s="162"/>
      <c r="D1142" s="162"/>
      <c r="E1142" s="163" t="s">
        <v>3</v>
      </c>
      <c r="F1142" s="259" t="s">
        <v>1896</v>
      </c>
      <c r="G1142" s="260"/>
      <c r="H1142" s="260"/>
      <c r="I1142" s="260"/>
      <c r="J1142" s="162"/>
      <c r="K1142" s="164">
        <v>8.85</v>
      </c>
      <c r="L1142" s="162"/>
      <c r="M1142" s="162"/>
      <c r="N1142" s="162"/>
      <c r="O1142" s="162"/>
      <c r="P1142" s="162"/>
      <c r="Q1142" s="162"/>
      <c r="R1142" s="165"/>
      <c r="T1142" s="166"/>
      <c r="U1142" s="162"/>
      <c r="V1142" s="162"/>
      <c r="W1142" s="162"/>
      <c r="X1142" s="162"/>
      <c r="Y1142" s="162"/>
      <c r="Z1142" s="162"/>
      <c r="AA1142" s="167"/>
      <c r="AT1142" s="168" t="s">
        <v>185</v>
      </c>
      <c r="AU1142" s="168" t="s">
        <v>93</v>
      </c>
      <c r="AV1142" s="10" t="s">
        <v>93</v>
      </c>
      <c r="AW1142" s="10" t="s">
        <v>32</v>
      </c>
      <c r="AX1142" s="10" t="s">
        <v>74</v>
      </c>
      <c r="AY1142" s="168" t="s">
        <v>173</v>
      </c>
    </row>
    <row r="1143" spans="2:51" s="10" customFormat="1" ht="22.5" customHeight="1">
      <c r="B1143" s="161"/>
      <c r="C1143" s="162"/>
      <c r="D1143" s="162"/>
      <c r="E1143" s="163" t="s">
        <v>3</v>
      </c>
      <c r="F1143" s="261" t="s">
        <v>1897</v>
      </c>
      <c r="G1143" s="260"/>
      <c r="H1143" s="260"/>
      <c r="I1143" s="260"/>
      <c r="J1143" s="162"/>
      <c r="K1143" s="164">
        <v>16.637</v>
      </c>
      <c r="L1143" s="162"/>
      <c r="M1143" s="162"/>
      <c r="N1143" s="162"/>
      <c r="O1143" s="162"/>
      <c r="P1143" s="162"/>
      <c r="Q1143" s="162"/>
      <c r="R1143" s="165"/>
      <c r="T1143" s="166"/>
      <c r="U1143" s="162"/>
      <c r="V1143" s="162"/>
      <c r="W1143" s="162"/>
      <c r="X1143" s="162"/>
      <c r="Y1143" s="162"/>
      <c r="Z1143" s="162"/>
      <c r="AA1143" s="167"/>
      <c r="AT1143" s="168" t="s">
        <v>185</v>
      </c>
      <c r="AU1143" s="168" t="s">
        <v>93</v>
      </c>
      <c r="AV1143" s="10" t="s">
        <v>93</v>
      </c>
      <c r="AW1143" s="10" t="s">
        <v>32</v>
      </c>
      <c r="AX1143" s="10" t="s">
        <v>74</v>
      </c>
      <c r="AY1143" s="168" t="s">
        <v>173</v>
      </c>
    </row>
    <row r="1144" spans="2:51" s="10" customFormat="1" ht="22.5" customHeight="1">
      <c r="B1144" s="161"/>
      <c r="C1144" s="162"/>
      <c r="D1144" s="162"/>
      <c r="E1144" s="163" t="s">
        <v>3</v>
      </c>
      <c r="F1144" s="261" t="s">
        <v>1898</v>
      </c>
      <c r="G1144" s="260"/>
      <c r="H1144" s="260"/>
      <c r="I1144" s="260"/>
      <c r="J1144" s="162"/>
      <c r="K1144" s="164">
        <v>3.188</v>
      </c>
      <c r="L1144" s="162"/>
      <c r="M1144" s="162"/>
      <c r="N1144" s="162"/>
      <c r="O1144" s="162"/>
      <c r="P1144" s="162"/>
      <c r="Q1144" s="162"/>
      <c r="R1144" s="165"/>
      <c r="T1144" s="166"/>
      <c r="U1144" s="162"/>
      <c r="V1144" s="162"/>
      <c r="W1144" s="162"/>
      <c r="X1144" s="162"/>
      <c r="Y1144" s="162"/>
      <c r="Z1144" s="162"/>
      <c r="AA1144" s="167"/>
      <c r="AT1144" s="168" t="s">
        <v>185</v>
      </c>
      <c r="AU1144" s="168" t="s">
        <v>93</v>
      </c>
      <c r="AV1144" s="10" t="s">
        <v>93</v>
      </c>
      <c r="AW1144" s="10" t="s">
        <v>32</v>
      </c>
      <c r="AX1144" s="10" t="s">
        <v>74</v>
      </c>
      <c r="AY1144" s="168" t="s">
        <v>173</v>
      </c>
    </row>
    <row r="1145" spans="2:51" s="10" customFormat="1" ht="22.5" customHeight="1">
      <c r="B1145" s="161"/>
      <c r="C1145" s="162"/>
      <c r="D1145" s="162"/>
      <c r="E1145" s="163" t="s">
        <v>3</v>
      </c>
      <c r="F1145" s="261" t="s">
        <v>1899</v>
      </c>
      <c r="G1145" s="260"/>
      <c r="H1145" s="260"/>
      <c r="I1145" s="260"/>
      <c r="J1145" s="162"/>
      <c r="K1145" s="164">
        <v>20.25</v>
      </c>
      <c r="L1145" s="162"/>
      <c r="M1145" s="162"/>
      <c r="N1145" s="162"/>
      <c r="O1145" s="162"/>
      <c r="P1145" s="162"/>
      <c r="Q1145" s="162"/>
      <c r="R1145" s="165"/>
      <c r="T1145" s="166"/>
      <c r="U1145" s="162"/>
      <c r="V1145" s="162"/>
      <c r="W1145" s="162"/>
      <c r="X1145" s="162"/>
      <c r="Y1145" s="162"/>
      <c r="Z1145" s="162"/>
      <c r="AA1145" s="167"/>
      <c r="AT1145" s="168" t="s">
        <v>185</v>
      </c>
      <c r="AU1145" s="168" t="s">
        <v>93</v>
      </c>
      <c r="AV1145" s="10" t="s">
        <v>93</v>
      </c>
      <c r="AW1145" s="10" t="s">
        <v>32</v>
      </c>
      <c r="AX1145" s="10" t="s">
        <v>74</v>
      </c>
      <c r="AY1145" s="168" t="s">
        <v>173</v>
      </c>
    </row>
    <row r="1146" spans="2:51" s="10" customFormat="1" ht="22.5" customHeight="1">
      <c r="B1146" s="161"/>
      <c r="C1146" s="162"/>
      <c r="D1146" s="162"/>
      <c r="E1146" s="163" t="s">
        <v>3</v>
      </c>
      <c r="F1146" s="261" t="s">
        <v>1900</v>
      </c>
      <c r="G1146" s="260"/>
      <c r="H1146" s="260"/>
      <c r="I1146" s="260"/>
      <c r="J1146" s="162"/>
      <c r="K1146" s="164">
        <v>6.3</v>
      </c>
      <c r="L1146" s="162"/>
      <c r="M1146" s="162"/>
      <c r="N1146" s="162"/>
      <c r="O1146" s="162"/>
      <c r="P1146" s="162"/>
      <c r="Q1146" s="162"/>
      <c r="R1146" s="165"/>
      <c r="T1146" s="166"/>
      <c r="U1146" s="162"/>
      <c r="V1146" s="162"/>
      <c r="W1146" s="162"/>
      <c r="X1146" s="162"/>
      <c r="Y1146" s="162"/>
      <c r="Z1146" s="162"/>
      <c r="AA1146" s="167"/>
      <c r="AT1146" s="168" t="s">
        <v>185</v>
      </c>
      <c r="AU1146" s="168" t="s">
        <v>93</v>
      </c>
      <c r="AV1146" s="10" t="s">
        <v>93</v>
      </c>
      <c r="AW1146" s="10" t="s">
        <v>32</v>
      </c>
      <c r="AX1146" s="10" t="s">
        <v>74</v>
      </c>
      <c r="AY1146" s="168" t="s">
        <v>173</v>
      </c>
    </row>
    <row r="1147" spans="2:51" s="10" customFormat="1" ht="22.5" customHeight="1">
      <c r="B1147" s="161"/>
      <c r="C1147" s="162"/>
      <c r="D1147" s="162"/>
      <c r="E1147" s="163" t="s">
        <v>3</v>
      </c>
      <c r="F1147" s="261" t="s">
        <v>1901</v>
      </c>
      <c r="G1147" s="260"/>
      <c r="H1147" s="260"/>
      <c r="I1147" s="260"/>
      <c r="J1147" s="162"/>
      <c r="K1147" s="164">
        <v>5.727</v>
      </c>
      <c r="L1147" s="162"/>
      <c r="M1147" s="162"/>
      <c r="N1147" s="162"/>
      <c r="O1147" s="162"/>
      <c r="P1147" s="162"/>
      <c r="Q1147" s="162"/>
      <c r="R1147" s="165"/>
      <c r="T1147" s="166"/>
      <c r="U1147" s="162"/>
      <c r="V1147" s="162"/>
      <c r="W1147" s="162"/>
      <c r="X1147" s="162"/>
      <c r="Y1147" s="162"/>
      <c r="Z1147" s="162"/>
      <c r="AA1147" s="167"/>
      <c r="AT1147" s="168" t="s">
        <v>185</v>
      </c>
      <c r="AU1147" s="168" t="s">
        <v>93</v>
      </c>
      <c r="AV1147" s="10" t="s">
        <v>93</v>
      </c>
      <c r="AW1147" s="10" t="s">
        <v>32</v>
      </c>
      <c r="AX1147" s="10" t="s">
        <v>74</v>
      </c>
      <c r="AY1147" s="168" t="s">
        <v>173</v>
      </c>
    </row>
    <row r="1148" spans="2:51" s="10" customFormat="1" ht="22.5" customHeight="1">
      <c r="B1148" s="161"/>
      <c r="C1148" s="162"/>
      <c r="D1148" s="162"/>
      <c r="E1148" s="163" t="s">
        <v>3</v>
      </c>
      <c r="F1148" s="261" t="s">
        <v>1902</v>
      </c>
      <c r="G1148" s="260"/>
      <c r="H1148" s="260"/>
      <c r="I1148" s="260"/>
      <c r="J1148" s="162"/>
      <c r="K1148" s="164">
        <v>2.173</v>
      </c>
      <c r="L1148" s="162"/>
      <c r="M1148" s="162"/>
      <c r="N1148" s="162"/>
      <c r="O1148" s="162"/>
      <c r="P1148" s="162"/>
      <c r="Q1148" s="162"/>
      <c r="R1148" s="165"/>
      <c r="T1148" s="166"/>
      <c r="U1148" s="162"/>
      <c r="V1148" s="162"/>
      <c r="W1148" s="162"/>
      <c r="X1148" s="162"/>
      <c r="Y1148" s="162"/>
      <c r="Z1148" s="162"/>
      <c r="AA1148" s="167"/>
      <c r="AT1148" s="168" t="s">
        <v>185</v>
      </c>
      <c r="AU1148" s="168" t="s">
        <v>93</v>
      </c>
      <c r="AV1148" s="10" t="s">
        <v>93</v>
      </c>
      <c r="AW1148" s="10" t="s">
        <v>32</v>
      </c>
      <c r="AX1148" s="10" t="s">
        <v>74</v>
      </c>
      <c r="AY1148" s="168" t="s">
        <v>173</v>
      </c>
    </row>
    <row r="1149" spans="2:51" s="10" customFormat="1" ht="22.5" customHeight="1">
      <c r="B1149" s="161"/>
      <c r="C1149" s="162"/>
      <c r="D1149" s="162"/>
      <c r="E1149" s="163" t="s">
        <v>3</v>
      </c>
      <c r="F1149" s="261" t="s">
        <v>1903</v>
      </c>
      <c r="G1149" s="260"/>
      <c r="H1149" s="260"/>
      <c r="I1149" s="260"/>
      <c r="J1149" s="162"/>
      <c r="K1149" s="164">
        <v>46.113</v>
      </c>
      <c r="L1149" s="162"/>
      <c r="M1149" s="162"/>
      <c r="N1149" s="162"/>
      <c r="O1149" s="162"/>
      <c r="P1149" s="162"/>
      <c r="Q1149" s="162"/>
      <c r="R1149" s="165"/>
      <c r="T1149" s="166"/>
      <c r="U1149" s="162"/>
      <c r="V1149" s="162"/>
      <c r="W1149" s="162"/>
      <c r="X1149" s="162"/>
      <c r="Y1149" s="162"/>
      <c r="Z1149" s="162"/>
      <c r="AA1149" s="167"/>
      <c r="AT1149" s="168" t="s">
        <v>185</v>
      </c>
      <c r="AU1149" s="168" t="s">
        <v>93</v>
      </c>
      <c r="AV1149" s="10" t="s">
        <v>93</v>
      </c>
      <c r="AW1149" s="10" t="s">
        <v>32</v>
      </c>
      <c r="AX1149" s="10" t="s">
        <v>74</v>
      </c>
      <c r="AY1149" s="168" t="s">
        <v>173</v>
      </c>
    </row>
    <row r="1150" spans="2:51" s="10" customFormat="1" ht="22.5" customHeight="1">
      <c r="B1150" s="161"/>
      <c r="C1150" s="162"/>
      <c r="D1150" s="162"/>
      <c r="E1150" s="163" t="s">
        <v>3</v>
      </c>
      <c r="F1150" s="261" t="s">
        <v>1904</v>
      </c>
      <c r="G1150" s="260"/>
      <c r="H1150" s="260"/>
      <c r="I1150" s="260"/>
      <c r="J1150" s="162"/>
      <c r="K1150" s="164">
        <v>77.05</v>
      </c>
      <c r="L1150" s="162"/>
      <c r="M1150" s="162"/>
      <c r="N1150" s="162"/>
      <c r="O1150" s="162"/>
      <c r="P1150" s="162"/>
      <c r="Q1150" s="162"/>
      <c r="R1150" s="165"/>
      <c r="T1150" s="166"/>
      <c r="U1150" s="162"/>
      <c r="V1150" s="162"/>
      <c r="W1150" s="162"/>
      <c r="X1150" s="162"/>
      <c r="Y1150" s="162"/>
      <c r="Z1150" s="162"/>
      <c r="AA1150" s="167"/>
      <c r="AT1150" s="168" t="s">
        <v>185</v>
      </c>
      <c r="AU1150" s="168" t="s">
        <v>93</v>
      </c>
      <c r="AV1150" s="10" t="s">
        <v>93</v>
      </c>
      <c r="AW1150" s="10" t="s">
        <v>32</v>
      </c>
      <c r="AX1150" s="10" t="s">
        <v>74</v>
      </c>
      <c r="AY1150" s="168" t="s">
        <v>173</v>
      </c>
    </row>
    <row r="1151" spans="2:51" s="10" customFormat="1" ht="22.5" customHeight="1">
      <c r="B1151" s="161"/>
      <c r="C1151" s="162"/>
      <c r="D1151" s="162"/>
      <c r="E1151" s="163" t="s">
        <v>3</v>
      </c>
      <c r="F1151" s="261" t="s">
        <v>1905</v>
      </c>
      <c r="G1151" s="260"/>
      <c r="H1151" s="260"/>
      <c r="I1151" s="260"/>
      <c r="J1151" s="162"/>
      <c r="K1151" s="164">
        <v>29.097</v>
      </c>
      <c r="L1151" s="162"/>
      <c r="M1151" s="162"/>
      <c r="N1151" s="162"/>
      <c r="O1151" s="162"/>
      <c r="P1151" s="162"/>
      <c r="Q1151" s="162"/>
      <c r="R1151" s="165"/>
      <c r="T1151" s="166"/>
      <c r="U1151" s="162"/>
      <c r="V1151" s="162"/>
      <c r="W1151" s="162"/>
      <c r="X1151" s="162"/>
      <c r="Y1151" s="162"/>
      <c r="Z1151" s="162"/>
      <c r="AA1151" s="167"/>
      <c r="AT1151" s="168" t="s">
        <v>185</v>
      </c>
      <c r="AU1151" s="168" t="s">
        <v>93</v>
      </c>
      <c r="AV1151" s="10" t="s">
        <v>93</v>
      </c>
      <c r="AW1151" s="10" t="s">
        <v>32</v>
      </c>
      <c r="AX1151" s="10" t="s">
        <v>74</v>
      </c>
      <c r="AY1151" s="168" t="s">
        <v>173</v>
      </c>
    </row>
    <row r="1152" spans="2:51" s="10" customFormat="1" ht="22.5" customHeight="1">
      <c r="B1152" s="161"/>
      <c r="C1152" s="162"/>
      <c r="D1152" s="162"/>
      <c r="E1152" s="163" t="s">
        <v>3</v>
      </c>
      <c r="F1152" s="261" t="s">
        <v>1906</v>
      </c>
      <c r="G1152" s="260"/>
      <c r="H1152" s="260"/>
      <c r="I1152" s="260"/>
      <c r="J1152" s="162"/>
      <c r="K1152" s="164">
        <v>0.373</v>
      </c>
      <c r="L1152" s="162"/>
      <c r="M1152" s="162"/>
      <c r="N1152" s="162"/>
      <c r="O1152" s="162"/>
      <c r="P1152" s="162"/>
      <c r="Q1152" s="162"/>
      <c r="R1152" s="165"/>
      <c r="T1152" s="166"/>
      <c r="U1152" s="162"/>
      <c r="V1152" s="162"/>
      <c r="W1152" s="162"/>
      <c r="X1152" s="162"/>
      <c r="Y1152" s="162"/>
      <c r="Z1152" s="162"/>
      <c r="AA1152" s="167"/>
      <c r="AT1152" s="168" t="s">
        <v>185</v>
      </c>
      <c r="AU1152" s="168" t="s">
        <v>93</v>
      </c>
      <c r="AV1152" s="10" t="s">
        <v>93</v>
      </c>
      <c r="AW1152" s="10" t="s">
        <v>32</v>
      </c>
      <c r="AX1152" s="10" t="s">
        <v>74</v>
      </c>
      <c r="AY1152" s="168" t="s">
        <v>173</v>
      </c>
    </row>
    <row r="1153" spans="2:51" s="10" customFormat="1" ht="22.5" customHeight="1">
      <c r="B1153" s="161"/>
      <c r="C1153" s="162"/>
      <c r="D1153" s="162"/>
      <c r="E1153" s="163" t="s">
        <v>3</v>
      </c>
      <c r="F1153" s="261" t="s">
        <v>1907</v>
      </c>
      <c r="G1153" s="260"/>
      <c r="H1153" s="260"/>
      <c r="I1153" s="260"/>
      <c r="J1153" s="162"/>
      <c r="K1153" s="164">
        <v>0.297</v>
      </c>
      <c r="L1153" s="162"/>
      <c r="M1153" s="162"/>
      <c r="N1153" s="162"/>
      <c r="O1153" s="162"/>
      <c r="P1153" s="162"/>
      <c r="Q1153" s="162"/>
      <c r="R1153" s="165"/>
      <c r="T1153" s="166"/>
      <c r="U1153" s="162"/>
      <c r="V1153" s="162"/>
      <c r="W1153" s="162"/>
      <c r="X1153" s="162"/>
      <c r="Y1153" s="162"/>
      <c r="Z1153" s="162"/>
      <c r="AA1153" s="167"/>
      <c r="AT1153" s="168" t="s">
        <v>185</v>
      </c>
      <c r="AU1153" s="168" t="s">
        <v>93</v>
      </c>
      <c r="AV1153" s="10" t="s">
        <v>93</v>
      </c>
      <c r="AW1153" s="10" t="s">
        <v>32</v>
      </c>
      <c r="AX1153" s="10" t="s">
        <v>74</v>
      </c>
      <c r="AY1153" s="168" t="s">
        <v>173</v>
      </c>
    </row>
    <row r="1154" spans="2:51" s="10" customFormat="1" ht="22.5" customHeight="1">
      <c r="B1154" s="161"/>
      <c r="C1154" s="162"/>
      <c r="D1154" s="162"/>
      <c r="E1154" s="163" t="s">
        <v>3</v>
      </c>
      <c r="F1154" s="261" t="s">
        <v>1908</v>
      </c>
      <c r="G1154" s="260"/>
      <c r="H1154" s="260"/>
      <c r="I1154" s="260"/>
      <c r="J1154" s="162"/>
      <c r="K1154" s="164">
        <v>0.45</v>
      </c>
      <c r="L1154" s="162"/>
      <c r="M1154" s="162"/>
      <c r="N1154" s="162"/>
      <c r="O1154" s="162"/>
      <c r="P1154" s="162"/>
      <c r="Q1154" s="162"/>
      <c r="R1154" s="165"/>
      <c r="T1154" s="166"/>
      <c r="U1154" s="162"/>
      <c r="V1154" s="162"/>
      <c r="W1154" s="162"/>
      <c r="X1154" s="162"/>
      <c r="Y1154" s="162"/>
      <c r="Z1154" s="162"/>
      <c r="AA1154" s="167"/>
      <c r="AT1154" s="168" t="s">
        <v>185</v>
      </c>
      <c r="AU1154" s="168" t="s">
        <v>93</v>
      </c>
      <c r="AV1154" s="10" t="s">
        <v>93</v>
      </c>
      <c r="AW1154" s="10" t="s">
        <v>32</v>
      </c>
      <c r="AX1154" s="10" t="s">
        <v>74</v>
      </c>
      <c r="AY1154" s="168" t="s">
        <v>173</v>
      </c>
    </row>
    <row r="1155" spans="2:51" s="10" customFormat="1" ht="22.5" customHeight="1">
      <c r="B1155" s="161"/>
      <c r="C1155" s="162"/>
      <c r="D1155" s="162"/>
      <c r="E1155" s="163" t="s">
        <v>3</v>
      </c>
      <c r="F1155" s="261" t="s">
        <v>1909</v>
      </c>
      <c r="G1155" s="260"/>
      <c r="H1155" s="260"/>
      <c r="I1155" s="260"/>
      <c r="J1155" s="162"/>
      <c r="K1155" s="164">
        <v>21.263</v>
      </c>
      <c r="L1155" s="162"/>
      <c r="M1155" s="162"/>
      <c r="N1155" s="162"/>
      <c r="O1155" s="162"/>
      <c r="P1155" s="162"/>
      <c r="Q1155" s="162"/>
      <c r="R1155" s="165"/>
      <c r="T1155" s="166"/>
      <c r="U1155" s="162"/>
      <c r="V1155" s="162"/>
      <c r="W1155" s="162"/>
      <c r="X1155" s="162"/>
      <c r="Y1155" s="162"/>
      <c r="Z1155" s="162"/>
      <c r="AA1155" s="167"/>
      <c r="AT1155" s="168" t="s">
        <v>185</v>
      </c>
      <c r="AU1155" s="168" t="s">
        <v>93</v>
      </c>
      <c r="AV1155" s="10" t="s">
        <v>93</v>
      </c>
      <c r="AW1155" s="10" t="s">
        <v>32</v>
      </c>
      <c r="AX1155" s="10" t="s">
        <v>74</v>
      </c>
      <c r="AY1155" s="168" t="s">
        <v>173</v>
      </c>
    </row>
    <row r="1156" spans="2:51" s="10" customFormat="1" ht="22.5" customHeight="1">
      <c r="B1156" s="161"/>
      <c r="C1156" s="162"/>
      <c r="D1156" s="162"/>
      <c r="E1156" s="163" t="s">
        <v>3</v>
      </c>
      <c r="F1156" s="261" t="s">
        <v>1910</v>
      </c>
      <c r="G1156" s="260"/>
      <c r="H1156" s="260"/>
      <c r="I1156" s="260"/>
      <c r="J1156" s="162"/>
      <c r="K1156" s="164">
        <v>8.512</v>
      </c>
      <c r="L1156" s="162"/>
      <c r="M1156" s="162"/>
      <c r="N1156" s="162"/>
      <c r="O1156" s="162"/>
      <c r="P1156" s="162"/>
      <c r="Q1156" s="162"/>
      <c r="R1156" s="165"/>
      <c r="T1156" s="166"/>
      <c r="U1156" s="162"/>
      <c r="V1156" s="162"/>
      <c r="W1156" s="162"/>
      <c r="X1156" s="162"/>
      <c r="Y1156" s="162"/>
      <c r="Z1156" s="162"/>
      <c r="AA1156" s="167"/>
      <c r="AT1156" s="168" t="s">
        <v>185</v>
      </c>
      <c r="AU1156" s="168" t="s">
        <v>93</v>
      </c>
      <c r="AV1156" s="10" t="s">
        <v>93</v>
      </c>
      <c r="AW1156" s="10" t="s">
        <v>32</v>
      </c>
      <c r="AX1156" s="10" t="s">
        <v>74</v>
      </c>
      <c r="AY1156" s="168" t="s">
        <v>173</v>
      </c>
    </row>
    <row r="1157" spans="2:51" s="11" customFormat="1" ht="22.5" customHeight="1">
      <c r="B1157" s="169"/>
      <c r="C1157" s="170"/>
      <c r="D1157" s="170"/>
      <c r="E1157" s="171" t="s">
        <v>3</v>
      </c>
      <c r="F1157" s="262" t="s">
        <v>187</v>
      </c>
      <c r="G1157" s="263"/>
      <c r="H1157" s="263"/>
      <c r="I1157" s="263"/>
      <c r="J1157" s="170"/>
      <c r="K1157" s="172">
        <v>246.28</v>
      </c>
      <c r="L1157" s="170"/>
      <c r="M1157" s="170"/>
      <c r="N1157" s="170"/>
      <c r="O1157" s="170"/>
      <c r="P1157" s="170"/>
      <c r="Q1157" s="170"/>
      <c r="R1157" s="173"/>
      <c r="T1157" s="174"/>
      <c r="U1157" s="170"/>
      <c r="V1157" s="170"/>
      <c r="W1157" s="170"/>
      <c r="X1157" s="170"/>
      <c r="Y1157" s="170"/>
      <c r="Z1157" s="170"/>
      <c r="AA1157" s="175"/>
      <c r="AT1157" s="176" t="s">
        <v>185</v>
      </c>
      <c r="AU1157" s="176" t="s">
        <v>93</v>
      </c>
      <c r="AV1157" s="11" t="s">
        <v>178</v>
      </c>
      <c r="AW1157" s="11" t="s">
        <v>32</v>
      </c>
      <c r="AX1157" s="11" t="s">
        <v>81</v>
      </c>
      <c r="AY1157" s="176" t="s">
        <v>173</v>
      </c>
    </row>
    <row r="1158" spans="2:65" s="1" customFormat="1" ht="44.25" customHeight="1">
      <c r="B1158" s="125"/>
      <c r="C1158" s="154" t="s">
        <v>1911</v>
      </c>
      <c r="D1158" s="154" t="s">
        <v>174</v>
      </c>
      <c r="E1158" s="155" t="s">
        <v>1912</v>
      </c>
      <c r="F1158" s="255" t="s">
        <v>1913</v>
      </c>
      <c r="G1158" s="256"/>
      <c r="H1158" s="256"/>
      <c r="I1158" s="256"/>
      <c r="J1158" s="156" t="s">
        <v>209</v>
      </c>
      <c r="K1158" s="157">
        <v>57.666</v>
      </c>
      <c r="L1158" s="257">
        <v>0</v>
      </c>
      <c r="M1158" s="256"/>
      <c r="N1158" s="258">
        <f>ROUND(L1158*K1158,2)</f>
        <v>0</v>
      </c>
      <c r="O1158" s="256"/>
      <c r="P1158" s="256"/>
      <c r="Q1158" s="256"/>
      <c r="R1158" s="127"/>
      <c r="T1158" s="158" t="s">
        <v>3</v>
      </c>
      <c r="U1158" s="42" t="s">
        <v>39</v>
      </c>
      <c r="V1158" s="34"/>
      <c r="W1158" s="159">
        <f>V1158*K1158</f>
        <v>0</v>
      </c>
      <c r="X1158" s="159">
        <v>0</v>
      </c>
      <c r="Y1158" s="159">
        <f>X1158*K1158</f>
        <v>0</v>
      </c>
      <c r="Z1158" s="159">
        <v>0</v>
      </c>
      <c r="AA1158" s="160">
        <f>Z1158*K1158</f>
        <v>0</v>
      </c>
      <c r="AR1158" s="16" t="s">
        <v>279</v>
      </c>
      <c r="AT1158" s="16" t="s">
        <v>174</v>
      </c>
      <c r="AU1158" s="16" t="s">
        <v>93</v>
      </c>
      <c r="AY1158" s="16" t="s">
        <v>173</v>
      </c>
      <c r="BE1158" s="100">
        <f>IF(U1158="základní",N1158,0)</f>
        <v>0</v>
      </c>
      <c r="BF1158" s="100">
        <f>IF(U1158="snížená",N1158,0)</f>
        <v>0</v>
      </c>
      <c r="BG1158" s="100">
        <f>IF(U1158="zákl. přenesená",N1158,0)</f>
        <v>0</v>
      </c>
      <c r="BH1158" s="100">
        <f>IF(U1158="sníž. přenesená",N1158,0)</f>
        <v>0</v>
      </c>
      <c r="BI1158" s="100">
        <f>IF(U1158="nulová",N1158,0)</f>
        <v>0</v>
      </c>
      <c r="BJ1158" s="16" t="s">
        <v>81</v>
      </c>
      <c r="BK1158" s="100">
        <f>ROUND(L1158*K1158,2)</f>
        <v>0</v>
      </c>
      <c r="BL1158" s="16" t="s">
        <v>279</v>
      </c>
      <c r="BM1158" s="16" t="s">
        <v>1914</v>
      </c>
    </row>
    <row r="1159" spans="2:51" s="10" customFormat="1" ht="22.5" customHeight="1">
      <c r="B1159" s="161"/>
      <c r="C1159" s="162"/>
      <c r="D1159" s="162"/>
      <c r="E1159" s="163" t="s">
        <v>3</v>
      </c>
      <c r="F1159" s="259" t="s">
        <v>1915</v>
      </c>
      <c r="G1159" s="260"/>
      <c r="H1159" s="260"/>
      <c r="I1159" s="260"/>
      <c r="J1159" s="162"/>
      <c r="K1159" s="164">
        <v>9.264</v>
      </c>
      <c r="L1159" s="162"/>
      <c r="M1159" s="162"/>
      <c r="N1159" s="162"/>
      <c r="O1159" s="162"/>
      <c r="P1159" s="162"/>
      <c r="Q1159" s="162"/>
      <c r="R1159" s="165"/>
      <c r="T1159" s="166"/>
      <c r="U1159" s="162"/>
      <c r="V1159" s="162"/>
      <c r="W1159" s="162"/>
      <c r="X1159" s="162"/>
      <c r="Y1159" s="162"/>
      <c r="Z1159" s="162"/>
      <c r="AA1159" s="167"/>
      <c r="AT1159" s="168" t="s">
        <v>185</v>
      </c>
      <c r="AU1159" s="168" t="s">
        <v>93</v>
      </c>
      <c r="AV1159" s="10" t="s">
        <v>93</v>
      </c>
      <c r="AW1159" s="10" t="s">
        <v>32</v>
      </c>
      <c r="AX1159" s="10" t="s">
        <v>74</v>
      </c>
      <c r="AY1159" s="168" t="s">
        <v>173</v>
      </c>
    </row>
    <row r="1160" spans="2:51" s="10" customFormat="1" ht="22.5" customHeight="1">
      <c r="B1160" s="161"/>
      <c r="C1160" s="162"/>
      <c r="D1160" s="162"/>
      <c r="E1160" s="163" t="s">
        <v>3</v>
      </c>
      <c r="F1160" s="261" t="s">
        <v>1916</v>
      </c>
      <c r="G1160" s="260"/>
      <c r="H1160" s="260"/>
      <c r="I1160" s="260"/>
      <c r="J1160" s="162"/>
      <c r="K1160" s="164">
        <v>4.16</v>
      </c>
      <c r="L1160" s="162"/>
      <c r="M1160" s="162"/>
      <c r="N1160" s="162"/>
      <c r="O1160" s="162"/>
      <c r="P1160" s="162"/>
      <c r="Q1160" s="162"/>
      <c r="R1160" s="165"/>
      <c r="T1160" s="166"/>
      <c r="U1160" s="162"/>
      <c r="V1160" s="162"/>
      <c r="W1160" s="162"/>
      <c r="X1160" s="162"/>
      <c r="Y1160" s="162"/>
      <c r="Z1160" s="162"/>
      <c r="AA1160" s="167"/>
      <c r="AT1160" s="168" t="s">
        <v>185</v>
      </c>
      <c r="AU1160" s="168" t="s">
        <v>93</v>
      </c>
      <c r="AV1160" s="10" t="s">
        <v>93</v>
      </c>
      <c r="AW1160" s="10" t="s">
        <v>32</v>
      </c>
      <c r="AX1160" s="10" t="s">
        <v>74</v>
      </c>
      <c r="AY1160" s="168" t="s">
        <v>173</v>
      </c>
    </row>
    <row r="1161" spans="2:51" s="10" customFormat="1" ht="22.5" customHeight="1">
      <c r="B1161" s="161"/>
      <c r="C1161" s="162"/>
      <c r="D1161" s="162"/>
      <c r="E1161" s="163" t="s">
        <v>3</v>
      </c>
      <c r="F1161" s="261" t="s">
        <v>1917</v>
      </c>
      <c r="G1161" s="260"/>
      <c r="H1161" s="260"/>
      <c r="I1161" s="260"/>
      <c r="J1161" s="162"/>
      <c r="K1161" s="164">
        <v>5.49</v>
      </c>
      <c r="L1161" s="162"/>
      <c r="M1161" s="162"/>
      <c r="N1161" s="162"/>
      <c r="O1161" s="162"/>
      <c r="P1161" s="162"/>
      <c r="Q1161" s="162"/>
      <c r="R1161" s="165"/>
      <c r="T1161" s="166"/>
      <c r="U1161" s="162"/>
      <c r="V1161" s="162"/>
      <c r="W1161" s="162"/>
      <c r="X1161" s="162"/>
      <c r="Y1161" s="162"/>
      <c r="Z1161" s="162"/>
      <c r="AA1161" s="167"/>
      <c r="AT1161" s="168" t="s">
        <v>185</v>
      </c>
      <c r="AU1161" s="168" t="s">
        <v>93</v>
      </c>
      <c r="AV1161" s="10" t="s">
        <v>93</v>
      </c>
      <c r="AW1161" s="10" t="s">
        <v>32</v>
      </c>
      <c r="AX1161" s="10" t="s">
        <v>74</v>
      </c>
      <c r="AY1161" s="168" t="s">
        <v>173</v>
      </c>
    </row>
    <row r="1162" spans="2:51" s="10" customFormat="1" ht="22.5" customHeight="1">
      <c r="B1162" s="161"/>
      <c r="C1162" s="162"/>
      <c r="D1162" s="162"/>
      <c r="E1162" s="163" t="s">
        <v>3</v>
      </c>
      <c r="F1162" s="261" t="s">
        <v>1918</v>
      </c>
      <c r="G1162" s="260"/>
      <c r="H1162" s="260"/>
      <c r="I1162" s="260"/>
      <c r="J1162" s="162"/>
      <c r="K1162" s="164">
        <v>9.93</v>
      </c>
      <c r="L1162" s="162"/>
      <c r="M1162" s="162"/>
      <c r="N1162" s="162"/>
      <c r="O1162" s="162"/>
      <c r="P1162" s="162"/>
      <c r="Q1162" s="162"/>
      <c r="R1162" s="165"/>
      <c r="T1162" s="166"/>
      <c r="U1162" s="162"/>
      <c r="V1162" s="162"/>
      <c r="W1162" s="162"/>
      <c r="X1162" s="162"/>
      <c r="Y1162" s="162"/>
      <c r="Z1162" s="162"/>
      <c r="AA1162" s="167"/>
      <c r="AT1162" s="168" t="s">
        <v>185</v>
      </c>
      <c r="AU1162" s="168" t="s">
        <v>93</v>
      </c>
      <c r="AV1162" s="10" t="s">
        <v>93</v>
      </c>
      <c r="AW1162" s="10" t="s">
        <v>32</v>
      </c>
      <c r="AX1162" s="10" t="s">
        <v>74</v>
      </c>
      <c r="AY1162" s="168" t="s">
        <v>173</v>
      </c>
    </row>
    <row r="1163" spans="2:51" s="10" customFormat="1" ht="22.5" customHeight="1">
      <c r="B1163" s="161"/>
      <c r="C1163" s="162"/>
      <c r="D1163" s="162"/>
      <c r="E1163" s="163" t="s">
        <v>3</v>
      </c>
      <c r="F1163" s="261" t="s">
        <v>1919</v>
      </c>
      <c r="G1163" s="260"/>
      <c r="H1163" s="260"/>
      <c r="I1163" s="260"/>
      <c r="J1163" s="162"/>
      <c r="K1163" s="164">
        <v>14.411</v>
      </c>
      <c r="L1163" s="162"/>
      <c r="M1163" s="162"/>
      <c r="N1163" s="162"/>
      <c r="O1163" s="162"/>
      <c r="P1163" s="162"/>
      <c r="Q1163" s="162"/>
      <c r="R1163" s="165"/>
      <c r="T1163" s="166"/>
      <c r="U1163" s="162"/>
      <c r="V1163" s="162"/>
      <c r="W1163" s="162"/>
      <c r="X1163" s="162"/>
      <c r="Y1163" s="162"/>
      <c r="Z1163" s="162"/>
      <c r="AA1163" s="167"/>
      <c r="AT1163" s="168" t="s">
        <v>185</v>
      </c>
      <c r="AU1163" s="168" t="s">
        <v>93</v>
      </c>
      <c r="AV1163" s="10" t="s">
        <v>93</v>
      </c>
      <c r="AW1163" s="10" t="s">
        <v>32</v>
      </c>
      <c r="AX1163" s="10" t="s">
        <v>74</v>
      </c>
      <c r="AY1163" s="168" t="s">
        <v>173</v>
      </c>
    </row>
    <row r="1164" spans="2:51" s="10" customFormat="1" ht="22.5" customHeight="1">
      <c r="B1164" s="161"/>
      <c r="C1164" s="162"/>
      <c r="D1164" s="162"/>
      <c r="E1164" s="163" t="s">
        <v>3</v>
      </c>
      <c r="F1164" s="261" t="s">
        <v>1920</v>
      </c>
      <c r="G1164" s="260"/>
      <c r="H1164" s="260"/>
      <c r="I1164" s="260"/>
      <c r="J1164" s="162"/>
      <c r="K1164" s="164">
        <v>14.411</v>
      </c>
      <c r="L1164" s="162"/>
      <c r="M1164" s="162"/>
      <c r="N1164" s="162"/>
      <c r="O1164" s="162"/>
      <c r="P1164" s="162"/>
      <c r="Q1164" s="162"/>
      <c r="R1164" s="165"/>
      <c r="T1164" s="166"/>
      <c r="U1164" s="162"/>
      <c r="V1164" s="162"/>
      <c r="W1164" s="162"/>
      <c r="X1164" s="162"/>
      <c r="Y1164" s="162"/>
      <c r="Z1164" s="162"/>
      <c r="AA1164" s="167"/>
      <c r="AT1164" s="168" t="s">
        <v>185</v>
      </c>
      <c r="AU1164" s="168" t="s">
        <v>93</v>
      </c>
      <c r="AV1164" s="10" t="s">
        <v>93</v>
      </c>
      <c r="AW1164" s="10" t="s">
        <v>32</v>
      </c>
      <c r="AX1164" s="10" t="s">
        <v>74</v>
      </c>
      <c r="AY1164" s="168" t="s">
        <v>173</v>
      </c>
    </row>
    <row r="1165" spans="2:51" s="11" customFormat="1" ht="22.5" customHeight="1">
      <c r="B1165" s="169"/>
      <c r="C1165" s="170"/>
      <c r="D1165" s="170"/>
      <c r="E1165" s="171" t="s">
        <v>3</v>
      </c>
      <c r="F1165" s="262" t="s">
        <v>187</v>
      </c>
      <c r="G1165" s="263"/>
      <c r="H1165" s="263"/>
      <c r="I1165" s="263"/>
      <c r="J1165" s="170"/>
      <c r="K1165" s="172">
        <v>57.666</v>
      </c>
      <c r="L1165" s="170"/>
      <c r="M1165" s="170"/>
      <c r="N1165" s="170"/>
      <c r="O1165" s="170"/>
      <c r="P1165" s="170"/>
      <c r="Q1165" s="170"/>
      <c r="R1165" s="173"/>
      <c r="T1165" s="174"/>
      <c r="U1165" s="170"/>
      <c r="V1165" s="170"/>
      <c r="W1165" s="170"/>
      <c r="X1165" s="170"/>
      <c r="Y1165" s="170"/>
      <c r="Z1165" s="170"/>
      <c r="AA1165" s="175"/>
      <c r="AT1165" s="176" t="s">
        <v>185</v>
      </c>
      <c r="AU1165" s="176" t="s">
        <v>93</v>
      </c>
      <c r="AV1165" s="11" t="s">
        <v>178</v>
      </c>
      <c r="AW1165" s="11" t="s">
        <v>32</v>
      </c>
      <c r="AX1165" s="11" t="s">
        <v>81</v>
      </c>
      <c r="AY1165" s="176" t="s">
        <v>173</v>
      </c>
    </row>
    <row r="1166" spans="2:65" s="1" customFormat="1" ht="44.25" customHeight="1">
      <c r="B1166" s="125"/>
      <c r="C1166" s="154" t="s">
        <v>1921</v>
      </c>
      <c r="D1166" s="154" t="s">
        <v>174</v>
      </c>
      <c r="E1166" s="155" t="s">
        <v>1922</v>
      </c>
      <c r="F1166" s="255" t="s">
        <v>1923</v>
      </c>
      <c r="G1166" s="256"/>
      <c r="H1166" s="256"/>
      <c r="I1166" s="256"/>
      <c r="J1166" s="156" t="s">
        <v>209</v>
      </c>
      <c r="K1166" s="157">
        <v>24.98</v>
      </c>
      <c r="L1166" s="257">
        <v>0</v>
      </c>
      <c r="M1166" s="256"/>
      <c r="N1166" s="258">
        <f>ROUND(L1166*K1166,2)</f>
        <v>0</v>
      </c>
      <c r="O1166" s="256"/>
      <c r="P1166" s="256"/>
      <c r="Q1166" s="256"/>
      <c r="R1166" s="127"/>
      <c r="T1166" s="158" t="s">
        <v>3</v>
      </c>
      <c r="U1166" s="42" t="s">
        <v>39</v>
      </c>
      <c r="V1166" s="34"/>
      <c r="W1166" s="159">
        <f>V1166*K1166</f>
        <v>0</v>
      </c>
      <c r="X1166" s="159">
        <v>0</v>
      </c>
      <c r="Y1166" s="159">
        <f>X1166*K1166</f>
        <v>0</v>
      </c>
      <c r="Z1166" s="159">
        <v>0</v>
      </c>
      <c r="AA1166" s="160">
        <f>Z1166*K1166</f>
        <v>0</v>
      </c>
      <c r="AR1166" s="16" t="s">
        <v>279</v>
      </c>
      <c r="AT1166" s="16" t="s">
        <v>174</v>
      </c>
      <c r="AU1166" s="16" t="s">
        <v>93</v>
      </c>
      <c r="AY1166" s="16" t="s">
        <v>173</v>
      </c>
      <c r="BE1166" s="100">
        <f>IF(U1166="základní",N1166,0)</f>
        <v>0</v>
      </c>
      <c r="BF1166" s="100">
        <f>IF(U1166="snížená",N1166,0)</f>
        <v>0</v>
      </c>
      <c r="BG1166" s="100">
        <f>IF(U1166="zákl. přenesená",N1166,0)</f>
        <v>0</v>
      </c>
      <c r="BH1166" s="100">
        <f>IF(U1166="sníž. přenesená",N1166,0)</f>
        <v>0</v>
      </c>
      <c r="BI1166" s="100">
        <f>IF(U1166="nulová",N1166,0)</f>
        <v>0</v>
      </c>
      <c r="BJ1166" s="16" t="s">
        <v>81</v>
      </c>
      <c r="BK1166" s="100">
        <f>ROUND(L1166*K1166,2)</f>
        <v>0</v>
      </c>
      <c r="BL1166" s="16" t="s">
        <v>279</v>
      </c>
      <c r="BM1166" s="16" t="s">
        <v>1924</v>
      </c>
    </row>
    <row r="1167" spans="2:51" s="10" customFormat="1" ht="22.5" customHeight="1">
      <c r="B1167" s="161"/>
      <c r="C1167" s="162"/>
      <c r="D1167" s="162"/>
      <c r="E1167" s="163" t="s">
        <v>3</v>
      </c>
      <c r="F1167" s="259" t="s">
        <v>1925</v>
      </c>
      <c r="G1167" s="260"/>
      <c r="H1167" s="260"/>
      <c r="I1167" s="260"/>
      <c r="J1167" s="162"/>
      <c r="K1167" s="164">
        <v>3.45</v>
      </c>
      <c r="L1167" s="162"/>
      <c r="M1167" s="162"/>
      <c r="N1167" s="162"/>
      <c r="O1167" s="162"/>
      <c r="P1167" s="162"/>
      <c r="Q1167" s="162"/>
      <c r="R1167" s="165"/>
      <c r="T1167" s="166"/>
      <c r="U1167" s="162"/>
      <c r="V1167" s="162"/>
      <c r="W1167" s="162"/>
      <c r="X1167" s="162"/>
      <c r="Y1167" s="162"/>
      <c r="Z1167" s="162"/>
      <c r="AA1167" s="167"/>
      <c r="AT1167" s="168" t="s">
        <v>185</v>
      </c>
      <c r="AU1167" s="168" t="s">
        <v>93</v>
      </c>
      <c r="AV1167" s="10" t="s">
        <v>93</v>
      </c>
      <c r="AW1167" s="10" t="s">
        <v>32</v>
      </c>
      <c r="AX1167" s="10" t="s">
        <v>74</v>
      </c>
      <c r="AY1167" s="168" t="s">
        <v>173</v>
      </c>
    </row>
    <row r="1168" spans="2:51" s="10" customFormat="1" ht="22.5" customHeight="1">
      <c r="B1168" s="161"/>
      <c r="C1168" s="162"/>
      <c r="D1168" s="162"/>
      <c r="E1168" s="163" t="s">
        <v>3</v>
      </c>
      <c r="F1168" s="261" t="s">
        <v>1926</v>
      </c>
      <c r="G1168" s="260"/>
      <c r="H1168" s="260"/>
      <c r="I1168" s="260"/>
      <c r="J1168" s="162"/>
      <c r="K1168" s="164">
        <v>2.925</v>
      </c>
      <c r="L1168" s="162"/>
      <c r="M1168" s="162"/>
      <c r="N1168" s="162"/>
      <c r="O1168" s="162"/>
      <c r="P1168" s="162"/>
      <c r="Q1168" s="162"/>
      <c r="R1168" s="165"/>
      <c r="T1168" s="166"/>
      <c r="U1168" s="162"/>
      <c r="V1168" s="162"/>
      <c r="W1168" s="162"/>
      <c r="X1168" s="162"/>
      <c r="Y1168" s="162"/>
      <c r="Z1168" s="162"/>
      <c r="AA1168" s="167"/>
      <c r="AT1168" s="168" t="s">
        <v>185</v>
      </c>
      <c r="AU1168" s="168" t="s">
        <v>93</v>
      </c>
      <c r="AV1168" s="10" t="s">
        <v>93</v>
      </c>
      <c r="AW1168" s="10" t="s">
        <v>32</v>
      </c>
      <c r="AX1168" s="10" t="s">
        <v>74</v>
      </c>
      <c r="AY1168" s="168" t="s">
        <v>173</v>
      </c>
    </row>
    <row r="1169" spans="2:51" s="10" customFormat="1" ht="22.5" customHeight="1">
      <c r="B1169" s="161"/>
      <c r="C1169" s="162"/>
      <c r="D1169" s="162"/>
      <c r="E1169" s="163" t="s">
        <v>3</v>
      </c>
      <c r="F1169" s="261" t="s">
        <v>1927</v>
      </c>
      <c r="G1169" s="260"/>
      <c r="H1169" s="260"/>
      <c r="I1169" s="260"/>
      <c r="J1169" s="162"/>
      <c r="K1169" s="164">
        <v>9.775</v>
      </c>
      <c r="L1169" s="162"/>
      <c r="M1169" s="162"/>
      <c r="N1169" s="162"/>
      <c r="O1169" s="162"/>
      <c r="P1169" s="162"/>
      <c r="Q1169" s="162"/>
      <c r="R1169" s="165"/>
      <c r="T1169" s="166"/>
      <c r="U1169" s="162"/>
      <c r="V1169" s="162"/>
      <c r="W1169" s="162"/>
      <c r="X1169" s="162"/>
      <c r="Y1169" s="162"/>
      <c r="Z1169" s="162"/>
      <c r="AA1169" s="167"/>
      <c r="AT1169" s="168" t="s">
        <v>185</v>
      </c>
      <c r="AU1169" s="168" t="s">
        <v>93</v>
      </c>
      <c r="AV1169" s="10" t="s">
        <v>93</v>
      </c>
      <c r="AW1169" s="10" t="s">
        <v>32</v>
      </c>
      <c r="AX1169" s="10" t="s">
        <v>74</v>
      </c>
      <c r="AY1169" s="168" t="s">
        <v>173</v>
      </c>
    </row>
    <row r="1170" spans="2:51" s="10" customFormat="1" ht="22.5" customHeight="1">
      <c r="B1170" s="161"/>
      <c r="C1170" s="162"/>
      <c r="D1170" s="162"/>
      <c r="E1170" s="163" t="s">
        <v>3</v>
      </c>
      <c r="F1170" s="261" t="s">
        <v>1928</v>
      </c>
      <c r="G1170" s="260"/>
      <c r="H1170" s="260"/>
      <c r="I1170" s="260"/>
      <c r="J1170" s="162"/>
      <c r="K1170" s="164">
        <v>8.83</v>
      </c>
      <c r="L1170" s="162"/>
      <c r="M1170" s="162"/>
      <c r="N1170" s="162"/>
      <c r="O1170" s="162"/>
      <c r="P1170" s="162"/>
      <c r="Q1170" s="162"/>
      <c r="R1170" s="165"/>
      <c r="T1170" s="166"/>
      <c r="U1170" s="162"/>
      <c r="V1170" s="162"/>
      <c r="W1170" s="162"/>
      <c r="X1170" s="162"/>
      <c r="Y1170" s="162"/>
      <c r="Z1170" s="162"/>
      <c r="AA1170" s="167"/>
      <c r="AT1170" s="168" t="s">
        <v>185</v>
      </c>
      <c r="AU1170" s="168" t="s">
        <v>93</v>
      </c>
      <c r="AV1170" s="10" t="s">
        <v>93</v>
      </c>
      <c r="AW1170" s="10" t="s">
        <v>32</v>
      </c>
      <c r="AX1170" s="10" t="s">
        <v>74</v>
      </c>
      <c r="AY1170" s="168" t="s">
        <v>173</v>
      </c>
    </row>
    <row r="1171" spans="2:51" s="11" customFormat="1" ht="22.5" customHeight="1">
      <c r="B1171" s="169"/>
      <c r="C1171" s="170"/>
      <c r="D1171" s="170"/>
      <c r="E1171" s="171" t="s">
        <v>3</v>
      </c>
      <c r="F1171" s="262" t="s">
        <v>187</v>
      </c>
      <c r="G1171" s="263"/>
      <c r="H1171" s="263"/>
      <c r="I1171" s="263"/>
      <c r="J1171" s="170"/>
      <c r="K1171" s="172">
        <v>24.98</v>
      </c>
      <c r="L1171" s="170"/>
      <c r="M1171" s="170"/>
      <c r="N1171" s="170"/>
      <c r="O1171" s="170"/>
      <c r="P1171" s="170"/>
      <c r="Q1171" s="170"/>
      <c r="R1171" s="173"/>
      <c r="T1171" s="174"/>
      <c r="U1171" s="170"/>
      <c r="V1171" s="170"/>
      <c r="W1171" s="170"/>
      <c r="X1171" s="170"/>
      <c r="Y1171" s="170"/>
      <c r="Z1171" s="170"/>
      <c r="AA1171" s="175"/>
      <c r="AT1171" s="176" t="s">
        <v>185</v>
      </c>
      <c r="AU1171" s="176" t="s">
        <v>93</v>
      </c>
      <c r="AV1171" s="11" t="s">
        <v>178</v>
      </c>
      <c r="AW1171" s="11" t="s">
        <v>32</v>
      </c>
      <c r="AX1171" s="11" t="s">
        <v>81</v>
      </c>
      <c r="AY1171" s="176" t="s">
        <v>173</v>
      </c>
    </row>
    <row r="1172" spans="2:65" s="1" customFormat="1" ht="44.25" customHeight="1">
      <c r="B1172" s="125"/>
      <c r="C1172" s="154" t="s">
        <v>1929</v>
      </c>
      <c r="D1172" s="154" t="s">
        <v>174</v>
      </c>
      <c r="E1172" s="155" t="s">
        <v>1930</v>
      </c>
      <c r="F1172" s="255" t="s">
        <v>1931</v>
      </c>
      <c r="G1172" s="256"/>
      <c r="H1172" s="256"/>
      <c r="I1172" s="256"/>
      <c r="J1172" s="156" t="s">
        <v>209</v>
      </c>
      <c r="K1172" s="157">
        <v>62.4</v>
      </c>
      <c r="L1172" s="257">
        <v>0</v>
      </c>
      <c r="M1172" s="256"/>
      <c r="N1172" s="258">
        <f>ROUND(L1172*K1172,2)</f>
        <v>0</v>
      </c>
      <c r="O1172" s="256"/>
      <c r="P1172" s="256"/>
      <c r="Q1172" s="256"/>
      <c r="R1172" s="127"/>
      <c r="T1172" s="158" t="s">
        <v>3</v>
      </c>
      <c r="U1172" s="42" t="s">
        <v>39</v>
      </c>
      <c r="V1172" s="34"/>
      <c r="W1172" s="159">
        <f>V1172*K1172</f>
        <v>0</v>
      </c>
      <c r="X1172" s="159">
        <v>0</v>
      </c>
      <c r="Y1172" s="159">
        <f>X1172*K1172</f>
        <v>0</v>
      </c>
      <c r="Z1172" s="159">
        <v>0</v>
      </c>
      <c r="AA1172" s="160">
        <f>Z1172*K1172</f>
        <v>0</v>
      </c>
      <c r="AR1172" s="16" t="s">
        <v>279</v>
      </c>
      <c r="AT1172" s="16" t="s">
        <v>174</v>
      </c>
      <c r="AU1172" s="16" t="s">
        <v>93</v>
      </c>
      <c r="AY1172" s="16" t="s">
        <v>173</v>
      </c>
      <c r="BE1172" s="100">
        <f>IF(U1172="základní",N1172,0)</f>
        <v>0</v>
      </c>
      <c r="BF1172" s="100">
        <f>IF(U1172="snížená",N1172,0)</f>
        <v>0</v>
      </c>
      <c r="BG1172" s="100">
        <f>IF(U1172="zákl. přenesená",N1172,0)</f>
        <v>0</v>
      </c>
      <c r="BH1172" s="100">
        <f>IF(U1172="sníž. přenesená",N1172,0)</f>
        <v>0</v>
      </c>
      <c r="BI1172" s="100">
        <f>IF(U1172="nulová",N1172,0)</f>
        <v>0</v>
      </c>
      <c r="BJ1172" s="16" t="s">
        <v>81</v>
      </c>
      <c r="BK1172" s="100">
        <f>ROUND(L1172*K1172,2)</f>
        <v>0</v>
      </c>
      <c r="BL1172" s="16" t="s">
        <v>279</v>
      </c>
      <c r="BM1172" s="16" t="s">
        <v>1932</v>
      </c>
    </row>
    <row r="1173" spans="2:51" s="10" customFormat="1" ht="22.5" customHeight="1">
      <c r="B1173" s="161"/>
      <c r="C1173" s="162"/>
      <c r="D1173" s="162"/>
      <c r="E1173" s="163" t="s">
        <v>3</v>
      </c>
      <c r="F1173" s="259" t="s">
        <v>1933</v>
      </c>
      <c r="G1173" s="260"/>
      <c r="H1173" s="260"/>
      <c r="I1173" s="260"/>
      <c r="J1173" s="162"/>
      <c r="K1173" s="164">
        <v>25.8</v>
      </c>
      <c r="L1173" s="162"/>
      <c r="M1173" s="162"/>
      <c r="N1173" s="162"/>
      <c r="O1173" s="162"/>
      <c r="P1173" s="162"/>
      <c r="Q1173" s="162"/>
      <c r="R1173" s="165"/>
      <c r="T1173" s="166"/>
      <c r="U1173" s="162"/>
      <c r="V1173" s="162"/>
      <c r="W1173" s="162"/>
      <c r="X1173" s="162"/>
      <c r="Y1173" s="162"/>
      <c r="Z1173" s="162"/>
      <c r="AA1173" s="167"/>
      <c r="AT1173" s="168" t="s">
        <v>185</v>
      </c>
      <c r="AU1173" s="168" t="s">
        <v>93</v>
      </c>
      <c r="AV1173" s="10" t="s">
        <v>93</v>
      </c>
      <c r="AW1173" s="10" t="s">
        <v>32</v>
      </c>
      <c r="AX1173" s="10" t="s">
        <v>74</v>
      </c>
      <c r="AY1173" s="168" t="s">
        <v>173</v>
      </c>
    </row>
    <row r="1174" spans="2:51" s="10" customFormat="1" ht="22.5" customHeight="1">
      <c r="B1174" s="161"/>
      <c r="C1174" s="162"/>
      <c r="D1174" s="162"/>
      <c r="E1174" s="163" t="s">
        <v>3</v>
      </c>
      <c r="F1174" s="261" t="s">
        <v>1934</v>
      </c>
      <c r="G1174" s="260"/>
      <c r="H1174" s="260"/>
      <c r="I1174" s="260"/>
      <c r="J1174" s="162"/>
      <c r="K1174" s="164">
        <v>36.6</v>
      </c>
      <c r="L1174" s="162"/>
      <c r="M1174" s="162"/>
      <c r="N1174" s="162"/>
      <c r="O1174" s="162"/>
      <c r="P1174" s="162"/>
      <c r="Q1174" s="162"/>
      <c r="R1174" s="165"/>
      <c r="T1174" s="166"/>
      <c r="U1174" s="162"/>
      <c r="V1174" s="162"/>
      <c r="W1174" s="162"/>
      <c r="X1174" s="162"/>
      <c r="Y1174" s="162"/>
      <c r="Z1174" s="162"/>
      <c r="AA1174" s="167"/>
      <c r="AT1174" s="168" t="s">
        <v>185</v>
      </c>
      <c r="AU1174" s="168" t="s">
        <v>93</v>
      </c>
      <c r="AV1174" s="10" t="s">
        <v>93</v>
      </c>
      <c r="AW1174" s="10" t="s">
        <v>32</v>
      </c>
      <c r="AX1174" s="10" t="s">
        <v>74</v>
      </c>
      <c r="AY1174" s="168" t="s">
        <v>173</v>
      </c>
    </row>
    <row r="1175" spans="2:51" s="11" customFormat="1" ht="22.5" customHeight="1">
      <c r="B1175" s="169"/>
      <c r="C1175" s="170"/>
      <c r="D1175" s="170"/>
      <c r="E1175" s="171" t="s">
        <v>3</v>
      </c>
      <c r="F1175" s="262" t="s">
        <v>187</v>
      </c>
      <c r="G1175" s="263"/>
      <c r="H1175" s="263"/>
      <c r="I1175" s="263"/>
      <c r="J1175" s="170"/>
      <c r="K1175" s="172">
        <v>62.4</v>
      </c>
      <c r="L1175" s="170"/>
      <c r="M1175" s="170"/>
      <c r="N1175" s="170"/>
      <c r="O1175" s="170"/>
      <c r="P1175" s="170"/>
      <c r="Q1175" s="170"/>
      <c r="R1175" s="173"/>
      <c r="T1175" s="174"/>
      <c r="U1175" s="170"/>
      <c r="V1175" s="170"/>
      <c r="W1175" s="170"/>
      <c r="X1175" s="170"/>
      <c r="Y1175" s="170"/>
      <c r="Z1175" s="170"/>
      <c r="AA1175" s="175"/>
      <c r="AT1175" s="176" t="s">
        <v>185</v>
      </c>
      <c r="AU1175" s="176" t="s">
        <v>93</v>
      </c>
      <c r="AV1175" s="11" t="s">
        <v>178</v>
      </c>
      <c r="AW1175" s="11" t="s">
        <v>32</v>
      </c>
      <c r="AX1175" s="11" t="s">
        <v>81</v>
      </c>
      <c r="AY1175" s="176" t="s">
        <v>173</v>
      </c>
    </row>
    <row r="1176" spans="2:65" s="1" customFormat="1" ht="31.5" customHeight="1">
      <c r="B1176" s="125"/>
      <c r="C1176" s="154" t="s">
        <v>1935</v>
      </c>
      <c r="D1176" s="154" t="s">
        <v>174</v>
      </c>
      <c r="E1176" s="155" t="s">
        <v>1936</v>
      </c>
      <c r="F1176" s="255" t="s">
        <v>1937</v>
      </c>
      <c r="G1176" s="256"/>
      <c r="H1176" s="256"/>
      <c r="I1176" s="256"/>
      <c r="J1176" s="156" t="s">
        <v>578</v>
      </c>
      <c r="K1176" s="157">
        <v>1</v>
      </c>
      <c r="L1176" s="257">
        <v>0</v>
      </c>
      <c r="M1176" s="256"/>
      <c r="N1176" s="258">
        <f>ROUND(L1176*K1176,2)</f>
        <v>0</v>
      </c>
      <c r="O1176" s="256"/>
      <c r="P1176" s="256"/>
      <c r="Q1176" s="256"/>
      <c r="R1176" s="127"/>
      <c r="T1176" s="158" t="s">
        <v>3</v>
      </c>
      <c r="U1176" s="42" t="s">
        <v>39</v>
      </c>
      <c r="V1176" s="34"/>
      <c r="W1176" s="159">
        <f>V1176*K1176</f>
        <v>0</v>
      </c>
      <c r="X1176" s="159">
        <v>0</v>
      </c>
      <c r="Y1176" s="159">
        <f>X1176*K1176</f>
        <v>0</v>
      </c>
      <c r="Z1176" s="159">
        <v>0</v>
      </c>
      <c r="AA1176" s="160">
        <f>Z1176*K1176</f>
        <v>0</v>
      </c>
      <c r="AR1176" s="16" t="s">
        <v>279</v>
      </c>
      <c r="AT1176" s="16" t="s">
        <v>174</v>
      </c>
      <c r="AU1176" s="16" t="s">
        <v>93</v>
      </c>
      <c r="AY1176" s="16" t="s">
        <v>173</v>
      </c>
      <c r="BE1176" s="100">
        <f>IF(U1176="základní",N1176,0)</f>
        <v>0</v>
      </c>
      <c r="BF1176" s="100">
        <f>IF(U1176="snížená",N1176,0)</f>
        <v>0</v>
      </c>
      <c r="BG1176" s="100">
        <f>IF(U1176="zákl. přenesená",N1176,0)</f>
        <v>0</v>
      </c>
      <c r="BH1176" s="100">
        <f>IF(U1176="sníž. přenesená",N1176,0)</f>
        <v>0</v>
      </c>
      <c r="BI1176" s="100">
        <f>IF(U1176="nulová",N1176,0)</f>
        <v>0</v>
      </c>
      <c r="BJ1176" s="16" t="s">
        <v>81</v>
      </c>
      <c r="BK1176" s="100">
        <f>ROUND(L1176*K1176,2)</f>
        <v>0</v>
      </c>
      <c r="BL1176" s="16" t="s">
        <v>279</v>
      </c>
      <c r="BM1176" s="16" t="s">
        <v>1938</v>
      </c>
    </row>
    <row r="1177" spans="2:51" s="10" customFormat="1" ht="22.5" customHeight="1">
      <c r="B1177" s="161"/>
      <c r="C1177" s="162"/>
      <c r="D1177" s="162"/>
      <c r="E1177" s="163" t="s">
        <v>3</v>
      </c>
      <c r="F1177" s="259" t="s">
        <v>81</v>
      </c>
      <c r="G1177" s="260"/>
      <c r="H1177" s="260"/>
      <c r="I1177" s="260"/>
      <c r="J1177" s="162"/>
      <c r="K1177" s="164">
        <v>1</v>
      </c>
      <c r="L1177" s="162"/>
      <c r="M1177" s="162"/>
      <c r="N1177" s="162"/>
      <c r="O1177" s="162"/>
      <c r="P1177" s="162"/>
      <c r="Q1177" s="162"/>
      <c r="R1177" s="165"/>
      <c r="T1177" s="166"/>
      <c r="U1177" s="162"/>
      <c r="V1177" s="162"/>
      <c r="W1177" s="162"/>
      <c r="X1177" s="162"/>
      <c r="Y1177" s="162"/>
      <c r="Z1177" s="162"/>
      <c r="AA1177" s="167"/>
      <c r="AT1177" s="168" t="s">
        <v>185</v>
      </c>
      <c r="AU1177" s="168" t="s">
        <v>93</v>
      </c>
      <c r="AV1177" s="10" t="s">
        <v>93</v>
      </c>
      <c r="AW1177" s="10" t="s">
        <v>32</v>
      </c>
      <c r="AX1177" s="10" t="s">
        <v>74</v>
      </c>
      <c r="AY1177" s="168" t="s">
        <v>173</v>
      </c>
    </row>
    <row r="1178" spans="2:51" s="11" customFormat="1" ht="22.5" customHeight="1">
      <c r="B1178" s="169"/>
      <c r="C1178" s="170"/>
      <c r="D1178" s="170"/>
      <c r="E1178" s="171" t="s">
        <v>3</v>
      </c>
      <c r="F1178" s="262" t="s">
        <v>187</v>
      </c>
      <c r="G1178" s="263"/>
      <c r="H1178" s="263"/>
      <c r="I1178" s="263"/>
      <c r="J1178" s="170"/>
      <c r="K1178" s="172">
        <v>1</v>
      </c>
      <c r="L1178" s="170"/>
      <c r="M1178" s="170"/>
      <c r="N1178" s="170"/>
      <c r="O1178" s="170"/>
      <c r="P1178" s="170"/>
      <c r="Q1178" s="170"/>
      <c r="R1178" s="173"/>
      <c r="T1178" s="174"/>
      <c r="U1178" s="170"/>
      <c r="V1178" s="170"/>
      <c r="W1178" s="170"/>
      <c r="X1178" s="170"/>
      <c r="Y1178" s="170"/>
      <c r="Z1178" s="170"/>
      <c r="AA1178" s="175"/>
      <c r="AT1178" s="176" t="s">
        <v>185</v>
      </c>
      <c r="AU1178" s="176" t="s">
        <v>93</v>
      </c>
      <c r="AV1178" s="11" t="s">
        <v>178</v>
      </c>
      <c r="AW1178" s="11" t="s">
        <v>32</v>
      </c>
      <c r="AX1178" s="11" t="s">
        <v>81</v>
      </c>
      <c r="AY1178" s="176" t="s">
        <v>173</v>
      </c>
    </row>
    <row r="1179" spans="2:65" s="1" customFormat="1" ht="31.5" customHeight="1">
      <c r="B1179" s="125"/>
      <c r="C1179" s="154" t="s">
        <v>1939</v>
      </c>
      <c r="D1179" s="154" t="s">
        <v>174</v>
      </c>
      <c r="E1179" s="155" t="s">
        <v>1940</v>
      </c>
      <c r="F1179" s="255" t="s">
        <v>1941</v>
      </c>
      <c r="G1179" s="256"/>
      <c r="H1179" s="256"/>
      <c r="I1179" s="256"/>
      <c r="J1179" s="156" t="s">
        <v>578</v>
      </c>
      <c r="K1179" s="157">
        <v>1</v>
      </c>
      <c r="L1179" s="257">
        <v>0</v>
      </c>
      <c r="M1179" s="256"/>
      <c r="N1179" s="258">
        <f>ROUND(L1179*K1179,2)</f>
        <v>0</v>
      </c>
      <c r="O1179" s="256"/>
      <c r="P1179" s="256"/>
      <c r="Q1179" s="256"/>
      <c r="R1179" s="127"/>
      <c r="T1179" s="158" t="s">
        <v>3</v>
      </c>
      <c r="U1179" s="42" t="s">
        <v>39</v>
      </c>
      <c r="V1179" s="34"/>
      <c r="W1179" s="159">
        <f>V1179*K1179</f>
        <v>0</v>
      </c>
      <c r="X1179" s="159">
        <v>0</v>
      </c>
      <c r="Y1179" s="159">
        <f>X1179*K1179</f>
        <v>0</v>
      </c>
      <c r="Z1179" s="159">
        <v>0</v>
      </c>
      <c r="AA1179" s="160">
        <f>Z1179*K1179</f>
        <v>0</v>
      </c>
      <c r="AR1179" s="16" t="s">
        <v>279</v>
      </c>
      <c r="AT1179" s="16" t="s">
        <v>174</v>
      </c>
      <c r="AU1179" s="16" t="s">
        <v>93</v>
      </c>
      <c r="AY1179" s="16" t="s">
        <v>173</v>
      </c>
      <c r="BE1179" s="100">
        <f>IF(U1179="základní",N1179,0)</f>
        <v>0</v>
      </c>
      <c r="BF1179" s="100">
        <f>IF(U1179="snížená",N1179,0)</f>
        <v>0</v>
      </c>
      <c r="BG1179" s="100">
        <f>IF(U1179="zákl. přenesená",N1179,0)</f>
        <v>0</v>
      </c>
      <c r="BH1179" s="100">
        <f>IF(U1179="sníž. přenesená",N1179,0)</f>
        <v>0</v>
      </c>
      <c r="BI1179" s="100">
        <f>IF(U1179="nulová",N1179,0)</f>
        <v>0</v>
      </c>
      <c r="BJ1179" s="16" t="s">
        <v>81</v>
      </c>
      <c r="BK1179" s="100">
        <f>ROUND(L1179*K1179,2)</f>
        <v>0</v>
      </c>
      <c r="BL1179" s="16" t="s">
        <v>279</v>
      </c>
      <c r="BM1179" s="16" t="s">
        <v>1942</v>
      </c>
    </row>
    <row r="1180" spans="2:51" s="10" customFormat="1" ht="22.5" customHeight="1">
      <c r="B1180" s="161"/>
      <c r="C1180" s="162"/>
      <c r="D1180" s="162"/>
      <c r="E1180" s="163" t="s">
        <v>3</v>
      </c>
      <c r="F1180" s="259" t="s">
        <v>81</v>
      </c>
      <c r="G1180" s="260"/>
      <c r="H1180" s="260"/>
      <c r="I1180" s="260"/>
      <c r="J1180" s="162"/>
      <c r="K1180" s="164">
        <v>1</v>
      </c>
      <c r="L1180" s="162"/>
      <c r="M1180" s="162"/>
      <c r="N1180" s="162"/>
      <c r="O1180" s="162"/>
      <c r="P1180" s="162"/>
      <c r="Q1180" s="162"/>
      <c r="R1180" s="165"/>
      <c r="T1180" s="166"/>
      <c r="U1180" s="162"/>
      <c r="V1180" s="162"/>
      <c r="W1180" s="162"/>
      <c r="X1180" s="162"/>
      <c r="Y1180" s="162"/>
      <c r="Z1180" s="162"/>
      <c r="AA1180" s="167"/>
      <c r="AT1180" s="168" t="s">
        <v>185</v>
      </c>
      <c r="AU1180" s="168" t="s">
        <v>93</v>
      </c>
      <c r="AV1180" s="10" t="s">
        <v>93</v>
      </c>
      <c r="AW1180" s="10" t="s">
        <v>32</v>
      </c>
      <c r="AX1180" s="10" t="s">
        <v>74</v>
      </c>
      <c r="AY1180" s="168" t="s">
        <v>173</v>
      </c>
    </row>
    <row r="1181" spans="2:51" s="11" customFormat="1" ht="22.5" customHeight="1">
      <c r="B1181" s="169"/>
      <c r="C1181" s="170"/>
      <c r="D1181" s="170"/>
      <c r="E1181" s="171" t="s">
        <v>3</v>
      </c>
      <c r="F1181" s="262" t="s">
        <v>187</v>
      </c>
      <c r="G1181" s="263"/>
      <c r="H1181" s="263"/>
      <c r="I1181" s="263"/>
      <c r="J1181" s="170"/>
      <c r="K1181" s="172">
        <v>1</v>
      </c>
      <c r="L1181" s="170"/>
      <c r="M1181" s="170"/>
      <c r="N1181" s="170"/>
      <c r="O1181" s="170"/>
      <c r="P1181" s="170"/>
      <c r="Q1181" s="170"/>
      <c r="R1181" s="173"/>
      <c r="T1181" s="174"/>
      <c r="U1181" s="170"/>
      <c r="V1181" s="170"/>
      <c r="W1181" s="170"/>
      <c r="X1181" s="170"/>
      <c r="Y1181" s="170"/>
      <c r="Z1181" s="170"/>
      <c r="AA1181" s="175"/>
      <c r="AT1181" s="176" t="s">
        <v>185</v>
      </c>
      <c r="AU1181" s="176" t="s">
        <v>93</v>
      </c>
      <c r="AV1181" s="11" t="s">
        <v>178</v>
      </c>
      <c r="AW1181" s="11" t="s">
        <v>32</v>
      </c>
      <c r="AX1181" s="11" t="s">
        <v>81</v>
      </c>
      <c r="AY1181" s="176" t="s">
        <v>173</v>
      </c>
    </row>
    <row r="1182" spans="2:65" s="1" customFormat="1" ht="31.5" customHeight="1">
      <c r="B1182" s="125"/>
      <c r="C1182" s="154" t="s">
        <v>1943</v>
      </c>
      <c r="D1182" s="154" t="s">
        <v>174</v>
      </c>
      <c r="E1182" s="155" t="s">
        <v>1944</v>
      </c>
      <c r="F1182" s="255" t="s">
        <v>1945</v>
      </c>
      <c r="G1182" s="256"/>
      <c r="H1182" s="256"/>
      <c r="I1182" s="256"/>
      <c r="J1182" s="156" t="s">
        <v>578</v>
      </c>
      <c r="K1182" s="157">
        <v>1</v>
      </c>
      <c r="L1182" s="257">
        <v>0</v>
      </c>
      <c r="M1182" s="256"/>
      <c r="N1182" s="258">
        <f>ROUND(L1182*K1182,2)</f>
        <v>0</v>
      </c>
      <c r="O1182" s="256"/>
      <c r="P1182" s="256"/>
      <c r="Q1182" s="256"/>
      <c r="R1182" s="127"/>
      <c r="T1182" s="158" t="s">
        <v>3</v>
      </c>
      <c r="U1182" s="42" t="s">
        <v>39</v>
      </c>
      <c r="V1182" s="34"/>
      <c r="W1182" s="159">
        <f>V1182*K1182</f>
        <v>0</v>
      </c>
      <c r="X1182" s="159">
        <v>0</v>
      </c>
      <c r="Y1182" s="159">
        <f>X1182*K1182</f>
        <v>0</v>
      </c>
      <c r="Z1182" s="159">
        <v>0</v>
      </c>
      <c r="AA1182" s="160">
        <f>Z1182*K1182</f>
        <v>0</v>
      </c>
      <c r="AR1182" s="16" t="s">
        <v>279</v>
      </c>
      <c r="AT1182" s="16" t="s">
        <v>174</v>
      </c>
      <c r="AU1182" s="16" t="s">
        <v>93</v>
      </c>
      <c r="AY1182" s="16" t="s">
        <v>173</v>
      </c>
      <c r="BE1182" s="100">
        <f>IF(U1182="základní",N1182,0)</f>
        <v>0</v>
      </c>
      <c r="BF1182" s="100">
        <f>IF(U1182="snížená",N1182,0)</f>
        <v>0</v>
      </c>
      <c r="BG1182" s="100">
        <f>IF(U1182="zákl. přenesená",N1182,0)</f>
        <v>0</v>
      </c>
      <c r="BH1182" s="100">
        <f>IF(U1182="sníž. přenesená",N1182,0)</f>
        <v>0</v>
      </c>
      <c r="BI1182" s="100">
        <f>IF(U1182="nulová",N1182,0)</f>
        <v>0</v>
      </c>
      <c r="BJ1182" s="16" t="s">
        <v>81</v>
      </c>
      <c r="BK1182" s="100">
        <f>ROUND(L1182*K1182,2)</f>
        <v>0</v>
      </c>
      <c r="BL1182" s="16" t="s">
        <v>279</v>
      </c>
      <c r="BM1182" s="16" t="s">
        <v>1946</v>
      </c>
    </row>
    <row r="1183" spans="2:51" s="10" customFormat="1" ht="22.5" customHeight="1">
      <c r="B1183" s="161"/>
      <c r="C1183" s="162"/>
      <c r="D1183" s="162"/>
      <c r="E1183" s="163" t="s">
        <v>3</v>
      </c>
      <c r="F1183" s="259" t="s">
        <v>81</v>
      </c>
      <c r="G1183" s="260"/>
      <c r="H1183" s="260"/>
      <c r="I1183" s="260"/>
      <c r="J1183" s="162"/>
      <c r="K1183" s="164">
        <v>1</v>
      </c>
      <c r="L1183" s="162"/>
      <c r="M1183" s="162"/>
      <c r="N1183" s="162"/>
      <c r="O1183" s="162"/>
      <c r="P1183" s="162"/>
      <c r="Q1183" s="162"/>
      <c r="R1183" s="165"/>
      <c r="T1183" s="166"/>
      <c r="U1183" s="162"/>
      <c r="V1183" s="162"/>
      <c r="W1183" s="162"/>
      <c r="X1183" s="162"/>
      <c r="Y1183" s="162"/>
      <c r="Z1183" s="162"/>
      <c r="AA1183" s="167"/>
      <c r="AT1183" s="168" t="s">
        <v>185</v>
      </c>
      <c r="AU1183" s="168" t="s">
        <v>93</v>
      </c>
      <c r="AV1183" s="10" t="s">
        <v>93</v>
      </c>
      <c r="AW1183" s="10" t="s">
        <v>32</v>
      </c>
      <c r="AX1183" s="10" t="s">
        <v>74</v>
      </c>
      <c r="AY1183" s="168" t="s">
        <v>173</v>
      </c>
    </row>
    <row r="1184" spans="2:51" s="11" customFormat="1" ht="22.5" customHeight="1">
      <c r="B1184" s="169"/>
      <c r="C1184" s="170"/>
      <c r="D1184" s="170"/>
      <c r="E1184" s="171" t="s">
        <v>3</v>
      </c>
      <c r="F1184" s="262" t="s">
        <v>187</v>
      </c>
      <c r="G1184" s="263"/>
      <c r="H1184" s="263"/>
      <c r="I1184" s="263"/>
      <c r="J1184" s="170"/>
      <c r="K1184" s="172">
        <v>1</v>
      </c>
      <c r="L1184" s="170"/>
      <c r="M1184" s="170"/>
      <c r="N1184" s="170"/>
      <c r="O1184" s="170"/>
      <c r="P1184" s="170"/>
      <c r="Q1184" s="170"/>
      <c r="R1184" s="173"/>
      <c r="T1184" s="174"/>
      <c r="U1184" s="170"/>
      <c r="V1184" s="170"/>
      <c r="W1184" s="170"/>
      <c r="X1184" s="170"/>
      <c r="Y1184" s="170"/>
      <c r="Z1184" s="170"/>
      <c r="AA1184" s="175"/>
      <c r="AT1184" s="176" t="s">
        <v>185</v>
      </c>
      <c r="AU1184" s="176" t="s">
        <v>93</v>
      </c>
      <c r="AV1184" s="11" t="s">
        <v>178</v>
      </c>
      <c r="AW1184" s="11" t="s">
        <v>32</v>
      </c>
      <c r="AX1184" s="11" t="s">
        <v>81</v>
      </c>
      <c r="AY1184" s="176" t="s">
        <v>173</v>
      </c>
    </row>
    <row r="1185" spans="2:65" s="1" customFormat="1" ht="31.5" customHeight="1">
      <c r="B1185" s="125"/>
      <c r="C1185" s="154" t="s">
        <v>1947</v>
      </c>
      <c r="D1185" s="154" t="s">
        <v>174</v>
      </c>
      <c r="E1185" s="155" t="s">
        <v>1948</v>
      </c>
      <c r="F1185" s="255" t="s">
        <v>1949</v>
      </c>
      <c r="G1185" s="256"/>
      <c r="H1185" s="256"/>
      <c r="I1185" s="256"/>
      <c r="J1185" s="156" t="s">
        <v>209</v>
      </c>
      <c r="K1185" s="157">
        <v>10.5</v>
      </c>
      <c r="L1185" s="257">
        <v>0</v>
      </c>
      <c r="M1185" s="256"/>
      <c r="N1185" s="258">
        <f>ROUND(L1185*K1185,2)</f>
        <v>0</v>
      </c>
      <c r="O1185" s="256"/>
      <c r="P1185" s="256"/>
      <c r="Q1185" s="256"/>
      <c r="R1185" s="127"/>
      <c r="T1185" s="158" t="s">
        <v>3</v>
      </c>
      <c r="U1185" s="42" t="s">
        <v>39</v>
      </c>
      <c r="V1185" s="34"/>
      <c r="W1185" s="159">
        <f>V1185*K1185</f>
        <v>0</v>
      </c>
      <c r="X1185" s="159">
        <v>0</v>
      </c>
      <c r="Y1185" s="159">
        <f>X1185*K1185</f>
        <v>0</v>
      </c>
      <c r="Z1185" s="159">
        <v>0</v>
      </c>
      <c r="AA1185" s="160">
        <f>Z1185*K1185</f>
        <v>0</v>
      </c>
      <c r="AR1185" s="16" t="s">
        <v>279</v>
      </c>
      <c r="AT1185" s="16" t="s">
        <v>174</v>
      </c>
      <c r="AU1185" s="16" t="s">
        <v>93</v>
      </c>
      <c r="AY1185" s="16" t="s">
        <v>173</v>
      </c>
      <c r="BE1185" s="100">
        <f>IF(U1185="základní",N1185,0)</f>
        <v>0</v>
      </c>
      <c r="BF1185" s="100">
        <f>IF(U1185="snížená",N1185,0)</f>
        <v>0</v>
      </c>
      <c r="BG1185" s="100">
        <f>IF(U1185="zákl. přenesená",N1185,0)</f>
        <v>0</v>
      </c>
      <c r="BH1185" s="100">
        <f>IF(U1185="sníž. přenesená",N1185,0)</f>
        <v>0</v>
      </c>
      <c r="BI1185" s="100">
        <f>IF(U1185="nulová",N1185,0)</f>
        <v>0</v>
      </c>
      <c r="BJ1185" s="16" t="s">
        <v>81</v>
      </c>
      <c r="BK1185" s="100">
        <f>ROUND(L1185*K1185,2)</f>
        <v>0</v>
      </c>
      <c r="BL1185" s="16" t="s">
        <v>279</v>
      </c>
      <c r="BM1185" s="16" t="s">
        <v>1950</v>
      </c>
    </row>
    <row r="1186" spans="2:51" s="10" customFormat="1" ht="22.5" customHeight="1">
      <c r="B1186" s="161"/>
      <c r="C1186" s="162"/>
      <c r="D1186" s="162"/>
      <c r="E1186" s="163" t="s">
        <v>3</v>
      </c>
      <c r="F1186" s="259" t="s">
        <v>1951</v>
      </c>
      <c r="G1186" s="260"/>
      <c r="H1186" s="260"/>
      <c r="I1186" s="260"/>
      <c r="J1186" s="162"/>
      <c r="K1186" s="164">
        <v>3.52</v>
      </c>
      <c r="L1186" s="162"/>
      <c r="M1186" s="162"/>
      <c r="N1186" s="162"/>
      <c r="O1186" s="162"/>
      <c r="P1186" s="162"/>
      <c r="Q1186" s="162"/>
      <c r="R1186" s="165"/>
      <c r="T1186" s="166"/>
      <c r="U1186" s="162"/>
      <c r="V1186" s="162"/>
      <c r="W1186" s="162"/>
      <c r="X1186" s="162"/>
      <c r="Y1186" s="162"/>
      <c r="Z1186" s="162"/>
      <c r="AA1186" s="167"/>
      <c r="AT1186" s="168" t="s">
        <v>185</v>
      </c>
      <c r="AU1186" s="168" t="s">
        <v>93</v>
      </c>
      <c r="AV1186" s="10" t="s">
        <v>93</v>
      </c>
      <c r="AW1186" s="10" t="s">
        <v>32</v>
      </c>
      <c r="AX1186" s="10" t="s">
        <v>74</v>
      </c>
      <c r="AY1186" s="168" t="s">
        <v>173</v>
      </c>
    </row>
    <row r="1187" spans="2:51" s="10" customFormat="1" ht="22.5" customHeight="1">
      <c r="B1187" s="161"/>
      <c r="C1187" s="162"/>
      <c r="D1187" s="162"/>
      <c r="E1187" s="163" t="s">
        <v>3</v>
      </c>
      <c r="F1187" s="261" t="s">
        <v>1952</v>
      </c>
      <c r="G1187" s="260"/>
      <c r="H1187" s="260"/>
      <c r="I1187" s="260"/>
      <c r="J1187" s="162"/>
      <c r="K1187" s="164">
        <v>3.3</v>
      </c>
      <c r="L1187" s="162"/>
      <c r="M1187" s="162"/>
      <c r="N1187" s="162"/>
      <c r="O1187" s="162"/>
      <c r="P1187" s="162"/>
      <c r="Q1187" s="162"/>
      <c r="R1187" s="165"/>
      <c r="T1187" s="166"/>
      <c r="U1187" s="162"/>
      <c r="V1187" s="162"/>
      <c r="W1187" s="162"/>
      <c r="X1187" s="162"/>
      <c r="Y1187" s="162"/>
      <c r="Z1187" s="162"/>
      <c r="AA1187" s="167"/>
      <c r="AT1187" s="168" t="s">
        <v>185</v>
      </c>
      <c r="AU1187" s="168" t="s">
        <v>93</v>
      </c>
      <c r="AV1187" s="10" t="s">
        <v>93</v>
      </c>
      <c r="AW1187" s="10" t="s">
        <v>32</v>
      </c>
      <c r="AX1187" s="10" t="s">
        <v>74</v>
      </c>
      <c r="AY1187" s="168" t="s">
        <v>173</v>
      </c>
    </row>
    <row r="1188" spans="2:51" s="10" customFormat="1" ht="22.5" customHeight="1">
      <c r="B1188" s="161"/>
      <c r="C1188" s="162"/>
      <c r="D1188" s="162"/>
      <c r="E1188" s="163" t="s">
        <v>3</v>
      </c>
      <c r="F1188" s="261" t="s">
        <v>1953</v>
      </c>
      <c r="G1188" s="260"/>
      <c r="H1188" s="260"/>
      <c r="I1188" s="260"/>
      <c r="J1188" s="162"/>
      <c r="K1188" s="164">
        <v>3.68</v>
      </c>
      <c r="L1188" s="162"/>
      <c r="M1188" s="162"/>
      <c r="N1188" s="162"/>
      <c r="O1188" s="162"/>
      <c r="P1188" s="162"/>
      <c r="Q1188" s="162"/>
      <c r="R1188" s="165"/>
      <c r="T1188" s="166"/>
      <c r="U1188" s="162"/>
      <c r="V1188" s="162"/>
      <c r="W1188" s="162"/>
      <c r="X1188" s="162"/>
      <c r="Y1188" s="162"/>
      <c r="Z1188" s="162"/>
      <c r="AA1188" s="167"/>
      <c r="AT1188" s="168" t="s">
        <v>185</v>
      </c>
      <c r="AU1188" s="168" t="s">
        <v>93</v>
      </c>
      <c r="AV1188" s="10" t="s">
        <v>93</v>
      </c>
      <c r="AW1188" s="10" t="s">
        <v>32</v>
      </c>
      <c r="AX1188" s="10" t="s">
        <v>74</v>
      </c>
      <c r="AY1188" s="168" t="s">
        <v>173</v>
      </c>
    </row>
    <row r="1189" spans="2:51" s="11" customFormat="1" ht="22.5" customHeight="1">
      <c r="B1189" s="169"/>
      <c r="C1189" s="170"/>
      <c r="D1189" s="170"/>
      <c r="E1189" s="171" t="s">
        <v>3</v>
      </c>
      <c r="F1189" s="262" t="s">
        <v>187</v>
      </c>
      <c r="G1189" s="263"/>
      <c r="H1189" s="263"/>
      <c r="I1189" s="263"/>
      <c r="J1189" s="170"/>
      <c r="K1189" s="172">
        <v>10.5</v>
      </c>
      <c r="L1189" s="170"/>
      <c r="M1189" s="170"/>
      <c r="N1189" s="170"/>
      <c r="O1189" s="170"/>
      <c r="P1189" s="170"/>
      <c r="Q1189" s="170"/>
      <c r="R1189" s="173"/>
      <c r="T1189" s="174"/>
      <c r="U1189" s="170"/>
      <c r="V1189" s="170"/>
      <c r="W1189" s="170"/>
      <c r="X1189" s="170"/>
      <c r="Y1189" s="170"/>
      <c r="Z1189" s="170"/>
      <c r="AA1189" s="175"/>
      <c r="AT1189" s="176" t="s">
        <v>185</v>
      </c>
      <c r="AU1189" s="176" t="s">
        <v>93</v>
      </c>
      <c r="AV1189" s="11" t="s">
        <v>178</v>
      </c>
      <c r="AW1189" s="11" t="s">
        <v>32</v>
      </c>
      <c r="AX1189" s="11" t="s">
        <v>81</v>
      </c>
      <c r="AY1189" s="176" t="s">
        <v>173</v>
      </c>
    </row>
    <row r="1190" spans="2:63" s="9" customFormat="1" ht="29.85" customHeight="1">
      <c r="B1190" s="143"/>
      <c r="C1190" s="144"/>
      <c r="D1190" s="153" t="s">
        <v>130</v>
      </c>
      <c r="E1190" s="153"/>
      <c r="F1190" s="153"/>
      <c r="G1190" s="153"/>
      <c r="H1190" s="153"/>
      <c r="I1190" s="153"/>
      <c r="J1190" s="153"/>
      <c r="K1190" s="153"/>
      <c r="L1190" s="153"/>
      <c r="M1190" s="153"/>
      <c r="N1190" s="277">
        <f>BK1190</f>
        <v>0</v>
      </c>
      <c r="O1190" s="278"/>
      <c r="P1190" s="278"/>
      <c r="Q1190" s="278"/>
      <c r="R1190" s="146"/>
      <c r="T1190" s="147"/>
      <c r="U1190" s="144"/>
      <c r="V1190" s="144"/>
      <c r="W1190" s="148">
        <f>SUM(W1191:W1248)</f>
        <v>0</v>
      </c>
      <c r="X1190" s="144"/>
      <c r="Y1190" s="148">
        <f>SUM(Y1191:Y1248)</f>
        <v>0.00122</v>
      </c>
      <c r="Z1190" s="144"/>
      <c r="AA1190" s="149">
        <f>SUM(AA1191:AA1248)</f>
        <v>0</v>
      </c>
      <c r="AR1190" s="150" t="s">
        <v>93</v>
      </c>
      <c r="AT1190" s="151" t="s">
        <v>73</v>
      </c>
      <c r="AU1190" s="151" t="s">
        <v>81</v>
      </c>
      <c r="AY1190" s="150" t="s">
        <v>173</v>
      </c>
      <c r="BK1190" s="152">
        <f>SUM(BK1191:BK1248)</f>
        <v>0</v>
      </c>
    </row>
    <row r="1191" spans="2:65" s="1" customFormat="1" ht="31.5" customHeight="1">
      <c r="B1191" s="125"/>
      <c r="C1191" s="154" t="s">
        <v>1954</v>
      </c>
      <c r="D1191" s="154" t="s">
        <v>174</v>
      </c>
      <c r="E1191" s="155" t="s">
        <v>1955</v>
      </c>
      <c r="F1191" s="255" t="s">
        <v>1956</v>
      </c>
      <c r="G1191" s="256"/>
      <c r="H1191" s="256"/>
      <c r="I1191" s="256"/>
      <c r="J1191" s="156" t="s">
        <v>1957</v>
      </c>
      <c r="K1191" s="157">
        <v>30490</v>
      </c>
      <c r="L1191" s="257">
        <v>0</v>
      </c>
      <c r="M1191" s="256"/>
      <c r="N1191" s="258">
        <f>ROUND(L1191*K1191,2)</f>
        <v>0</v>
      </c>
      <c r="O1191" s="256"/>
      <c r="P1191" s="256"/>
      <c r="Q1191" s="256"/>
      <c r="R1191" s="127"/>
      <c r="T1191" s="158" t="s">
        <v>3</v>
      </c>
      <c r="U1191" s="42" t="s">
        <v>39</v>
      </c>
      <c r="V1191" s="34"/>
      <c r="W1191" s="159">
        <f>V1191*K1191</f>
        <v>0</v>
      </c>
      <c r="X1191" s="159">
        <v>0</v>
      </c>
      <c r="Y1191" s="159">
        <f>X1191*K1191</f>
        <v>0</v>
      </c>
      <c r="Z1191" s="159">
        <v>0</v>
      </c>
      <c r="AA1191" s="160">
        <f>Z1191*K1191</f>
        <v>0</v>
      </c>
      <c r="AR1191" s="16" t="s">
        <v>279</v>
      </c>
      <c r="AT1191" s="16" t="s">
        <v>174</v>
      </c>
      <c r="AU1191" s="16" t="s">
        <v>93</v>
      </c>
      <c r="AY1191" s="16" t="s">
        <v>173</v>
      </c>
      <c r="BE1191" s="100">
        <f>IF(U1191="základní",N1191,0)</f>
        <v>0</v>
      </c>
      <c r="BF1191" s="100">
        <f>IF(U1191="snížená",N1191,0)</f>
        <v>0</v>
      </c>
      <c r="BG1191" s="100">
        <f>IF(U1191="zákl. přenesená",N1191,0)</f>
        <v>0</v>
      </c>
      <c r="BH1191" s="100">
        <f>IF(U1191="sníž. přenesená",N1191,0)</f>
        <v>0</v>
      </c>
      <c r="BI1191" s="100">
        <f>IF(U1191="nulová",N1191,0)</f>
        <v>0</v>
      </c>
      <c r="BJ1191" s="16" t="s">
        <v>81</v>
      </c>
      <c r="BK1191" s="100">
        <f>ROUND(L1191*K1191,2)</f>
        <v>0</v>
      </c>
      <c r="BL1191" s="16" t="s">
        <v>279</v>
      </c>
      <c r="BM1191" s="16" t="s">
        <v>1958</v>
      </c>
    </row>
    <row r="1192" spans="2:51" s="10" customFormat="1" ht="22.5" customHeight="1">
      <c r="B1192" s="161"/>
      <c r="C1192" s="162"/>
      <c r="D1192" s="162"/>
      <c r="E1192" s="163" t="s">
        <v>3</v>
      </c>
      <c r="F1192" s="259" t="s">
        <v>1959</v>
      </c>
      <c r="G1192" s="260"/>
      <c r="H1192" s="260"/>
      <c r="I1192" s="260"/>
      <c r="J1192" s="162"/>
      <c r="K1192" s="164">
        <v>30490</v>
      </c>
      <c r="L1192" s="162"/>
      <c r="M1192" s="162"/>
      <c r="N1192" s="162"/>
      <c r="O1192" s="162"/>
      <c r="P1192" s="162"/>
      <c r="Q1192" s="162"/>
      <c r="R1192" s="165"/>
      <c r="T1192" s="166"/>
      <c r="U1192" s="162"/>
      <c r="V1192" s="162"/>
      <c r="W1192" s="162"/>
      <c r="X1192" s="162"/>
      <c r="Y1192" s="162"/>
      <c r="Z1192" s="162"/>
      <c r="AA1192" s="167"/>
      <c r="AT1192" s="168" t="s">
        <v>185</v>
      </c>
      <c r="AU1192" s="168" t="s">
        <v>93</v>
      </c>
      <c r="AV1192" s="10" t="s">
        <v>93</v>
      </c>
      <c r="AW1192" s="10" t="s">
        <v>32</v>
      </c>
      <c r="AX1192" s="10" t="s">
        <v>81</v>
      </c>
      <c r="AY1192" s="168" t="s">
        <v>173</v>
      </c>
    </row>
    <row r="1193" spans="2:65" s="1" customFormat="1" ht="31.5" customHeight="1">
      <c r="B1193" s="125"/>
      <c r="C1193" s="154" t="s">
        <v>1960</v>
      </c>
      <c r="D1193" s="154" t="s">
        <v>174</v>
      </c>
      <c r="E1193" s="155" t="s">
        <v>1961</v>
      </c>
      <c r="F1193" s="255" t="s">
        <v>1962</v>
      </c>
      <c r="G1193" s="256"/>
      <c r="H1193" s="256"/>
      <c r="I1193" s="256"/>
      <c r="J1193" s="156" t="s">
        <v>1957</v>
      </c>
      <c r="K1193" s="157">
        <v>3.78</v>
      </c>
      <c r="L1193" s="257">
        <v>0</v>
      </c>
      <c r="M1193" s="256"/>
      <c r="N1193" s="258">
        <f>ROUND(L1193*K1193,2)</f>
        <v>0</v>
      </c>
      <c r="O1193" s="256"/>
      <c r="P1193" s="256"/>
      <c r="Q1193" s="256"/>
      <c r="R1193" s="127"/>
      <c r="T1193" s="158" t="s">
        <v>3</v>
      </c>
      <c r="U1193" s="42" t="s">
        <v>39</v>
      </c>
      <c r="V1193" s="34"/>
      <c r="W1193" s="159">
        <f>V1193*K1193</f>
        <v>0</v>
      </c>
      <c r="X1193" s="159">
        <v>0</v>
      </c>
      <c r="Y1193" s="159">
        <f>X1193*K1193</f>
        <v>0</v>
      </c>
      <c r="Z1193" s="159">
        <v>0</v>
      </c>
      <c r="AA1193" s="160">
        <f>Z1193*K1193</f>
        <v>0</v>
      </c>
      <c r="AR1193" s="16" t="s">
        <v>279</v>
      </c>
      <c r="AT1193" s="16" t="s">
        <v>174</v>
      </c>
      <c r="AU1193" s="16" t="s">
        <v>93</v>
      </c>
      <c r="AY1193" s="16" t="s">
        <v>173</v>
      </c>
      <c r="BE1193" s="100">
        <f>IF(U1193="základní",N1193,0)</f>
        <v>0</v>
      </c>
      <c r="BF1193" s="100">
        <f>IF(U1193="snížená",N1193,0)</f>
        <v>0</v>
      </c>
      <c r="BG1193" s="100">
        <f>IF(U1193="zákl. přenesená",N1193,0)</f>
        <v>0</v>
      </c>
      <c r="BH1193" s="100">
        <f>IF(U1193="sníž. přenesená",N1193,0)</f>
        <v>0</v>
      </c>
      <c r="BI1193" s="100">
        <f>IF(U1193="nulová",N1193,0)</f>
        <v>0</v>
      </c>
      <c r="BJ1193" s="16" t="s">
        <v>81</v>
      </c>
      <c r="BK1193" s="100">
        <f>ROUND(L1193*K1193,2)</f>
        <v>0</v>
      </c>
      <c r="BL1193" s="16" t="s">
        <v>279</v>
      </c>
      <c r="BM1193" s="16" t="s">
        <v>1963</v>
      </c>
    </row>
    <row r="1194" spans="2:51" s="10" customFormat="1" ht="22.5" customHeight="1">
      <c r="B1194" s="161"/>
      <c r="C1194" s="162"/>
      <c r="D1194" s="162"/>
      <c r="E1194" s="163" t="s">
        <v>3</v>
      </c>
      <c r="F1194" s="259" t="s">
        <v>1964</v>
      </c>
      <c r="G1194" s="260"/>
      <c r="H1194" s="260"/>
      <c r="I1194" s="260"/>
      <c r="J1194" s="162"/>
      <c r="K1194" s="164">
        <v>2.5</v>
      </c>
      <c r="L1194" s="162"/>
      <c r="M1194" s="162"/>
      <c r="N1194" s="162"/>
      <c r="O1194" s="162"/>
      <c r="P1194" s="162"/>
      <c r="Q1194" s="162"/>
      <c r="R1194" s="165"/>
      <c r="T1194" s="166"/>
      <c r="U1194" s="162"/>
      <c r="V1194" s="162"/>
      <c r="W1194" s="162"/>
      <c r="X1194" s="162"/>
      <c r="Y1194" s="162"/>
      <c r="Z1194" s="162"/>
      <c r="AA1194" s="167"/>
      <c r="AT1194" s="168" t="s">
        <v>185</v>
      </c>
      <c r="AU1194" s="168" t="s">
        <v>93</v>
      </c>
      <c r="AV1194" s="10" t="s">
        <v>93</v>
      </c>
      <c r="AW1194" s="10" t="s">
        <v>32</v>
      </c>
      <c r="AX1194" s="10" t="s">
        <v>74</v>
      </c>
      <c r="AY1194" s="168" t="s">
        <v>173</v>
      </c>
    </row>
    <row r="1195" spans="2:51" s="10" customFormat="1" ht="22.5" customHeight="1">
      <c r="B1195" s="161"/>
      <c r="C1195" s="162"/>
      <c r="D1195" s="162"/>
      <c r="E1195" s="163" t="s">
        <v>3</v>
      </c>
      <c r="F1195" s="261" t="s">
        <v>1965</v>
      </c>
      <c r="G1195" s="260"/>
      <c r="H1195" s="260"/>
      <c r="I1195" s="260"/>
      <c r="J1195" s="162"/>
      <c r="K1195" s="164">
        <v>1.28</v>
      </c>
      <c r="L1195" s="162"/>
      <c r="M1195" s="162"/>
      <c r="N1195" s="162"/>
      <c r="O1195" s="162"/>
      <c r="P1195" s="162"/>
      <c r="Q1195" s="162"/>
      <c r="R1195" s="165"/>
      <c r="T1195" s="166"/>
      <c r="U1195" s="162"/>
      <c r="V1195" s="162"/>
      <c r="W1195" s="162"/>
      <c r="X1195" s="162"/>
      <c r="Y1195" s="162"/>
      <c r="Z1195" s="162"/>
      <c r="AA1195" s="167"/>
      <c r="AT1195" s="168" t="s">
        <v>185</v>
      </c>
      <c r="AU1195" s="168" t="s">
        <v>93</v>
      </c>
      <c r="AV1195" s="10" t="s">
        <v>93</v>
      </c>
      <c r="AW1195" s="10" t="s">
        <v>32</v>
      </c>
      <c r="AX1195" s="10" t="s">
        <v>74</v>
      </c>
      <c r="AY1195" s="168" t="s">
        <v>173</v>
      </c>
    </row>
    <row r="1196" spans="2:51" s="11" customFormat="1" ht="22.5" customHeight="1">
      <c r="B1196" s="169"/>
      <c r="C1196" s="170"/>
      <c r="D1196" s="170"/>
      <c r="E1196" s="171" t="s">
        <v>3</v>
      </c>
      <c r="F1196" s="262" t="s">
        <v>187</v>
      </c>
      <c r="G1196" s="263"/>
      <c r="H1196" s="263"/>
      <c r="I1196" s="263"/>
      <c r="J1196" s="170"/>
      <c r="K1196" s="172">
        <v>3.78</v>
      </c>
      <c r="L1196" s="170"/>
      <c r="M1196" s="170"/>
      <c r="N1196" s="170"/>
      <c r="O1196" s="170"/>
      <c r="P1196" s="170"/>
      <c r="Q1196" s="170"/>
      <c r="R1196" s="173"/>
      <c r="T1196" s="174"/>
      <c r="U1196" s="170"/>
      <c r="V1196" s="170"/>
      <c r="W1196" s="170"/>
      <c r="X1196" s="170"/>
      <c r="Y1196" s="170"/>
      <c r="Z1196" s="170"/>
      <c r="AA1196" s="175"/>
      <c r="AT1196" s="176" t="s">
        <v>185</v>
      </c>
      <c r="AU1196" s="176" t="s">
        <v>93</v>
      </c>
      <c r="AV1196" s="11" t="s">
        <v>178</v>
      </c>
      <c r="AW1196" s="11" t="s">
        <v>32</v>
      </c>
      <c r="AX1196" s="11" t="s">
        <v>81</v>
      </c>
      <c r="AY1196" s="176" t="s">
        <v>173</v>
      </c>
    </row>
    <row r="1197" spans="2:65" s="1" customFormat="1" ht="44.25" customHeight="1">
      <c r="B1197" s="125"/>
      <c r="C1197" s="154" t="s">
        <v>1966</v>
      </c>
      <c r="D1197" s="154" t="s">
        <v>174</v>
      </c>
      <c r="E1197" s="155" t="s">
        <v>1967</v>
      </c>
      <c r="F1197" s="255" t="s">
        <v>1968</v>
      </c>
      <c r="G1197" s="256"/>
      <c r="H1197" s="256"/>
      <c r="I1197" s="256"/>
      <c r="J1197" s="156" t="s">
        <v>578</v>
      </c>
      <c r="K1197" s="157">
        <v>5</v>
      </c>
      <c r="L1197" s="257">
        <v>0</v>
      </c>
      <c r="M1197" s="256"/>
      <c r="N1197" s="258">
        <f>ROUND(L1197*K1197,2)</f>
        <v>0</v>
      </c>
      <c r="O1197" s="256"/>
      <c r="P1197" s="256"/>
      <c r="Q1197" s="256"/>
      <c r="R1197" s="127"/>
      <c r="T1197" s="158" t="s">
        <v>3</v>
      </c>
      <c r="U1197" s="42" t="s">
        <v>39</v>
      </c>
      <c r="V1197" s="34"/>
      <c r="W1197" s="159">
        <f>V1197*K1197</f>
        <v>0</v>
      </c>
      <c r="X1197" s="159">
        <v>0</v>
      </c>
      <c r="Y1197" s="159">
        <f>X1197*K1197</f>
        <v>0</v>
      </c>
      <c r="Z1197" s="159">
        <v>0</v>
      </c>
      <c r="AA1197" s="160">
        <f>Z1197*K1197</f>
        <v>0</v>
      </c>
      <c r="AR1197" s="16" t="s">
        <v>279</v>
      </c>
      <c r="AT1197" s="16" t="s">
        <v>174</v>
      </c>
      <c r="AU1197" s="16" t="s">
        <v>93</v>
      </c>
      <c r="AY1197" s="16" t="s">
        <v>173</v>
      </c>
      <c r="BE1197" s="100">
        <f>IF(U1197="základní",N1197,0)</f>
        <v>0</v>
      </c>
      <c r="BF1197" s="100">
        <f>IF(U1197="snížená",N1197,0)</f>
        <v>0</v>
      </c>
      <c r="BG1197" s="100">
        <f>IF(U1197="zákl. přenesená",N1197,0)</f>
        <v>0</v>
      </c>
      <c r="BH1197" s="100">
        <f>IF(U1197="sníž. přenesená",N1197,0)</f>
        <v>0</v>
      </c>
      <c r="BI1197" s="100">
        <f>IF(U1197="nulová",N1197,0)</f>
        <v>0</v>
      </c>
      <c r="BJ1197" s="16" t="s">
        <v>81</v>
      </c>
      <c r="BK1197" s="100">
        <f>ROUND(L1197*K1197,2)</f>
        <v>0</v>
      </c>
      <c r="BL1197" s="16" t="s">
        <v>279</v>
      </c>
      <c r="BM1197" s="16" t="s">
        <v>1969</v>
      </c>
    </row>
    <row r="1198" spans="2:51" s="10" customFormat="1" ht="22.5" customHeight="1">
      <c r="B1198" s="161"/>
      <c r="C1198" s="162"/>
      <c r="D1198" s="162"/>
      <c r="E1198" s="163" t="s">
        <v>3</v>
      </c>
      <c r="F1198" s="259" t="s">
        <v>1970</v>
      </c>
      <c r="G1198" s="260"/>
      <c r="H1198" s="260"/>
      <c r="I1198" s="260"/>
      <c r="J1198" s="162"/>
      <c r="K1198" s="164">
        <v>5</v>
      </c>
      <c r="L1198" s="162"/>
      <c r="M1198" s="162"/>
      <c r="N1198" s="162"/>
      <c r="O1198" s="162"/>
      <c r="P1198" s="162"/>
      <c r="Q1198" s="162"/>
      <c r="R1198" s="165"/>
      <c r="T1198" s="166"/>
      <c r="U1198" s="162"/>
      <c r="V1198" s="162"/>
      <c r="W1198" s="162"/>
      <c r="X1198" s="162"/>
      <c r="Y1198" s="162"/>
      <c r="Z1198" s="162"/>
      <c r="AA1198" s="167"/>
      <c r="AT1198" s="168" t="s">
        <v>185</v>
      </c>
      <c r="AU1198" s="168" t="s">
        <v>93</v>
      </c>
      <c r="AV1198" s="10" t="s">
        <v>93</v>
      </c>
      <c r="AW1198" s="10" t="s">
        <v>32</v>
      </c>
      <c r="AX1198" s="10" t="s">
        <v>81</v>
      </c>
      <c r="AY1198" s="168" t="s">
        <v>173</v>
      </c>
    </row>
    <row r="1199" spans="2:65" s="1" customFormat="1" ht="44.25" customHeight="1">
      <c r="B1199" s="125"/>
      <c r="C1199" s="154" t="s">
        <v>1971</v>
      </c>
      <c r="D1199" s="154" t="s">
        <v>174</v>
      </c>
      <c r="E1199" s="155" t="s">
        <v>1972</v>
      </c>
      <c r="F1199" s="255" t="s">
        <v>1973</v>
      </c>
      <c r="G1199" s="256"/>
      <c r="H1199" s="256"/>
      <c r="I1199" s="256"/>
      <c r="J1199" s="156" t="s">
        <v>578</v>
      </c>
      <c r="K1199" s="157">
        <v>2</v>
      </c>
      <c r="L1199" s="257">
        <v>0</v>
      </c>
      <c r="M1199" s="256"/>
      <c r="N1199" s="258">
        <f>ROUND(L1199*K1199,2)</f>
        <v>0</v>
      </c>
      <c r="O1199" s="256"/>
      <c r="P1199" s="256"/>
      <c r="Q1199" s="256"/>
      <c r="R1199" s="127"/>
      <c r="T1199" s="158" t="s">
        <v>3</v>
      </c>
      <c r="U1199" s="42" t="s">
        <v>39</v>
      </c>
      <c r="V1199" s="34"/>
      <c r="W1199" s="159">
        <f>V1199*K1199</f>
        <v>0</v>
      </c>
      <c r="X1199" s="159">
        <v>0</v>
      </c>
      <c r="Y1199" s="159">
        <f>X1199*K1199</f>
        <v>0</v>
      </c>
      <c r="Z1199" s="159">
        <v>0</v>
      </c>
      <c r="AA1199" s="160">
        <f>Z1199*K1199</f>
        <v>0</v>
      </c>
      <c r="AR1199" s="16" t="s">
        <v>279</v>
      </c>
      <c r="AT1199" s="16" t="s">
        <v>174</v>
      </c>
      <c r="AU1199" s="16" t="s">
        <v>93</v>
      </c>
      <c r="AY1199" s="16" t="s">
        <v>173</v>
      </c>
      <c r="BE1199" s="100">
        <f>IF(U1199="základní",N1199,0)</f>
        <v>0</v>
      </c>
      <c r="BF1199" s="100">
        <f>IF(U1199="snížená",N1199,0)</f>
        <v>0</v>
      </c>
      <c r="BG1199" s="100">
        <f>IF(U1199="zákl. přenesená",N1199,0)</f>
        <v>0</v>
      </c>
      <c r="BH1199" s="100">
        <f>IF(U1199="sníž. přenesená",N1199,0)</f>
        <v>0</v>
      </c>
      <c r="BI1199" s="100">
        <f>IF(U1199="nulová",N1199,0)</f>
        <v>0</v>
      </c>
      <c r="BJ1199" s="16" t="s">
        <v>81</v>
      </c>
      <c r="BK1199" s="100">
        <f>ROUND(L1199*K1199,2)</f>
        <v>0</v>
      </c>
      <c r="BL1199" s="16" t="s">
        <v>279</v>
      </c>
      <c r="BM1199" s="16" t="s">
        <v>1974</v>
      </c>
    </row>
    <row r="1200" spans="2:51" s="10" customFormat="1" ht="22.5" customHeight="1">
      <c r="B1200" s="161"/>
      <c r="C1200" s="162"/>
      <c r="D1200" s="162"/>
      <c r="E1200" s="163" t="s">
        <v>3</v>
      </c>
      <c r="F1200" s="259" t="s">
        <v>1975</v>
      </c>
      <c r="G1200" s="260"/>
      <c r="H1200" s="260"/>
      <c r="I1200" s="260"/>
      <c r="J1200" s="162"/>
      <c r="K1200" s="164">
        <v>2</v>
      </c>
      <c r="L1200" s="162"/>
      <c r="M1200" s="162"/>
      <c r="N1200" s="162"/>
      <c r="O1200" s="162"/>
      <c r="P1200" s="162"/>
      <c r="Q1200" s="162"/>
      <c r="R1200" s="165"/>
      <c r="T1200" s="166"/>
      <c r="U1200" s="162"/>
      <c r="V1200" s="162"/>
      <c r="W1200" s="162"/>
      <c r="X1200" s="162"/>
      <c r="Y1200" s="162"/>
      <c r="Z1200" s="162"/>
      <c r="AA1200" s="167"/>
      <c r="AT1200" s="168" t="s">
        <v>185</v>
      </c>
      <c r="AU1200" s="168" t="s">
        <v>93</v>
      </c>
      <c r="AV1200" s="10" t="s">
        <v>93</v>
      </c>
      <c r="AW1200" s="10" t="s">
        <v>32</v>
      </c>
      <c r="AX1200" s="10" t="s">
        <v>81</v>
      </c>
      <c r="AY1200" s="168" t="s">
        <v>173</v>
      </c>
    </row>
    <row r="1201" spans="2:65" s="1" customFormat="1" ht="44.25" customHeight="1">
      <c r="B1201" s="125"/>
      <c r="C1201" s="154" t="s">
        <v>1976</v>
      </c>
      <c r="D1201" s="154" t="s">
        <v>174</v>
      </c>
      <c r="E1201" s="155" t="s">
        <v>1977</v>
      </c>
      <c r="F1201" s="255" t="s">
        <v>1978</v>
      </c>
      <c r="G1201" s="256"/>
      <c r="H1201" s="256"/>
      <c r="I1201" s="256"/>
      <c r="J1201" s="156" t="s">
        <v>578</v>
      </c>
      <c r="K1201" s="157">
        <v>1</v>
      </c>
      <c r="L1201" s="257">
        <v>0</v>
      </c>
      <c r="M1201" s="256"/>
      <c r="N1201" s="258">
        <f>ROUND(L1201*K1201,2)</f>
        <v>0</v>
      </c>
      <c r="O1201" s="256"/>
      <c r="P1201" s="256"/>
      <c r="Q1201" s="256"/>
      <c r="R1201" s="127"/>
      <c r="T1201" s="158" t="s">
        <v>3</v>
      </c>
      <c r="U1201" s="42" t="s">
        <v>39</v>
      </c>
      <c r="V1201" s="34"/>
      <c r="W1201" s="159">
        <f>V1201*K1201</f>
        <v>0</v>
      </c>
      <c r="X1201" s="159">
        <v>0</v>
      </c>
      <c r="Y1201" s="159">
        <f>X1201*K1201</f>
        <v>0</v>
      </c>
      <c r="Z1201" s="159">
        <v>0</v>
      </c>
      <c r="AA1201" s="160">
        <f>Z1201*K1201</f>
        <v>0</v>
      </c>
      <c r="AR1201" s="16" t="s">
        <v>279</v>
      </c>
      <c r="AT1201" s="16" t="s">
        <v>174</v>
      </c>
      <c r="AU1201" s="16" t="s">
        <v>93</v>
      </c>
      <c r="AY1201" s="16" t="s">
        <v>173</v>
      </c>
      <c r="BE1201" s="100">
        <f>IF(U1201="základní",N1201,0)</f>
        <v>0</v>
      </c>
      <c r="BF1201" s="100">
        <f>IF(U1201="snížená",N1201,0)</f>
        <v>0</v>
      </c>
      <c r="BG1201" s="100">
        <f>IF(U1201="zákl. přenesená",N1201,0)</f>
        <v>0</v>
      </c>
      <c r="BH1201" s="100">
        <f>IF(U1201="sníž. přenesená",N1201,0)</f>
        <v>0</v>
      </c>
      <c r="BI1201" s="100">
        <f>IF(U1201="nulová",N1201,0)</f>
        <v>0</v>
      </c>
      <c r="BJ1201" s="16" t="s">
        <v>81</v>
      </c>
      <c r="BK1201" s="100">
        <f>ROUND(L1201*K1201,2)</f>
        <v>0</v>
      </c>
      <c r="BL1201" s="16" t="s">
        <v>279</v>
      </c>
      <c r="BM1201" s="16" t="s">
        <v>1979</v>
      </c>
    </row>
    <row r="1202" spans="2:51" s="10" customFormat="1" ht="22.5" customHeight="1">
      <c r="B1202" s="161"/>
      <c r="C1202" s="162"/>
      <c r="D1202" s="162"/>
      <c r="E1202" s="163" t="s">
        <v>3</v>
      </c>
      <c r="F1202" s="259" t="s">
        <v>1980</v>
      </c>
      <c r="G1202" s="260"/>
      <c r="H1202" s="260"/>
      <c r="I1202" s="260"/>
      <c r="J1202" s="162"/>
      <c r="K1202" s="164">
        <v>1</v>
      </c>
      <c r="L1202" s="162"/>
      <c r="M1202" s="162"/>
      <c r="N1202" s="162"/>
      <c r="O1202" s="162"/>
      <c r="P1202" s="162"/>
      <c r="Q1202" s="162"/>
      <c r="R1202" s="165"/>
      <c r="T1202" s="166"/>
      <c r="U1202" s="162"/>
      <c r="V1202" s="162"/>
      <c r="W1202" s="162"/>
      <c r="X1202" s="162"/>
      <c r="Y1202" s="162"/>
      <c r="Z1202" s="162"/>
      <c r="AA1202" s="167"/>
      <c r="AT1202" s="168" t="s">
        <v>185</v>
      </c>
      <c r="AU1202" s="168" t="s">
        <v>93</v>
      </c>
      <c r="AV1202" s="10" t="s">
        <v>93</v>
      </c>
      <c r="AW1202" s="10" t="s">
        <v>32</v>
      </c>
      <c r="AX1202" s="10" t="s">
        <v>81</v>
      </c>
      <c r="AY1202" s="168" t="s">
        <v>173</v>
      </c>
    </row>
    <row r="1203" spans="2:65" s="1" customFormat="1" ht="44.25" customHeight="1">
      <c r="B1203" s="125"/>
      <c r="C1203" s="154" t="s">
        <v>1981</v>
      </c>
      <c r="D1203" s="154" t="s">
        <v>174</v>
      </c>
      <c r="E1203" s="155" t="s">
        <v>1982</v>
      </c>
      <c r="F1203" s="255" t="s">
        <v>1983</v>
      </c>
      <c r="G1203" s="256"/>
      <c r="H1203" s="256"/>
      <c r="I1203" s="256"/>
      <c r="J1203" s="156" t="s">
        <v>578</v>
      </c>
      <c r="K1203" s="157">
        <v>4</v>
      </c>
      <c r="L1203" s="257">
        <v>0</v>
      </c>
      <c r="M1203" s="256"/>
      <c r="N1203" s="258">
        <f>ROUND(L1203*K1203,2)</f>
        <v>0</v>
      </c>
      <c r="O1203" s="256"/>
      <c r="P1203" s="256"/>
      <c r="Q1203" s="256"/>
      <c r="R1203" s="127"/>
      <c r="T1203" s="158" t="s">
        <v>3</v>
      </c>
      <c r="U1203" s="42" t="s">
        <v>39</v>
      </c>
      <c r="V1203" s="34"/>
      <c r="W1203" s="159">
        <f>V1203*K1203</f>
        <v>0</v>
      </c>
      <c r="X1203" s="159">
        <v>0</v>
      </c>
      <c r="Y1203" s="159">
        <f>X1203*K1203</f>
        <v>0</v>
      </c>
      <c r="Z1203" s="159">
        <v>0</v>
      </c>
      <c r="AA1203" s="160">
        <f>Z1203*K1203</f>
        <v>0</v>
      </c>
      <c r="AR1203" s="16" t="s">
        <v>279</v>
      </c>
      <c r="AT1203" s="16" t="s">
        <v>174</v>
      </c>
      <c r="AU1203" s="16" t="s">
        <v>93</v>
      </c>
      <c r="AY1203" s="16" t="s">
        <v>173</v>
      </c>
      <c r="BE1203" s="100">
        <f>IF(U1203="základní",N1203,0)</f>
        <v>0</v>
      </c>
      <c r="BF1203" s="100">
        <f>IF(U1203="snížená",N1203,0)</f>
        <v>0</v>
      </c>
      <c r="BG1203" s="100">
        <f>IF(U1203="zákl. přenesená",N1203,0)</f>
        <v>0</v>
      </c>
      <c r="BH1203" s="100">
        <f>IF(U1203="sníž. přenesená",N1203,0)</f>
        <v>0</v>
      </c>
      <c r="BI1203" s="100">
        <f>IF(U1203="nulová",N1203,0)</f>
        <v>0</v>
      </c>
      <c r="BJ1203" s="16" t="s">
        <v>81</v>
      </c>
      <c r="BK1203" s="100">
        <f>ROUND(L1203*K1203,2)</f>
        <v>0</v>
      </c>
      <c r="BL1203" s="16" t="s">
        <v>279</v>
      </c>
      <c r="BM1203" s="16" t="s">
        <v>1984</v>
      </c>
    </row>
    <row r="1204" spans="2:51" s="10" customFormat="1" ht="22.5" customHeight="1">
      <c r="B1204" s="161"/>
      <c r="C1204" s="162"/>
      <c r="D1204" s="162"/>
      <c r="E1204" s="163" t="s">
        <v>3</v>
      </c>
      <c r="F1204" s="259" t="s">
        <v>1985</v>
      </c>
      <c r="G1204" s="260"/>
      <c r="H1204" s="260"/>
      <c r="I1204" s="260"/>
      <c r="J1204" s="162"/>
      <c r="K1204" s="164">
        <v>4</v>
      </c>
      <c r="L1204" s="162"/>
      <c r="M1204" s="162"/>
      <c r="N1204" s="162"/>
      <c r="O1204" s="162"/>
      <c r="P1204" s="162"/>
      <c r="Q1204" s="162"/>
      <c r="R1204" s="165"/>
      <c r="T1204" s="166"/>
      <c r="U1204" s="162"/>
      <c r="V1204" s="162"/>
      <c r="W1204" s="162"/>
      <c r="X1204" s="162"/>
      <c r="Y1204" s="162"/>
      <c r="Z1204" s="162"/>
      <c r="AA1204" s="167"/>
      <c r="AT1204" s="168" t="s">
        <v>185</v>
      </c>
      <c r="AU1204" s="168" t="s">
        <v>93</v>
      </c>
      <c r="AV1204" s="10" t="s">
        <v>93</v>
      </c>
      <c r="AW1204" s="10" t="s">
        <v>32</v>
      </c>
      <c r="AX1204" s="10" t="s">
        <v>81</v>
      </c>
      <c r="AY1204" s="168" t="s">
        <v>173</v>
      </c>
    </row>
    <row r="1205" spans="2:65" s="1" customFormat="1" ht="31.5" customHeight="1">
      <c r="B1205" s="125"/>
      <c r="C1205" s="154" t="s">
        <v>1986</v>
      </c>
      <c r="D1205" s="154" t="s">
        <v>174</v>
      </c>
      <c r="E1205" s="155" t="s">
        <v>1987</v>
      </c>
      <c r="F1205" s="255" t="s">
        <v>1988</v>
      </c>
      <c r="G1205" s="256"/>
      <c r="H1205" s="256"/>
      <c r="I1205" s="256"/>
      <c r="J1205" s="156" t="s">
        <v>578</v>
      </c>
      <c r="K1205" s="157">
        <v>1</v>
      </c>
      <c r="L1205" s="257">
        <v>0</v>
      </c>
      <c r="M1205" s="256"/>
      <c r="N1205" s="258">
        <f>ROUND(L1205*K1205,2)</f>
        <v>0</v>
      </c>
      <c r="O1205" s="256"/>
      <c r="P1205" s="256"/>
      <c r="Q1205" s="256"/>
      <c r="R1205" s="127"/>
      <c r="T1205" s="158" t="s">
        <v>3</v>
      </c>
      <c r="U1205" s="42" t="s">
        <v>39</v>
      </c>
      <c r="V1205" s="34"/>
      <c r="W1205" s="159">
        <f>V1205*K1205</f>
        <v>0</v>
      </c>
      <c r="X1205" s="159">
        <v>0</v>
      </c>
      <c r="Y1205" s="159">
        <f>X1205*K1205</f>
        <v>0</v>
      </c>
      <c r="Z1205" s="159">
        <v>0</v>
      </c>
      <c r="AA1205" s="160">
        <f>Z1205*K1205</f>
        <v>0</v>
      </c>
      <c r="AR1205" s="16" t="s">
        <v>279</v>
      </c>
      <c r="AT1205" s="16" t="s">
        <v>174</v>
      </c>
      <c r="AU1205" s="16" t="s">
        <v>93</v>
      </c>
      <c r="AY1205" s="16" t="s">
        <v>173</v>
      </c>
      <c r="BE1205" s="100">
        <f>IF(U1205="základní",N1205,0)</f>
        <v>0</v>
      </c>
      <c r="BF1205" s="100">
        <f>IF(U1205="snížená",N1205,0)</f>
        <v>0</v>
      </c>
      <c r="BG1205" s="100">
        <f>IF(U1205="zákl. přenesená",N1205,0)</f>
        <v>0</v>
      </c>
      <c r="BH1205" s="100">
        <f>IF(U1205="sníž. přenesená",N1205,0)</f>
        <v>0</v>
      </c>
      <c r="BI1205" s="100">
        <f>IF(U1205="nulová",N1205,0)</f>
        <v>0</v>
      </c>
      <c r="BJ1205" s="16" t="s">
        <v>81</v>
      </c>
      <c r="BK1205" s="100">
        <f>ROUND(L1205*K1205,2)</f>
        <v>0</v>
      </c>
      <c r="BL1205" s="16" t="s">
        <v>279</v>
      </c>
      <c r="BM1205" s="16" t="s">
        <v>1989</v>
      </c>
    </row>
    <row r="1206" spans="2:51" s="10" customFormat="1" ht="22.5" customHeight="1">
      <c r="B1206" s="161"/>
      <c r="C1206" s="162"/>
      <c r="D1206" s="162"/>
      <c r="E1206" s="163" t="s">
        <v>3</v>
      </c>
      <c r="F1206" s="259" t="s">
        <v>1990</v>
      </c>
      <c r="G1206" s="260"/>
      <c r="H1206" s="260"/>
      <c r="I1206" s="260"/>
      <c r="J1206" s="162"/>
      <c r="K1206" s="164">
        <v>1</v>
      </c>
      <c r="L1206" s="162"/>
      <c r="M1206" s="162"/>
      <c r="N1206" s="162"/>
      <c r="O1206" s="162"/>
      <c r="P1206" s="162"/>
      <c r="Q1206" s="162"/>
      <c r="R1206" s="165"/>
      <c r="T1206" s="166"/>
      <c r="U1206" s="162"/>
      <c r="V1206" s="162"/>
      <c r="W1206" s="162"/>
      <c r="X1206" s="162"/>
      <c r="Y1206" s="162"/>
      <c r="Z1206" s="162"/>
      <c r="AA1206" s="167"/>
      <c r="AT1206" s="168" t="s">
        <v>185</v>
      </c>
      <c r="AU1206" s="168" t="s">
        <v>93</v>
      </c>
      <c r="AV1206" s="10" t="s">
        <v>93</v>
      </c>
      <c r="AW1206" s="10" t="s">
        <v>32</v>
      </c>
      <c r="AX1206" s="10" t="s">
        <v>81</v>
      </c>
      <c r="AY1206" s="168" t="s">
        <v>173</v>
      </c>
    </row>
    <row r="1207" spans="2:65" s="1" customFormat="1" ht="44.25" customHeight="1">
      <c r="B1207" s="125"/>
      <c r="C1207" s="154" t="s">
        <v>1991</v>
      </c>
      <c r="D1207" s="154" t="s">
        <v>174</v>
      </c>
      <c r="E1207" s="155" t="s">
        <v>1992</v>
      </c>
      <c r="F1207" s="255" t="s">
        <v>1993</v>
      </c>
      <c r="G1207" s="256"/>
      <c r="H1207" s="256"/>
      <c r="I1207" s="256"/>
      <c r="J1207" s="156" t="s">
        <v>182</v>
      </c>
      <c r="K1207" s="157">
        <v>26.6</v>
      </c>
      <c r="L1207" s="257">
        <v>0</v>
      </c>
      <c r="M1207" s="256"/>
      <c r="N1207" s="258">
        <f>ROUND(L1207*K1207,2)</f>
        <v>0</v>
      </c>
      <c r="O1207" s="256"/>
      <c r="P1207" s="256"/>
      <c r="Q1207" s="256"/>
      <c r="R1207" s="127"/>
      <c r="T1207" s="158" t="s">
        <v>3</v>
      </c>
      <c r="U1207" s="42" t="s">
        <v>39</v>
      </c>
      <c r="V1207" s="34"/>
      <c r="W1207" s="159">
        <f>V1207*K1207</f>
        <v>0</v>
      </c>
      <c r="X1207" s="159">
        <v>0</v>
      </c>
      <c r="Y1207" s="159">
        <f>X1207*K1207</f>
        <v>0</v>
      </c>
      <c r="Z1207" s="159">
        <v>0</v>
      </c>
      <c r="AA1207" s="160">
        <f>Z1207*K1207</f>
        <v>0</v>
      </c>
      <c r="AR1207" s="16" t="s">
        <v>279</v>
      </c>
      <c r="AT1207" s="16" t="s">
        <v>174</v>
      </c>
      <c r="AU1207" s="16" t="s">
        <v>93</v>
      </c>
      <c r="AY1207" s="16" t="s">
        <v>173</v>
      </c>
      <c r="BE1207" s="100">
        <f>IF(U1207="základní",N1207,0)</f>
        <v>0</v>
      </c>
      <c r="BF1207" s="100">
        <f>IF(U1207="snížená",N1207,0)</f>
        <v>0</v>
      </c>
      <c r="BG1207" s="100">
        <f>IF(U1207="zákl. přenesená",N1207,0)</f>
        <v>0</v>
      </c>
      <c r="BH1207" s="100">
        <f>IF(U1207="sníž. přenesená",N1207,0)</f>
        <v>0</v>
      </c>
      <c r="BI1207" s="100">
        <f>IF(U1207="nulová",N1207,0)</f>
        <v>0</v>
      </c>
      <c r="BJ1207" s="16" t="s">
        <v>81</v>
      </c>
      <c r="BK1207" s="100">
        <f>ROUND(L1207*K1207,2)</f>
        <v>0</v>
      </c>
      <c r="BL1207" s="16" t="s">
        <v>279</v>
      </c>
      <c r="BM1207" s="16" t="s">
        <v>1994</v>
      </c>
    </row>
    <row r="1208" spans="2:51" s="10" customFormat="1" ht="22.5" customHeight="1">
      <c r="B1208" s="161"/>
      <c r="C1208" s="162"/>
      <c r="D1208" s="162"/>
      <c r="E1208" s="163" t="s">
        <v>3</v>
      </c>
      <c r="F1208" s="259" t="s">
        <v>1995</v>
      </c>
      <c r="G1208" s="260"/>
      <c r="H1208" s="260"/>
      <c r="I1208" s="260"/>
      <c r="J1208" s="162"/>
      <c r="K1208" s="164">
        <v>26.6</v>
      </c>
      <c r="L1208" s="162"/>
      <c r="M1208" s="162"/>
      <c r="N1208" s="162"/>
      <c r="O1208" s="162"/>
      <c r="P1208" s="162"/>
      <c r="Q1208" s="162"/>
      <c r="R1208" s="165"/>
      <c r="T1208" s="166"/>
      <c r="U1208" s="162"/>
      <c r="V1208" s="162"/>
      <c r="W1208" s="162"/>
      <c r="X1208" s="162"/>
      <c r="Y1208" s="162"/>
      <c r="Z1208" s="162"/>
      <c r="AA1208" s="167"/>
      <c r="AT1208" s="168" t="s">
        <v>185</v>
      </c>
      <c r="AU1208" s="168" t="s">
        <v>93</v>
      </c>
      <c r="AV1208" s="10" t="s">
        <v>93</v>
      </c>
      <c r="AW1208" s="10" t="s">
        <v>32</v>
      </c>
      <c r="AX1208" s="10" t="s">
        <v>81</v>
      </c>
      <c r="AY1208" s="168" t="s">
        <v>173</v>
      </c>
    </row>
    <row r="1209" spans="2:65" s="1" customFormat="1" ht="31.5" customHeight="1">
      <c r="B1209" s="125"/>
      <c r="C1209" s="154" t="s">
        <v>1996</v>
      </c>
      <c r="D1209" s="154" t="s">
        <v>174</v>
      </c>
      <c r="E1209" s="155" t="s">
        <v>1997</v>
      </c>
      <c r="F1209" s="255" t="s">
        <v>1998</v>
      </c>
      <c r="G1209" s="256"/>
      <c r="H1209" s="256"/>
      <c r="I1209" s="256"/>
      <c r="J1209" s="156" t="s">
        <v>182</v>
      </c>
      <c r="K1209" s="157">
        <v>5.125</v>
      </c>
      <c r="L1209" s="257">
        <v>0</v>
      </c>
      <c r="M1209" s="256"/>
      <c r="N1209" s="258">
        <f>ROUND(L1209*K1209,2)</f>
        <v>0</v>
      </c>
      <c r="O1209" s="256"/>
      <c r="P1209" s="256"/>
      <c r="Q1209" s="256"/>
      <c r="R1209" s="127"/>
      <c r="T1209" s="158" t="s">
        <v>3</v>
      </c>
      <c r="U1209" s="42" t="s">
        <v>39</v>
      </c>
      <c r="V1209" s="34"/>
      <c r="W1209" s="159">
        <f>V1209*K1209</f>
        <v>0</v>
      </c>
      <c r="X1209" s="159">
        <v>0</v>
      </c>
      <c r="Y1209" s="159">
        <f>X1209*K1209</f>
        <v>0</v>
      </c>
      <c r="Z1209" s="159">
        <v>0</v>
      </c>
      <c r="AA1209" s="160">
        <f>Z1209*K1209</f>
        <v>0</v>
      </c>
      <c r="AR1209" s="16" t="s">
        <v>279</v>
      </c>
      <c r="AT1209" s="16" t="s">
        <v>174</v>
      </c>
      <c r="AU1209" s="16" t="s">
        <v>93</v>
      </c>
      <c r="AY1209" s="16" t="s">
        <v>173</v>
      </c>
      <c r="BE1209" s="100">
        <f>IF(U1209="základní",N1209,0)</f>
        <v>0</v>
      </c>
      <c r="BF1209" s="100">
        <f>IF(U1209="snížená",N1209,0)</f>
        <v>0</v>
      </c>
      <c r="BG1209" s="100">
        <f>IF(U1209="zákl. přenesená",N1209,0)</f>
        <v>0</v>
      </c>
      <c r="BH1209" s="100">
        <f>IF(U1209="sníž. přenesená",N1209,0)</f>
        <v>0</v>
      </c>
      <c r="BI1209" s="100">
        <f>IF(U1209="nulová",N1209,0)</f>
        <v>0</v>
      </c>
      <c r="BJ1209" s="16" t="s">
        <v>81</v>
      </c>
      <c r="BK1209" s="100">
        <f>ROUND(L1209*K1209,2)</f>
        <v>0</v>
      </c>
      <c r="BL1209" s="16" t="s">
        <v>279</v>
      </c>
      <c r="BM1209" s="16" t="s">
        <v>1999</v>
      </c>
    </row>
    <row r="1210" spans="2:51" s="10" customFormat="1" ht="22.5" customHeight="1">
      <c r="B1210" s="161"/>
      <c r="C1210" s="162"/>
      <c r="D1210" s="162"/>
      <c r="E1210" s="163" t="s">
        <v>3</v>
      </c>
      <c r="F1210" s="259" t="s">
        <v>2000</v>
      </c>
      <c r="G1210" s="260"/>
      <c r="H1210" s="260"/>
      <c r="I1210" s="260"/>
      <c r="J1210" s="162"/>
      <c r="K1210" s="164">
        <v>5.125</v>
      </c>
      <c r="L1210" s="162"/>
      <c r="M1210" s="162"/>
      <c r="N1210" s="162"/>
      <c r="O1210" s="162"/>
      <c r="P1210" s="162"/>
      <c r="Q1210" s="162"/>
      <c r="R1210" s="165"/>
      <c r="T1210" s="166"/>
      <c r="U1210" s="162"/>
      <c r="V1210" s="162"/>
      <c r="W1210" s="162"/>
      <c r="X1210" s="162"/>
      <c r="Y1210" s="162"/>
      <c r="Z1210" s="162"/>
      <c r="AA1210" s="167"/>
      <c r="AT1210" s="168" t="s">
        <v>185</v>
      </c>
      <c r="AU1210" s="168" t="s">
        <v>93</v>
      </c>
      <c r="AV1210" s="10" t="s">
        <v>93</v>
      </c>
      <c r="AW1210" s="10" t="s">
        <v>32</v>
      </c>
      <c r="AX1210" s="10" t="s">
        <v>81</v>
      </c>
      <c r="AY1210" s="168" t="s">
        <v>173</v>
      </c>
    </row>
    <row r="1211" spans="2:65" s="1" customFormat="1" ht="44.25" customHeight="1">
      <c r="B1211" s="125"/>
      <c r="C1211" s="154" t="s">
        <v>2001</v>
      </c>
      <c r="D1211" s="154" t="s">
        <v>174</v>
      </c>
      <c r="E1211" s="155" t="s">
        <v>2002</v>
      </c>
      <c r="F1211" s="255" t="s">
        <v>2003</v>
      </c>
      <c r="G1211" s="256"/>
      <c r="H1211" s="256"/>
      <c r="I1211" s="256"/>
      <c r="J1211" s="156" t="s">
        <v>578</v>
      </c>
      <c r="K1211" s="157">
        <v>2</v>
      </c>
      <c r="L1211" s="257">
        <v>0</v>
      </c>
      <c r="M1211" s="256"/>
      <c r="N1211" s="258">
        <f>ROUND(L1211*K1211,2)</f>
        <v>0</v>
      </c>
      <c r="O1211" s="256"/>
      <c r="P1211" s="256"/>
      <c r="Q1211" s="256"/>
      <c r="R1211" s="127"/>
      <c r="T1211" s="158" t="s">
        <v>3</v>
      </c>
      <c r="U1211" s="42" t="s">
        <v>39</v>
      </c>
      <c r="V1211" s="34"/>
      <c r="W1211" s="159">
        <f>V1211*K1211</f>
        <v>0</v>
      </c>
      <c r="X1211" s="159">
        <v>0</v>
      </c>
      <c r="Y1211" s="159">
        <f>X1211*K1211</f>
        <v>0</v>
      </c>
      <c r="Z1211" s="159">
        <v>0</v>
      </c>
      <c r="AA1211" s="160">
        <f>Z1211*K1211</f>
        <v>0</v>
      </c>
      <c r="AR1211" s="16" t="s">
        <v>279</v>
      </c>
      <c r="AT1211" s="16" t="s">
        <v>174</v>
      </c>
      <c r="AU1211" s="16" t="s">
        <v>93</v>
      </c>
      <c r="AY1211" s="16" t="s">
        <v>173</v>
      </c>
      <c r="BE1211" s="100">
        <f>IF(U1211="základní",N1211,0)</f>
        <v>0</v>
      </c>
      <c r="BF1211" s="100">
        <f>IF(U1211="snížená",N1211,0)</f>
        <v>0</v>
      </c>
      <c r="BG1211" s="100">
        <f>IF(U1211="zákl. přenesená",N1211,0)</f>
        <v>0</v>
      </c>
      <c r="BH1211" s="100">
        <f>IF(U1211="sníž. přenesená",N1211,0)</f>
        <v>0</v>
      </c>
      <c r="BI1211" s="100">
        <f>IF(U1211="nulová",N1211,0)</f>
        <v>0</v>
      </c>
      <c r="BJ1211" s="16" t="s">
        <v>81</v>
      </c>
      <c r="BK1211" s="100">
        <f>ROUND(L1211*K1211,2)</f>
        <v>0</v>
      </c>
      <c r="BL1211" s="16" t="s">
        <v>279</v>
      </c>
      <c r="BM1211" s="16" t="s">
        <v>2004</v>
      </c>
    </row>
    <row r="1212" spans="2:51" s="10" customFormat="1" ht="22.5" customHeight="1">
      <c r="B1212" s="161"/>
      <c r="C1212" s="162"/>
      <c r="D1212" s="162"/>
      <c r="E1212" s="163" t="s">
        <v>3</v>
      </c>
      <c r="F1212" s="259" t="s">
        <v>2005</v>
      </c>
      <c r="G1212" s="260"/>
      <c r="H1212" s="260"/>
      <c r="I1212" s="260"/>
      <c r="J1212" s="162"/>
      <c r="K1212" s="164">
        <v>2</v>
      </c>
      <c r="L1212" s="162"/>
      <c r="M1212" s="162"/>
      <c r="N1212" s="162"/>
      <c r="O1212" s="162"/>
      <c r="P1212" s="162"/>
      <c r="Q1212" s="162"/>
      <c r="R1212" s="165"/>
      <c r="T1212" s="166"/>
      <c r="U1212" s="162"/>
      <c r="V1212" s="162"/>
      <c r="W1212" s="162"/>
      <c r="X1212" s="162"/>
      <c r="Y1212" s="162"/>
      <c r="Z1212" s="162"/>
      <c r="AA1212" s="167"/>
      <c r="AT1212" s="168" t="s">
        <v>185</v>
      </c>
      <c r="AU1212" s="168" t="s">
        <v>93</v>
      </c>
      <c r="AV1212" s="10" t="s">
        <v>93</v>
      </c>
      <c r="AW1212" s="10" t="s">
        <v>32</v>
      </c>
      <c r="AX1212" s="10" t="s">
        <v>81</v>
      </c>
      <c r="AY1212" s="168" t="s">
        <v>173</v>
      </c>
    </row>
    <row r="1213" spans="2:65" s="1" customFormat="1" ht="44.25" customHeight="1">
      <c r="B1213" s="125"/>
      <c r="C1213" s="154" t="s">
        <v>2006</v>
      </c>
      <c r="D1213" s="154" t="s">
        <v>174</v>
      </c>
      <c r="E1213" s="155" t="s">
        <v>2007</v>
      </c>
      <c r="F1213" s="255" t="s">
        <v>2008</v>
      </c>
      <c r="G1213" s="256"/>
      <c r="H1213" s="256"/>
      <c r="I1213" s="256"/>
      <c r="J1213" s="156" t="s">
        <v>578</v>
      </c>
      <c r="K1213" s="157">
        <v>1</v>
      </c>
      <c r="L1213" s="257">
        <v>0</v>
      </c>
      <c r="M1213" s="256"/>
      <c r="N1213" s="258">
        <f>ROUND(L1213*K1213,2)</f>
        <v>0</v>
      </c>
      <c r="O1213" s="256"/>
      <c r="P1213" s="256"/>
      <c r="Q1213" s="256"/>
      <c r="R1213" s="127"/>
      <c r="T1213" s="158" t="s">
        <v>3</v>
      </c>
      <c r="U1213" s="42" t="s">
        <v>39</v>
      </c>
      <c r="V1213" s="34"/>
      <c r="W1213" s="159">
        <f>V1213*K1213</f>
        <v>0</v>
      </c>
      <c r="X1213" s="159">
        <v>0</v>
      </c>
      <c r="Y1213" s="159">
        <f>X1213*K1213</f>
        <v>0</v>
      </c>
      <c r="Z1213" s="159">
        <v>0</v>
      </c>
      <c r="AA1213" s="160">
        <f>Z1213*K1213</f>
        <v>0</v>
      </c>
      <c r="AR1213" s="16" t="s">
        <v>279</v>
      </c>
      <c r="AT1213" s="16" t="s">
        <v>174</v>
      </c>
      <c r="AU1213" s="16" t="s">
        <v>93</v>
      </c>
      <c r="AY1213" s="16" t="s">
        <v>173</v>
      </c>
      <c r="BE1213" s="100">
        <f>IF(U1213="základní",N1213,0)</f>
        <v>0</v>
      </c>
      <c r="BF1213" s="100">
        <f>IF(U1213="snížená",N1213,0)</f>
        <v>0</v>
      </c>
      <c r="BG1213" s="100">
        <f>IF(U1213="zákl. přenesená",N1213,0)</f>
        <v>0</v>
      </c>
      <c r="BH1213" s="100">
        <f>IF(U1213="sníž. přenesená",N1213,0)</f>
        <v>0</v>
      </c>
      <c r="BI1213" s="100">
        <f>IF(U1213="nulová",N1213,0)</f>
        <v>0</v>
      </c>
      <c r="BJ1213" s="16" t="s">
        <v>81</v>
      </c>
      <c r="BK1213" s="100">
        <f>ROUND(L1213*K1213,2)</f>
        <v>0</v>
      </c>
      <c r="BL1213" s="16" t="s">
        <v>279</v>
      </c>
      <c r="BM1213" s="16" t="s">
        <v>2009</v>
      </c>
    </row>
    <row r="1214" spans="2:51" s="10" customFormat="1" ht="22.5" customHeight="1">
      <c r="B1214" s="161"/>
      <c r="C1214" s="162"/>
      <c r="D1214" s="162"/>
      <c r="E1214" s="163" t="s">
        <v>3</v>
      </c>
      <c r="F1214" s="259" t="s">
        <v>2010</v>
      </c>
      <c r="G1214" s="260"/>
      <c r="H1214" s="260"/>
      <c r="I1214" s="260"/>
      <c r="J1214" s="162"/>
      <c r="K1214" s="164">
        <v>1</v>
      </c>
      <c r="L1214" s="162"/>
      <c r="M1214" s="162"/>
      <c r="N1214" s="162"/>
      <c r="O1214" s="162"/>
      <c r="P1214" s="162"/>
      <c r="Q1214" s="162"/>
      <c r="R1214" s="165"/>
      <c r="T1214" s="166"/>
      <c r="U1214" s="162"/>
      <c r="V1214" s="162"/>
      <c r="W1214" s="162"/>
      <c r="X1214" s="162"/>
      <c r="Y1214" s="162"/>
      <c r="Z1214" s="162"/>
      <c r="AA1214" s="167"/>
      <c r="AT1214" s="168" t="s">
        <v>185</v>
      </c>
      <c r="AU1214" s="168" t="s">
        <v>93</v>
      </c>
      <c r="AV1214" s="10" t="s">
        <v>93</v>
      </c>
      <c r="AW1214" s="10" t="s">
        <v>32</v>
      </c>
      <c r="AX1214" s="10" t="s">
        <v>81</v>
      </c>
      <c r="AY1214" s="168" t="s">
        <v>173</v>
      </c>
    </row>
    <row r="1215" spans="2:65" s="1" customFormat="1" ht="44.25" customHeight="1">
      <c r="B1215" s="125"/>
      <c r="C1215" s="154" t="s">
        <v>2011</v>
      </c>
      <c r="D1215" s="154" t="s">
        <v>174</v>
      </c>
      <c r="E1215" s="155" t="s">
        <v>2012</v>
      </c>
      <c r="F1215" s="255" t="s">
        <v>2013</v>
      </c>
      <c r="G1215" s="256"/>
      <c r="H1215" s="256"/>
      <c r="I1215" s="256"/>
      <c r="J1215" s="156" t="s">
        <v>578</v>
      </c>
      <c r="K1215" s="157">
        <v>1</v>
      </c>
      <c r="L1215" s="257">
        <v>0</v>
      </c>
      <c r="M1215" s="256"/>
      <c r="N1215" s="258">
        <f>ROUND(L1215*K1215,2)</f>
        <v>0</v>
      </c>
      <c r="O1215" s="256"/>
      <c r="P1215" s="256"/>
      <c r="Q1215" s="256"/>
      <c r="R1215" s="127"/>
      <c r="T1215" s="158" t="s">
        <v>3</v>
      </c>
      <c r="U1215" s="42" t="s">
        <v>39</v>
      </c>
      <c r="V1215" s="34"/>
      <c r="W1215" s="159">
        <f>V1215*K1215</f>
        <v>0</v>
      </c>
      <c r="X1215" s="159">
        <v>0</v>
      </c>
      <c r="Y1215" s="159">
        <f>X1215*K1215</f>
        <v>0</v>
      </c>
      <c r="Z1215" s="159">
        <v>0</v>
      </c>
      <c r="AA1215" s="160">
        <f>Z1215*K1215</f>
        <v>0</v>
      </c>
      <c r="AR1215" s="16" t="s">
        <v>279</v>
      </c>
      <c r="AT1215" s="16" t="s">
        <v>174</v>
      </c>
      <c r="AU1215" s="16" t="s">
        <v>93</v>
      </c>
      <c r="AY1215" s="16" t="s">
        <v>173</v>
      </c>
      <c r="BE1215" s="100">
        <f>IF(U1215="základní",N1215,0)</f>
        <v>0</v>
      </c>
      <c r="BF1215" s="100">
        <f>IF(U1215="snížená",N1215,0)</f>
        <v>0</v>
      </c>
      <c r="BG1215" s="100">
        <f>IF(U1215="zákl. přenesená",N1215,0)</f>
        <v>0</v>
      </c>
      <c r="BH1215" s="100">
        <f>IF(U1215="sníž. přenesená",N1215,0)</f>
        <v>0</v>
      </c>
      <c r="BI1215" s="100">
        <f>IF(U1215="nulová",N1215,0)</f>
        <v>0</v>
      </c>
      <c r="BJ1215" s="16" t="s">
        <v>81</v>
      </c>
      <c r="BK1215" s="100">
        <f>ROUND(L1215*K1215,2)</f>
        <v>0</v>
      </c>
      <c r="BL1215" s="16" t="s">
        <v>279</v>
      </c>
      <c r="BM1215" s="16" t="s">
        <v>2014</v>
      </c>
    </row>
    <row r="1216" spans="2:51" s="10" customFormat="1" ht="22.5" customHeight="1">
      <c r="B1216" s="161"/>
      <c r="C1216" s="162"/>
      <c r="D1216" s="162"/>
      <c r="E1216" s="163" t="s">
        <v>3</v>
      </c>
      <c r="F1216" s="259" t="s">
        <v>2015</v>
      </c>
      <c r="G1216" s="260"/>
      <c r="H1216" s="260"/>
      <c r="I1216" s="260"/>
      <c r="J1216" s="162"/>
      <c r="K1216" s="164">
        <v>1</v>
      </c>
      <c r="L1216" s="162"/>
      <c r="M1216" s="162"/>
      <c r="N1216" s="162"/>
      <c r="O1216" s="162"/>
      <c r="P1216" s="162"/>
      <c r="Q1216" s="162"/>
      <c r="R1216" s="165"/>
      <c r="T1216" s="166"/>
      <c r="U1216" s="162"/>
      <c r="V1216" s="162"/>
      <c r="W1216" s="162"/>
      <c r="X1216" s="162"/>
      <c r="Y1216" s="162"/>
      <c r="Z1216" s="162"/>
      <c r="AA1216" s="167"/>
      <c r="AT1216" s="168" t="s">
        <v>185</v>
      </c>
      <c r="AU1216" s="168" t="s">
        <v>93</v>
      </c>
      <c r="AV1216" s="10" t="s">
        <v>93</v>
      </c>
      <c r="AW1216" s="10" t="s">
        <v>32</v>
      </c>
      <c r="AX1216" s="10" t="s">
        <v>81</v>
      </c>
      <c r="AY1216" s="168" t="s">
        <v>173</v>
      </c>
    </row>
    <row r="1217" spans="2:65" s="1" customFormat="1" ht="44.25" customHeight="1">
      <c r="B1217" s="125"/>
      <c r="C1217" s="154" t="s">
        <v>2016</v>
      </c>
      <c r="D1217" s="154" t="s">
        <v>174</v>
      </c>
      <c r="E1217" s="155" t="s">
        <v>2017</v>
      </c>
      <c r="F1217" s="255" t="s">
        <v>2018</v>
      </c>
      <c r="G1217" s="256"/>
      <c r="H1217" s="256"/>
      <c r="I1217" s="256"/>
      <c r="J1217" s="156" t="s">
        <v>578</v>
      </c>
      <c r="K1217" s="157">
        <v>2</v>
      </c>
      <c r="L1217" s="257">
        <v>0</v>
      </c>
      <c r="M1217" s="256"/>
      <c r="N1217" s="258">
        <f>ROUND(L1217*K1217,2)</f>
        <v>0</v>
      </c>
      <c r="O1217" s="256"/>
      <c r="P1217" s="256"/>
      <c r="Q1217" s="256"/>
      <c r="R1217" s="127"/>
      <c r="T1217" s="158" t="s">
        <v>3</v>
      </c>
      <c r="U1217" s="42" t="s">
        <v>39</v>
      </c>
      <c r="V1217" s="34"/>
      <c r="W1217" s="159">
        <f>V1217*K1217</f>
        <v>0</v>
      </c>
      <c r="X1217" s="159">
        <v>0</v>
      </c>
      <c r="Y1217" s="159">
        <f>X1217*K1217</f>
        <v>0</v>
      </c>
      <c r="Z1217" s="159">
        <v>0</v>
      </c>
      <c r="AA1217" s="160">
        <f>Z1217*K1217</f>
        <v>0</v>
      </c>
      <c r="AR1217" s="16" t="s">
        <v>279</v>
      </c>
      <c r="AT1217" s="16" t="s">
        <v>174</v>
      </c>
      <c r="AU1217" s="16" t="s">
        <v>93</v>
      </c>
      <c r="AY1217" s="16" t="s">
        <v>173</v>
      </c>
      <c r="BE1217" s="100">
        <f>IF(U1217="základní",N1217,0)</f>
        <v>0</v>
      </c>
      <c r="BF1217" s="100">
        <f>IF(U1217="snížená",N1217,0)</f>
        <v>0</v>
      </c>
      <c r="BG1217" s="100">
        <f>IF(U1217="zákl. přenesená",N1217,0)</f>
        <v>0</v>
      </c>
      <c r="BH1217" s="100">
        <f>IF(U1217="sníž. přenesená",N1217,0)</f>
        <v>0</v>
      </c>
      <c r="BI1217" s="100">
        <f>IF(U1217="nulová",N1217,0)</f>
        <v>0</v>
      </c>
      <c r="BJ1217" s="16" t="s">
        <v>81</v>
      </c>
      <c r="BK1217" s="100">
        <f>ROUND(L1217*K1217,2)</f>
        <v>0</v>
      </c>
      <c r="BL1217" s="16" t="s">
        <v>279</v>
      </c>
      <c r="BM1217" s="16" t="s">
        <v>2019</v>
      </c>
    </row>
    <row r="1218" spans="2:51" s="10" customFormat="1" ht="22.5" customHeight="1">
      <c r="B1218" s="161"/>
      <c r="C1218" s="162"/>
      <c r="D1218" s="162"/>
      <c r="E1218" s="163" t="s">
        <v>3</v>
      </c>
      <c r="F1218" s="259" t="s">
        <v>2020</v>
      </c>
      <c r="G1218" s="260"/>
      <c r="H1218" s="260"/>
      <c r="I1218" s="260"/>
      <c r="J1218" s="162"/>
      <c r="K1218" s="164">
        <v>2</v>
      </c>
      <c r="L1218" s="162"/>
      <c r="M1218" s="162"/>
      <c r="N1218" s="162"/>
      <c r="O1218" s="162"/>
      <c r="P1218" s="162"/>
      <c r="Q1218" s="162"/>
      <c r="R1218" s="165"/>
      <c r="T1218" s="166"/>
      <c r="U1218" s="162"/>
      <c r="V1218" s="162"/>
      <c r="W1218" s="162"/>
      <c r="X1218" s="162"/>
      <c r="Y1218" s="162"/>
      <c r="Z1218" s="162"/>
      <c r="AA1218" s="167"/>
      <c r="AT1218" s="168" t="s">
        <v>185</v>
      </c>
      <c r="AU1218" s="168" t="s">
        <v>93</v>
      </c>
      <c r="AV1218" s="10" t="s">
        <v>93</v>
      </c>
      <c r="AW1218" s="10" t="s">
        <v>32</v>
      </c>
      <c r="AX1218" s="10" t="s">
        <v>81</v>
      </c>
      <c r="AY1218" s="168" t="s">
        <v>173</v>
      </c>
    </row>
    <row r="1219" spans="2:65" s="1" customFormat="1" ht="44.25" customHeight="1">
      <c r="B1219" s="125"/>
      <c r="C1219" s="154" t="s">
        <v>2021</v>
      </c>
      <c r="D1219" s="154" t="s">
        <v>174</v>
      </c>
      <c r="E1219" s="155" t="s">
        <v>2022</v>
      </c>
      <c r="F1219" s="255" t="s">
        <v>2023</v>
      </c>
      <c r="G1219" s="256"/>
      <c r="H1219" s="256"/>
      <c r="I1219" s="256"/>
      <c r="J1219" s="156" t="s">
        <v>578</v>
      </c>
      <c r="K1219" s="157">
        <v>1</v>
      </c>
      <c r="L1219" s="257">
        <v>0</v>
      </c>
      <c r="M1219" s="256"/>
      <c r="N1219" s="258">
        <f>ROUND(L1219*K1219,2)</f>
        <v>0</v>
      </c>
      <c r="O1219" s="256"/>
      <c r="P1219" s="256"/>
      <c r="Q1219" s="256"/>
      <c r="R1219" s="127"/>
      <c r="T1219" s="158" t="s">
        <v>3</v>
      </c>
      <c r="U1219" s="42" t="s">
        <v>39</v>
      </c>
      <c r="V1219" s="34"/>
      <c r="W1219" s="159">
        <f>V1219*K1219</f>
        <v>0</v>
      </c>
      <c r="X1219" s="159">
        <v>0</v>
      </c>
      <c r="Y1219" s="159">
        <f>X1219*K1219</f>
        <v>0</v>
      </c>
      <c r="Z1219" s="159">
        <v>0</v>
      </c>
      <c r="AA1219" s="160">
        <f>Z1219*K1219</f>
        <v>0</v>
      </c>
      <c r="AR1219" s="16" t="s">
        <v>279</v>
      </c>
      <c r="AT1219" s="16" t="s">
        <v>174</v>
      </c>
      <c r="AU1219" s="16" t="s">
        <v>93</v>
      </c>
      <c r="AY1219" s="16" t="s">
        <v>173</v>
      </c>
      <c r="BE1219" s="100">
        <f>IF(U1219="základní",N1219,0)</f>
        <v>0</v>
      </c>
      <c r="BF1219" s="100">
        <f>IF(U1219="snížená",N1219,0)</f>
        <v>0</v>
      </c>
      <c r="BG1219" s="100">
        <f>IF(U1219="zákl. přenesená",N1219,0)</f>
        <v>0</v>
      </c>
      <c r="BH1219" s="100">
        <f>IF(U1219="sníž. přenesená",N1219,0)</f>
        <v>0</v>
      </c>
      <c r="BI1219" s="100">
        <f>IF(U1219="nulová",N1219,0)</f>
        <v>0</v>
      </c>
      <c r="BJ1219" s="16" t="s">
        <v>81</v>
      </c>
      <c r="BK1219" s="100">
        <f>ROUND(L1219*K1219,2)</f>
        <v>0</v>
      </c>
      <c r="BL1219" s="16" t="s">
        <v>279</v>
      </c>
      <c r="BM1219" s="16" t="s">
        <v>2024</v>
      </c>
    </row>
    <row r="1220" spans="2:51" s="10" customFormat="1" ht="22.5" customHeight="1">
      <c r="B1220" s="161"/>
      <c r="C1220" s="162"/>
      <c r="D1220" s="162"/>
      <c r="E1220" s="163" t="s">
        <v>3</v>
      </c>
      <c r="F1220" s="259" t="s">
        <v>2025</v>
      </c>
      <c r="G1220" s="260"/>
      <c r="H1220" s="260"/>
      <c r="I1220" s="260"/>
      <c r="J1220" s="162"/>
      <c r="K1220" s="164">
        <v>1</v>
      </c>
      <c r="L1220" s="162"/>
      <c r="M1220" s="162"/>
      <c r="N1220" s="162"/>
      <c r="O1220" s="162"/>
      <c r="P1220" s="162"/>
      <c r="Q1220" s="162"/>
      <c r="R1220" s="165"/>
      <c r="T1220" s="166"/>
      <c r="U1220" s="162"/>
      <c r="V1220" s="162"/>
      <c r="W1220" s="162"/>
      <c r="X1220" s="162"/>
      <c r="Y1220" s="162"/>
      <c r="Z1220" s="162"/>
      <c r="AA1220" s="167"/>
      <c r="AT1220" s="168" t="s">
        <v>185</v>
      </c>
      <c r="AU1220" s="168" t="s">
        <v>93</v>
      </c>
      <c r="AV1220" s="10" t="s">
        <v>93</v>
      </c>
      <c r="AW1220" s="10" t="s">
        <v>32</v>
      </c>
      <c r="AX1220" s="10" t="s">
        <v>81</v>
      </c>
      <c r="AY1220" s="168" t="s">
        <v>173</v>
      </c>
    </row>
    <row r="1221" spans="2:65" s="1" customFormat="1" ht="44.25" customHeight="1">
      <c r="B1221" s="125"/>
      <c r="C1221" s="154" t="s">
        <v>2026</v>
      </c>
      <c r="D1221" s="154" t="s">
        <v>174</v>
      </c>
      <c r="E1221" s="155" t="s">
        <v>2027</v>
      </c>
      <c r="F1221" s="255" t="s">
        <v>2028</v>
      </c>
      <c r="G1221" s="256"/>
      <c r="H1221" s="256"/>
      <c r="I1221" s="256"/>
      <c r="J1221" s="156" t="s">
        <v>578</v>
      </c>
      <c r="K1221" s="157">
        <v>2</v>
      </c>
      <c r="L1221" s="257">
        <v>0</v>
      </c>
      <c r="M1221" s="256"/>
      <c r="N1221" s="258">
        <f>ROUND(L1221*K1221,2)</f>
        <v>0</v>
      </c>
      <c r="O1221" s="256"/>
      <c r="P1221" s="256"/>
      <c r="Q1221" s="256"/>
      <c r="R1221" s="127"/>
      <c r="T1221" s="158" t="s">
        <v>3</v>
      </c>
      <c r="U1221" s="42" t="s">
        <v>39</v>
      </c>
      <c r="V1221" s="34"/>
      <c r="W1221" s="159">
        <f>V1221*K1221</f>
        <v>0</v>
      </c>
      <c r="X1221" s="159">
        <v>0</v>
      </c>
      <c r="Y1221" s="159">
        <f>X1221*K1221</f>
        <v>0</v>
      </c>
      <c r="Z1221" s="159">
        <v>0</v>
      </c>
      <c r="AA1221" s="160">
        <f>Z1221*K1221</f>
        <v>0</v>
      </c>
      <c r="AR1221" s="16" t="s">
        <v>279</v>
      </c>
      <c r="AT1221" s="16" t="s">
        <v>174</v>
      </c>
      <c r="AU1221" s="16" t="s">
        <v>93</v>
      </c>
      <c r="AY1221" s="16" t="s">
        <v>173</v>
      </c>
      <c r="BE1221" s="100">
        <f>IF(U1221="základní",N1221,0)</f>
        <v>0</v>
      </c>
      <c r="BF1221" s="100">
        <f>IF(U1221="snížená",N1221,0)</f>
        <v>0</v>
      </c>
      <c r="BG1221" s="100">
        <f>IF(U1221="zákl. přenesená",N1221,0)</f>
        <v>0</v>
      </c>
      <c r="BH1221" s="100">
        <f>IF(U1221="sníž. přenesená",N1221,0)</f>
        <v>0</v>
      </c>
      <c r="BI1221" s="100">
        <f>IF(U1221="nulová",N1221,0)</f>
        <v>0</v>
      </c>
      <c r="BJ1221" s="16" t="s">
        <v>81</v>
      </c>
      <c r="BK1221" s="100">
        <f>ROUND(L1221*K1221,2)</f>
        <v>0</v>
      </c>
      <c r="BL1221" s="16" t="s">
        <v>279</v>
      </c>
      <c r="BM1221" s="16" t="s">
        <v>2029</v>
      </c>
    </row>
    <row r="1222" spans="2:51" s="10" customFormat="1" ht="22.5" customHeight="1">
      <c r="B1222" s="161"/>
      <c r="C1222" s="162"/>
      <c r="D1222" s="162"/>
      <c r="E1222" s="163" t="s">
        <v>3</v>
      </c>
      <c r="F1222" s="259" t="s">
        <v>2030</v>
      </c>
      <c r="G1222" s="260"/>
      <c r="H1222" s="260"/>
      <c r="I1222" s="260"/>
      <c r="J1222" s="162"/>
      <c r="K1222" s="164">
        <v>2</v>
      </c>
      <c r="L1222" s="162"/>
      <c r="M1222" s="162"/>
      <c r="N1222" s="162"/>
      <c r="O1222" s="162"/>
      <c r="P1222" s="162"/>
      <c r="Q1222" s="162"/>
      <c r="R1222" s="165"/>
      <c r="T1222" s="166"/>
      <c r="U1222" s="162"/>
      <c r="V1222" s="162"/>
      <c r="W1222" s="162"/>
      <c r="X1222" s="162"/>
      <c r="Y1222" s="162"/>
      <c r="Z1222" s="162"/>
      <c r="AA1222" s="167"/>
      <c r="AT1222" s="168" t="s">
        <v>185</v>
      </c>
      <c r="AU1222" s="168" t="s">
        <v>93</v>
      </c>
      <c r="AV1222" s="10" t="s">
        <v>93</v>
      </c>
      <c r="AW1222" s="10" t="s">
        <v>32</v>
      </c>
      <c r="AX1222" s="10" t="s">
        <v>81</v>
      </c>
      <c r="AY1222" s="168" t="s">
        <v>173</v>
      </c>
    </row>
    <row r="1223" spans="2:65" s="1" customFormat="1" ht="31.5" customHeight="1">
      <c r="B1223" s="125"/>
      <c r="C1223" s="154" t="s">
        <v>2031</v>
      </c>
      <c r="D1223" s="154" t="s">
        <v>174</v>
      </c>
      <c r="E1223" s="155" t="s">
        <v>2032</v>
      </c>
      <c r="F1223" s="255" t="s">
        <v>2033</v>
      </c>
      <c r="G1223" s="256"/>
      <c r="H1223" s="256"/>
      <c r="I1223" s="256"/>
      <c r="J1223" s="156" t="s">
        <v>578</v>
      </c>
      <c r="K1223" s="157">
        <v>2</v>
      </c>
      <c r="L1223" s="257">
        <v>0</v>
      </c>
      <c r="M1223" s="256"/>
      <c r="N1223" s="258">
        <f>ROUND(L1223*K1223,2)</f>
        <v>0</v>
      </c>
      <c r="O1223" s="256"/>
      <c r="P1223" s="256"/>
      <c r="Q1223" s="256"/>
      <c r="R1223" s="127"/>
      <c r="T1223" s="158" t="s">
        <v>3</v>
      </c>
      <c r="U1223" s="42" t="s">
        <v>39</v>
      </c>
      <c r="V1223" s="34"/>
      <c r="W1223" s="159">
        <f>V1223*K1223</f>
        <v>0</v>
      </c>
      <c r="X1223" s="159">
        <v>0</v>
      </c>
      <c r="Y1223" s="159">
        <f>X1223*K1223</f>
        <v>0</v>
      </c>
      <c r="Z1223" s="159">
        <v>0</v>
      </c>
      <c r="AA1223" s="160">
        <f>Z1223*K1223</f>
        <v>0</v>
      </c>
      <c r="AR1223" s="16" t="s">
        <v>279</v>
      </c>
      <c r="AT1223" s="16" t="s">
        <v>174</v>
      </c>
      <c r="AU1223" s="16" t="s">
        <v>93</v>
      </c>
      <c r="AY1223" s="16" t="s">
        <v>173</v>
      </c>
      <c r="BE1223" s="100">
        <f>IF(U1223="základní",N1223,0)</f>
        <v>0</v>
      </c>
      <c r="BF1223" s="100">
        <f>IF(U1223="snížená",N1223,0)</f>
        <v>0</v>
      </c>
      <c r="BG1223" s="100">
        <f>IF(U1223="zákl. přenesená",N1223,0)</f>
        <v>0</v>
      </c>
      <c r="BH1223" s="100">
        <f>IF(U1223="sníž. přenesená",N1223,0)</f>
        <v>0</v>
      </c>
      <c r="BI1223" s="100">
        <f>IF(U1223="nulová",N1223,0)</f>
        <v>0</v>
      </c>
      <c r="BJ1223" s="16" t="s">
        <v>81</v>
      </c>
      <c r="BK1223" s="100">
        <f>ROUND(L1223*K1223,2)</f>
        <v>0</v>
      </c>
      <c r="BL1223" s="16" t="s">
        <v>279</v>
      </c>
      <c r="BM1223" s="16" t="s">
        <v>2034</v>
      </c>
    </row>
    <row r="1224" spans="2:51" s="10" customFormat="1" ht="22.5" customHeight="1">
      <c r="B1224" s="161"/>
      <c r="C1224" s="162"/>
      <c r="D1224" s="162"/>
      <c r="E1224" s="163" t="s">
        <v>3</v>
      </c>
      <c r="F1224" s="259" t="s">
        <v>2035</v>
      </c>
      <c r="G1224" s="260"/>
      <c r="H1224" s="260"/>
      <c r="I1224" s="260"/>
      <c r="J1224" s="162"/>
      <c r="K1224" s="164">
        <v>2</v>
      </c>
      <c r="L1224" s="162"/>
      <c r="M1224" s="162"/>
      <c r="N1224" s="162"/>
      <c r="O1224" s="162"/>
      <c r="P1224" s="162"/>
      <c r="Q1224" s="162"/>
      <c r="R1224" s="165"/>
      <c r="T1224" s="166"/>
      <c r="U1224" s="162"/>
      <c r="V1224" s="162"/>
      <c r="W1224" s="162"/>
      <c r="X1224" s="162"/>
      <c r="Y1224" s="162"/>
      <c r="Z1224" s="162"/>
      <c r="AA1224" s="167"/>
      <c r="AT1224" s="168" t="s">
        <v>185</v>
      </c>
      <c r="AU1224" s="168" t="s">
        <v>93</v>
      </c>
      <c r="AV1224" s="10" t="s">
        <v>93</v>
      </c>
      <c r="AW1224" s="10" t="s">
        <v>32</v>
      </c>
      <c r="AX1224" s="10" t="s">
        <v>81</v>
      </c>
      <c r="AY1224" s="168" t="s">
        <v>173</v>
      </c>
    </row>
    <row r="1225" spans="2:65" s="1" customFormat="1" ht="44.25" customHeight="1">
      <c r="B1225" s="125"/>
      <c r="C1225" s="154" t="s">
        <v>2036</v>
      </c>
      <c r="D1225" s="154" t="s">
        <v>174</v>
      </c>
      <c r="E1225" s="155" t="s">
        <v>2037</v>
      </c>
      <c r="F1225" s="255" t="s">
        <v>2038</v>
      </c>
      <c r="G1225" s="256"/>
      <c r="H1225" s="256"/>
      <c r="I1225" s="256"/>
      <c r="J1225" s="156" t="s">
        <v>578</v>
      </c>
      <c r="K1225" s="157">
        <v>21</v>
      </c>
      <c r="L1225" s="257">
        <v>0</v>
      </c>
      <c r="M1225" s="256"/>
      <c r="N1225" s="258">
        <f>ROUND(L1225*K1225,2)</f>
        <v>0</v>
      </c>
      <c r="O1225" s="256"/>
      <c r="P1225" s="256"/>
      <c r="Q1225" s="256"/>
      <c r="R1225" s="127"/>
      <c r="T1225" s="158" t="s">
        <v>3</v>
      </c>
      <c r="U1225" s="42" t="s">
        <v>39</v>
      </c>
      <c r="V1225" s="34"/>
      <c r="W1225" s="159">
        <f>V1225*K1225</f>
        <v>0</v>
      </c>
      <c r="X1225" s="159">
        <v>0</v>
      </c>
      <c r="Y1225" s="159">
        <f>X1225*K1225</f>
        <v>0</v>
      </c>
      <c r="Z1225" s="159">
        <v>0</v>
      </c>
      <c r="AA1225" s="160">
        <f>Z1225*K1225</f>
        <v>0</v>
      </c>
      <c r="AR1225" s="16" t="s">
        <v>279</v>
      </c>
      <c r="AT1225" s="16" t="s">
        <v>174</v>
      </c>
      <c r="AU1225" s="16" t="s">
        <v>93</v>
      </c>
      <c r="AY1225" s="16" t="s">
        <v>173</v>
      </c>
      <c r="BE1225" s="100">
        <f>IF(U1225="základní",N1225,0)</f>
        <v>0</v>
      </c>
      <c r="BF1225" s="100">
        <f>IF(U1225="snížená",N1225,0)</f>
        <v>0</v>
      </c>
      <c r="BG1225" s="100">
        <f>IF(U1225="zákl. přenesená",N1225,0)</f>
        <v>0</v>
      </c>
      <c r="BH1225" s="100">
        <f>IF(U1225="sníž. přenesená",N1225,0)</f>
        <v>0</v>
      </c>
      <c r="BI1225" s="100">
        <f>IF(U1225="nulová",N1225,0)</f>
        <v>0</v>
      </c>
      <c r="BJ1225" s="16" t="s">
        <v>81</v>
      </c>
      <c r="BK1225" s="100">
        <f>ROUND(L1225*K1225,2)</f>
        <v>0</v>
      </c>
      <c r="BL1225" s="16" t="s">
        <v>279</v>
      </c>
      <c r="BM1225" s="16" t="s">
        <v>2039</v>
      </c>
    </row>
    <row r="1226" spans="2:51" s="10" customFormat="1" ht="22.5" customHeight="1">
      <c r="B1226" s="161"/>
      <c r="C1226" s="162"/>
      <c r="D1226" s="162"/>
      <c r="E1226" s="163" t="s">
        <v>3</v>
      </c>
      <c r="F1226" s="259" t="s">
        <v>2040</v>
      </c>
      <c r="G1226" s="260"/>
      <c r="H1226" s="260"/>
      <c r="I1226" s="260"/>
      <c r="J1226" s="162"/>
      <c r="K1226" s="164">
        <v>1</v>
      </c>
      <c r="L1226" s="162"/>
      <c r="M1226" s="162"/>
      <c r="N1226" s="162"/>
      <c r="O1226" s="162"/>
      <c r="P1226" s="162"/>
      <c r="Q1226" s="162"/>
      <c r="R1226" s="165"/>
      <c r="T1226" s="166"/>
      <c r="U1226" s="162"/>
      <c r="V1226" s="162"/>
      <c r="W1226" s="162"/>
      <c r="X1226" s="162"/>
      <c r="Y1226" s="162"/>
      <c r="Z1226" s="162"/>
      <c r="AA1226" s="167"/>
      <c r="AT1226" s="168" t="s">
        <v>185</v>
      </c>
      <c r="AU1226" s="168" t="s">
        <v>93</v>
      </c>
      <c r="AV1226" s="10" t="s">
        <v>93</v>
      </c>
      <c r="AW1226" s="10" t="s">
        <v>32</v>
      </c>
      <c r="AX1226" s="10" t="s">
        <v>74</v>
      </c>
      <c r="AY1226" s="168" t="s">
        <v>173</v>
      </c>
    </row>
    <row r="1227" spans="2:51" s="10" customFormat="1" ht="22.5" customHeight="1">
      <c r="B1227" s="161"/>
      <c r="C1227" s="162"/>
      <c r="D1227" s="162"/>
      <c r="E1227" s="163" t="s">
        <v>3</v>
      </c>
      <c r="F1227" s="261" t="s">
        <v>2041</v>
      </c>
      <c r="G1227" s="260"/>
      <c r="H1227" s="260"/>
      <c r="I1227" s="260"/>
      <c r="J1227" s="162"/>
      <c r="K1227" s="164">
        <v>1</v>
      </c>
      <c r="L1227" s="162"/>
      <c r="M1227" s="162"/>
      <c r="N1227" s="162"/>
      <c r="O1227" s="162"/>
      <c r="P1227" s="162"/>
      <c r="Q1227" s="162"/>
      <c r="R1227" s="165"/>
      <c r="T1227" s="166"/>
      <c r="U1227" s="162"/>
      <c r="V1227" s="162"/>
      <c r="W1227" s="162"/>
      <c r="X1227" s="162"/>
      <c r="Y1227" s="162"/>
      <c r="Z1227" s="162"/>
      <c r="AA1227" s="167"/>
      <c r="AT1227" s="168" t="s">
        <v>185</v>
      </c>
      <c r="AU1227" s="168" t="s">
        <v>93</v>
      </c>
      <c r="AV1227" s="10" t="s">
        <v>93</v>
      </c>
      <c r="AW1227" s="10" t="s">
        <v>32</v>
      </c>
      <c r="AX1227" s="10" t="s">
        <v>74</v>
      </c>
      <c r="AY1227" s="168" t="s">
        <v>173</v>
      </c>
    </row>
    <row r="1228" spans="2:51" s="10" customFormat="1" ht="22.5" customHeight="1">
      <c r="B1228" s="161"/>
      <c r="C1228" s="162"/>
      <c r="D1228" s="162"/>
      <c r="E1228" s="163" t="s">
        <v>3</v>
      </c>
      <c r="F1228" s="261" t="s">
        <v>2042</v>
      </c>
      <c r="G1228" s="260"/>
      <c r="H1228" s="260"/>
      <c r="I1228" s="260"/>
      <c r="J1228" s="162"/>
      <c r="K1228" s="164">
        <v>1</v>
      </c>
      <c r="L1228" s="162"/>
      <c r="M1228" s="162"/>
      <c r="N1228" s="162"/>
      <c r="O1228" s="162"/>
      <c r="P1228" s="162"/>
      <c r="Q1228" s="162"/>
      <c r="R1228" s="165"/>
      <c r="T1228" s="166"/>
      <c r="U1228" s="162"/>
      <c r="V1228" s="162"/>
      <c r="W1228" s="162"/>
      <c r="X1228" s="162"/>
      <c r="Y1228" s="162"/>
      <c r="Z1228" s="162"/>
      <c r="AA1228" s="167"/>
      <c r="AT1228" s="168" t="s">
        <v>185</v>
      </c>
      <c r="AU1228" s="168" t="s">
        <v>93</v>
      </c>
      <c r="AV1228" s="10" t="s">
        <v>93</v>
      </c>
      <c r="AW1228" s="10" t="s">
        <v>32</v>
      </c>
      <c r="AX1228" s="10" t="s">
        <v>74</v>
      </c>
      <c r="AY1228" s="168" t="s">
        <v>173</v>
      </c>
    </row>
    <row r="1229" spans="2:51" s="10" customFormat="1" ht="22.5" customHeight="1">
      <c r="B1229" s="161"/>
      <c r="C1229" s="162"/>
      <c r="D1229" s="162"/>
      <c r="E1229" s="163" t="s">
        <v>3</v>
      </c>
      <c r="F1229" s="261" t="s">
        <v>2043</v>
      </c>
      <c r="G1229" s="260"/>
      <c r="H1229" s="260"/>
      <c r="I1229" s="260"/>
      <c r="J1229" s="162"/>
      <c r="K1229" s="164">
        <v>1</v>
      </c>
      <c r="L1229" s="162"/>
      <c r="M1229" s="162"/>
      <c r="N1229" s="162"/>
      <c r="O1229" s="162"/>
      <c r="P1229" s="162"/>
      <c r="Q1229" s="162"/>
      <c r="R1229" s="165"/>
      <c r="T1229" s="166"/>
      <c r="U1229" s="162"/>
      <c r="V1229" s="162"/>
      <c r="W1229" s="162"/>
      <c r="X1229" s="162"/>
      <c r="Y1229" s="162"/>
      <c r="Z1229" s="162"/>
      <c r="AA1229" s="167"/>
      <c r="AT1229" s="168" t="s">
        <v>185</v>
      </c>
      <c r="AU1229" s="168" t="s">
        <v>93</v>
      </c>
      <c r="AV1229" s="10" t="s">
        <v>93</v>
      </c>
      <c r="AW1229" s="10" t="s">
        <v>32</v>
      </c>
      <c r="AX1229" s="10" t="s">
        <v>74</v>
      </c>
      <c r="AY1229" s="168" t="s">
        <v>173</v>
      </c>
    </row>
    <row r="1230" spans="2:51" s="10" customFormat="1" ht="22.5" customHeight="1">
      <c r="B1230" s="161"/>
      <c r="C1230" s="162"/>
      <c r="D1230" s="162"/>
      <c r="E1230" s="163" t="s">
        <v>3</v>
      </c>
      <c r="F1230" s="261" t="s">
        <v>2044</v>
      </c>
      <c r="G1230" s="260"/>
      <c r="H1230" s="260"/>
      <c r="I1230" s="260"/>
      <c r="J1230" s="162"/>
      <c r="K1230" s="164">
        <v>1</v>
      </c>
      <c r="L1230" s="162"/>
      <c r="M1230" s="162"/>
      <c r="N1230" s="162"/>
      <c r="O1230" s="162"/>
      <c r="P1230" s="162"/>
      <c r="Q1230" s="162"/>
      <c r="R1230" s="165"/>
      <c r="T1230" s="166"/>
      <c r="U1230" s="162"/>
      <c r="V1230" s="162"/>
      <c r="W1230" s="162"/>
      <c r="X1230" s="162"/>
      <c r="Y1230" s="162"/>
      <c r="Z1230" s="162"/>
      <c r="AA1230" s="167"/>
      <c r="AT1230" s="168" t="s">
        <v>185</v>
      </c>
      <c r="AU1230" s="168" t="s">
        <v>93</v>
      </c>
      <c r="AV1230" s="10" t="s">
        <v>93</v>
      </c>
      <c r="AW1230" s="10" t="s">
        <v>32</v>
      </c>
      <c r="AX1230" s="10" t="s">
        <v>74</v>
      </c>
      <c r="AY1230" s="168" t="s">
        <v>173</v>
      </c>
    </row>
    <row r="1231" spans="2:51" s="10" customFormat="1" ht="22.5" customHeight="1">
      <c r="B1231" s="161"/>
      <c r="C1231" s="162"/>
      <c r="D1231" s="162"/>
      <c r="E1231" s="163" t="s">
        <v>3</v>
      </c>
      <c r="F1231" s="261" t="s">
        <v>2045</v>
      </c>
      <c r="G1231" s="260"/>
      <c r="H1231" s="260"/>
      <c r="I1231" s="260"/>
      <c r="J1231" s="162"/>
      <c r="K1231" s="164">
        <v>1</v>
      </c>
      <c r="L1231" s="162"/>
      <c r="M1231" s="162"/>
      <c r="N1231" s="162"/>
      <c r="O1231" s="162"/>
      <c r="P1231" s="162"/>
      <c r="Q1231" s="162"/>
      <c r="R1231" s="165"/>
      <c r="T1231" s="166"/>
      <c r="U1231" s="162"/>
      <c r="V1231" s="162"/>
      <c r="W1231" s="162"/>
      <c r="X1231" s="162"/>
      <c r="Y1231" s="162"/>
      <c r="Z1231" s="162"/>
      <c r="AA1231" s="167"/>
      <c r="AT1231" s="168" t="s">
        <v>185</v>
      </c>
      <c r="AU1231" s="168" t="s">
        <v>93</v>
      </c>
      <c r="AV1231" s="10" t="s">
        <v>93</v>
      </c>
      <c r="AW1231" s="10" t="s">
        <v>32</v>
      </c>
      <c r="AX1231" s="10" t="s">
        <v>74</v>
      </c>
      <c r="AY1231" s="168" t="s">
        <v>173</v>
      </c>
    </row>
    <row r="1232" spans="2:51" s="10" customFormat="1" ht="22.5" customHeight="1">
      <c r="B1232" s="161"/>
      <c r="C1232" s="162"/>
      <c r="D1232" s="162"/>
      <c r="E1232" s="163" t="s">
        <v>3</v>
      </c>
      <c r="F1232" s="261" t="s">
        <v>2046</v>
      </c>
      <c r="G1232" s="260"/>
      <c r="H1232" s="260"/>
      <c r="I1232" s="260"/>
      <c r="J1232" s="162"/>
      <c r="K1232" s="164">
        <v>1</v>
      </c>
      <c r="L1232" s="162"/>
      <c r="M1232" s="162"/>
      <c r="N1232" s="162"/>
      <c r="O1232" s="162"/>
      <c r="P1232" s="162"/>
      <c r="Q1232" s="162"/>
      <c r="R1232" s="165"/>
      <c r="T1232" s="166"/>
      <c r="U1232" s="162"/>
      <c r="V1232" s="162"/>
      <c r="W1232" s="162"/>
      <c r="X1232" s="162"/>
      <c r="Y1232" s="162"/>
      <c r="Z1232" s="162"/>
      <c r="AA1232" s="167"/>
      <c r="AT1232" s="168" t="s">
        <v>185</v>
      </c>
      <c r="AU1232" s="168" t="s">
        <v>93</v>
      </c>
      <c r="AV1232" s="10" t="s">
        <v>93</v>
      </c>
      <c r="AW1232" s="10" t="s">
        <v>32</v>
      </c>
      <c r="AX1232" s="10" t="s">
        <v>74</v>
      </c>
      <c r="AY1232" s="168" t="s">
        <v>173</v>
      </c>
    </row>
    <row r="1233" spans="2:51" s="10" customFormat="1" ht="22.5" customHeight="1">
      <c r="B1233" s="161"/>
      <c r="C1233" s="162"/>
      <c r="D1233" s="162"/>
      <c r="E1233" s="163" t="s">
        <v>3</v>
      </c>
      <c r="F1233" s="261" t="s">
        <v>2047</v>
      </c>
      <c r="G1233" s="260"/>
      <c r="H1233" s="260"/>
      <c r="I1233" s="260"/>
      <c r="J1233" s="162"/>
      <c r="K1233" s="164">
        <v>1</v>
      </c>
      <c r="L1233" s="162"/>
      <c r="M1233" s="162"/>
      <c r="N1233" s="162"/>
      <c r="O1233" s="162"/>
      <c r="P1233" s="162"/>
      <c r="Q1233" s="162"/>
      <c r="R1233" s="165"/>
      <c r="T1233" s="166"/>
      <c r="U1233" s="162"/>
      <c r="V1233" s="162"/>
      <c r="W1233" s="162"/>
      <c r="X1233" s="162"/>
      <c r="Y1233" s="162"/>
      <c r="Z1233" s="162"/>
      <c r="AA1233" s="167"/>
      <c r="AT1233" s="168" t="s">
        <v>185</v>
      </c>
      <c r="AU1233" s="168" t="s">
        <v>93</v>
      </c>
      <c r="AV1233" s="10" t="s">
        <v>93</v>
      </c>
      <c r="AW1233" s="10" t="s">
        <v>32</v>
      </c>
      <c r="AX1233" s="10" t="s">
        <v>74</v>
      </c>
      <c r="AY1233" s="168" t="s">
        <v>173</v>
      </c>
    </row>
    <row r="1234" spans="2:51" s="10" customFormat="1" ht="22.5" customHeight="1">
      <c r="B1234" s="161"/>
      <c r="C1234" s="162"/>
      <c r="D1234" s="162"/>
      <c r="E1234" s="163" t="s">
        <v>3</v>
      </c>
      <c r="F1234" s="261" t="s">
        <v>2048</v>
      </c>
      <c r="G1234" s="260"/>
      <c r="H1234" s="260"/>
      <c r="I1234" s="260"/>
      <c r="J1234" s="162"/>
      <c r="K1234" s="164">
        <v>1</v>
      </c>
      <c r="L1234" s="162"/>
      <c r="M1234" s="162"/>
      <c r="N1234" s="162"/>
      <c r="O1234" s="162"/>
      <c r="P1234" s="162"/>
      <c r="Q1234" s="162"/>
      <c r="R1234" s="165"/>
      <c r="T1234" s="166"/>
      <c r="U1234" s="162"/>
      <c r="V1234" s="162"/>
      <c r="W1234" s="162"/>
      <c r="X1234" s="162"/>
      <c r="Y1234" s="162"/>
      <c r="Z1234" s="162"/>
      <c r="AA1234" s="167"/>
      <c r="AT1234" s="168" t="s">
        <v>185</v>
      </c>
      <c r="AU1234" s="168" t="s">
        <v>93</v>
      </c>
      <c r="AV1234" s="10" t="s">
        <v>93</v>
      </c>
      <c r="AW1234" s="10" t="s">
        <v>32</v>
      </c>
      <c r="AX1234" s="10" t="s">
        <v>74</v>
      </c>
      <c r="AY1234" s="168" t="s">
        <v>173</v>
      </c>
    </row>
    <row r="1235" spans="2:51" s="10" customFormat="1" ht="22.5" customHeight="1">
      <c r="B1235" s="161"/>
      <c r="C1235" s="162"/>
      <c r="D1235" s="162"/>
      <c r="E1235" s="163" t="s">
        <v>3</v>
      </c>
      <c r="F1235" s="261" t="s">
        <v>2049</v>
      </c>
      <c r="G1235" s="260"/>
      <c r="H1235" s="260"/>
      <c r="I1235" s="260"/>
      <c r="J1235" s="162"/>
      <c r="K1235" s="164">
        <v>1</v>
      </c>
      <c r="L1235" s="162"/>
      <c r="M1235" s="162"/>
      <c r="N1235" s="162"/>
      <c r="O1235" s="162"/>
      <c r="P1235" s="162"/>
      <c r="Q1235" s="162"/>
      <c r="R1235" s="165"/>
      <c r="T1235" s="166"/>
      <c r="U1235" s="162"/>
      <c r="V1235" s="162"/>
      <c r="W1235" s="162"/>
      <c r="X1235" s="162"/>
      <c r="Y1235" s="162"/>
      <c r="Z1235" s="162"/>
      <c r="AA1235" s="167"/>
      <c r="AT1235" s="168" t="s">
        <v>185</v>
      </c>
      <c r="AU1235" s="168" t="s">
        <v>93</v>
      </c>
      <c r="AV1235" s="10" t="s">
        <v>93</v>
      </c>
      <c r="AW1235" s="10" t="s">
        <v>32</v>
      </c>
      <c r="AX1235" s="10" t="s">
        <v>74</v>
      </c>
      <c r="AY1235" s="168" t="s">
        <v>173</v>
      </c>
    </row>
    <row r="1236" spans="2:51" s="10" customFormat="1" ht="22.5" customHeight="1">
      <c r="B1236" s="161"/>
      <c r="C1236" s="162"/>
      <c r="D1236" s="162"/>
      <c r="E1236" s="163" t="s">
        <v>3</v>
      </c>
      <c r="F1236" s="261" t="s">
        <v>2050</v>
      </c>
      <c r="G1236" s="260"/>
      <c r="H1236" s="260"/>
      <c r="I1236" s="260"/>
      <c r="J1236" s="162"/>
      <c r="K1236" s="164">
        <v>3</v>
      </c>
      <c r="L1236" s="162"/>
      <c r="M1236" s="162"/>
      <c r="N1236" s="162"/>
      <c r="O1236" s="162"/>
      <c r="P1236" s="162"/>
      <c r="Q1236" s="162"/>
      <c r="R1236" s="165"/>
      <c r="T1236" s="166"/>
      <c r="U1236" s="162"/>
      <c r="V1236" s="162"/>
      <c r="W1236" s="162"/>
      <c r="X1236" s="162"/>
      <c r="Y1236" s="162"/>
      <c r="Z1236" s="162"/>
      <c r="AA1236" s="167"/>
      <c r="AT1236" s="168" t="s">
        <v>185</v>
      </c>
      <c r="AU1236" s="168" t="s">
        <v>93</v>
      </c>
      <c r="AV1236" s="10" t="s">
        <v>93</v>
      </c>
      <c r="AW1236" s="10" t="s">
        <v>32</v>
      </c>
      <c r="AX1236" s="10" t="s">
        <v>74</v>
      </c>
      <c r="AY1236" s="168" t="s">
        <v>173</v>
      </c>
    </row>
    <row r="1237" spans="2:51" s="10" customFormat="1" ht="22.5" customHeight="1">
      <c r="B1237" s="161"/>
      <c r="C1237" s="162"/>
      <c r="D1237" s="162"/>
      <c r="E1237" s="163" t="s">
        <v>3</v>
      </c>
      <c r="F1237" s="261" t="s">
        <v>2051</v>
      </c>
      <c r="G1237" s="260"/>
      <c r="H1237" s="260"/>
      <c r="I1237" s="260"/>
      <c r="J1237" s="162"/>
      <c r="K1237" s="164">
        <v>1</v>
      </c>
      <c r="L1237" s="162"/>
      <c r="M1237" s="162"/>
      <c r="N1237" s="162"/>
      <c r="O1237" s="162"/>
      <c r="P1237" s="162"/>
      <c r="Q1237" s="162"/>
      <c r="R1237" s="165"/>
      <c r="T1237" s="166"/>
      <c r="U1237" s="162"/>
      <c r="V1237" s="162"/>
      <c r="W1237" s="162"/>
      <c r="X1237" s="162"/>
      <c r="Y1237" s="162"/>
      <c r="Z1237" s="162"/>
      <c r="AA1237" s="167"/>
      <c r="AT1237" s="168" t="s">
        <v>185</v>
      </c>
      <c r="AU1237" s="168" t="s">
        <v>93</v>
      </c>
      <c r="AV1237" s="10" t="s">
        <v>93</v>
      </c>
      <c r="AW1237" s="10" t="s">
        <v>32</v>
      </c>
      <c r="AX1237" s="10" t="s">
        <v>74</v>
      </c>
      <c r="AY1237" s="168" t="s">
        <v>173</v>
      </c>
    </row>
    <row r="1238" spans="2:51" s="10" customFormat="1" ht="22.5" customHeight="1">
      <c r="B1238" s="161"/>
      <c r="C1238" s="162"/>
      <c r="D1238" s="162"/>
      <c r="E1238" s="163" t="s">
        <v>3</v>
      </c>
      <c r="F1238" s="261" t="s">
        <v>2052</v>
      </c>
      <c r="G1238" s="260"/>
      <c r="H1238" s="260"/>
      <c r="I1238" s="260"/>
      <c r="J1238" s="162"/>
      <c r="K1238" s="164">
        <v>1</v>
      </c>
      <c r="L1238" s="162"/>
      <c r="M1238" s="162"/>
      <c r="N1238" s="162"/>
      <c r="O1238" s="162"/>
      <c r="P1238" s="162"/>
      <c r="Q1238" s="162"/>
      <c r="R1238" s="165"/>
      <c r="T1238" s="166"/>
      <c r="U1238" s="162"/>
      <c r="V1238" s="162"/>
      <c r="W1238" s="162"/>
      <c r="X1238" s="162"/>
      <c r="Y1238" s="162"/>
      <c r="Z1238" s="162"/>
      <c r="AA1238" s="167"/>
      <c r="AT1238" s="168" t="s">
        <v>185</v>
      </c>
      <c r="AU1238" s="168" t="s">
        <v>93</v>
      </c>
      <c r="AV1238" s="10" t="s">
        <v>93</v>
      </c>
      <c r="AW1238" s="10" t="s">
        <v>32</v>
      </c>
      <c r="AX1238" s="10" t="s">
        <v>74</v>
      </c>
      <c r="AY1238" s="168" t="s">
        <v>173</v>
      </c>
    </row>
    <row r="1239" spans="2:51" s="10" customFormat="1" ht="22.5" customHeight="1">
      <c r="B1239" s="161"/>
      <c r="C1239" s="162"/>
      <c r="D1239" s="162"/>
      <c r="E1239" s="163" t="s">
        <v>3</v>
      </c>
      <c r="F1239" s="261" t="s">
        <v>2053</v>
      </c>
      <c r="G1239" s="260"/>
      <c r="H1239" s="260"/>
      <c r="I1239" s="260"/>
      <c r="J1239" s="162"/>
      <c r="K1239" s="164">
        <v>1</v>
      </c>
      <c r="L1239" s="162"/>
      <c r="M1239" s="162"/>
      <c r="N1239" s="162"/>
      <c r="O1239" s="162"/>
      <c r="P1239" s="162"/>
      <c r="Q1239" s="162"/>
      <c r="R1239" s="165"/>
      <c r="T1239" s="166"/>
      <c r="U1239" s="162"/>
      <c r="V1239" s="162"/>
      <c r="W1239" s="162"/>
      <c r="X1239" s="162"/>
      <c r="Y1239" s="162"/>
      <c r="Z1239" s="162"/>
      <c r="AA1239" s="167"/>
      <c r="AT1239" s="168" t="s">
        <v>185</v>
      </c>
      <c r="AU1239" s="168" t="s">
        <v>93</v>
      </c>
      <c r="AV1239" s="10" t="s">
        <v>93</v>
      </c>
      <c r="AW1239" s="10" t="s">
        <v>32</v>
      </c>
      <c r="AX1239" s="10" t="s">
        <v>74</v>
      </c>
      <c r="AY1239" s="168" t="s">
        <v>173</v>
      </c>
    </row>
    <row r="1240" spans="2:51" s="10" customFormat="1" ht="22.5" customHeight="1">
      <c r="B1240" s="161"/>
      <c r="C1240" s="162"/>
      <c r="D1240" s="162"/>
      <c r="E1240" s="163" t="s">
        <v>3</v>
      </c>
      <c r="F1240" s="261" t="s">
        <v>2054</v>
      </c>
      <c r="G1240" s="260"/>
      <c r="H1240" s="260"/>
      <c r="I1240" s="260"/>
      <c r="J1240" s="162"/>
      <c r="K1240" s="164">
        <v>2</v>
      </c>
      <c r="L1240" s="162"/>
      <c r="M1240" s="162"/>
      <c r="N1240" s="162"/>
      <c r="O1240" s="162"/>
      <c r="P1240" s="162"/>
      <c r="Q1240" s="162"/>
      <c r="R1240" s="165"/>
      <c r="T1240" s="166"/>
      <c r="U1240" s="162"/>
      <c r="V1240" s="162"/>
      <c r="W1240" s="162"/>
      <c r="X1240" s="162"/>
      <c r="Y1240" s="162"/>
      <c r="Z1240" s="162"/>
      <c r="AA1240" s="167"/>
      <c r="AT1240" s="168" t="s">
        <v>185</v>
      </c>
      <c r="AU1240" s="168" t="s">
        <v>93</v>
      </c>
      <c r="AV1240" s="10" t="s">
        <v>93</v>
      </c>
      <c r="AW1240" s="10" t="s">
        <v>32</v>
      </c>
      <c r="AX1240" s="10" t="s">
        <v>74</v>
      </c>
      <c r="AY1240" s="168" t="s">
        <v>173</v>
      </c>
    </row>
    <row r="1241" spans="2:51" s="10" customFormat="1" ht="22.5" customHeight="1">
      <c r="B1241" s="161"/>
      <c r="C1241" s="162"/>
      <c r="D1241" s="162"/>
      <c r="E1241" s="163" t="s">
        <v>3</v>
      </c>
      <c r="F1241" s="261" t="s">
        <v>2055</v>
      </c>
      <c r="G1241" s="260"/>
      <c r="H1241" s="260"/>
      <c r="I1241" s="260"/>
      <c r="J1241" s="162"/>
      <c r="K1241" s="164">
        <v>1</v>
      </c>
      <c r="L1241" s="162"/>
      <c r="M1241" s="162"/>
      <c r="N1241" s="162"/>
      <c r="O1241" s="162"/>
      <c r="P1241" s="162"/>
      <c r="Q1241" s="162"/>
      <c r="R1241" s="165"/>
      <c r="T1241" s="166"/>
      <c r="U1241" s="162"/>
      <c r="V1241" s="162"/>
      <c r="W1241" s="162"/>
      <c r="X1241" s="162"/>
      <c r="Y1241" s="162"/>
      <c r="Z1241" s="162"/>
      <c r="AA1241" s="167"/>
      <c r="AT1241" s="168" t="s">
        <v>185</v>
      </c>
      <c r="AU1241" s="168" t="s">
        <v>93</v>
      </c>
      <c r="AV1241" s="10" t="s">
        <v>93</v>
      </c>
      <c r="AW1241" s="10" t="s">
        <v>32</v>
      </c>
      <c r="AX1241" s="10" t="s">
        <v>74</v>
      </c>
      <c r="AY1241" s="168" t="s">
        <v>173</v>
      </c>
    </row>
    <row r="1242" spans="2:51" s="10" customFormat="1" ht="22.5" customHeight="1">
      <c r="B1242" s="161"/>
      <c r="C1242" s="162"/>
      <c r="D1242" s="162"/>
      <c r="E1242" s="163" t="s">
        <v>3</v>
      </c>
      <c r="F1242" s="261" t="s">
        <v>2056</v>
      </c>
      <c r="G1242" s="260"/>
      <c r="H1242" s="260"/>
      <c r="I1242" s="260"/>
      <c r="J1242" s="162"/>
      <c r="K1242" s="164">
        <v>2</v>
      </c>
      <c r="L1242" s="162"/>
      <c r="M1242" s="162"/>
      <c r="N1242" s="162"/>
      <c r="O1242" s="162"/>
      <c r="P1242" s="162"/>
      <c r="Q1242" s="162"/>
      <c r="R1242" s="165"/>
      <c r="T1242" s="166"/>
      <c r="U1242" s="162"/>
      <c r="V1242" s="162"/>
      <c r="W1242" s="162"/>
      <c r="X1242" s="162"/>
      <c r="Y1242" s="162"/>
      <c r="Z1242" s="162"/>
      <c r="AA1242" s="167"/>
      <c r="AT1242" s="168" t="s">
        <v>185</v>
      </c>
      <c r="AU1242" s="168" t="s">
        <v>93</v>
      </c>
      <c r="AV1242" s="10" t="s">
        <v>93</v>
      </c>
      <c r="AW1242" s="10" t="s">
        <v>32</v>
      </c>
      <c r="AX1242" s="10" t="s">
        <v>74</v>
      </c>
      <c r="AY1242" s="168" t="s">
        <v>173</v>
      </c>
    </row>
    <row r="1243" spans="2:51" s="11" customFormat="1" ht="22.5" customHeight="1">
      <c r="B1243" s="169"/>
      <c r="C1243" s="170"/>
      <c r="D1243" s="170"/>
      <c r="E1243" s="171" t="s">
        <v>3</v>
      </c>
      <c r="F1243" s="262" t="s">
        <v>187</v>
      </c>
      <c r="G1243" s="263"/>
      <c r="H1243" s="263"/>
      <c r="I1243" s="263"/>
      <c r="J1243" s="170"/>
      <c r="K1243" s="172">
        <v>21</v>
      </c>
      <c r="L1243" s="170"/>
      <c r="M1243" s="170"/>
      <c r="N1243" s="170"/>
      <c r="O1243" s="170"/>
      <c r="P1243" s="170"/>
      <c r="Q1243" s="170"/>
      <c r="R1243" s="173"/>
      <c r="T1243" s="174"/>
      <c r="U1243" s="170"/>
      <c r="V1243" s="170"/>
      <c r="W1243" s="170"/>
      <c r="X1243" s="170"/>
      <c r="Y1243" s="170"/>
      <c r="Z1243" s="170"/>
      <c r="AA1243" s="175"/>
      <c r="AT1243" s="176" t="s">
        <v>185</v>
      </c>
      <c r="AU1243" s="176" t="s">
        <v>93</v>
      </c>
      <c r="AV1243" s="11" t="s">
        <v>178</v>
      </c>
      <c r="AW1243" s="11" t="s">
        <v>32</v>
      </c>
      <c r="AX1243" s="11" t="s">
        <v>81</v>
      </c>
      <c r="AY1243" s="176" t="s">
        <v>173</v>
      </c>
    </row>
    <row r="1244" spans="2:65" s="1" customFormat="1" ht="44.25" customHeight="1">
      <c r="B1244" s="125"/>
      <c r="C1244" s="154" t="s">
        <v>2057</v>
      </c>
      <c r="D1244" s="154" t="s">
        <v>174</v>
      </c>
      <c r="E1244" s="155" t="s">
        <v>2058</v>
      </c>
      <c r="F1244" s="255" t="s">
        <v>2059</v>
      </c>
      <c r="G1244" s="256"/>
      <c r="H1244" s="256"/>
      <c r="I1244" s="256"/>
      <c r="J1244" s="156" t="s">
        <v>182</v>
      </c>
      <c r="K1244" s="157">
        <v>13.6</v>
      </c>
      <c r="L1244" s="257">
        <v>0</v>
      </c>
      <c r="M1244" s="256"/>
      <c r="N1244" s="258">
        <f>ROUND(L1244*K1244,2)</f>
        <v>0</v>
      </c>
      <c r="O1244" s="256"/>
      <c r="P1244" s="256"/>
      <c r="Q1244" s="256"/>
      <c r="R1244" s="127"/>
      <c r="T1244" s="158" t="s">
        <v>3</v>
      </c>
      <c r="U1244" s="42" t="s">
        <v>39</v>
      </c>
      <c r="V1244" s="34"/>
      <c r="W1244" s="159">
        <f>V1244*K1244</f>
        <v>0</v>
      </c>
      <c r="X1244" s="159">
        <v>0</v>
      </c>
      <c r="Y1244" s="159">
        <f>X1244*K1244</f>
        <v>0</v>
      </c>
      <c r="Z1244" s="159">
        <v>0</v>
      </c>
      <c r="AA1244" s="160">
        <f>Z1244*K1244</f>
        <v>0</v>
      </c>
      <c r="AR1244" s="16" t="s">
        <v>279</v>
      </c>
      <c r="AT1244" s="16" t="s">
        <v>174</v>
      </c>
      <c r="AU1244" s="16" t="s">
        <v>93</v>
      </c>
      <c r="AY1244" s="16" t="s">
        <v>173</v>
      </c>
      <c r="BE1244" s="100">
        <f>IF(U1244="základní",N1244,0)</f>
        <v>0</v>
      </c>
      <c r="BF1244" s="100">
        <f>IF(U1244="snížená",N1244,0)</f>
        <v>0</v>
      </c>
      <c r="BG1244" s="100">
        <f>IF(U1244="zákl. přenesená",N1244,0)</f>
        <v>0</v>
      </c>
      <c r="BH1244" s="100">
        <f>IF(U1244="sníž. přenesená",N1244,0)</f>
        <v>0</v>
      </c>
      <c r="BI1244" s="100">
        <f>IF(U1244="nulová",N1244,0)</f>
        <v>0</v>
      </c>
      <c r="BJ1244" s="16" t="s">
        <v>81</v>
      </c>
      <c r="BK1244" s="100">
        <f>ROUND(L1244*K1244,2)</f>
        <v>0</v>
      </c>
      <c r="BL1244" s="16" t="s">
        <v>279</v>
      </c>
      <c r="BM1244" s="16" t="s">
        <v>2060</v>
      </c>
    </row>
    <row r="1245" spans="2:51" s="10" customFormat="1" ht="22.5" customHeight="1">
      <c r="B1245" s="161"/>
      <c r="C1245" s="162"/>
      <c r="D1245" s="162"/>
      <c r="E1245" s="163" t="s">
        <v>3</v>
      </c>
      <c r="F1245" s="259" t="s">
        <v>2061</v>
      </c>
      <c r="G1245" s="260"/>
      <c r="H1245" s="260"/>
      <c r="I1245" s="260"/>
      <c r="J1245" s="162"/>
      <c r="K1245" s="164">
        <v>13.6</v>
      </c>
      <c r="L1245" s="162"/>
      <c r="M1245" s="162"/>
      <c r="N1245" s="162"/>
      <c r="O1245" s="162"/>
      <c r="P1245" s="162"/>
      <c r="Q1245" s="162"/>
      <c r="R1245" s="165"/>
      <c r="T1245" s="166"/>
      <c r="U1245" s="162"/>
      <c r="V1245" s="162"/>
      <c r="W1245" s="162"/>
      <c r="X1245" s="162"/>
      <c r="Y1245" s="162"/>
      <c r="Z1245" s="162"/>
      <c r="AA1245" s="167"/>
      <c r="AT1245" s="168" t="s">
        <v>185</v>
      </c>
      <c r="AU1245" s="168" t="s">
        <v>93</v>
      </c>
      <c r="AV1245" s="10" t="s">
        <v>93</v>
      </c>
      <c r="AW1245" s="10" t="s">
        <v>32</v>
      </c>
      <c r="AX1245" s="10" t="s">
        <v>81</v>
      </c>
      <c r="AY1245" s="168" t="s">
        <v>173</v>
      </c>
    </row>
    <row r="1246" spans="2:65" s="1" customFormat="1" ht="44.25" customHeight="1">
      <c r="B1246" s="125"/>
      <c r="C1246" s="154" t="s">
        <v>2062</v>
      </c>
      <c r="D1246" s="154" t="s">
        <v>174</v>
      </c>
      <c r="E1246" s="155" t="s">
        <v>2063</v>
      </c>
      <c r="F1246" s="255" t="s">
        <v>2064</v>
      </c>
      <c r="G1246" s="256"/>
      <c r="H1246" s="256"/>
      <c r="I1246" s="256"/>
      <c r="J1246" s="156" t="s">
        <v>182</v>
      </c>
      <c r="K1246" s="157">
        <v>138.6</v>
      </c>
      <c r="L1246" s="257">
        <v>0</v>
      </c>
      <c r="M1246" s="256"/>
      <c r="N1246" s="258">
        <f>ROUND(L1246*K1246,2)</f>
        <v>0</v>
      </c>
      <c r="O1246" s="256"/>
      <c r="P1246" s="256"/>
      <c r="Q1246" s="256"/>
      <c r="R1246" s="127"/>
      <c r="T1246" s="158" t="s">
        <v>3</v>
      </c>
      <c r="U1246" s="42" t="s">
        <v>39</v>
      </c>
      <c r="V1246" s="34"/>
      <c r="W1246" s="159">
        <f>V1246*K1246</f>
        <v>0</v>
      </c>
      <c r="X1246" s="159">
        <v>0</v>
      </c>
      <c r="Y1246" s="159">
        <f>X1246*K1246</f>
        <v>0</v>
      </c>
      <c r="Z1246" s="159">
        <v>0</v>
      </c>
      <c r="AA1246" s="160">
        <f>Z1246*K1246</f>
        <v>0</v>
      </c>
      <c r="AR1246" s="16" t="s">
        <v>279</v>
      </c>
      <c r="AT1246" s="16" t="s">
        <v>174</v>
      </c>
      <c r="AU1246" s="16" t="s">
        <v>93</v>
      </c>
      <c r="AY1246" s="16" t="s">
        <v>173</v>
      </c>
      <c r="BE1246" s="100">
        <f>IF(U1246="základní",N1246,0)</f>
        <v>0</v>
      </c>
      <c r="BF1246" s="100">
        <f>IF(U1246="snížená",N1246,0)</f>
        <v>0</v>
      </c>
      <c r="BG1246" s="100">
        <f>IF(U1246="zákl. přenesená",N1246,0)</f>
        <v>0</v>
      </c>
      <c r="BH1246" s="100">
        <f>IF(U1246="sníž. přenesená",N1246,0)</f>
        <v>0</v>
      </c>
      <c r="BI1246" s="100">
        <f>IF(U1246="nulová",N1246,0)</f>
        <v>0</v>
      </c>
      <c r="BJ1246" s="16" t="s">
        <v>81</v>
      </c>
      <c r="BK1246" s="100">
        <f>ROUND(L1246*K1246,2)</f>
        <v>0</v>
      </c>
      <c r="BL1246" s="16" t="s">
        <v>279</v>
      </c>
      <c r="BM1246" s="16" t="s">
        <v>2065</v>
      </c>
    </row>
    <row r="1247" spans="2:51" s="10" customFormat="1" ht="22.5" customHeight="1">
      <c r="B1247" s="161"/>
      <c r="C1247" s="162"/>
      <c r="D1247" s="162"/>
      <c r="E1247" s="163" t="s">
        <v>3</v>
      </c>
      <c r="F1247" s="259" t="s">
        <v>2066</v>
      </c>
      <c r="G1247" s="260"/>
      <c r="H1247" s="260"/>
      <c r="I1247" s="260"/>
      <c r="J1247" s="162"/>
      <c r="K1247" s="164">
        <v>138.6</v>
      </c>
      <c r="L1247" s="162"/>
      <c r="M1247" s="162"/>
      <c r="N1247" s="162"/>
      <c r="O1247" s="162"/>
      <c r="P1247" s="162"/>
      <c r="Q1247" s="162"/>
      <c r="R1247" s="165"/>
      <c r="T1247" s="166"/>
      <c r="U1247" s="162"/>
      <c r="V1247" s="162"/>
      <c r="W1247" s="162"/>
      <c r="X1247" s="162"/>
      <c r="Y1247" s="162"/>
      <c r="Z1247" s="162"/>
      <c r="AA1247" s="167"/>
      <c r="AT1247" s="168" t="s">
        <v>185</v>
      </c>
      <c r="AU1247" s="168" t="s">
        <v>93</v>
      </c>
      <c r="AV1247" s="10" t="s">
        <v>93</v>
      </c>
      <c r="AW1247" s="10" t="s">
        <v>32</v>
      </c>
      <c r="AX1247" s="10" t="s">
        <v>81</v>
      </c>
      <c r="AY1247" s="168" t="s">
        <v>173</v>
      </c>
    </row>
    <row r="1248" spans="2:65" s="1" customFormat="1" ht="82.5" customHeight="1">
      <c r="B1248" s="125"/>
      <c r="C1248" s="154" t="s">
        <v>2067</v>
      </c>
      <c r="D1248" s="154" t="s">
        <v>174</v>
      </c>
      <c r="E1248" s="155" t="s">
        <v>2068</v>
      </c>
      <c r="F1248" s="255" t="s">
        <v>2069</v>
      </c>
      <c r="G1248" s="256"/>
      <c r="H1248" s="256"/>
      <c r="I1248" s="256"/>
      <c r="J1248" s="156" t="s">
        <v>578</v>
      </c>
      <c r="K1248" s="157">
        <v>1</v>
      </c>
      <c r="L1248" s="257">
        <v>0</v>
      </c>
      <c r="M1248" s="256"/>
      <c r="N1248" s="258">
        <f>ROUND(L1248*K1248,2)</f>
        <v>0</v>
      </c>
      <c r="O1248" s="256"/>
      <c r="P1248" s="256"/>
      <c r="Q1248" s="256"/>
      <c r="R1248" s="127"/>
      <c r="T1248" s="158" t="s">
        <v>3</v>
      </c>
      <c r="U1248" s="42" t="s">
        <v>39</v>
      </c>
      <c r="V1248" s="34"/>
      <c r="W1248" s="159">
        <f>V1248*K1248</f>
        <v>0</v>
      </c>
      <c r="X1248" s="159">
        <v>0.00122</v>
      </c>
      <c r="Y1248" s="159">
        <f>X1248*K1248</f>
        <v>0.00122</v>
      </c>
      <c r="Z1248" s="159">
        <v>0</v>
      </c>
      <c r="AA1248" s="160">
        <f>Z1248*K1248</f>
        <v>0</v>
      </c>
      <c r="AR1248" s="16" t="s">
        <v>279</v>
      </c>
      <c r="AT1248" s="16" t="s">
        <v>174</v>
      </c>
      <c r="AU1248" s="16" t="s">
        <v>93</v>
      </c>
      <c r="AY1248" s="16" t="s">
        <v>173</v>
      </c>
      <c r="BE1248" s="100">
        <f>IF(U1248="základní",N1248,0)</f>
        <v>0</v>
      </c>
      <c r="BF1248" s="100">
        <f>IF(U1248="snížená",N1248,0)</f>
        <v>0</v>
      </c>
      <c r="BG1248" s="100">
        <f>IF(U1248="zákl. přenesená",N1248,0)</f>
        <v>0</v>
      </c>
      <c r="BH1248" s="100">
        <f>IF(U1248="sníž. přenesená",N1248,0)</f>
        <v>0</v>
      </c>
      <c r="BI1248" s="100">
        <f>IF(U1248="nulová",N1248,0)</f>
        <v>0</v>
      </c>
      <c r="BJ1248" s="16" t="s">
        <v>81</v>
      </c>
      <c r="BK1248" s="100">
        <f>ROUND(L1248*K1248,2)</f>
        <v>0</v>
      </c>
      <c r="BL1248" s="16" t="s">
        <v>279</v>
      </c>
      <c r="BM1248" s="16" t="s">
        <v>2070</v>
      </c>
    </row>
    <row r="1249" spans="2:63" s="9" customFormat="1" ht="29.85" customHeight="1">
      <c r="B1249" s="143"/>
      <c r="C1249" s="144"/>
      <c r="D1249" s="153" t="s">
        <v>131</v>
      </c>
      <c r="E1249" s="153"/>
      <c r="F1249" s="153"/>
      <c r="G1249" s="153"/>
      <c r="H1249" s="153"/>
      <c r="I1249" s="153"/>
      <c r="J1249" s="153"/>
      <c r="K1249" s="153"/>
      <c r="L1249" s="153"/>
      <c r="M1249" s="153"/>
      <c r="N1249" s="279">
        <f>BK1249</f>
        <v>0</v>
      </c>
      <c r="O1249" s="280"/>
      <c r="P1249" s="280"/>
      <c r="Q1249" s="280"/>
      <c r="R1249" s="146"/>
      <c r="T1249" s="147"/>
      <c r="U1249" s="144"/>
      <c r="V1249" s="144"/>
      <c r="W1249" s="148">
        <f>SUM(W1250:W1255)</f>
        <v>0</v>
      </c>
      <c r="X1249" s="144"/>
      <c r="Y1249" s="148">
        <f>SUM(Y1250:Y1255)</f>
        <v>3.9466965000000003</v>
      </c>
      <c r="Z1249" s="144"/>
      <c r="AA1249" s="149">
        <f>SUM(AA1250:AA1255)</f>
        <v>0</v>
      </c>
      <c r="AR1249" s="150" t="s">
        <v>93</v>
      </c>
      <c r="AT1249" s="151" t="s">
        <v>73</v>
      </c>
      <c r="AU1249" s="151" t="s">
        <v>81</v>
      </c>
      <c r="AY1249" s="150" t="s">
        <v>173</v>
      </c>
      <c r="BK1249" s="152">
        <f>SUM(BK1250:BK1255)</f>
        <v>0</v>
      </c>
    </row>
    <row r="1250" spans="2:65" s="1" customFormat="1" ht="57" customHeight="1">
      <c r="B1250" s="125"/>
      <c r="C1250" s="154" t="s">
        <v>2071</v>
      </c>
      <c r="D1250" s="154" t="s">
        <v>174</v>
      </c>
      <c r="E1250" s="155" t="s">
        <v>2072</v>
      </c>
      <c r="F1250" s="255" t="s">
        <v>2073</v>
      </c>
      <c r="G1250" s="256"/>
      <c r="H1250" s="256"/>
      <c r="I1250" s="256"/>
      <c r="J1250" s="156" t="s">
        <v>209</v>
      </c>
      <c r="K1250" s="157">
        <v>946.45</v>
      </c>
      <c r="L1250" s="257">
        <v>0</v>
      </c>
      <c r="M1250" s="256"/>
      <c r="N1250" s="258">
        <f>ROUND(L1250*K1250,2)</f>
        <v>0</v>
      </c>
      <c r="O1250" s="256"/>
      <c r="P1250" s="256"/>
      <c r="Q1250" s="256"/>
      <c r="R1250" s="127"/>
      <c r="T1250" s="158" t="s">
        <v>3</v>
      </c>
      <c r="U1250" s="42" t="s">
        <v>39</v>
      </c>
      <c r="V1250" s="34"/>
      <c r="W1250" s="159">
        <f>V1250*K1250</f>
        <v>0</v>
      </c>
      <c r="X1250" s="159">
        <v>0.00417</v>
      </c>
      <c r="Y1250" s="159">
        <f>X1250*K1250</f>
        <v>3.9466965000000003</v>
      </c>
      <c r="Z1250" s="159">
        <v>0</v>
      </c>
      <c r="AA1250" s="160">
        <f>Z1250*K1250</f>
        <v>0</v>
      </c>
      <c r="AR1250" s="16" t="s">
        <v>279</v>
      </c>
      <c r="AT1250" s="16" t="s">
        <v>174</v>
      </c>
      <c r="AU1250" s="16" t="s">
        <v>93</v>
      </c>
      <c r="AY1250" s="16" t="s">
        <v>173</v>
      </c>
      <c r="BE1250" s="100">
        <f>IF(U1250="základní",N1250,0)</f>
        <v>0</v>
      </c>
      <c r="BF1250" s="100">
        <f>IF(U1250="snížená",N1250,0)</f>
        <v>0</v>
      </c>
      <c r="BG1250" s="100">
        <f>IF(U1250="zákl. přenesená",N1250,0)</f>
        <v>0</v>
      </c>
      <c r="BH1250" s="100">
        <f>IF(U1250="sníž. přenesená",N1250,0)</f>
        <v>0</v>
      </c>
      <c r="BI1250" s="100">
        <f>IF(U1250="nulová",N1250,0)</f>
        <v>0</v>
      </c>
      <c r="BJ1250" s="16" t="s">
        <v>81</v>
      </c>
      <c r="BK1250" s="100">
        <f>ROUND(L1250*K1250,2)</f>
        <v>0</v>
      </c>
      <c r="BL1250" s="16" t="s">
        <v>279</v>
      </c>
      <c r="BM1250" s="16" t="s">
        <v>2074</v>
      </c>
    </row>
    <row r="1251" spans="2:51" s="12" customFormat="1" ht="22.5" customHeight="1">
      <c r="B1251" s="177"/>
      <c r="C1251" s="178"/>
      <c r="D1251" s="178"/>
      <c r="E1251" s="179" t="s">
        <v>3</v>
      </c>
      <c r="F1251" s="266" t="s">
        <v>378</v>
      </c>
      <c r="G1251" s="265"/>
      <c r="H1251" s="265"/>
      <c r="I1251" s="265"/>
      <c r="J1251" s="178"/>
      <c r="K1251" s="180" t="s">
        <v>3</v>
      </c>
      <c r="L1251" s="178"/>
      <c r="M1251" s="178"/>
      <c r="N1251" s="178"/>
      <c r="O1251" s="178"/>
      <c r="P1251" s="178"/>
      <c r="Q1251" s="178"/>
      <c r="R1251" s="181"/>
      <c r="T1251" s="182"/>
      <c r="U1251" s="178"/>
      <c r="V1251" s="178"/>
      <c r="W1251" s="178"/>
      <c r="X1251" s="178"/>
      <c r="Y1251" s="178"/>
      <c r="Z1251" s="178"/>
      <c r="AA1251" s="183"/>
      <c r="AT1251" s="184" t="s">
        <v>185</v>
      </c>
      <c r="AU1251" s="184" t="s">
        <v>93</v>
      </c>
      <c r="AV1251" s="12" t="s">
        <v>81</v>
      </c>
      <c r="AW1251" s="12" t="s">
        <v>32</v>
      </c>
      <c r="AX1251" s="12" t="s">
        <v>74</v>
      </c>
      <c r="AY1251" s="184" t="s">
        <v>173</v>
      </c>
    </row>
    <row r="1252" spans="2:51" s="10" customFormat="1" ht="31.5" customHeight="1">
      <c r="B1252" s="161"/>
      <c r="C1252" s="162"/>
      <c r="D1252" s="162"/>
      <c r="E1252" s="163" t="s">
        <v>3</v>
      </c>
      <c r="F1252" s="261" t="s">
        <v>2075</v>
      </c>
      <c r="G1252" s="260"/>
      <c r="H1252" s="260"/>
      <c r="I1252" s="260"/>
      <c r="J1252" s="162"/>
      <c r="K1252" s="164">
        <v>596.76</v>
      </c>
      <c r="L1252" s="162"/>
      <c r="M1252" s="162"/>
      <c r="N1252" s="162"/>
      <c r="O1252" s="162"/>
      <c r="P1252" s="162"/>
      <c r="Q1252" s="162"/>
      <c r="R1252" s="165"/>
      <c r="T1252" s="166"/>
      <c r="U1252" s="162"/>
      <c r="V1252" s="162"/>
      <c r="W1252" s="162"/>
      <c r="X1252" s="162"/>
      <c r="Y1252" s="162"/>
      <c r="Z1252" s="162"/>
      <c r="AA1252" s="167"/>
      <c r="AT1252" s="168" t="s">
        <v>185</v>
      </c>
      <c r="AU1252" s="168" t="s">
        <v>93</v>
      </c>
      <c r="AV1252" s="10" t="s">
        <v>93</v>
      </c>
      <c r="AW1252" s="10" t="s">
        <v>32</v>
      </c>
      <c r="AX1252" s="10" t="s">
        <v>74</v>
      </c>
      <c r="AY1252" s="168" t="s">
        <v>173</v>
      </c>
    </row>
    <row r="1253" spans="2:51" s="12" customFormat="1" ht="22.5" customHeight="1">
      <c r="B1253" s="177"/>
      <c r="C1253" s="178"/>
      <c r="D1253" s="178"/>
      <c r="E1253" s="179" t="s">
        <v>3</v>
      </c>
      <c r="F1253" s="264" t="s">
        <v>328</v>
      </c>
      <c r="G1253" s="265"/>
      <c r="H1253" s="265"/>
      <c r="I1253" s="265"/>
      <c r="J1253" s="178"/>
      <c r="K1253" s="180" t="s">
        <v>3</v>
      </c>
      <c r="L1253" s="178"/>
      <c r="M1253" s="178"/>
      <c r="N1253" s="178"/>
      <c r="O1253" s="178"/>
      <c r="P1253" s="178"/>
      <c r="Q1253" s="178"/>
      <c r="R1253" s="181"/>
      <c r="T1253" s="182"/>
      <c r="U1253" s="178"/>
      <c r="V1253" s="178"/>
      <c r="W1253" s="178"/>
      <c r="X1253" s="178"/>
      <c r="Y1253" s="178"/>
      <c r="Z1253" s="178"/>
      <c r="AA1253" s="183"/>
      <c r="AT1253" s="184" t="s">
        <v>185</v>
      </c>
      <c r="AU1253" s="184" t="s">
        <v>93</v>
      </c>
      <c r="AV1253" s="12" t="s">
        <v>81</v>
      </c>
      <c r="AW1253" s="12" t="s">
        <v>32</v>
      </c>
      <c r="AX1253" s="12" t="s">
        <v>74</v>
      </c>
      <c r="AY1253" s="184" t="s">
        <v>173</v>
      </c>
    </row>
    <row r="1254" spans="2:51" s="10" customFormat="1" ht="22.5" customHeight="1">
      <c r="B1254" s="161"/>
      <c r="C1254" s="162"/>
      <c r="D1254" s="162"/>
      <c r="E1254" s="163" t="s">
        <v>3</v>
      </c>
      <c r="F1254" s="261" t="s">
        <v>2076</v>
      </c>
      <c r="G1254" s="260"/>
      <c r="H1254" s="260"/>
      <c r="I1254" s="260"/>
      <c r="J1254" s="162"/>
      <c r="K1254" s="164">
        <v>349.69</v>
      </c>
      <c r="L1254" s="162"/>
      <c r="M1254" s="162"/>
      <c r="N1254" s="162"/>
      <c r="O1254" s="162"/>
      <c r="P1254" s="162"/>
      <c r="Q1254" s="162"/>
      <c r="R1254" s="165"/>
      <c r="T1254" s="166"/>
      <c r="U1254" s="162"/>
      <c r="V1254" s="162"/>
      <c r="W1254" s="162"/>
      <c r="X1254" s="162"/>
      <c r="Y1254" s="162"/>
      <c r="Z1254" s="162"/>
      <c r="AA1254" s="167"/>
      <c r="AT1254" s="168" t="s">
        <v>185</v>
      </c>
      <c r="AU1254" s="168" t="s">
        <v>93</v>
      </c>
      <c r="AV1254" s="10" t="s">
        <v>93</v>
      </c>
      <c r="AW1254" s="10" t="s">
        <v>32</v>
      </c>
      <c r="AX1254" s="10" t="s">
        <v>74</v>
      </c>
      <c r="AY1254" s="168" t="s">
        <v>173</v>
      </c>
    </row>
    <row r="1255" spans="2:51" s="11" customFormat="1" ht="22.5" customHeight="1">
      <c r="B1255" s="169"/>
      <c r="C1255" s="170"/>
      <c r="D1255" s="170"/>
      <c r="E1255" s="171" t="s">
        <v>3</v>
      </c>
      <c r="F1255" s="262" t="s">
        <v>187</v>
      </c>
      <c r="G1255" s="263"/>
      <c r="H1255" s="263"/>
      <c r="I1255" s="263"/>
      <c r="J1255" s="170"/>
      <c r="K1255" s="172">
        <v>946.45</v>
      </c>
      <c r="L1255" s="170"/>
      <c r="M1255" s="170"/>
      <c r="N1255" s="170"/>
      <c r="O1255" s="170"/>
      <c r="P1255" s="170"/>
      <c r="Q1255" s="170"/>
      <c r="R1255" s="173"/>
      <c r="T1255" s="174"/>
      <c r="U1255" s="170"/>
      <c r="V1255" s="170"/>
      <c r="W1255" s="170"/>
      <c r="X1255" s="170"/>
      <c r="Y1255" s="170"/>
      <c r="Z1255" s="170"/>
      <c r="AA1255" s="175"/>
      <c r="AT1255" s="176" t="s">
        <v>185</v>
      </c>
      <c r="AU1255" s="176" t="s">
        <v>93</v>
      </c>
      <c r="AV1255" s="11" t="s">
        <v>178</v>
      </c>
      <c r="AW1255" s="11" t="s">
        <v>32</v>
      </c>
      <c r="AX1255" s="11" t="s">
        <v>81</v>
      </c>
      <c r="AY1255" s="176" t="s">
        <v>173</v>
      </c>
    </row>
    <row r="1256" spans="2:63" s="9" customFormat="1" ht="29.85" customHeight="1">
      <c r="B1256" s="143"/>
      <c r="C1256" s="144"/>
      <c r="D1256" s="153" t="s">
        <v>132</v>
      </c>
      <c r="E1256" s="153"/>
      <c r="F1256" s="153"/>
      <c r="G1256" s="153"/>
      <c r="H1256" s="153"/>
      <c r="I1256" s="153"/>
      <c r="J1256" s="153"/>
      <c r="K1256" s="153"/>
      <c r="L1256" s="153"/>
      <c r="M1256" s="153"/>
      <c r="N1256" s="277">
        <f>BK1256</f>
        <v>0</v>
      </c>
      <c r="O1256" s="278"/>
      <c r="P1256" s="278"/>
      <c r="Q1256" s="278"/>
      <c r="R1256" s="146"/>
      <c r="T1256" s="147"/>
      <c r="U1256" s="144"/>
      <c r="V1256" s="144"/>
      <c r="W1256" s="148">
        <f>SUM(W1257:W1260)</f>
        <v>0</v>
      </c>
      <c r="X1256" s="144"/>
      <c r="Y1256" s="148">
        <f>SUM(Y1257:Y1260)</f>
        <v>6.917001</v>
      </c>
      <c r="Z1256" s="144"/>
      <c r="AA1256" s="149">
        <f>SUM(AA1257:AA1260)</f>
        <v>0</v>
      </c>
      <c r="AR1256" s="150" t="s">
        <v>93</v>
      </c>
      <c r="AT1256" s="151" t="s">
        <v>73</v>
      </c>
      <c r="AU1256" s="151" t="s">
        <v>81</v>
      </c>
      <c r="AY1256" s="150" t="s">
        <v>173</v>
      </c>
      <c r="BK1256" s="152">
        <f>SUM(BK1257:BK1260)</f>
        <v>0</v>
      </c>
    </row>
    <row r="1257" spans="2:65" s="1" customFormat="1" ht="57" customHeight="1">
      <c r="B1257" s="125"/>
      <c r="C1257" s="154" t="s">
        <v>2077</v>
      </c>
      <c r="D1257" s="154" t="s">
        <v>174</v>
      </c>
      <c r="E1257" s="155" t="s">
        <v>2078</v>
      </c>
      <c r="F1257" s="255" t="s">
        <v>2079</v>
      </c>
      <c r="G1257" s="256"/>
      <c r="H1257" s="256"/>
      <c r="I1257" s="256"/>
      <c r="J1257" s="156" t="s">
        <v>209</v>
      </c>
      <c r="K1257" s="157">
        <v>682.15</v>
      </c>
      <c r="L1257" s="257">
        <v>0</v>
      </c>
      <c r="M1257" s="256"/>
      <c r="N1257" s="258">
        <f>ROUND(L1257*K1257,2)</f>
        <v>0</v>
      </c>
      <c r="O1257" s="256"/>
      <c r="P1257" s="256"/>
      <c r="Q1257" s="256"/>
      <c r="R1257" s="127"/>
      <c r="T1257" s="158" t="s">
        <v>3</v>
      </c>
      <c r="U1257" s="42" t="s">
        <v>39</v>
      </c>
      <c r="V1257" s="34"/>
      <c r="W1257" s="159">
        <f>V1257*K1257</f>
        <v>0</v>
      </c>
      <c r="X1257" s="159">
        <v>0.01014</v>
      </c>
      <c r="Y1257" s="159">
        <f>X1257*K1257</f>
        <v>6.917001</v>
      </c>
      <c r="Z1257" s="159">
        <v>0</v>
      </c>
      <c r="AA1257" s="160">
        <f>Z1257*K1257</f>
        <v>0</v>
      </c>
      <c r="AR1257" s="16" t="s">
        <v>279</v>
      </c>
      <c r="AT1257" s="16" t="s">
        <v>174</v>
      </c>
      <c r="AU1257" s="16" t="s">
        <v>93</v>
      </c>
      <c r="AY1257" s="16" t="s">
        <v>173</v>
      </c>
      <c r="BE1257" s="100">
        <f>IF(U1257="základní",N1257,0)</f>
        <v>0</v>
      </c>
      <c r="BF1257" s="100">
        <f>IF(U1257="snížená",N1257,0)</f>
        <v>0</v>
      </c>
      <c r="BG1257" s="100">
        <f>IF(U1257="zákl. přenesená",N1257,0)</f>
        <v>0</v>
      </c>
      <c r="BH1257" s="100">
        <f>IF(U1257="sníž. přenesená",N1257,0)</f>
        <v>0</v>
      </c>
      <c r="BI1257" s="100">
        <f>IF(U1257="nulová",N1257,0)</f>
        <v>0</v>
      </c>
      <c r="BJ1257" s="16" t="s">
        <v>81</v>
      </c>
      <c r="BK1257" s="100">
        <f>ROUND(L1257*K1257,2)</f>
        <v>0</v>
      </c>
      <c r="BL1257" s="16" t="s">
        <v>279</v>
      </c>
      <c r="BM1257" s="16" t="s">
        <v>2080</v>
      </c>
    </row>
    <row r="1258" spans="2:51" s="12" customFormat="1" ht="22.5" customHeight="1">
      <c r="B1258" s="177"/>
      <c r="C1258" s="178"/>
      <c r="D1258" s="178"/>
      <c r="E1258" s="179" t="s">
        <v>3</v>
      </c>
      <c r="F1258" s="266" t="s">
        <v>378</v>
      </c>
      <c r="G1258" s="265"/>
      <c r="H1258" s="265"/>
      <c r="I1258" s="265"/>
      <c r="J1258" s="178"/>
      <c r="K1258" s="180" t="s">
        <v>3</v>
      </c>
      <c r="L1258" s="178"/>
      <c r="M1258" s="178"/>
      <c r="N1258" s="178"/>
      <c r="O1258" s="178"/>
      <c r="P1258" s="178"/>
      <c r="Q1258" s="178"/>
      <c r="R1258" s="181"/>
      <c r="T1258" s="182"/>
      <c r="U1258" s="178"/>
      <c r="V1258" s="178"/>
      <c r="W1258" s="178"/>
      <c r="X1258" s="178"/>
      <c r="Y1258" s="178"/>
      <c r="Z1258" s="178"/>
      <c r="AA1258" s="183"/>
      <c r="AT1258" s="184" t="s">
        <v>185</v>
      </c>
      <c r="AU1258" s="184" t="s">
        <v>93</v>
      </c>
      <c r="AV1258" s="12" t="s">
        <v>81</v>
      </c>
      <c r="AW1258" s="12" t="s">
        <v>32</v>
      </c>
      <c r="AX1258" s="12" t="s">
        <v>74</v>
      </c>
      <c r="AY1258" s="184" t="s">
        <v>173</v>
      </c>
    </row>
    <row r="1259" spans="2:51" s="10" customFormat="1" ht="22.5" customHeight="1">
      <c r="B1259" s="161"/>
      <c r="C1259" s="162"/>
      <c r="D1259" s="162"/>
      <c r="E1259" s="163" t="s">
        <v>3</v>
      </c>
      <c r="F1259" s="261" t="s">
        <v>2081</v>
      </c>
      <c r="G1259" s="260"/>
      <c r="H1259" s="260"/>
      <c r="I1259" s="260"/>
      <c r="J1259" s="162"/>
      <c r="K1259" s="164">
        <v>682.15</v>
      </c>
      <c r="L1259" s="162"/>
      <c r="M1259" s="162"/>
      <c r="N1259" s="162"/>
      <c r="O1259" s="162"/>
      <c r="P1259" s="162"/>
      <c r="Q1259" s="162"/>
      <c r="R1259" s="165"/>
      <c r="T1259" s="166"/>
      <c r="U1259" s="162"/>
      <c r="V1259" s="162"/>
      <c r="W1259" s="162"/>
      <c r="X1259" s="162"/>
      <c r="Y1259" s="162"/>
      <c r="Z1259" s="162"/>
      <c r="AA1259" s="167"/>
      <c r="AT1259" s="168" t="s">
        <v>185</v>
      </c>
      <c r="AU1259" s="168" t="s">
        <v>93</v>
      </c>
      <c r="AV1259" s="10" t="s">
        <v>93</v>
      </c>
      <c r="AW1259" s="10" t="s">
        <v>32</v>
      </c>
      <c r="AX1259" s="10" t="s">
        <v>74</v>
      </c>
      <c r="AY1259" s="168" t="s">
        <v>173</v>
      </c>
    </row>
    <row r="1260" spans="2:51" s="11" customFormat="1" ht="22.5" customHeight="1">
      <c r="B1260" s="169"/>
      <c r="C1260" s="170"/>
      <c r="D1260" s="170"/>
      <c r="E1260" s="171" t="s">
        <v>3</v>
      </c>
      <c r="F1260" s="262" t="s">
        <v>187</v>
      </c>
      <c r="G1260" s="263"/>
      <c r="H1260" s="263"/>
      <c r="I1260" s="263"/>
      <c r="J1260" s="170"/>
      <c r="K1260" s="172">
        <v>682.15</v>
      </c>
      <c r="L1260" s="170"/>
      <c r="M1260" s="170"/>
      <c r="N1260" s="170"/>
      <c r="O1260" s="170"/>
      <c r="P1260" s="170"/>
      <c r="Q1260" s="170"/>
      <c r="R1260" s="173"/>
      <c r="T1260" s="174"/>
      <c r="U1260" s="170"/>
      <c r="V1260" s="170"/>
      <c r="W1260" s="170"/>
      <c r="X1260" s="170"/>
      <c r="Y1260" s="170"/>
      <c r="Z1260" s="170"/>
      <c r="AA1260" s="175"/>
      <c r="AT1260" s="176" t="s">
        <v>185</v>
      </c>
      <c r="AU1260" s="176" t="s">
        <v>93</v>
      </c>
      <c r="AV1260" s="11" t="s">
        <v>178</v>
      </c>
      <c r="AW1260" s="11" t="s">
        <v>32</v>
      </c>
      <c r="AX1260" s="11" t="s">
        <v>81</v>
      </c>
      <c r="AY1260" s="176" t="s">
        <v>173</v>
      </c>
    </row>
    <row r="1261" spans="2:63" s="9" customFormat="1" ht="29.85" customHeight="1">
      <c r="B1261" s="143"/>
      <c r="C1261" s="144"/>
      <c r="D1261" s="153" t="s">
        <v>133</v>
      </c>
      <c r="E1261" s="153"/>
      <c r="F1261" s="153"/>
      <c r="G1261" s="153"/>
      <c r="H1261" s="153"/>
      <c r="I1261" s="153"/>
      <c r="J1261" s="153"/>
      <c r="K1261" s="153"/>
      <c r="L1261" s="153"/>
      <c r="M1261" s="153"/>
      <c r="N1261" s="277">
        <f>BK1261</f>
        <v>0</v>
      </c>
      <c r="O1261" s="278"/>
      <c r="P1261" s="278"/>
      <c r="Q1261" s="278"/>
      <c r="R1261" s="146"/>
      <c r="T1261" s="147"/>
      <c r="U1261" s="144"/>
      <c r="V1261" s="144"/>
      <c r="W1261" s="148">
        <f>SUM(W1262:W1265)</f>
        <v>0</v>
      </c>
      <c r="X1261" s="144"/>
      <c r="Y1261" s="148">
        <f>SUM(Y1262:Y1265)</f>
        <v>0.030534</v>
      </c>
      <c r="Z1261" s="144"/>
      <c r="AA1261" s="149">
        <f>SUM(AA1262:AA1265)</f>
        <v>0</v>
      </c>
      <c r="AR1261" s="150" t="s">
        <v>93</v>
      </c>
      <c r="AT1261" s="151" t="s">
        <v>73</v>
      </c>
      <c r="AU1261" s="151" t="s">
        <v>81</v>
      </c>
      <c r="AY1261" s="150" t="s">
        <v>173</v>
      </c>
      <c r="BK1261" s="152">
        <f>SUM(BK1262:BK1265)</f>
        <v>0</v>
      </c>
    </row>
    <row r="1262" spans="2:65" s="1" customFormat="1" ht="44.25" customHeight="1">
      <c r="B1262" s="125"/>
      <c r="C1262" s="154" t="s">
        <v>2082</v>
      </c>
      <c r="D1262" s="154" t="s">
        <v>174</v>
      </c>
      <c r="E1262" s="155" t="s">
        <v>2083</v>
      </c>
      <c r="F1262" s="255" t="s">
        <v>2084</v>
      </c>
      <c r="G1262" s="256"/>
      <c r="H1262" s="256"/>
      <c r="I1262" s="256"/>
      <c r="J1262" s="156" t="s">
        <v>209</v>
      </c>
      <c r="K1262" s="157">
        <v>101.78</v>
      </c>
      <c r="L1262" s="257">
        <v>0</v>
      </c>
      <c r="M1262" s="256"/>
      <c r="N1262" s="258">
        <f>ROUND(L1262*K1262,2)</f>
        <v>0</v>
      </c>
      <c r="O1262" s="256"/>
      <c r="P1262" s="256"/>
      <c r="Q1262" s="256"/>
      <c r="R1262" s="127"/>
      <c r="T1262" s="158" t="s">
        <v>3</v>
      </c>
      <c r="U1262" s="42" t="s">
        <v>39</v>
      </c>
      <c r="V1262" s="34"/>
      <c r="W1262" s="159">
        <f>V1262*K1262</f>
        <v>0</v>
      </c>
      <c r="X1262" s="159">
        <v>0.0003</v>
      </c>
      <c r="Y1262" s="159">
        <f>X1262*K1262</f>
        <v>0.030534</v>
      </c>
      <c r="Z1262" s="159">
        <v>0</v>
      </c>
      <c r="AA1262" s="160">
        <f>Z1262*K1262</f>
        <v>0</v>
      </c>
      <c r="AR1262" s="16" t="s">
        <v>279</v>
      </c>
      <c r="AT1262" s="16" t="s">
        <v>174</v>
      </c>
      <c r="AU1262" s="16" t="s">
        <v>93</v>
      </c>
      <c r="AY1262" s="16" t="s">
        <v>173</v>
      </c>
      <c r="BE1262" s="100">
        <f>IF(U1262="základní",N1262,0)</f>
        <v>0</v>
      </c>
      <c r="BF1262" s="100">
        <f>IF(U1262="snížená",N1262,0)</f>
        <v>0</v>
      </c>
      <c r="BG1262" s="100">
        <f>IF(U1262="zákl. přenesená",N1262,0)</f>
        <v>0</v>
      </c>
      <c r="BH1262" s="100">
        <f>IF(U1262="sníž. přenesená",N1262,0)</f>
        <v>0</v>
      </c>
      <c r="BI1262" s="100">
        <f>IF(U1262="nulová",N1262,0)</f>
        <v>0</v>
      </c>
      <c r="BJ1262" s="16" t="s">
        <v>81</v>
      </c>
      <c r="BK1262" s="100">
        <f>ROUND(L1262*K1262,2)</f>
        <v>0</v>
      </c>
      <c r="BL1262" s="16" t="s">
        <v>279</v>
      </c>
      <c r="BM1262" s="16" t="s">
        <v>2085</v>
      </c>
    </row>
    <row r="1263" spans="2:51" s="12" customFormat="1" ht="22.5" customHeight="1">
      <c r="B1263" s="177"/>
      <c r="C1263" s="178"/>
      <c r="D1263" s="178"/>
      <c r="E1263" s="179" t="s">
        <v>3</v>
      </c>
      <c r="F1263" s="266" t="s">
        <v>378</v>
      </c>
      <c r="G1263" s="265"/>
      <c r="H1263" s="265"/>
      <c r="I1263" s="265"/>
      <c r="J1263" s="178"/>
      <c r="K1263" s="180" t="s">
        <v>3</v>
      </c>
      <c r="L1263" s="178"/>
      <c r="M1263" s="178"/>
      <c r="N1263" s="178"/>
      <c r="O1263" s="178"/>
      <c r="P1263" s="178"/>
      <c r="Q1263" s="178"/>
      <c r="R1263" s="181"/>
      <c r="T1263" s="182"/>
      <c r="U1263" s="178"/>
      <c r="V1263" s="178"/>
      <c r="W1263" s="178"/>
      <c r="X1263" s="178"/>
      <c r="Y1263" s="178"/>
      <c r="Z1263" s="178"/>
      <c r="AA1263" s="183"/>
      <c r="AT1263" s="184" t="s">
        <v>185</v>
      </c>
      <c r="AU1263" s="184" t="s">
        <v>93</v>
      </c>
      <c r="AV1263" s="12" t="s">
        <v>81</v>
      </c>
      <c r="AW1263" s="12" t="s">
        <v>32</v>
      </c>
      <c r="AX1263" s="12" t="s">
        <v>74</v>
      </c>
      <c r="AY1263" s="184" t="s">
        <v>173</v>
      </c>
    </row>
    <row r="1264" spans="2:51" s="10" customFormat="1" ht="22.5" customHeight="1">
      <c r="B1264" s="161"/>
      <c r="C1264" s="162"/>
      <c r="D1264" s="162"/>
      <c r="E1264" s="163" t="s">
        <v>3</v>
      </c>
      <c r="F1264" s="261" t="s">
        <v>2086</v>
      </c>
      <c r="G1264" s="260"/>
      <c r="H1264" s="260"/>
      <c r="I1264" s="260"/>
      <c r="J1264" s="162"/>
      <c r="K1264" s="164">
        <v>101.78</v>
      </c>
      <c r="L1264" s="162"/>
      <c r="M1264" s="162"/>
      <c r="N1264" s="162"/>
      <c r="O1264" s="162"/>
      <c r="P1264" s="162"/>
      <c r="Q1264" s="162"/>
      <c r="R1264" s="165"/>
      <c r="T1264" s="166"/>
      <c r="U1264" s="162"/>
      <c r="V1264" s="162"/>
      <c r="W1264" s="162"/>
      <c r="X1264" s="162"/>
      <c r="Y1264" s="162"/>
      <c r="Z1264" s="162"/>
      <c r="AA1264" s="167"/>
      <c r="AT1264" s="168" t="s">
        <v>185</v>
      </c>
      <c r="AU1264" s="168" t="s">
        <v>93</v>
      </c>
      <c r="AV1264" s="10" t="s">
        <v>93</v>
      </c>
      <c r="AW1264" s="10" t="s">
        <v>32</v>
      </c>
      <c r="AX1264" s="10" t="s">
        <v>74</v>
      </c>
      <c r="AY1264" s="168" t="s">
        <v>173</v>
      </c>
    </row>
    <row r="1265" spans="2:51" s="11" customFormat="1" ht="22.5" customHeight="1">
      <c r="B1265" s="169"/>
      <c r="C1265" s="170"/>
      <c r="D1265" s="170"/>
      <c r="E1265" s="171" t="s">
        <v>3</v>
      </c>
      <c r="F1265" s="262" t="s">
        <v>187</v>
      </c>
      <c r="G1265" s="263"/>
      <c r="H1265" s="263"/>
      <c r="I1265" s="263"/>
      <c r="J1265" s="170"/>
      <c r="K1265" s="172">
        <v>101.78</v>
      </c>
      <c r="L1265" s="170"/>
      <c r="M1265" s="170"/>
      <c r="N1265" s="170"/>
      <c r="O1265" s="170"/>
      <c r="P1265" s="170"/>
      <c r="Q1265" s="170"/>
      <c r="R1265" s="173"/>
      <c r="T1265" s="174"/>
      <c r="U1265" s="170"/>
      <c r="V1265" s="170"/>
      <c r="W1265" s="170"/>
      <c r="X1265" s="170"/>
      <c r="Y1265" s="170"/>
      <c r="Z1265" s="170"/>
      <c r="AA1265" s="175"/>
      <c r="AT1265" s="176" t="s">
        <v>185</v>
      </c>
      <c r="AU1265" s="176" t="s">
        <v>93</v>
      </c>
      <c r="AV1265" s="11" t="s">
        <v>178</v>
      </c>
      <c r="AW1265" s="11" t="s">
        <v>32</v>
      </c>
      <c r="AX1265" s="11" t="s">
        <v>81</v>
      </c>
      <c r="AY1265" s="176" t="s">
        <v>173</v>
      </c>
    </row>
    <row r="1266" spans="2:63" s="9" customFormat="1" ht="29.85" customHeight="1">
      <c r="B1266" s="143"/>
      <c r="C1266" s="144"/>
      <c r="D1266" s="153" t="s">
        <v>134</v>
      </c>
      <c r="E1266" s="153"/>
      <c r="F1266" s="153"/>
      <c r="G1266" s="153"/>
      <c r="H1266" s="153"/>
      <c r="I1266" s="153"/>
      <c r="J1266" s="153"/>
      <c r="K1266" s="153"/>
      <c r="L1266" s="153"/>
      <c r="M1266" s="153"/>
      <c r="N1266" s="277">
        <f>BK1266</f>
        <v>0</v>
      </c>
      <c r="O1266" s="278"/>
      <c r="P1266" s="278"/>
      <c r="Q1266" s="278"/>
      <c r="R1266" s="146"/>
      <c r="T1266" s="147"/>
      <c r="U1266" s="144"/>
      <c r="V1266" s="144"/>
      <c r="W1266" s="148">
        <f>SUM(W1267:W1303)</f>
        <v>0</v>
      </c>
      <c r="X1266" s="144"/>
      <c r="Y1266" s="148">
        <f>SUM(Y1267:Y1303)</f>
        <v>1.5834149999999998</v>
      </c>
      <c r="Z1266" s="144"/>
      <c r="AA1266" s="149">
        <f>SUM(AA1267:AA1303)</f>
        <v>0</v>
      </c>
      <c r="AR1266" s="150" t="s">
        <v>93</v>
      </c>
      <c r="AT1266" s="151" t="s">
        <v>73</v>
      </c>
      <c r="AU1266" s="151" t="s">
        <v>81</v>
      </c>
      <c r="AY1266" s="150" t="s">
        <v>173</v>
      </c>
      <c r="BK1266" s="152">
        <f>SUM(BK1267:BK1303)</f>
        <v>0</v>
      </c>
    </row>
    <row r="1267" spans="2:65" s="1" customFormat="1" ht="57" customHeight="1">
      <c r="B1267" s="125"/>
      <c r="C1267" s="154" t="s">
        <v>2087</v>
      </c>
      <c r="D1267" s="154" t="s">
        <v>174</v>
      </c>
      <c r="E1267" s="155" t="s">
        <v>2088</v>
      </c>
      <c r="F1267" s="255" t="s">
        <v>2089</v>
      </c>
      <c r="G1267" s="256"/>
      <c r="H1267" s="256"/>
      <c r="I1267" s="256"/>
      <c r="J1267" s="156" t="s">
        <v>209</v>
      </c>
      <c r="K1267" s="157">
        <v>527.805</v>
      </c>
      <c r="L1267" s="257">
        <v>0</v>
      </c>
      <c r="M1267" s="256"/>
      <c r="N1267" s="258">
        <f>ROUND(L1267*K1267,2)</f>
        <v>0</v>
      </c>
      <c r="O1267" s="256"/>
      <c r="P1267" s="256"/>
      <c r="Q1267" s="256"/>
      <c r="R1267" s="127"/>
      <c r="T1267" s="158" t="s">
        <v>3</v>
      </c>
      <c r="U1267" s="42" t="s">
        <v>39</v>
      </c>
      <c r="V1267" s="34"/>
      <c r="W1267" s="159">
        <f>V1267*K1267</f>
        <v>0</v>
      </c>
      <c r="X1267" s="159">
        <v>0.003</v>
      </c>
      <c r="Y1267" s="159">
        <f>X1267*K1267</f>
        <v>1.5834149999999998</v>
      </c>
      <c r="Z1267" s="159">
        <v>0</v>
      </c>
      <c r="AA1267" s="160">
        <f>Z1267*K1267</f>
        <v>0</v>
      </c>
      <c r="AR1267" s="16" t="s">
        <v>279</v>
      </c>
      <c r="AT1267" s="16" t="s">
        <v>174</v>
      </c>
      <c r="AU1267" s="16" t="s">
        <v>93</v>
      </c>
      <c r="AY1267" s="16" t="s">
        <v>173</v>
      </c>
      <c r="BE1267" s="100">
        <f>IF(U1267="základní",N1267,0)</f>
        <v>0</v>
      </c>
      <c r="BF1267" s="100">
        <f>IF(U1267="snížená",N1267,0)</f>
        <v>0</v>
      </c>
      <c r="BG1267" s="100">
        <f>IF(U1267="zákl. přenesená",N1267,0)</f>
        <v>0</v>
      </c>
      <c r="BH1267" s="100">
        <f>IF(U1267="sníž. přenesená",N1267,0)</f>
        <v>0</v>
      </c>
      <c r="BI1267" s="100">
        <f>IF(U1267="nulová",N1267,0)</f>
        <v>0</v>
      </c>
      <c r="BJ1267" s="16" t="s">
        <v>81</v>
      </c>
      <c r="BK1267" s="100">
        <f>ROUND(L1267*K1267,2)</f>
        <v>0</v>
      </c>
      <c r="BL1267" s="16" t="s">
        <v>279</v>
      </c>
      <c r="BM1267" s="16" t="s">
        <v>2090</v>
      </c>
    </row>
    <row r="1268" spans="2:51" s="12" customFormat="1" ht="22.5" customHeight="1">
      <c r="B1268" s="177"/>
      <c r="C1268" s="178"/>
      <c r="D1268" s="178"/>
      <c r="E1268" s="179" t="s">
        <v>3</v>
      </c>
      <c r="F1268" s="266" t="s">
        <v>378</v>
      </c>
      <c r="G1268" s="265"/>
      <c r="H1268" s="265"/>
      <c r="I1268" s="265"/>
      <c r="J1268" s="178"/>
      <c r="K1268" s="180" t="s">
        <v>3</v>
      </c>
      <c r="L1268" s="178"/>
      <c r="M1268" s="178"/>
      <c r="N1268" s="178"/>
      <c r="O1268" s="178"/>
      <c r="P1268" s="178"/>
      <c r="Q1268" s="178"/>
      <c r="R1268" s="181"/>
      <c r="T1268" s="182"/>
      <c r="U1268" s="178"/>
      <c r="V1268" s="178"/>
      <c r="W1268" s="178"/>
      <c r="X1268" s="178"/>
      <c r="Y1268" s="178"/>
      <c r="Z1268" s="178"/>
      <c r="AA1268" s="183"/>
      <c r="AT1268" s="184" t="s">
        <v>185</v>
      </c>
      <c r="AU1268" s="184" t="s">
        <v>93</v>
      </c>
      <c r="AV1268" s="12" t="s">
        <v>81</v>
      </c>
      <c r="AW1268" s="12" t="s">
        <v>32</v>
      </c>
      <c r="AX1268" s="12" t="s">
        <v>74</v>
      </c>
      <c r="AY1268" s="184" t="s">
        <v>173</v>
      </c>
    </row>
    <row r="1269" spans="2:51" s="10" customFormat="1" ht="22.5" customHeight="1">
      <c r="B1269" s="161"/>
      <c r="C1269" s="162"/>
      <c r="D1269" s="162"/>
      <c r="E1269" s="163" t="s">
        <v>3</v>
      </c>
      <c r="F1269" s="261" t="s">
        <v>403</v>
      </c>
      <c r="G1269" s="260"/>
      <c r="H1269" s="260"/>
      <c r="I1269" s="260"/>
      <c r="J1269" s="162"/>
      <c r="K1269" s="164">
        <v>13.26</v>
      </c>
      <c r="L1269" s="162"/>
      <c r="M1269" s="162"/>
      <c r="N1269" s="162"/>
      <c r="O1269" s="162"/>
      <c r="P1269" s="162"/>
      <c r="Q1269" s="162"/>
      <c r="R1269" s="165"/>
      <c r="T1269" s="166"/>
      <c r="U1269" s="162"/>
      <c r="V1269" s="162"/>
      <c r="W1269" s="162"/>
      <c r="X1269" s="162"/>
      <c r="Y1269" s="162"/>
      <c r="Z1269" s="162"/>
      <c r="AA1269" s="167"/>
      <c r="AT1269" s="168" t="s">
        <v>185</v>
      </c>
      <c r="AU1269" s="168" t="s">
        <v>93</v>
      </c>
      <c r="AV1269" s="10" t="s">
        <v>93</v>
      </c>
      <c r="AW1269" s="10" t="s">
        <v>32</v>
      </c>
      <c r="AX1269" s="10" t="s">
        <v>74</v>
      </c>
      <c r="AY1269" s="168" t="s">
        <v>173</v>
      </c>
    </row>
    <row r="1270" spans="2:51" s="10" customFormat="1" ht="22.5" customHeight="1">
      <c r="B1270" s="161"/>
      <c r="C1270" s="162"/>
      <c r="D1270" s="162"/>
      <c r="E1270" s="163" t="s">
        <v>3</v>
      </c>
      <c r="F1270" s="261" t="s">
        <v>404</v>
      </c>
      <c r="G1270" s="260"/>
      <c r="H1270" s="260"/>
      <c r="I1270" s="260"/>
      <c r="J1270" s="162"/>
      <c r="K1270" s="164">
        <v>9.5</v>
      </c>
      <c r="L1270" s="162"/>
      <c r="M1270" s="162"/>
      <c r="N1270" s="162"/>
      <c r="O1270" s="162"/>
      <c r="P1270" s="162"/>
      <c r="Q1270" s="162"/>
      <c r="R1270" s="165"/>
      <c r="T1270" s="166"/>
      <c r="U1270" s="162"/>
      <c r="V1270" s="162"/>
      <c r="W1270" s="162"/>
      <c r="X1270" s="162"/>
      <c r="Y1270" s="162"/>
      <c r="Z1270" s="162"/>
      <c r="AA1270" s="167"/>
      <c r="AT1270" s="168" t="s">
        <v>185</v>
      </c>
      <c r="AU1270" s="168" t="s">
        <v>93</v>
      </c>
      <c r="AV1270" s="10" t="s">
        <v>93</v>
      </c>
      <c r="AW1270" s="10" t="s">
        <v>32</v>
      </c>
      <c r="AX1270" s="10" t="s">
        <v>74</v>
      </c>
      <c r="AY1270" s="168" t="s">
        <v>173</v>
      </c>
    </row>
    <row r="1271" spans="2:51" s="10" customFormat="1" ht="22.5" customHeight="1">
      <c r="B1271" s="161"/>
      <c r="C1271" s="162"/>
      <c r="D1271" s="162"/>
      <c r="E1271" s="163" t="s">
        <v>3</v>
      </c>
      <c r="F1271" s="261" t="s">
        <v>405</v>
      </c>
      <c r="G1271" s="260"/>
      <c r="H1271" s="260"/>
      <c r="I1271" s="260"/>
      <c r="J1271" s="162"/>
      <c r="K1271" s="164">
        <v>13.2</v>
      </c>
      <c r="L1271" s="162"/>
      <c r="M1271" s="162"/>
      <c r="N1271" s="162"/>
      <c r="O1271" s="162"/>
      <c r="P1271" s="162"/>
      <c r="Q1271" s="162"/>
      <c r="R1271" s="165"/>
      <c r="T1271" s="166"/>
      <c r="U1271" s="162"/>
      <c r="V1271" s="162"/>
      <c r="W1271" s="162"/>
      <c r="X1271" s="162"/>
      <c r="Y1271" s="162"/>
      <c r="Z1271" s="162"/>
      <c r="AA1271" s="167"/>
      <c r="AT1271" s="168" t="s">
        <v>185</v>
      </c>
      <c r="AU1271" s="168" t="s">
        <v>93</v>
      </c>
      <c r="AV1271" s="10" t="s">
        <v>93</v>
      </c>
      <c r="AW1271" s="10" t="s">
        <v>32</v>
      </c>
      <c r="AX1271" s="10" t="s">
        <v>74</v>
      </c>
      <c r="AY1271" s="168" t="s">
        <v>173</v>
      </c>
    </row>
    <row r="1272" spans="2:51" s="10" customFormat="1" ht="22.5" customHeight="1">
      <c r="B1272" s="161"/>
      <c r="C1272" s="162"/>
      <c r="D1272" s="162"/>
      <c r="E1272" s="163" t="s">
        <v>3</v>
      </c>
      <c r="F1272" s="261" t="s">
        <v>406</v>
      </c>
      <c r="G1272" s="260"/>
      <c r="H1272" s="260"/>
      <c r="I1272" s="260"/>
      <c r="J1272" s="162"/>
      <c r="K1272" s="164">
        <v>29.5</v>
      </c>
      <c r="L1272" s="162"/>
      <c r="M1272" s="162"/>
      <c r="N1272" s="162"/>
      <c r="O1272" s="162"/>
      <c r="P1272" s="162"/>
      <c r="Q1272" s="162"/>
      <c r="R1272" s="165"/>
      <c r="T1272" s="166"/>
      <c r="U1272" s="162"/>
      <c r="V1272" s="162"/>
      <c r="W1272" s="162"/>
      <c r="X1272" s="162"/>
      <c r="Y1272" s="162"/>
      <c r="Z1272" s="162"/>
      <c r="AA1272" s="167"/>
      <c r="AT1272" s="168" t="s">
        <v>185</v>
      </c>
      <c r="AU1272" s="168" t="s">
        <v>93</v>
      </c>
      <c r="AV1272" s="10" t="s">
        <v>93</v>
      </c>
      <c r="AW1272" s="10" t="s">
        <v>32</v>
      </c>
      <c r="AX1272" s="10" t="s">
        <v>74</v>
      </c>
      <c r="AY1272" s="168" t="s">
        <v>173</v>
      </c>
    </row>
    <row r="1273" spans="2:51" s="10" customFormat="1" ht="22.5" customHeight="1">
      <c r="B1273" s="161"/>
      <c r="C1273" s="162"/>
      <c r="D1273" s="162"/>
      <c r="E1273" s="163" t="s">
        <v>3</v>
      </c>
      <c r="F1273" s="261" t="s">
        <v>407</v>
      </c>
      <c r="G1273" s="260"/>
      <c r="H1273" s="260"/>
      <c r="I1273" s="260"/>
      <c r="J1273" s="162"/>
      <c r="K1273" s="164">
        <v>17.3</v>
      </c>
      <c r="L1273" s="162"/>
      <c r="M1273" s="162"/>
      <c r="N1273" s="162"/>
      <c r="O1273" s="162"/>
      <c r="P1273" s="162"/>
      <c r="Q1273" s="162"/>
      <c r="R1273" s="165"/>
      <c r="T1273" s="166"/>
      <c r="U1273" s="162"/>
      <c r="V1273" s="162"/>
      <c r="W1273" s="162"/>
      <c r="X1273" s="162"/>
      <c r="Y1273" s="162"/>
      <c r="Z1273" s="162"/>
      <c r="AA1273" s="167"/>
      <c r="AT1273" s="168" t="s">
        <v>185</v>
      </c>
      <c r="AU1273" s="168" t="s">
        <v>93</v>
      </c>
      <c r="AV1273" s="10" t="s">
        <v>93</v>
      </c>
      <c r="AW1273" s="10" t="s">
        <v>32</v>
      </c>
      <c r="AX1273" s="10" t="s">
        <v>74</v>
      </c>
      <c r="AY1273" s="168" t="s">
        <v>173</v>
      </c>
    </row>
    <row r="1274" spans="2:51" s="10" customFormat="1" ht="22.5" customHeight="1">
      <c r="B1274" s="161"/>
      <c r="C1274" s="162"/>
      <c r="D1274" s="162"/>
      <c r="E1274" s="163" t="s">
        <v>3</v>
      </c>
      <c r="F1274" s="261" t="s">
        <v>408</v>
      </c>
      <c r="G1274" s="260"/>
      <c r="H1274" s="260"/>
      <c r="I1274" s="260"/>
      <c r="J1274" s="162"/>
      <c r="K1274" s="164">
        <v>10.06</v>
      </c>
      <c r="L1274" s="162"/>
      <c r="M1274" s="162"/>
      <c r="N1274" s="162"/>
      <c r="O1274" s="162"/>
      <c r="P1274" s="162"/>
      <c r="Q1274" s="162"/>
      <c r="R1274" s="165"/>
      <c r="T1274" s="166"/>
      <c r="U1274" s="162"/>
      <c r="V1274" s="162"/>
      <c r="W1274" s="162"/>
      <c r="X1274" s="162"/>
      <c r="Y1274" s="162"/>
      <c r="Z1274" s="162"/>
      <c r="AA1274" s="167"/>
      <c r="AT1274" s="168" t="s">
        <v>185</v>
      </c>
      <c r="AU1274" s="168" t="s">
        <v>93</v>
      </c>
      <c r="AV1274" s="10" t="s">
        <v>93</v>
      </c>
      <c r="AW1274" s="10" t="s">
        <v>32</v>
      </c>
      <c r="AX1274" s="10" t="s">
        <v>74</v>
      </c>
      <c r="AY1274" s="168" t="s">
        <v>173</v>
      </c>
    </row>
    <row r="1275" spans="2:51" s="10" customFormat="1" ht="22.5" customHeight="1">
      <c r="B1275" s="161"/>
      <c r="C1275" s="162"/>
      <c r="D1275" s="162"/>
      <c r="E1275" s="163" t="s">
        <v>3</v>
      </c>
      <c r="F1275" s="261" t="s">
        <v>409</v>
      </c>
      <c r="G1275" s="260"/>
      <c r="H1275" s="260"/>
      <c r="I1275" s="260"/>
      <c r="J1275" s="162"/>
      <c r="K1275" s="164">
        <v>13.2</v>
      </c>
      <c r="L1275" s="162"/>
      <c r="M1275" s="162"/>
      <c r="N1275" s="162"/>
      <c r="O1275" s="162"/>
      <c r="P1275" s="162"/>
      <c r="Q1275" s="162"/>
      <c r="R1275" s="165"/>
      <c r="T1275" s="166"/>
      <c r="U1275" s="162"/>
      <c r="V1275" s="162"/>
      <c r="W1275" s="162"/>
      <c r="X1275" s="162"/>
      <c r="Y1275" s="162"/>
      <c r="Z1275" s="162"/>
      <c r="AA1275" s="167"/>
      <c r="AT1275" s="168" t="s">
        <v>185</v>
      </c>
      <c r="AU1275" s="168" t="s">
        <v>93</v>
      </c>
      <c r="AV1275" s="10" t="s">
        <v>93</v>
      </c>
      <c r="AW1275" s="10" t="s">
        <v>32</v>
      </c>
      <c r="AX1275" s="10" t="s">
        <v>74</v>
      </c>
      <c r="AY1275" s="168" t="s">
        <v>173</v>
      </c>
    </row>
    <row r="1276" spans="2:51" s="10" customFormat="1" ht="22.5" customHeight="1">
      <c r="B1276" s="161"/>
      <c r="C1276" s="162"/>
      <c r="D1276" s="162"/>
      <c r="E1276" s="163" t="s">
        <v>3</v>
      </c>
      <c r="F1276" s="261" t="s">
        <v>410</v>
      </c>
      <c r="G1276" s="260"/>
      <c r="H1276" s="260"/>
      <c r="I1276" s="260"/>
      <c r="J1276" s="162"/>
      <c r="K1276" s="164">
        <v>29.1</v>
      </c>
      <c r="L1276" s="162"/>
      <c r="M1276" s="162"/>
      <c r="N1276" s="162"/>
      <c r="O1276" s="162"/>
      <c r="P1276" s="162"/>
      <c r="Q1276" s="162"/>
      <c r="R1276" s="165"/>
      <c r="T1276" s="166"/>
      <c r="U1276" s="162"/>
      <c r="V1276" s="162"/>
      <c r="W1276" s="162"/>
      <c r="X1276" s="162"/>
      <c r="Y1276" s="162"/>
      <c r="Z1276" s="162"/>
      <c r="AA1276" s="167"/>
      <c r="AT1276" s="168" t="s">
        <v>185</v>
      </c>
      <c r="AU1276" s="168" t="s">
        <v>93</v>
      </c>
      <c r="AV1276" s="10" t="s">
        <v>93</v>
      </c>
      <c r="AW1276" s="10" t="s">
        <v>32</v>
      </c>
      <c r="AX1276" s="10" t="s">
        <v>74</v>
      </c>
      <c r="AY1276" s="168" t="s">
        <v>173</v>
      </c>
    </row>
    <row r="1277" spans="2:51" s="10" customFormat="1" ht="22.5" customHeight="1">
      <c r="B1277" s="161"/>
      <c r="C1277" s="162"/>
      <c r="D1277" s="162"/>
      <c r="E1277" s="163" t="s">
        <v>3</v>
      </c>
      <c r="F1277" s="261" t="s">
        <v>411</v>
      </c>
      <c r="G1277" s="260"/>
      <c r="H1277" s="260"/>
      <c r="I1277" s="260"/>
      <c r="J1277" s="162"/>
      <c r="K1277" s="164">
        <v>23.915</v>
      </c>
      <c r="L1277" s="162"/>
      <c r="M1277" s="162"/>
      <c r="N1277" s="162"/>
      <c r="O1277" s="162"/>
      <c r="P1277" s="162"/>
      <c r="Q1277" s="162"/>
      <c r="R1277" s="165"/>
      <c r="T1277" s="166"/>
      <c r="U1277" s="162"/>
      <c r="V1277" s="162"/>
      <c r="W1277" s="162"/>
      <c r="X1277" s="162"/>
      <c r="Y1277" s="162"/>
      <c r="Z1277" s="162"/>
      <c r="AA1277" s="167"/>
      <c r="AT1277" s="168" t="s">
        <v>185</v>
      </c>
      <c r="AU1277" s="168" t="s">
        <v>93</v>
      </c>
      <c r="AV1277" s="10" t="s">
        <v>93</v>
      </c>
      <c r="AW1277" s="10" t="s">
        <v>32</v>
      </c>
      <c r="AX1277" s="10" t="s">
        <v>74</v>
      </c>
      <c r="AY1277" s="168" t="s">
        <v>173</v>
      </c>
    </row>
    <row r="1278" spans="2:51" s="10" customFormat="1" ht="31.5" customHeight="1">
      <c r="B1278" s="161"/>
      <c r="C1278" s="162"/>
      <c r="D1278" s="162"/>
      <c r="E1278" s="163" t="s">
        <v>3</v>
      </c>
      <c r="F1278" s="261" t="s">
        <v>412</v>
      </c>
      <c r="G1278" s="260"/>
      <c r="H1278" s="260"/>
      <c r="I1278" s="260"/>
      <c r="J1278" s="162"/>
      <c r="K1278" s="164">
        <v>19.225</v>
      </c>
      <c r="L1278" s="162"/>
      <c r="M1278" s="162"/>
      <c r="N1278" s="162"/>
      <c r="O1278" s="162"/>
      <c r="P1278" s="162"/>
      <c r="Q1278" s="162"/>
      <c r="R1278" s="165"/>
      <c r="T1278" s="166"/>
      <c r="U1278" s="162"/>
      <c r="V1278" s="162"/>
      <c r="W1278" s="162"/>
      <c r="X1278" s="162"/>
      <c r="Y1278" s="162"/>
      <c r="Z1278" s="162"/>
      <c r="AA1278" s="167"/>
      <c r="AT1278" s="168" t="s">
        <v>185</v>
      </c>
      <c r="AU1278" s="168" t="s">
        <v>93</v>
      </c>
      <c r="AV1278" s="10" t="s">
        <v>93</v>
      </c>
      <c r="AW1278" s="10" t="s">
        <v>32</v>
      </c>
      <c r="AX1278" s="10" t="s">
        <v>74</v>
      </c>
      <c r="AY1278" s="168" t="s">
        <v>173</v>
      </c>
    </row>
    <row r="1279" spans="2:51" s="10" customFormat="1" ht="22.5" customHeight="1">
      <c r="B1279" s="161"/>
      <c r="C1279" s="162"/>
      <c r="D1279" s="162"/>
      <c r="E1279" s="163" t="s">
        <v>3</v>
      </c>
      <c r="F1279" s="261" t="s">
        <v>413</v>
      </c>
      <c r="G1279" s="260"/>
      <c r="H1279" s="260"/>
      <c r="I1279" s="260"/>
      <c r="J1279" s="162"/>
      <c r="K1279" s="164">
        <v>24.005</v>
      </c>
      <c r="L1279" s="162"/>
      <c r="M1279" s="162"/>
      <c r="N1279" s="162"/>
      <c r="O1279" s="162"/>
      <c r="P1279" s="162"/>
      <c r="Q1279" s="162"/>
      <c r="R1279" s="165"/>
      <c r="T1279" s="166"/>
      <c r="U1279" s="162"/>
      <c r="V1279" s="162"/>
      <c r="W1279" s="162"/>
      <c r="X1279" s="162"/>
      <c r="Y1279" s="162"/>
      <c r="Z1279" s="162"/>
      <c r="AA1279" s="167"/>
      <c r="AT1279" s="168" t="s">
        <v>185</v>
      </c>
      <c r="AU1279" s="168" t="s">
        <v>93</v>
      </c>
      <c r="AV1279" s="10" t="s">
        <v>93</v>
      </c>
      <c r="AW1279" s="10" t="s">
        <v>32</v>
      </c>
      <c r="AX1279" s="10" t="s">
        <v>74</v>
      </c>
      <c r="AY1279" s="168" t="s">
        <v>173</v>
      </c>
    </row>
    <row r="1280" spans="2:51" s="10" customFormat="1" ht="31.5" customHeight="1">
      <c r="B1280" s="161"/>
      <c r="C1280" s="162"/>
      <c r="D1280" s="162"/>
      <c r="E1280" s="163" t="s">
        <v>3</v>
      </c>
      <c r="F1280" s="261" t="s">
        <v>414</v>
      </c>
      <c r="G1280" s="260"/>
      <c r="H1280" s="260"/>
      <c r="I1280" s="260"/>
      <c r="J1280" s="162"/>
      <c r="K1280" s="164">
        <v>19.225</v>
      </c>
      <c r="L1280" s="162"/>
      <c r="M1280" s="162"/>
      <c r="N1280" s="162"/>
      <c r="O1280" s="162"/>
      <c r="P1280" s="162"/>
      <c r="Q1280" s="162"/>
      <c r="R1280" s="165"/>
      <c r="T1280" s="166"/>
      <c r="U1280" s="162"/>
      <c r="V1280" s="162"/>
      <c r="W1280" s="162"/>
      <c r="X1280" s="162"/>
      <c r="Y1280" s="162"/>
      <c r="Z1280" s="162"/>
      <c r="AA1280" s="167"/>
      <c r="AT1280" s="168" t="s">
        <v>185</v>
      </c>
      <c r="AU1280" s="168" t="s">
        <v>93</v>
      </c>
      <c r="AV1280" s="10" t="s">
        <v>93</v>
      </c>
      <c r="AW1280" s="10" t="s">
        <v>32</v>
      </c>
      <c r="AX1280" s="10" t="s">
        <v>74</v>
      </c>
      <c r="AY1280" s="168" t="s">
        <v>173</v>
      </c>
    </row>
    <row r="1281" spans="2:51" s="10" customFormat="1" ht="22.5" customHeight="1">
      <c r="B1281" s="161"/>
      <c r="C1281" s="162"/>
      <c r="D1281" s="162"/>
      <c r="E1281" s="163" t="s">
        <v>3</v>
      </c>
      <c r="F1281" s="261" t="s">
        <v>415</v>
      </c>
      <c r="G1281" s="260"/>
      <c r="H1281" s="260"/>
      <c r="I1281" s="260"/>
      <c r="J1281" s="162"/>
      <c r="K1281" s="164">
        <v>11.7</v>
      </c>
      <c r="L1281" s="162"/>
      <c r="M1281" s="162"/>
      <c r="N1281" s="162"/>
      <c r="O1281" s="162"/>
      <c r="P1281" s="162"/>
      <c r="Q1281" s="162"/>
      <c r="R1281" s="165"/>
      <c r="T1281" s="166"/>
      <c r="U1281" s="162"/>
      <c r="V1281" s="162"/>
      <c r="W1281" s="162"/>
      <c r="X1281" s="162"/>
      <c r="Y1281" s="162"/>
      <c r="Z1281" s="162"/>
      <c r="AA1281" s="167"/>
      <c r="AT1281" s="168" t="s">
        <v>185</v>
      </c>
      <c r="AU1281" s="168" t="s">
        <v>93</v>
      </c>
      <c r="AV1281" s="10" t="s">
        <v>93</v>
      </c>
      <c r="AW1281" s="10" t="s">
        <v>32</v>
      </c>
      <c r="AX1281" s="10" t="s">
        <v>74</v>
      </c>
      <c r="AY1281" s="168" t="s">
        <v>173</v>
      </c>
    </row>
    <row r="1282" spans="2:51" s="10" customFormat="1" ht="22.5" customHeight="1">
      <c r="B1282" s="161"/>
      <c r="C1282" s="162"/>
      <c r="D1282" s="162"/>
      <c r="E1282" s="163" t="s">
        <v>3</v>
      </c>
      <c r="F1282" s="261" t="s">
        <v>416</v>
      </c>
      <c r="G1282" s="260"/>
      <c r="H1282" s="260"/>
      <c r="I1282" s="260"/>
      <c r="J1282" s="162"/>
      <c r="K1282" s="164">
        <v>7.4</v>
      </c>
      <c r="L1282" s="162"/>
      <c r="M1282" s="162"/>
      <c r="N1282" s="162"/>
      <c r="O1282" s="162"/>
      <c r="P1282" s="162"/>
      <c r="Q1282" s="162"/>
      <c r="R1282" s="165"/>
      <c r="T1282" s="166"/>
      <c r="U1282" s="162"/>
      <c r="V1282" s="162"/>
      <c r="W1282" s="162"/>
      <c r="X1282" s="162"/>
      <c r="Y1282" s="162"/>
      <c r="Z1282" s="162"/>
      <c r="AA1282" s="167"/>
      <c r="AT1282" s="168" t="s">
        <v>185</v>
      </c>
      <c r="AU1282" s="168" t="s">
        <v>93</v>
      </c>
      <c r="AV1282" s="10" t="s">
        <v>93</v>
      </c>
      <c r="AW1282" s="10" t="s">
        <v>32</v>
      </c>
      <c r="AX1282" s="10" t="s">
        <v>74</v>
      </c>
      <c r="AY1282" s="168" t="s">
        <v>173</v>
      </c>
    </row>
    <row r="1283" spans="2:51" s="10" customFormat="1" ht="22.5" customHeight="1">
      <c r="B1283" s="161"/>
      <c r="C1283" s="162"/>
      <c r="D1283" s="162"/>
      <c r="E1283" s="163" t="s">
        <v>3</v>
      </c>
      <c r="F1283" s="261" t="s">
        <v>417</v>
      </c>
      <c r="G1283" s="260"/>
      <c r="H1283" s="260"/>
      <c r="I1283" s="260"/>
      <c r="J1283" s="162"/>
      <c r="K1283" s="164">
        <v>11.8</v>
      </c>
      <c r="L1283" s="162"/>
      <c r="M1283" s="162"/>
      <c r="N1283" s="162"/>
      <c r="O1283" s="162"/>
      <c r="P1283" s="162"/>
      <c r="Q1283" s="162"/>
      <c r="R1283" s="165"/>
      <c r="T1283" s="166"/>
      <c r="U1283" s="162"/>
      <c r="V1283" s="162"/>
      <c r="W1283" s="162"/>
      <c r="X1283" s="162"/>
      <c r="Y1283" s="162"/>
      <c r="Z1283" s="162"/>
      <c r="AA1283" s="167"/>
      <c r="AT1283" s="168" t="s">
        <v>185</v>
      </c>
      <c r="AU1283" s="168" t="s">
        <v>93</v>
      </c>
      <c r="AV1283" s="10" t="s">
        <v>93</v>
      </c>
      <c r="AW1283" s="10" t="s">
        <v>32</v>
      </c>
      <c r="AX1283" s="10" t="s">
        <v>74</v>
      </c>
      <c r="AY1283" s="168" t="s">
        <v>173</v>
      </c>
    </row>
    <row r="1284" spans="2:51" s="10" customFormat="1" ht="22.5" customHeight="1">
      <c r="B1284" s="161"/>
      <c r="C1284" s="162"/>
      <c r="D1284" s="162"/>
      <c r="E1284" s="163" t="s">
        <v>3</v>
      </c>
      <c r="F1284" s="261" t="s">
        <v>418</v>
      </c>
      <c r="G1284" s="260"/>
      <c r="H1284" s="260"/>
      <c r="I1284" s="260"/>
      <c r="J1284" s="162"/>
      <c r="K1284" s="164">
        <v>8.6</v>
      </c>
      <c r="L1284" s="162"/>
      <c r="M1284" s="162"/>
      <c r="N1284" s="162"/>
      <c r="O1284" s="162"/>
      <c r="P1284" s="162"/>
      <c r="Q1284" s="162"/>
      <c r="R1284" s="165"/>
      <c r="T1284" s="166"/>
      <c r="U1284" s="162"/>
      <c r="V1284" s="162"/>
      <c r="W1284" s="162"/>
      <c r="X1284" s="162"/>
      <c r="Y1284" s="162"/>
      <c r="Z1284" s="162"/>
      <c r="AA1284" s="167"/>
      <c r="AT1284" s="168" t="s">
        <v>185</v>
      </c>
      <c r="AU1284" s="168" t="s">
        <v>93</v>
      </c>
      <c r="AV1284" s="10" t="s">
        <v>93</v>
      </c>
      <c r="AW1284" s="10" t="s">
        <v>32</v>
      </c>
      <c r="AX1284" s="10" t="s">
        <v>74</v>
      </c>
      <c r="AY1284" s="168" t="s">
        <v>173</v>
      </c>
    </row>
    <row r="1285" spans="2:51" s="10" customFormat="1" ht="22.5" customHeight="1">
      <c r="B1285" s="161"/>
      <c r="C1285" s="162"/>
      <c r="D1285" s="162"/>
      <c r="E1285" s="163" t="s">
        <v>3</v>
      </c>
      <c r="F1285" s="261" t="s">
        <v>419</v>
      </c>
      <c r="G1285" s="260"/>
      <c r="H1285" s="260"/>
      <c r="I1285" s="260"/>
      <c r="J1285" s="162"/>
      <c r="K1285" s="164">
        <v>10</v>
      </c>
      <c r="L1285" s="162"/>
      <c r="M1285" s="162"/>
      <c r="N1285" s="162"/>
      <c r="O1285" s="162"/>
      <c r="P1285" s="162"/>
      <c r="Q1285" s="162"/>
      <c r="R1285" s="165"/>
      <c r="T1285" s="166"/>
      <c r="U1285" s="162"/>
      <c r="V1285" s="162"/>
      <c r="W1285" s="162"/>
      <c r="X1285" s="162"/>
      <c r="Y1285" s="162"/>
      <c r="Z1285" s="162"/>
      <c r="AA1285" s="167"/>
      <c r="AT1285" s="168" t="s">
        <v>185</v>
      </c>
      <c r="AU1285" s="168" t="s">
        <v>93</v>
      </c>
      <c r="AV1285" s="10" t="s">
        <v>93</v>
      </c>
      <c r="AW1285" s="10" t="s">
        <v>32</v>
      </c>
      <c r="AX1285" s="10" t="s">
        <v>74</v>
      </c>
      <c r="AY1285" s="168" t="s">
        <v>173</v>
      </c>
    </row>
    <row r="1286" spans="2:51" s="10" customFormat="1" ht="22.5" customHeight="1">
      <c r="B1286" s="161"/>
      <c r="C1286" s="162"/>
      <c r="D1286" s="162"/>
      <c r="E1286" s="163" t="s">
        <v>3</v>
      </c>
      <c r="F1286" s="261" t="s">
        <v>420</v>
      </c>
      <c r="G1286" s="260"/>
      <c r="H1286" s="260"/>
      <c r="I1286" s="260"/>
      <c r="J1286" s="162"/>
      <c r="K1286" s="164">
        <v>12.4</v>
      </c>
      <c r="L1286" s="162"/>
      <c r="M1286" s="162"/>
      <c r="N1286" s="162"/>
      <c r="O1286" s="162"/>
      <c r="P1286" s="162"/>
      <c r="Q1286" s="162"/>
      <c r="R1286" s="165"/>
      <c r="T1286" s="166"/>
      <c r="U1286" s="162"/>
      <c r="V1286" s="162"/>
      <c r="W1286" s="162"/>
      <c r="X1286" s="162"/>
      <c r="Y1286" s="162"/>
      <c r="Z1286" s="162"/>
      <c r="AA1286" s="167"/>
      <c r="AT1286" s="168" t="s">
        <v>185</v>
      </c>
      <c r="AU1286" s="168" t="s">
        <v>93</v>
      </c>
      <c r="AV1286" s="10" t="s">
        <v>93</v>
      </c>
      <c r="AW1286" s="10" t="s">
        <v>32</v>
      </c>
      <c r="AX1286" s="10" t="s">
        <v>74</v>
      </c>
      <c r="AY1286" s="168" t="s">
        <v>173</v>
      </c>
    </row>
    <row r="1287" spans="2:51" s="10" customFormat="1" ht="22.5" customHeight="1">
      <c r="B1287" s="161"/>
      <c r="C1287" s="162"/>
      <c r="D1287" s="162"/>
      <c r="E1287" s="163" t="s">
        <v>3</v>
      </c>
      <c r="F1287" s="261" t="s">
        <v>421</v>
      </c>
      <c r="G1287" s="260"/>
      <c r="H1287" s="260"/>
      <c r="I1287" s="260"/>
      <c r="J1287" s="162"/>
      <c r="K1287" s="164">
        <v>9.1</v>
      </c>
      <c r="L1287" s="162"/>
      <c r="M1287" s="162"/>
      <c r="N1287" s="162"/>
      <c r="O1287" s="162"/>
      <c r="P1287" s="162"/>
      <c r="Q1287" s="162"/>
      <c r="R1287" s="165"/>
      <c r="T1287" s="166"/>
      <c r="U1287" s="162"/>
      <c r="V1287" s="162"/>
      <c r="W1287" s="162"/>
      <c r="X1287" s="162"/>
      <c r="Y1287" s="162"/>
      <c r="Z1287" s="162"/>
      <c r="AA1287" s="167"/>
      <c r="AT1287" s="168" t="s">
        <v>185</v>
      </c>
      <c r="AU1287" s="168" t="s">
        <v>93</v>
      </c>
      <c r="AV1287" s="10" t="s">
        <v>93</v>
      </c>
      <c r="AW1287" s="10" t="s">
        <v>32</v>
      </c>
      <c r="AX1287" s="10" t="s">
        <v>74</v>
      </c>
      <c r="AY1287" s="168" t="s">
        <v>173</v>
      </c>
    </row>
    <row r="1288" spans="2:51" s="10" customFormat="1" ht="22.5" customHeight="1">
      <c r="B1288" s="161"/>
      <c r="C1288" s="162"/>
      <c r="D1288" s="162"/>
      <c r="E1288" s="163" t="s">
        <v>3</v>
      </c>
      <c r="F1288" s="261" t="s">
        <v>422</v>
      </c>
      <c r="G1288" s="260"/>
      <c r="H1288" s="260"/>
      <c r="I1288" s="260"/>
      <c r="J1288" s="162"/>
      <c r="K1288" s="164">
        <v>9.1</v>
      </c>
      <c r="L1288" s="162"/>
      <c r="M1288" s="162"/>
      <c r="N1288" s="162"/>
      <c r="O1288" s="162"/>
      <c r="P1288" s="162"/>
      <c r="Q1288" s="162"/>
      <c r="R1288" s="165"/>
      <c r="T1288" s="166"/>
      <c r="U1288" s="162"/>
      <c r="V1288" s="162"/>
      <c r="W1288" s="162"/>
      <c r="X1288" s="162"/>
      <c r="Y1288" s="162"/>
      <c r="Z1288" s="162"/>
      <c r="AA1288" s="167"/>
      <c r="AT1288" s="168" t="s">
        <v>185</v>
      </c>
      <c r="AU1288" s="168" t="s">
        <v>93</v>
      </c>
      <c r="AV1288" s="10" t="s">
        <v>93</v>
      </c>
      <c r="AW1288" s="10" t="s">
        <v>32</v>
      </c>
      <c r="AX1288" s="10" t="s">
        <v>74</v>
      </c>
      <c r="AY1288" s="168" t="s">
        <v>173</v>
      </c>
    </row>
    <row r="1289" spans="2:51" s="10" customFormat="1" ht="22.5" customHeight="1">
      <c r="B1289" s="161"/>
      <c r="C1289" s="162"/>
      <c r="D1289" s="162"/>
      <c r="E1289" s="163" t="s">
        <v>3</v>
      </c>
      <c r="F1289" s="261" t="s">
        <v>423</v>
      </c>
      <c r="G1289" s="260"/>
      <c r="H1289" s="260"/>
      <c r="I1289" s="260"/>
      <c r="J1289" s="162"/>
      <c r="K1289" s="164">
        <v>16.6</v>
      </c>
      <c r="L1289" s="162"/>
      <c r="M1289" s="162"/>
      <c r="N1289" s="162"/>
      <c r="O1289" s="162"/>
      <c r="P1289" s="162"/>
      <c r="Q1289" s="162"/>
      <c r="R1289" s="165"/>
      <c r="T1289" s="166"/>
      <c r="U1289" s="162"/>
      <c r="V1289" s="162"/>
      <c r="W1289" s="162"/>
      <c r="X1289" s="162"/>
      <c r="Y1289" s="162"/>
      <c r="Z1289" s="162"/>
      <c r="AA1289" s="167"/>
      <c r="AT1289" s="168" t="s">
        <v>185</v>
      </c>
      <c r="AU1289" s="168" t="s">
        <v>93</v>
      </c>
      <c r="AV1289" s="10" t="s">
        <v>93</v>
      </c>
      <c r="AW1289" s="10" t="s">
        <v>32</v>
      </c>
      <c r="AX1289" s="10" t="s">
        <v>74</v>
      </c>
      <c r="AY1289" s="168" t="s">
        <v>173</v>
      </c>
    </row>
    <row r="1290" spans="2:51" s="10" customFormat="1" ht="22.5" customHeight="1">
      <c r="B1290" s="161"/>
      <c r="C1290" s="162"/>
      <c r="D1290" s="162"/>
      <c r="E1290" s="163" t="s">
        <v>3</v>
      </c>
      <c r="F1290" s="261" t="s">
        <v>424</v>
      </c>
      <c r="G1290" s="260"/>
      <c r="H1290" s="260"/>
      <c r="I1290" s="260"/>
      <c r="J1290" s="162"/>
      <c r="K1290" s="164">
        <v>16.6</v>
      </c>
      <c r="L1290" s="162"/>
      <c r="M1290" s="162"/>
      <c r="N1290" s="162"/>
      <c r="O1290" s="162"/>
      <c r="P1290" s="162"/>
      <c r="Q1290" s="162"/>
      <c r="R1290" s="165"/>
      <c r="T1290" s="166"/>
      <c r="U1290" s="162"/>
      <c r="V1290" s="162"/>
      <c r="W1290" s="162"/>
      <c r="X1290" s="162"/>
      <c r="Y1290" s="162"/>
      <c r="Z1290" s="162"/>
      <c r="AA1290" s="167"/>
      <c r="AT1290" s="168" t="s">
        <v>185</v>
      </c>
      <c r="AU1290" s="168" t="s">
        <v>93</v>
      </c>
      <c r="AV1290" s="10" t="s">
        <v>93</v>
      </c>
      <c r="AW1290" s="10" t="s">
        <v>32</v>
      </c>
      <c r="AX1290" s="10" t="s">
        <v>74</v>
      </c>
      <c r="AY1290" s="168" t="s">
        <v>173</v>
      </c>
    </row>
    <row r="1291" spans="2:51" s="12" customFormat="1" ht="22.5" customHeight="1">
      <c r="B1291" s="177"/>
      <c r="C1291" s="178"/>
      <c r="D1291" s="178"/>
      <c r="E1291" s="179" t="s">
        <v>3</v>
      </c>
      <c r="F1291" s="264" t="s">
        <v>328</v>
      </c>
      <c r="G1291" s="265"/>
      <c r="H1291" s="265"/>
      <c r="I1291" s="265"/>
      <c r="J1291" s="178"/>
      <c r="K1291" s="180" t="s">
        <v>3</v>
      </c>
      <c r="L1291" s="178"/>
      <c r="M1291" s="178"/>
      <c r="N1291" s="178"/>
      <c r="O1291" s="178"/>
      <c r="P1291" s="178"/>
      <c r="Q1291" s="178"/>
      <c r="R1291" s="181"/>
      <c r="T1291" s="182"/>
      <c r="U1291" s="178"/>
      <c r="V1291" s="178"/>
      <c r="W1291" s="178"/>
      <c r="X1291" s="178"/>
      <c r="Y1291" s="178"/>
      <c r="Z1291" s="178"/>
      <c r="AA1291" s="183"/>
      <c r="AT1291" s="184" t="s">
        <v>185</v>
      </c>
      <c r="AU1291" s="184" t="s">
        <v>93</v>
      </c>
      <c r="AV1291" s="12" t="s">
        <v>81</v>
      </c>
      <c r="AW1291" s="12" t="s">
        <v>32</v>
      </c>
      <c r="AX1291" s="12" t="s">
        <v>74</v>
      </c>
      <c r="AY1291" s="184" t="s">
        <v>173</v>
      </c>
    </row>
    <row r="1292" spans="2:51" s="10" customFormat="1" ht="22.5" customHeight="1">
      <c r="B1292" s="161"/>
      <c r="C1292" s="162"/>
      <c r="D1292" s="162"/>
      <c r="E1292" s="163" t="s">
        <v>3</v>
      </c>
      <c r="F1292" s="261" t="s">
        <v>425</v>
      </c>
      <c r="G1292" s="260"/>
      <c r="H1292" s="260"/>
      <c r="I1292" s="260"/>
      <c r="J1292" s="162"/>
      <c r="K1292" s="164">
        <v>15.88</v>
      </c>
      <c r="L1292" s="162"/>
      <c r="M1292" s="162"/>
      <c r="N1292" s="162"/>
      <c r="O1292" s="162"/>
      <c r="P1292" s="162"/>
      <c r="Q1292" s="162"/>
      <c r="R1292" s="165"/>
      <c r="T1292" s="166"/>
      <c r="U1292" s="162"/>
      <c r="V1292" s="162"/>
      <c r="W1292" s="162"/>
      <c r="X1292" s="162"/>
      <c r="Y1292" s="162"/>
      <c r="Z1292" s="162"/>
      <c r="AA1292" s="167"/>
      <c r="AT1292" s="168" t="s">
        <v>185</v>
      </c>
      <c r="AU1292" s="168" t="s">
        <v>93</v>
      </c>
      <c r="AV1292" s="10" t="s">
        <v>93</v>
      </c>
      <c r="AW1292" s="10" t="s">
        <v>32</v>
      </c>
      <c r="AX1292" s="10" t="s">
        <v>74</v>
      </c>
      <c r="AY1292" s="168" t="s">
        <v>173</v>
      </c>
    </row>
    <row r="1293" spans="2:51" s="10" customFormat="1" ht="22.5" customHeight="1">
      <c r="B1293" s="161"/>
      <c r="C1293" s="162"/>
      <c r="D1293" s="162"/>
      <c r="E1293" s="163" t="s">
        <v>3</v>
      </c>
      <c r="F1293" s="261" t="s">
        <v>426</v>
      </c>
      <c r="G1293" s="260"/>
      <c r="H1293" s="260"/>
      <c r="I1293" s="260"/>
      <c r="J1293" s="162"/>
      <c r="K1293" s="164">
        <v>12.7</v>
      </c>
      <c r="L1293" s="162"/>
      <c r="M1293" s="162"/>
      <c r="N1293" s="162"/>
      <c r="O1293" s="162"/>
      <c r="P1293" s="162"/>
      <c r="Q1293" s="162"/>
      <c r="R1293" s="165"/>
      <c r="T1293" s="166"/>
      <c r="U1293" s="162"/>
      <c r="V1293" s="162"/>
      <c r="W1293" s="162"/>
      <c r="X1293" s="162"/>
      <c r="Y1293" s="162"/>
      <c r="Z1293" s="162"/>
      <c r="AA1293" s="167"/>
      <c r="AT1293" s="168" t="s">
        <v>185</v>
      </c>
      <c r="AU1293" s="168" t="s">
        <v>93</v>
      </c>
      <c r="AV1293" s="10" t="s">
        <v>93</v>
      </c>
      <c r="AW1293" s="10" t="s">
        <v>32</v>
      </c>
      <c r="AX1293" s="10" t="s">
        <v>74</v>
      </c>
      <c r="AY1293" s="168" t="s">
        <v>173</v>
      </c>
    </row>
    <row r="1294" spans="2:51" s="10" customFormat="1" ht="22.5" customHeight="1">
      <c r="B1294" s="161"/>
      <c r="C1294" s="162"/>
      <c r="D1294" s="162"/>
      <c r="E1294" s="163" t="s">
        <v>3</v>
      </c>
      <c r="F1294" s="261" t="s">
        <v>427</v>
      </c>
      <c r="G1294" s="260"/>
      <c r="H1294" s="260"/>
      <c r="I1294" s="260"/>
      <c r="J1294" s="162"/>
      <c r="K1294" s="164">
        <v>11.8</v>
      </c>
      <c r="L1294" s="162"/>
      <c r="M1294" s="162"/>
      <c r="N1294" s="162"/>
      <c r="O1294" s="162"/>
      <c r="P1294" s="162"/>
      <c r="Q1294" s="162"/>
      <c r="R1294" s="165"/>
      <c r="T1294" s="166"/>
      <c r="U1294" s="162"/>
      <c r="V1294" s="162"/>
      <c r="W1294" s="162"/>
      <c r="X1294" s="162"/>
      <c r="Y1294" s="162"/>
      <c r="Z1294" s="162"/>
      <c r="AA1294" s="167"/>
      <c r="AT1294" s="168" t="s">
        <v>185</v>
      </c>
      <c r="AU1294" s="168" t="s">
        <v>93</v>
      </c>
      <c r="AV1294" s="10" t="s">
        <v>93</v>
      </c>
      <c r="AW1294" s="10" t="s">
        <v>32</v>
      </c>
      <c r="AX1294" s="10" t="s">
        <v>74</v>
      </c>
      <c r="AY1294" s="168" t="s">
        <v>173</v>
      </c>
    </row>
    <row r="1295" spans="2:51" s="10" customFormat="1" ht="22.5" customHeight="1">
      <c r="B1295" s="161"/>
      <c r="C1295" s="162"/>
      <c r="D1295" s="162"/>
      <c r="E1295" s="163" t="s">
        <v>3</v>
      </c>
      <c r="F1295" s="261" t="s">
        <v>428</v>
      </c>
      <c r="G1295" s="260"/>
      <c r="H1295" s="260"/>
      <c r="I1295" s="260"/>
      <c r="J1295" s="162"/>
      <c r="K1295" s="164">
        <v>9.4</v>
      </c>
      <c r="L1295" s="162"/>
      <c r="M1295" s="162"/>
      <c r="N1295" s="162"/>
      <c r="O1295" s="162"/>
      <c r="P1295" s="162"/>
      <c r="Q1295" s="162"/>
      <c r="R1295" s="165"/>
      <c r="T1295" s="166"/>
      <c r="U1295" s="162"/>
      <c r="V1295" s="162"/>
      <c r="W1295" s="162"/>
      <c r="X1295" s="162"/>
      <c r="Y1295" s="162"/>
      <c r="Z1295" s="162"/>
      <c r="AA1295" s="167"/>
      <c r="AT1295" s="168" t="s">
        <v>185</v>
      </c>
      <c r="AU1295" s="168" t="s">
        <v>93</v>
      </c>
      <c r="AV1295" s="10" t="s">
        <v>93</v>
      </c>
      <c r="AW1295" s="10" t="s">
        <v>32</v>
      </c>
      <c r="AX1295" s="10" t="s">
        <v>74</v>
      </c>
      <c r="AY1295" s="168" t="s">
        <v>173</v>
      </c>
    </row>
    <row r="1296" spans="2:51" s="10" customFormat="1" ht="22.5" customHeight="1">
      <c r="B1296" s="161"/>
      <c r="C1296" s="162"/>
      <c r="D1296" s="162"/>
      <c r="E1296" s="163" t="s">
        <v>3</v>
      </c>
      <c r="F1296" s="261" t="s">
        <v>429</v>
      </c>
      <c r="G1296" s="260"/>
      <c r="H1296" s="260"/>
      <c r="I1296" s="260"/>
      <c r="J1296" s="162"/>
      <c r="K1296" s="164">
        <v>13.2</v>
      </c>
      <c r="L1296" s="162"/>
      <c r="M1296" s="162"/>
      <c r="N1296" s="162"/>
      <c r="O1296" s="162"/>
      <c r="P1296" s="162"/>
      <c r="Q1296" s="162"/>
      <c r="R1296" s="165"/>
      <c r="T1296" s="166"/>
      <c r="U1296" s="162"/>
      <c r="V1296" s="162"/>
      <c r="W1296" s="162"/>
      <c r="X1296" s="162"/>
      <c r="Y1296" s="162"/>
      <c r="Z1296" s="162"/>
      <c r="AA1296" s="167"/>
      <c r="AT1296" s="168" t="s">
        <v>185</v>
      </c>
      <c r="AU1296" s="168" t="s">
        <v>93</v>
      </c>
      <c r="AV1296" s="10" t="s">
        <v>93</v>
      </c>
      <c r="AW1296" s="10" t="s">
        <v>32</v>
      </c>
      <c r="AX1296" s="10" t="s">
        <v>74</v>
      </c>
      <c r="AY1296" s="168" t="s">
        <v>173</v>
      </c>
    </row>
    <row r="1297" spans="2:51" s="10" customFormat="1" ht="22.5" customHeight="1">
      <c r="B1297" s="161"/>
      <c r="C1297" s="162"/>
      <c r="D1297" s="162"/>
      <c r="E1297" s="163" t="s">
        <v>3</v>
      </c>
      <c r="F1297" s="261" t="s">
        <v>430</v>
      </c>
      <c r="G1297" s="260"/>
      <c r="H1297" s="260"/>
      <c r="I1297" s="260"/>
      <c r="J1297" s="162"/>
      <c r="K1297" s="164">
        <v>29.5</v>
      </c>
      <c r="L1297" s="162"/>
      <c r="M1297" s="162"/>
      <c r="N1297" s="162"/>
      <c r="O1297" s="162"/>
      <c r="P1297" s="162"/>
      <c r="Q1297" s="162"/>
      <c r="R1297" s="165"/>
      <c r="T1297" s="166"/>
      <c r="U1297" s="162"/>
      <c r="V1297" s="162"/>
      <c r="W1297" s="162"/>
      <c r="X1297" s="162"/>
      <c r="Y1297" s="162"/>
      <c r="Z1297" s="162"/>
      <c r="AA1297" s="167"/>
      <c r="AT1297" s="168" t="s">
        <v>185</v>
      </c>
      <c r="AU1297" s="168" t="s">
        <v>93</v>
      </c>
      <c r="AV1297" s="10" t="s">
        <v>93</v>
      </c>
      <c r="AW1297" s="10" t="s">
        <v>32</v>
      </c>
      <c r="AX1297" s="10" t="s">
        <v>74</v>
      </c>
      <c r="AY1297" s="168" t="s">
        <v>173</v>
      </c>
    </row>
    <row r="1298" spans="2:51" s="10" customFormat="1" ht="22.5" customHeight="1">
      <c r="B1298" s="161"/>
      <c r="C1298" s="162"/>
      <c r="D1298" s="162"/>
      <c r="E1298" s="163" t="s">
        <v>3</v>
      </c>
      <c r="F1298" s="261" t="s">
        <v>431</v>
      </c>
      <c r="G1298" s="260"/>
      <c r="H1298" s="260"/>
      <c r="I1298" s="260"/>
      <c r="J1298" s="162"/>
      <c r="K1298" s="164">
        <v>17.3</v>
      </c>
      <c r="L1298" s="162"/>
      <c r="M1298" s="162"/>
      <c r="N1298" s="162"/>
      <c r="O1298" s="162"/>
      <c r="P1298" s="162"/>
      <c r="Q1298" s="162"/>
      <c r="R1298" s="165"/>
      <c r="T1298" s="166"/>
      <c r="U1298" s="162"/>
      <c r="V1298" s="162"/>
      <c r="W1298" s="162"/>
      <c r="X1298" s="162"/>
      <c r="Y1298" s="162"/>
      <c r="Z1298" s="162"/>
      <c r="AA1298" s="167"/>
      <c r="AT1298" s="168" t="s">
        <v>185</v>
      </c>
      <c r="AU1298" s="168" t="s">
        <v>93</v>
      </c>
      <c r="AV1298" s="10" t="s">
        <v>93</v>
      </c>
      <c r="AW1298" s="10" t="s">
        <v>32</v>
      </c>
      <c r="AX1298" s="10" t="s">
        <v>74</v>
      </c>
      <c r="AY1298" s="168" t="s">
        <v>173</v>
      </c>
    </row>
    <row r="1299" spans="2:51" s="10" customFormat="1" ht="22.5" customHeight="1">
      <c r="B1299" s="161"/>
      <c r="C1299" s="162"/>
      <c r="D1299" s="162"/>
      <c r="E1299" s="163" t="s">
        <v>3</v>
      </c>
      <c r="F1299" s="261" t="s">
        <v>432</v>
      </c>
      <c r="G1299" s="260"/>
      <c r="H1299" s="260"/>
      <c r="I1299" s="260"/>
      <c r="J1299" s="162"/>
      <c r="K1299" s="164">
        <v>10.06</v>
      </c>
      <c r="L1299" s="162"/>
      <c r="M1299" s="162"/>
      <c r="N1299" s="162"/>
      <c r="O1299" s="162"/>
      <c r="P1299" s="162"/>
      <c r="Q1299" s="162"/>
      <c r="R1299" s="165"/>
      <c r="T1299" s="166"/>
      <c r="U1299" s="162"/>
      <c r="V1299" s="162"/>
      <c r="W1299" s="162"/>
      <c r="X1299" s="162"/>
      <c r="Y1299" s="162"/>
      <c r="Z1299" s="162"/>
      <c r="AA1299" s="167"/>
      <c r="AT1299" s="168" t="s">
        <v>185</v>
      </c>
      <c r="AU1299" s="168" t="s">
        <v>93</v>
      </c>
      <c r="AV1299" s="10" t="s">
        <v>93</v>
      </c>
      <c r="AW1299" s="10" t="s">
        <v>32</v>
      </c>
      <c r="AX1299" s="10" t="s">
        <v>74</v>
      </c>
      <c r="AY1299" s="168" t="s">
        <v>173</v>
      </c>
    </row>
    <row r="1300" spans="2:51" s="10" customFormat="1" ht="22.5" customHeight="1">
      <c r="B1300" s="161"/>
      <c r="C1300" s="162"/>
      <c r="D1300" s="162"/>
      <c r="E1300" s="163" t="s">
        <v>3</v>
      </c>
      <c r="F1300" s="261" t="s">
        <v>433</v>
      </c>
      <c r="G1300" s="260"/>
      <c r="H1300" s="260"/>
      <c r="I1300" s="260"/>
      <c r="J1300" s="162"/>
      <c r="K1300" s="164">
        <v>13.2</v>
      </c>
      <c r="L1300" s="162"/>
      <c r="M1300" s="162"/>
      <c r="N1300" s="162"/>
      <c r="O1300" s="162"/>
      <c r="P1300" s="162"/>
      <c r="Q1300" s="162"/>
      <c r="R1300" s="165"/>
      <c r="T1300" s="166"/>
      <c r="U1300" s="162"/>
      <c r="V1300" s="162"/>
      <c r="W1300" s="162"/>
      <c r="X1300" s="162"/>
      <c r="Y1300" s="162"/>
      <c r="Z1300" s="162"/>
      <c r="AA1300" s="167"/>
      <c r="AT1300" s="168" t="s">
        <v>185</v>
      </c>
      <c r="AU1300" s="168" t="s">
        <v>93</v>
      </c>
      <c r="AV1300" s="10" t="s">
        <v>93</v>
      </c>
      <c r="AW1300" s="10" t="s">
        <v>32</v>
      </c>
      <c r="AX1300" s="10" t="s">
        <v>74</v>
      </c>
      <c r="AY1300" s="168" t="s">
        <v>173</v>
      </c>
    </row>
    <row r="1301" spans="2:51" s="10" customFormat="1" ht="22.5" customHeight="1">
      <c r="B1301" s="161"/>
      <c r="C1301" s="162"/>
      <c r="D1301" s="162"/>
      <c r="E1301" s="163" t="s">
        <v>3</v>
      </c>
      <c r="F1301" s="261" t="s">
        <v>434</v>
      </c>
      <c r="G1301" s="260"/>
      <c r="H1301" s="260"/>
      <c r="I1301" s="260"/>
      <c r="J1301" s="162"/>
      <c r="K1301" s="164">
        <v>29.1</v>
      </c>
      <c r="L1301" s="162"/>
      <c r="M1301" s="162"/>
      <c r="N1301" s="162"/>
      <c r="O1301" s="162"/>
      <c r="P1301" s="162"/>
      <c r="Q1301" s="162"/>
      <c r="R1301" s="165"/>
      <c r="T1301" s="166"/>
      <c r="U1301" s="162"/>
      <c r="V1301" s="162"/>
      <c r="W1301" s="162"/>
      <c r="X1301" s="162"/>
      <c r="Y1301" s="162"/>
      <c r="Z1301" s="162"/>
      <c r="AA1301" s="167"/>
      <c r="AT1301" s="168" t="s">
        <v>185</v>
      </c>
      <c r="AU1301" s="168" t="s">
        <v>93</v>
      </c>
      <c r="AV1301" s="10" t="s">
        <v>93</v>
      </c>
      <c r="AW1301" s="10" t="s">
        <v>32</v>
      </c>
      <c r="AX1301" s="10" t="s">
        <v>74</v>
      </c>
      <c r="AY1301" s="168" t="s">
        <v>173</v>
      </c>
    </row>
    <row r="1302" spans="2:51" s="10" customFormat="1" ht="22.5" customHeight="1">
      <c r="B1302" s="161"/>
      <c r="C1302" s="162"/>
      <c r="D1302" s="162"/>
      <c r="E1302" s="163" t="s">
        <v>3</v>
      </c>
      <c r="F1302" s="261" t="s">
        <v>435</v>
      </c>
      <c r="G1302" s="260"/>
      <c r="H1302" s="260"/>
      <c r="I1302" s="260"/>
      <c r="J1302" s="162"/>
      <c r="K1302" s="164">
        <v>30.875</v>
      </c>
      <c r="L1302" s="162"/>
      <c r="M1302" s="162"/>
      <c r="N1302" s="162"/>
      <c r="O1302" s="162"/>
      <c r="P1302" s="162"/>
      <c r="Q1302" s="162"/>
      <c r="R1302" s="165"/>
      <c r="T1302" s="166"/>
      <c r="U1302" s="162"/>
      <c r="V1302" s="162"/>
      <c r="W1302" s="162"/>
      <c r="X1302" s="162"/>
      <c r="Y1302" s="162"/>
      <c r="Z1302" s="162"/>
      <c r="AA1302" s="167"/>
      <c r="AT1302" s="168" t="s">
        <v>185</v>
      </c>
      <c r="AU1302" s="168" t="s">
        <v>93</v>
      </c>
      <c r="AV1302" s="10" t="s">
        <v>93</v>
      </c>
      <c r="AW1302" s="10" t="s">
        <v>32</v>
      </c>
      <c r="AX1302" s="10" t="s">
        <v>74</v>
      </c>
      <c r="AY1302" s="168" t="s">
        <v>173</v>
      </c>
    </row>
    <row r="1303" spans="2:51" s="11" customFormat="1" ht="22.5" customHeight="1">
      <c r="B1303" s="169"/>
      <c r="C1303" s="170"/>
      <c r="D1303" s="170"/>
      <c r="E1303" s="171" t="s">
        <v>3</v>
      </c>
      <c r="F1303" s="262" t="s">
        <v>187</v>
      </c>
      <c r="G1303" s="263"/>
      <c r="H1303" s="263"/>
      <c r="I1303" s="263"/>
      <c r="J1303" s="170"/>
      <c r="K1303" s="172">
        <v>527.805</v>
      </c>
      <c r="L1303" s="170"/>
      <c r="M1303" s="170"/>
      <c r="N1303" s="170"/>
      <c r="O1303" s="170"/>
      <c r="P1303" s="170"/>
      <c r="Q1303" s="170"/>
      <c r="R1303" s="173"/>
      <c r="T1303" s="174"/>
      <c r="U1303" s="170"/>
      <c r="V1303" s="170"/>
      <c r="W1303" s="170"/>
      <c r="X1303" s="170"/>
      <c r="Y1303" s="170"/>
      <c r="Z1303" s="170"/>
      <c r="AA1303" s="175"/>
      <c r="AT1303" s="176" t="s">
        <v>185</v>
      </c>
      <c r="AU1303" s="176" t="s">
        <v>93</v>
      </c>
      <c r="AV1303" s="11" t="s">
        <v>178</v>
      </c>
      <c r="AW1303" s="11" t="s">
        <v>32</v>
      </c>
      <c r="AX1303" s="11" t="s">
        <v>81</v>
      </c>
      <c r="AY1303" s="176" t="s">
        <v>173</v>
      </c>
    </row>
    <row r="1304" spans="2:63" s="9" customFormat="1" ht="29.85" customHeight="1">
      <c r="B1304" s="143"/>
      <c r="C1304" s="144"/>
      <c r="D1304" s="153" t="s">
        <v>135</v>
      </c>
      <c r="E1304" s="153"/>
      <c r="F1304" s="153"/>
      <c r="G1304" s="153"/>
      <c r="H1304" s="153"/>
      <c r="I1304" s="153"/>
      <c r="J1304" s="153"/>
      <c r="K1304" s="153"/>
      <c r="L1304" s="153"/>
      <c r="M1304" s="153"/>
      <c r="N1304" s="277">
        <f>BK1304</f>
        <v>0</v>
      </c>
      <c r="O1304" s="278"/>
      <c r="P1304" s="278"/>
      <c r="Q1304" s="278"/>
      <c r="R1304" s="146"/>
      <c r="T1304" s="147"/>
      <c r="U1304" s="144"/>
      <c r="V1304" s="144"/>
      <c r="W1304" s="148">
        <f>SUM(W1305:W1333)</f>
        <v>0</v>
      </c>
      <c r="X1304" s="144"/>
      <c r="Y1304" s="148">
        <f>SUM(Y1305:Y1333)</f>
        <v>1.31977724</v>
      </c>
      <c r="Z1304" s="144"/>
      <c r="AA1304" s="149">
        <f>SUM(AA1305:AA1333)</f>
        <v>0</v>
      </c>
      <c r="AR1304" s="150" t="s">
        <v>93</v>
      </c>
      <c r="AT1304" s="151" t="s">
        <v>73</v>
      </c>
      <c r="AU1304" s="151" t="s">
        <v>81</v>
      </c>
      <c r="AY1304" s="150" t="s">
        <v>173</v>
      </c>
      <c r="BK1304" s="152">
        <f>SUM(BK1305:BK1333)</f>
        <v>0</v>
      </c>
    </row>
    <row r="1305" spans="2:65" s="1" customFormat="1" ht="44.25" customHeight="1">
      <c r="B1305" s="125"/>
      <c r="C1305" s="154" t="s">
        <v>2091</v>
      </c>
      <c r="D1305" s="154" t="s">
        <v>174</v>
      </c>
      <c r="E1305" s="155" t="s">
        <v>2092</v>
      </c>
      <c r="F1305" s="255" t="s">
        <v>2093</v>
      </c>
      <c r="G1305" s="256"/>
      <c r="H1305" s="256"/>
      <c r="I1305" s="256"/>
      <c r="J1305" s="156" t="s">
        <v>209</v>
      </c>
      <c r="K1305" s="157">
        <v>4550.956</v>
      </c>
      <c r="L1305" s="257">
        <v>0</v>
      </c>
      <c r="M1305" s="256"/>
      <c r="N1305" s="258">
        <f>ROUND(L1305*K1305,2)</f>
        <v>0</v>
      </c>
      <c r="O1305" s="256"/>
      <c r="P1305" s="256"/>
      <c r="Q1305" s="256"/>
      <c r="R1305" s="127"/>
      <c r="T1305" s="158" t="s">
        <v>3</v>
      </c>
      <c r="U1305" s="42" t="s">
        <v>39</v>
      </c>
      <c r="V1305" s="34"/>
      <c r="W1305" s="159">
        <f>V1305*K1305</f>
        <v>0</v>
      </c>
      <c r="X1305" s="159">
        <v>0.00029</v>
      </c>
      <c r="Y1305" s="159">
        <f>X1305*K1305</f>
        <v>1.31977724</v>
      </c>
      <c r="Z1305" s="159">
        <v>0</v>
      </c>
      <c r="AA1305" s="160">
        <f>Z1305*K1305</f>
        <v>0</v>
      </c>
      <c r="AR1305" s="16" t="s">
        <v>279</v>
      </c>
      <c r="AT1305" s="16" t="s">
        <v>174</v>
      </c>
      <c r="AU1305" s="16" t="s">
        <v>93</v>
      </c>
      <c r="AY1305" s="16" t="s">
        <v>173</v>
      </c>
      <c r="BE1305" s="100">
        <f>IF(U1305="základní",N1305,0)</f>
        <v>0</v>
      </c>
      <c r="BF1305" s="100">
        <f>IF(U1305="snížená",N1305,0)</f>
        <v>0</v>
      </c>
      <c r="BG1305" s="100">
        <f>IF(U1305="zákl. přenesená",N1305,0)</f>
        <v>0</v>
      </c>
      <c r="BH1305" s="100">
        <f>IF(U1305="sníž. přenesená",N1305,0)</f>
        <v>0</v>
      </c>
      <c r="BI1305" s="100">
        <f>IF(U1305="nulová",N1305,0)</f>
        <v>0</v>
      </c>
      <c r="BJ1305" s="16" t="s">
        <v>81</v>
      </c>
      <c r="BK1305" s="100">
        <f>ROUND(L1305*K1305,2)</f>
        <v>0</v>
      </c>
      <c r="BL1305" s="16" t="s">
        <v>279</v>
      </c>
      <c r="BM1305" s="16" t="s">
        <v>2094</v>
      </c>
    </row>
    <row r="1306" spans="2:51" s="12" customFormat="1" ht="22.5" customHeight="1">
      <c r="B1306" s="177"/>
      <c r="C1306" s="178"/>
      <c r="D1306" s="178"/>
      <c r="E1306" s="179" t="s">
        <v>3</v>
      </c>
      <c r="F1306" s="266" t="s">
        <v>377</v>
      </c>
      <c r="G1306" s="265"/>
      <c r="H1306" s="265"/>
      <c r="I1306" s="265"/>
      <c r="J1306" s="178"/>
      <c r="K1306" s="180" t="s">
        <v>3</v>
      </c>
      <c r="L1306" s="178"/>
      <c r="M1306" s="178"/>
      <c r="N1306" s="178"/>
      <c r="O1306" s="178"/>
      <c r="P1306" s="178"/>
      <c r="Q1306" s="178"/>
      <c r="R1306" s="181"/>
      <c r="T1306" s="182"/>
      <c r="U1306" s="178"/>
      <c r="V1306" s="178"/>
      <c r="W1306" s="178"/>
      <c r="X1306" s="178"/>
      <c r="Y1306" s="178"/>
      <c r="Z1306" s="178"/>
      <c r="AA1306" s="183"/>
      <c r="AT1306" s="184" t="s">
        <v>185</v>
      </c>
      <c r="AU1306" s="184" t="s">
        <v>93</v>
      </c>
      <c r="AV1306" s="12" t="s">
        <v>81</v>
      </c>
      <c r="AW1306" s="12" t="s">
        <v>32</v>
      </c>
      <c r="AX1306" s="12" t="s">
        <v>74</v>
      </c>
      <c r="AY1306" s="184" t="s">
        <v>173</v>
      </c>
    </row>
    <row r="1307" spans="2:51" s="12" customFormat="1" ht="22.5" customHeight="1">
      <c r="B1307" s="177"/>
      <c r="C1307" s="178"/>
      <c r="D1307" s="178"/>
      <c r="E1307" s="179" t="s">
        <v>3</v>
      </c>
      <c r="F1307" s="264" t="s">
        <v>378</v>
      </c>
      <c r="G1307" s="265"/>
      <c r="H1307" s="265"/>
      <c r="I1307" s="265"/>
      <c r="J1307" s="178"/>
      <c r="K1307" s="180" t="s">
        <v>3</v>
      </c>
      <c r="L1307" s="178"/>
      <c r="M1307" s="178"/>
      <c r="N1307" s="178"/>
      <c r="O1307" s="178"/>
      <c r="P1307" s="178"/>
      <c r="Q1307" s="178"/>
      <c r="R1307" s="181"/>
      <c r="T1307" s="182"/>
      <c r="U1307" s="178"/>
      <c r="V1307" s="178"/>
      <c r="W1307" s="178"/>
      <c r="X1307" s="178"/>
      <c r="Y1307" s="178"/>
      <c r="Z1307" s="178"/>
      <c r="AA1307" s="183"/>
      <c r="AT1307" s="184" t="s">
        <v>185</v>
      </c>
      <c r="AU1307" s="184" t="s">
        <v>93</v>
      </c>
      <c r="AV1307" s="12" t="s">
        <v>81</v>
      </c>
      <c r="AW1307" s="12" t="s">
        <v>32</v>
      </c>
      <c r="AX1307" s="12" t="s">
        <v>74</v>
      </c>
      <c r="AY1307" s="184" t="s">
        <v>173</v>
      </c>
    </row>
    <row r="1308" spans="2:51" s="10" customFormat="1" ht="22.5" customHeight="1">
      <c r="B1308" s="161"/>
      <c r="C1308" s="162"/>
      <c r="D1308" s="162"/>
      <c r="E1308" s="163" t="s">
        <v>3</v>
      </c>
      <c r="F1308" s="261" t="s">
        <v>379</v>
      </c>
      <c r="G1308" s="260"/>
      <c r="H1308" s="260"/>
      <c r="I1308" s="260"/>
      <c r="J1308" s="162"/>
      <c r="K1308" s="164">
        <v>286.86</v>
      </c>
      <c r="L1308" s="162"/>
      <c r="M1308" s="162"/>
      <c r="N1308" s="162"/>
      <c r="O1308" s="162"/>
      <c r="P1308" s="162"/>
      <c r="Q1308" s="162"/>
      <c r="R1308" s="165"/>
      <c r="T1308" s="166"/>
      <c r="U1308" s="162"/>
      <c r="V1308" s="162"/>
      <c r="W1308" s="162"/>
      <c r="X1308" s="162"/>
      <c r="Y1308" s="162"/>
      <c r="Z1308" s="162"/>
      <c r="AA1308" s="167"/>
      <c r="AT1308" s="168" t="s">
        <v>185</v>
      </c>
      <c r="AU1308" s="168" t="s">
        <v>93</v>
      </c>
      <c r="AV1308" s="10" t="s">
        <v>93</v>
      </c>
      <c r="AW1308" s="10" t="s">
        <v>32</v>
      </c>
      <c r="AX1308" s="10" t="s">
        <v>74</v>
      </c>
      <c r="AY1308" s="168" t="s">
        <v>173</v>
      </c>
    </row>
    <row r="1309" spans="2:51" s="10" customFormat="1" ht="22.5" customHeight="1">
      <c r="B1309" s="161"/>
      <c r="C1309" s="162"/>
      <c r="D1309" s="162"/>
      <c r="E1309" s="163" t="s">
        <v>3</v>
      </c>
      <c r="F1309" s="261" t="s">
        <v>380</v>
      </c>
      <c r="G1309" s="260"/>
      <c r="H1309" s="260"/>
      <c r="I1309" s="260"/>
      <c r="J1309" s="162"/>
      <c r="K1309" s="164">
        <v>270.69</v>
      </c>
      <c r="L1309" s="162"/>
      <c r="M1309" s="162"/>
      <c r="N1309" s="162"/>
      <c r="O1309" s="162"/>
      <c r="P1309" s="162"/>
      <c r="Q1309" s="162"/>
      <c r="R1309" s="165"/>
      <c r="T1309" s="166"/>
      <c r="U1309" s="162"/>
      <c r="V1309" s="162"/>
      <c r="W1309" s="162"/>
      <c r="X1309" s="162"/>
      <c r="Y1309" s="162"/>
      <c r="Z1309" s="162"/>
      <c r="AA1309" s="167"/>
      <c r="AT1309" s="168" t="s">
        <v>185</v>
      </c>
      <c r="AU1309" s="168" t="s">
        <v>93</v>
      </c>
      <c r="AV1309" s="10" t="s">
        <v>93</v>
      </c>
      <c r="AW1309" s="10" t="s">
        <v>32</v>
      </c>
      <c r="AX1309" s="10" t="s">
        <v>74</v>
      </c>
      <c r="AY1309" s="168" t="s">
        <v>173</v>
      </c>
    </row>
    <row r="1310" spans="2:51" s="10" customFormat="1" ht="22.5" customHeight="1">
      <c r="B1310" s="161"/>
      <c r="C1310" s="162"/>
      <c r="D1310" s="162"/>
      <c r="E1310" s="163" t="s">
        <v>3</v>
      </c>
      <c r="F1310" s="261" t="s">
        <v>381</v>
      </c>
      <c r="G1310" s="260"/>
      <c r="H1310" s="260"/>
      <c r="I1310" s="260"/>
      <c r="J1310" s="162"/>
      <c r="K1310" s="164">
        <v>198.087</v>
      </c>
      <c r="L1310" s="162"/>
      <c r="M1310" s="162"/>
      <c r="N1310" s="162"/>
      <c r="O1310" s="162"/>
      <c r="P1310" s="162"/>
      <c r="Q1310" s="162"/>
      <c r="R1310" s="165"/>
      <c r="T1310" s="166"/>
      <c r="U1310" s="162"/>
      <c r="V1310" s="162"/>
      <c r="W1310" s="162"/>
      <c r="X1310" s="162"/>
      <c r="Y1310" s="162"/>
      <c r="Z1310" s="162"/>
      <c r="AA1310" s="167"/>
      <c r="AT1310" s="168" t="s">
        <v>185</v>
      </c>
      <c r="AU1310" s="168" t="s">
        <v>93</v>
      </c>
      <c r="AV1310" s="10" t="s">
        <v>93</v>
      </c>
      <c r="AW1310" s="10" t="s">
        <v>32</v>
      </c>
      <c r="AX1310" s="10" t="s">
        <v>74</v>
      </c>
      <c r="AY1310" s="168" t="s">
        <v>173</v>
      </c>
    </row>
    <row r="1311" spans="2:51" s="12" customFormat="1" ht="22.5" customHeight="1">
      <c r="B1311" s="177"/>
      <c r="C1311" s="178"/>
      <c r="D1311" s="178"/>
      <c r="E1311" s="179" t="s">
        <v>3</v>
      </c>
      <c r="F1311" s="264" t="s">
        <v>328</v>
      </c>
      <c r="G1311" s="265"/>
      <c r="H1311" s="265"/>
      <c r="I1311" s="265"/>
      <c r="J1311" s="178"/>
      <c r="K1311" s="180" t="s">
        <v>3</v>
      </c>
      <c r="L1311" s="178"/>
      <c r="M1311" s="178"/>
      <c r="N1311" s="178"/>
      <c r="O1311" s="178"/>
      <c r="P1311" s="178"/>
      <c r="Q1311" s="178"/>
      <c r="R1311" s="181"/>
      <c r="T1311" s="182"/>
      <c r="U1311" s="178"/>
      <c r="V1311" s="178"/>
      <c r="W1311" s="178"/>
      <c r="X1311" s="178"/>
      <c r="Y1311" s="178"/>
      <c r="Z1311" s="178"/>
      <c r="AA1311" s="183"/>
      <c r="AT1311" s="184" t="s">
        <v>185</v>
      </c>
      <c r="AU1311" s="184" t="s">
        <v>93</v>
      </c>
      <c r="AV1311" s="12" t="s">
        <v>81</v>
      </c>
      <c r="AW1311" s="12" t="s">
        <v>32</v>
      </c>
      <c r="AX1311" s="12" t="s">
        <v>74</v>
      </c>
      <c r="AY1311" s="184" t="s">
        <v>173</v>
      </c>
    </row>
    <row r="1312" spans="2:51" s="10" customFormat="1" ht="22.5" customHeight="1">
      <c r="B1312" s="161"/>
      <c r="C1312" s="162"/>
      <c r="D1312" s="162"/>
      <c r="E1312" s="163" t="s">
        <v>3</v>
      </c>
      <c r="F1312" s="261" t="s">
        <v>382</v>
      </c>
      <c r="G1312" s="260"/>
      <c r="H1312" s="260"/>
      <c r="I1312" s="260"/>
      <c r="J1312" s="162"/>
      <c r="K1312" s="164">
        <v>153.75</v>
      </c>
      <c r="L1312" s="162"/>
      <c r="M1312" s="162"/>
      <c r="N1312" s="162"/>
      <c r="O1312" s="162"/>
      <c r="P1312" s="162"/>
      <c r="Q1312" s="162"/>
      <c r="R1312" s="165"/>
      <c r="T1312" s="166"/>
      <c r="U1312" s="162"/>
      <c r="V1312" s="162"/>
      <c r="W1312" s="162"/>
      <c r="X1312" s="162"/>
      <c r="Y1312" s="162"/>
      <c r="Z1312" s="162"/>
      <c r="AA1312" s="167"/>
      <c r="AT1312" s="168" t="s">
        <v>185</v>
      </c>
      <c r="AU1312" s="168" t="s">
        <v>93</v>
      </c>
      <c r="AV1312" s="10" t="s">
        <v>93</v>
      </c>
      <c r="AW1312" s="10" t="s">
        <v>32</v>
      </c>
      <c r="AX1312" s="10" t="s">
        <v>74</v>
      </c>
      <c r="AY1312" s="168" t="s">
        <v>173</v>
      </c>
    </row>
    <row r="1313" spans="2:51" s="10" customFormat="1" ht="22.5" customHeight="1">
      <c r="B1313" s="161"/>
      <c r="C1313" s="162"/>
      <c r="D1313" s="162"/>
      <c r="E1313" s="163" t="s">
        <v>3</v>
      </c>
      <c r="F1313" s="261" t="s">
        <v>383</v>
      </c>
      <c r="G1313" s="260"/>
      <c r="H1313" s="260"/>
      <c r="I1313" s="260"/>
      <c r="J1313" s="162"/>
      <c r="K1313" s="164">
        <v>193.35</v>
      </c>
      <c r="L1313" s="162"/>
      <c r="M1313" s="162"/>
      <c r="N1313" s="162"/>
      <c r="O1313" s="162"/>
      <c r="P1313" s="162"/>
      <c r="Q1313" s="162"/>
      <c r="R1313" s="165"/>
      <c r="T1313" s="166"/>
      <c r="U1313" s="162"/>
      <c r="V1313" s="162"/>
      <c r="W1313" s="162"/>
      <c r="X1313" s="162"/>
      <c r="Y1313" s="162"/>
      <c r="Z1313" s="162"/>
      <c r="AA1313" s="167"/>
      <c r="AT1313" s="168" t="s">
        <v>185</v>
      </c>
      <c r="AU1313" s="168" t="s">
        <v>93</v>
      </c>
      <c r="AV1313" s="10" t="s">
        <v>93</v>
      </c>
      <c r="AW1313" s="10" t="s">
        <v>32</v>
      </c>
      <c r="AX1313" s="10" t="s">
        <v>74</v>
      </c>
      <c r="AY1313" s="168" t="s">
        <v>173</v>
      </c>
    </row>
    <row r="1314" spans="2:51" s="10" customFormat="1" ht="22.5" customHeight="1">
      <c r="B1314" s="161"/>
      <c r="C1314" s="162"/>
      <c r="D1314" s="162"/>
      <c r="E1314" s="163" t="s">
        <v>3</v>
      </c>
      <c r="F1314" s="261" t="s">
        <v>381</v>
      </c>
      <c r="G1314" s="260"/>
      <c r="H1314" s="260"/>
      <c r="I1314" s="260"/>
      <c r="J1314" s="162"/>
      <c r="K1314" s="164">
        <v>198.087</v>
      </c>
      <c r="L1314" s="162"/>
      <c r="M1314" s="162"/>
      <c r="N1314" s="162"/>
      <c r="O1314" s="162"/>
      <c r="P1314" s="162"/>
      <c r="Q1314" s="162"/>
      <c r="R1314" s="165"/>
      <c r="T1314" s="166"/>
      <c r="U1314" s="162"/>
      <c r="V1314" s="162"/>
      <c r="W1314" s="162"/>
      <c r="X1314" s="162"/>
      <c r="Y1314" s="162"/>
      <c r="Z1314" s="162"/>
      <c r="AA1314" s="167"/>
      <c r="AT1314" s="168" t="s">
        <v>185</v>
      </c>
      <c r="AU1314" s="168" t="s">
        <v>93</v>
      </c>
      <c r="AV1314" s="10" t="s">
        <v>93</v>
      </c>
      <c r="AW1314" s="10" t="s">
        <v>32</v>
      </c>
      <c r="AX1314" s="10" t="s">
        <v>74</v>
      </c>
      <c r="AY1314" s="168" t="s">
        <v>173</v>
      </c>
    </row>
    <row r="1315" spans="2:51" s="12" customFormat="1" ht="22.5" customHeight="1">
      <c r="B1315" s="177"/>
      <c r="C1315" s="178"/>
      <c r="D1315" s="178"/>
      <c r="E1315" s="179" t="s">
        <v>3</v>
      </c>
      <c r="F1315" s="264" t="s">
        <v>384</v>
      </c>
      <c r="G1315" s="265"/>
      <c r="H1315" s="265"/>
      <c r="I1315" s="265"/>
      <c r="J1315" s="178"/>
      <c r="K1315" s="180" t="s">
        <v>3</v>
      </c>
      <c r="L1315" s="178"/>
      <c r="M1315" s="178"/>
      <c r="N1315" s="178"/>
      <c r="O1315" s="178"/>
      <c r="P1315" s="178"/>
      <c r="Q1315" s="178"/>
      <c r="R1315" s="181"/>
      <c r="T1315" s="182"/>
      <c r="U1315" s="178"/>
      <c r="V1315" s="178"/>
      <c r="W1315" s="178"/>
      <c r="X1315" s="178"/>
      <c r="Y1315" s="178"/>
      <c r="Z1315" s="178"/>
      <c r="AA1315" s="183"/>
      <c r="AT1315" s="184" t="s">
        <v>185</v>
      </c>
      <c r="AU1315" s="184" t="s">
        <v>93</v>
      </c>
      <c r="AV1315" s="12" t="s">
        <v>81</v>
      </c>
      <c r="AW1315" s="12" t="s">
        <v>32</v>
      </c>
      <c r="AX1315" s="12" t="s">
        <v>74</v>
      </c>
      <c r="AY1315" s="184" t="s">
        <v>173</v>
      </c>
    </row>
    <row r="1316" spans="2:51" s="12" customFormat="1" ht="22.5" customHeight="1">
      <c r="B1316" s="177"/>
      <c r="C1316" s="178"/>
      <c r="D1316" s="178"/>
      <c r="E1316" s="179" t="s">
        <v>3</v>
      </c>
      <c r="F1316" s="264" t="s">
        <v>378</v>
      </c>
      <c r="G1316" s="265"/>
      <c r="H1316" s="265"/>
      <c r="I1316" s="265"/>
      <c r="J1316" s="178"/>
      <c r="K1316" s="180" t="s">
        <v>3</v>
      </c>
      <c r="L1316" s="178"/>
      <c r="M1316" s="178"/>
      <c r="N1316" s="178"/>
      <c r="O1316" s="178"/>
      <c r="P1316" s="178"/>
      <c r="Q1316" s="178"/>
      <c r="R1316" s="181"/>
      <c r="T1316" s="182"/>
      <c r="U1316" s="178"/>
      <c r="V1316" s="178"/>
      <c r="W1316" s="178"/>
      <c r="X1316" s="178"/>
      <c r="Y1316" s="178"/>
      <c r="Z1316" s="178"/>
      <c r="AA1316" s="183"/>
      <c r="AT1316" s="184" t="s">
        <v>185</v>
      </c>
      <c r="AU1316" s="184" t="s">
        <v>93</v>
      </c>
      <c r="AV1316" s="12" t="s">
        <v>81</v>
      </c>
      <c r="AW1316" s="12" t="s">
        <v>32</v>
      </c>
      <c r="AX1316" s="12" t="s">
        <v>74</v>
      </c>
      <c r="AY1316" s="184" t="s">
        <v>173</v>
      </c>
    </row>
    <row r="1317" spans="2:51" s="10" customFormat="1" ht="22.5" customHeight="1">
      <c r="B1317" s="161"/>
      <c r="C1317" s="162"/>
      <c r="D1317" s="162"/>
      <c r="E1317" s="163" t="s">
        <v>3</v>
      </c>
      <c r="F1317" s="261" t="s">
        <v>2095</v>
      </c>
      <c r="G1317" s="260"/>
      <c r="H1317" s="260"/>
      <c r="I1317" s="260"/>
      <c r="J1317" s="162"/>
      <c r="K1317" s="164">
        <v>264.33</v>
      </c>
      <c r="L1317" s="162"/>
      <c r="M1317" s="162"/>
      <c r="N1317" s="162"/>
      <c r="O1317" s="162"/>
      <c r="P1317" s="162"/>
      <c r="Q1317" s="162"/>
      <c r="R1317" s="165"/>
      <c r="T1317" s="166"/>
      <c r="U1317" s="162"/>
      <c r="V1317" s="162"/>
      <c r="W1317" s="162"/>
      <c r="X1317" s="162"/>
      <c r="Y1317" s="162"/>
      <c r="Z1317" s="162"/>
      <c r="AA1317" s="167"/>
      <c r="AT1317" s="168" t="s">
        <v>185</v>
      </c>
      <c r="AU1317" s="168" t="s">
        <v>93</v>
      </c>
      <c r="AV1317" s="10" t="s">
        <v>93</v>
      </c>
      <c r="AW1317" s="10" t="s">
        <v>32</v>
      </c>
      <c r="AX1317" s="10" t="s">
        <v>74</v>
      </c>
      <c r="AY1317" s="168" t="s">
        <v>173</v>
      </c>
    </row>
    <row r="1318" spans="2:51" s="10" customFormat="1" ht="22.5" customHeight="1">
      <c r="B1318" s="161"/>
      <c r="C1318" s="162"/>
      <c r="D1318" s="162"/>
      <c r="E1318" s="163" t="s">
        <v>3</v>
      </c>
      <c r="F1318" s="261" t="s">
        <v>386</v>
      </c>
      <c r="G1318" s="260"/>
      <c r="H1318" s="260"/>
      <c r="I1318" s="260"/>
      <c r="J1318" s="162"/>
      <c r="K1318" s="164">
        <v>346.5</v>
      </c>
      <c r="L1318" s="162"/>
      <c r="M1318" s="162"/>
      <c r="N1318" s="162"/>
      <c r="O1318" s="162"/>
      <c r="P1318" s="162"/>
      <c r="Q1318" s="162"/>
      <c r="R1318" s="165"/>
      <c r="T1318" s="166"/>
      <c r="U1318" s="162"/>
      <c r="V1318" s="162"/>
      <c r="W1318" s="162"/>
      <c r="X1318" s="162"/>
      <c r="Y1318" s="162"/>
      <c r="Z1318" s="162"/>
      <c r="AA1318" s="167"/>
      <c r="AT1318" s="168" t="s">
        <v>185</v>
      </c>
      <c r="AU1318" s="168" t="s">
        <v>93</v>
      </c>
      <c r="AV1318" s="10" t="s">
        <v>93</v>
      </c>
      <c r="AW1318" s="10" t="s">
        <v>32</v>
      </c>
      <c r="AX1318" s="10" t="s">
        <v>74</v>
      </c>
      <c r="AY1318" s="168" t="s">
        <v>173</v>
      </c>
    </row>
    <row r="1319" spans="2:51" s="10" customFormat="1" ht="22.5" customHeight="1">
      <c r="B1319" s="161"/>
      <c r="C1319" s="162"/>
      <c r="D1319" s="162"/>
      <c r="E1319" s="163" t="s">
        <v>3</v>
      </c>
      <c r="F1319" s="261" t="s">
        <v>387</v>
      </c>
      <c r="G1319" s="260"/>
      <c r="H1319" s="260"/>
      <c r="I1319" s="260"/>
      <c r="J1319" s="162"/>
      <c r="K1319" s="164">
        <v>175.219</v>
      </c>
      <c r="L1319" s="162"/>
      <c r="M1319" s="162"/>
      <c r="N1319" s="162"/>
      <c r="O1319" s="162"/>
      <c r="P1319" s="162"/>
      <c r="Q1319" s="162"/>
      <c r="R1319" s="165"/>
      <c r="T1319" s="166"/>
      <c r="U1319" s="162"/>
      <c r="V1319" s="162"/>
      <c r="W1319" s="162"/>
      <c r="X1319" s="162"/>
      <c r="Y1319" s="162"/>
      <c r="Z1319" s="162"/>
      <c r="AA1319" s="167"/>
      <c r="AT1319" s="168" t="s">
        <v>185</v>
      </c>
      <c r="AU1319" s="168" t="s">
        <v>93</v>
      </c>
      <c r="AV1319" s="10" t="s">
        <v>93</v>
      </c>
      <c r="AW1319" s="10" t="s">
        <v>32</v>
      </c>
      <c r="AX1319" s="10" t="s">
        <v>74</v>
      </c>
      <c r="AY1319" s="168" t="s">
        <v>173</v>
      </c>
    </row>
    <row r="1320" spans="2:51" s="12" customFormat="1" ht="22.5" customHeight="1">
      <c r="B1320" s="177"/>
      <c r="C1320" s="178"/>
      <c r="D1320" s="178"/>
      <c r="E1320" s="179" t="s">
        <v>3</v>
      </c>
      <c r="F1320" s="264" t="s">
        <v>388</v>
      </c>
      <c r="G1320" s="265"/>
      <c r="H1320" s="265"/>
      <c r="I1320" s="265"/>
      <c r="J1320" s="178"/>
      <c r="K1320" s="180" t="s">
        <v>3</v>
      </c>
      <c r="L1320" s="178"/>
      <c r="M1320" s="178"/>
      <c r="N1320" s="178"/>
      <c r="O1320" s="178"/>
      <c r="P1320" s="178"/>
      <c r="Q1320" s="178"/>
      <c r="R1320" s="181"/>
      <c r="T1320" s="182"/>
      <c r="U1320" s="178"/>
      <c r="V1320" s="178"/>
      <c r="W1320" s="178"/>
      <c r="X1320" s="178"/>
      <c r="Y1320" s="178"/>
      <c r="Z1320" s="178"/>
      <c r="AA1320" s="183"/>
      <c r="AT1320" s="184" t="s">
        <v>185</v>
      </c>
      <c r="AU1320" s="184" t="s">
        <v>93</v>
      </c>
      <c r="AV1320" s="12" t="s">
        <v>81</v>
      </c>
      <c r="AW1320" s="12" t="s">
        <v>32</v>
      </c>
      <c r="AX1320" s="12" t="s">
        <v>74</v>
      </c>
      <c r="AY1320" s="184" t="s">
        <v>173</v>
      </c>
    </row>
    <row r="1321" spans="2:51" s="12" customFormat="1" ht="22.5" customHeight="1">
      <c r="B1321" s="177"/>
      <c r="C1321" s="178"/>
      <c r="D1321" s="178"/>
      <c r="E1321" s="179" t="s">
        <v>3</v>
      </c>
      <c r="F1321" s="264" t="s">
        <v>378</v>
      </c>
      <c r="G1321" s="265"/>
      <c r="H1321" s="265"/>
      <c r="I1321" s="265"/>
      <c r="J1321" s="178"/>
      <c r="K1321" s="180" t="s">
        <v>3</v>
      </c>
      <c r="L1321" s="178"/>
      <c r="M1321" s="178"/>
      <c r="N1321" s="178"/>
      <c r="O1321" s="178"/>
      <c r="P1321" s="178"/>
      <c r="Q1321" s="178"/>
      <c r="R1321" s="181"/>
      <c r="T1321" s="182"/>
      <c r="U1321" s="178"/>
      <c r="V1321" s="178"/>
      <c r="W1321" s="178"/>
      <c r="X1321" s="178"/>
      <c r="Y1321" s="178"/>
      <c r="Z1321" s="178"/>
      <c r="AA1321" s="183"/>
      <c r="AT1321" s="184" t="s">
        <v>185</v>
      </c>
      <c r="AU1321" s="184" t="s">
        <v>93</v>
      </c>
      <c r="AV1321" s="12" t="s">
        <v>81</v>
      </c>
      <c r="AW1321" s="12" t="s">
        <v>32</v>
      </c>
      <c r="AX1321" s="12" t="s">
        <v>74</v>
      </c>
      <c r="AY1321" s="184" t="s">
        <v>173</v>
      </c>
    </row>
    <row r="1322" spans="2:51" s="10" customFormat="1" ht="22.5" customHeight="1">
      <c r="B1322" s="161"/>
      <c r="C1322" s="162"/>
      <c r="D1322" s="162"/>
      <c r="E1322" s="163" t="s">
        <v>3</v>
      </c>
      <c r="F1322" s="261" t="s">
        <v>2096</v>
      </c>
      <c r="G1322" s="260"/>
      <c r="H1322" s="260"/>
      <c r="I1322" s="260"/>
      <c r="J1322" s="162"/>
      <c r="K1322" s="164">
        <v>458.8</v>
      </c>
      <c r="L1322" s="162"/>
      <c r="M1322" s="162"/>
      <c r="N1322" s="162"/>
      <c r="O1322" s="162"/>
      <c r="P1322" s="162"/>
      <c r="Q1322" s="162"/>
      <c r="R1322" s="165"/>
      <c r="T1322" s="166"/>
      <c r="U1322" s="162"/>
      <c r="V1322" s="162"/>
      <c r="W1322" s="162"/>
      <c r="X1322" s="162"/>
      <c r="Y1322" s="162"/>
      <c r="Z1322" s="162"/>
      <c r="AA1322" s="167"/>
      <c r="AT1322" s="168" t="s">
        <v>185</v>
      </c>
      <c r="AU1322" s="168" t="s">
        <v>93</v>
      </c>
      <c r="AV1322" s="10" t="s">
        <v>93</v>
      </c>
      <c r="AW1322" s="10" t="s">
        <v>32</v>
      </c>
      <c r="AX1322" s="10" t="s">
        <v>74</v>
      </c>
      <c r="AY1322" s="168" t="s">
        <v>173</v>
      </c>
    </row>
    <row r="1323" spans="2:51" s="10" customFormat="1" ht="22.5" customHeight="1">
      <c r="B1323" s="161"/>
      <c r="C1323" s="162"/>
      <c r="D1323" s="162"/>
      <c r="E1323" s="163" t="s">
        <v>3</v>
      </c>
      <c r="F1323" s="261" t="s">
        <v>2097</v>
      </c>
      <c r="G1323" s="260"/>
      <c r="H1323" s="260"/>
      <c r="I1323" s="260"/>
      <c r="J1323" s="162"/>
      <c r="K1323" s="164">
        <v>296</v>
      </c>
      <c r="L1323" s="162"/>
      <c r="M1323" s="162"/>
      <c r="N1323" s="162"/>
      <c r="O1323" s="162"/>
      <c r="P1323" s="162"/>
      <c r="Q1323" s="162"/>
      <c r="R1323" s="165"/>
      <c r="T1323" s="166"/>
      <c r="U1323" s="162"/>
      <c r="V1323" s="162"/>
      <c r="W1323" s="162"/>
      <c r="X1323" s="162"/>
      <c r="Y1323" s="162"/>
      <c r="Z1323" s="162"/>
      <c r="AA1323" s="167"/>
      <c r="AT1323" s="168" t="s">
        <v>185</v>
      </c>
      <c r="AU1323" s="168" t="s">
        <v>93</v>
      </c>
      <c r="AV1323" s="10" t="s">
        <v>93</v>
      </c>
      <c r="AW1323" s="10" t="s">
        <v>32</v>
      </c>
      <c r="AX1323" s="10" t="s">
        <v>74</v>
      </c>
      <c r="AY1323" s="168" t="s">
        <v>173</v>
      </c>
    </row>
    <row r="1324" spans="2:51" s="10" customFormat="1" ht="22.5" customHeight="1">
      <c r="B1324" s="161"/>
      <c r="C1324" s="162"/>
      <c r="D1324" s="162"/>
      <c r="E1324" s="163" t="s">
        <v>3</v>
      </c>
      <c r="F1324" s="261" t="s">
        <v>391</v>
      </c>
      <c r="G1324" s="260"/>
      <c r="H1324" s="260"/>
      <c r="I1324" s="260"/>
      <c r="J1324" s="162"/>
      <c r="K1324" s="164">
        <v>310</v>
      </c>
      <c r="L1324" s="162"/>
      <c r="M1324" s="162"/>
      <c r="N1324" s="162"/>
      <c r="O1324" s="162"/>
      <c r="P1324" s="162"/>
      <c r="Q1324" s="162"/>
      <c r="R1324" s="165"/>
      <c r="T1324" s="166"/>
      <c r="U1324" s="162"/>
      <c r="V1324" s="162"/>
      <c r="W1324" s="162"/>
      <c r="X1324" s="162"/>
      <c r="Y1324" s="162"/>
      <c r="Z1324" s="162"/>
      <c r="AA1324" s="167"/>
      <c r="AT1324" s="168" t="s">
        <v>185</v>
      </c>
      <c r="AU1324" s="168" t="s">
        <v>93</v>
      </c>
      <c r="AV1324" s="10" t="s">
        <v>93</v>
      </c>
      <c r="AW1324" s="10" t="s">
        <v>32</v>
      </c>
      <c r="AX1324" s="10" t="s">
        <v>74</v>
      </c>
      <c r="AY1324" s="168" t="s">
        <v>173</v>
      </c>
    </row>
    <row r="1325" spans="2:51" s="12" customFormat="1" ht="22.5" customHeight="1">
      <c r="B1325" s="177"/>
      <c r="C1325" s="178"/>
      <c r="D1325" s="178"/>
      <c r="E1325" s="179" t="s">
        <v>3</v>
      </c>
      <c r="F1325" s="264" t="s">
        <v>328</v>
      </c>
      <c r="G1325" s="265"/>
      <c r="H1325" s="265"/>
      <c r="I1325" s="265"/>
      <c r="J1325" s="178"/>
      <c r="K1325" s="180" t="s">
        <v>3</v>
      </c>
      <c r="L1325" s="178"/>
      <c r="M1325" s="178"/>
      <c r="N1325" s="178"/>
      <c r="O1325" s="178"/>
      <c r="P1325" s="178"/>
      <c r="Q1325" s="178"/>
      <c r="R1325" s="181"/>
      <c r="T1325" s="182"/>
      <c r="U1325" s="178"/>
      <c r="V1325" s="178"/>
      <c r="W1325" s="178"/>
      <c r="X1325" s="178"/>
      <c r="Y1325" s="178"/>
      <c r="Z1325" s="178"/>
      <c r="AA1325" s="183"/>
      <c r="AT1325" s="184" t="s">
        <v>185</v>
      </c>
      <c r="AU1325" s="184" t="s">
        <v>93</v>
      </c>
      <c r="AV1325" s="12" t="s">
        <v>81</v>
      </c>
      <c r="AW1325" s="12" t="s">
        <v>32</v>
      </c>
      <c r="AX1325" s="12" t="s">
        <v>74</v>
      </c>
      <c r="AY1325" s="184" t="s">
        <v>173</v>
      </c>
    </row>
    <row r="1326" spans="2:51" s="10" customFormat="1" ht="22.5" customHeight="1">
      <c r="B1326" s="161"/>
      <c r="C1326" s="162"/>
      <c r="D1326" s="162"/>
      <c r="E1326" s="163" t="s">
        <v>3</v>
      </c>
      <c r="F1326" s="261" t="s">
        <v>392</v>
      </c>
      <c r="G1326" s="260"/>
      <c r="H1326" s="260"/>
      <c r="I1326" s="260"/>
      <c r="J1326" s="162"/>
      <c r="K1326" s="164">
        <v>396.8</v>
      </c>
      <c r="L1326" s="162"/>
      <c r="M1326" s="162"/>
      <c r="N1326" s="162"/>
      <c r="O1326" s="162"/>
      <c r="P1326" s="162"/>
      <c r="Q1326" s="162"/>
      <c r="R1326" s="165"/>
      <c r="T1326" s="166"/>
      <c r="U1326" s="162"/>
      <c r="V1326" s="162"/>
      <c r="W1326" s="162"/>
      <c r="X1326" s="162"/>
      <c r="Y1326" s="162"/>
      <c r="Z1326" s="162"/>
      <c r="AA1326" s="167"/>
      <c r="AT1326" s="168" t="s">
        <v>185</v>
      </c>
      <c r="AU1326" s="168" t="s">
        <v>93</v>
      </c>
      <c r="AV1326" s="10" t="s">
        <v>93</v>
      </c>
      <c r="AW1326" s="10" t="s">
        <v>32</v>
      </c>
      <c r="AX1326" s="10" t="s">
        <v>74</v>
      </c>
      <c r="AY1326" s="168" t="s">
        <v>173</v>
      </c>
    </row>
    <row r="1327" spans="2:51" s="10" customFormat="1" ht="22.5" customHeight="1">
      <c r="B1327" s="161"/>
      <c r="C1327" s="162"/>
      <c r="D1327" s="162"/>
      <c r="E1327" s="163" t="s">
        <v>3</v>
      </c>
      <c r="F1327" s="261" t="s">
        <v>393</v>
      </c>
      <c r="G1327" s="260"/>
      <c r="H1327" s="260"/>
      <c r="I1327" s="260"/>
      <c r="J1327" s="162"/>
      <c r="K1327" s="164">
        <v>240</v>
      </c>
      <c r="L1327" s="162"/>
      <c r="M1327" s="162"/>
      <c r="N1327" s="162"/>
      <c r="O1327" s="162"/>
      <c r="P1327" s="162"/>
      <c r="Q1327" s="162"/>
      <c r="R1327" s="165"/>
      <c r="T1327" s="166"/>
      <c r="U1327" s="162"/>
      <c r="V1327" s="162"/>
      <c r="W1327" s="162"/>
      <c r="X1327" s="162"/>
      <c r="Y1327" s="162"/>
      <c r="Z1327" s="162"/>
      <c r="AA1327" s="167"/>
      <c r="AT1327" s="168" t="s">
        <v>185</v>
      </c>
      <c r="AU1327" s="168" t="s">
        <v>93</v>
      </c>
      <c r="AV1327" s="10" t="s">
        <v>93</v>
      </c>
      <c r="AW1327" s="10" t="s">
        <v>32</v>
      </c>
      <c r="AX1327" s="10" t="s">
        <v>74</v>
      </c>
      <c r="AY1327" s="168" t="s">
        <v>173</v>
      </c>
    </row>
    <row r="1328" spans="2:51" s="10" customFormat="1" ht="22.5" customHeight="1">
      <c r="B1328" s="161"/>
      <c r="C1328" s="162"/>
      <c r="D1328" s="162"/>
      <c r="E1328" s="163" t="s">
        <v>3</v>
      </c>
      <c r="F1328" s="261" t="s">
        <v>391</v>
      </c>
      <c r="G1328" s="260"/>
      <c r="H1328" s="260"/>
      <c r="I1328" s="260"/>
      <c r="J1328" s="162"/>
      <c r="K1328" s="164">
        <v>310</v>
      </c>
      <c r="L1328" s="162"/>
      <c r="M1328" s="162"/>
      <c r="N1328" s="162"/>
      <c r="O1328" s="162"/>
      <c r="P1328" s="162"/>
      <c r="Q1328" s="162"/>
      <c r="R1328" s="165"/>
      <c r="T1328" s="166"/>
      <c r="U1328" s="162"/>
      <c r="V1328" s="162"/>
      <c r="W1328" s="162"/>
      <c r="X1328" s="162"/>
      <c r="Y1328" s="162"/>
      <c r="Z1328" s="162"/>
      <c r="AA1328" s="167"/>
      <c r="AT1328" s="168" t="s">
        <v>185</v>
      </c>
      <c r="AU1328" s="168" t="s">
        <v>93</v>
      </c>
      <c r="AV1328" s="10" t="s">
        <v>93</v>
      </c>
      <c r="AW1328" s="10" t="s">
        <v>32</v>
      </c>
      <c r="AX1328" s="10" t="s">
        <v>74</v>
      </c>
      <c r="AY1328" s="168" t="s">
        <v>173</v>
      </c>
    </row>
    <row r="1329" spans="2:51" s="12" customFormat="1" ht="22.5" customHeight="1">
      <c r="B1329" s="177"/>
      <c r="C1329" s="178"/>
      <c r="D1329" s="178"/>
      <c r="E1329" s="179" t="s">
        <v>3</v>
      </c>
      <c r="F1329" s="264" t="s">
        <v>394</v>
      </c>
      <c r="G1329" s="265"/>
      <c r="H1329" s="265"/>
      <c r="I1329" s="265"/>
      <c r="J1329" s="178"/>
      <c r="K1329" s="180" t="s">
        <v>3</v>
      </c>
      <c r="L1329" s="178"/>
      <c r="M1329" s="178"/>
      <c r="N1329" s="178"/>
      <c r="O1329" s="178"/>
      <c r="P1329" s="178"/>
      <c r="Q1329" s="178"/>
      <c r="R1329" s="181"/>
      <c r="T1329" s="182"/>
      <c r="U1329" s="178"/>
      <c r="V1329" s="178"/>
      <c r="W1329" s="178"/>
      <c r="X1329" s="178"/>
      <c r="Y1329" s="178"/>
      <c r="Z1329" s="178"/>
      <c r="AA1329" s="183"/>
      <c r="AT1329" s="184" t="s">
        <v>185</v>
      </c>
      <c r="AU1329" s="184" t="s">
        <v>93</v>
      </c>
      <c r="AV1329" s="12" t="s">
        <v>81</v>
      </c>
      <c r="AW1329" s="12" t="s">
        <v>32</v>
      </c>
      <c r="AX1329" s="12" t="s">
        <v>74</v>
      </c>
      <c r="AY1329" s="184" t="s">
        <v>173</v>
      </c>
    </row>
    <row r="1330" spans="2:51" s="10" customFormat="1" ht="22.5" customHeight="1">
      <c r="B1330" s="161"/>
      <c r="C1330" s="162"/>
      <c r="D1330" s="162"/>
      <c r="E1330" s="163" t="s">
        <v>3</v>
      </c>
      <c r="F1330" s="261" t="s">
        <v>395</v>
      </c>
      <c r="G1330" s="260"/>
      <c r="H1330" s="260"/>
      <c r="I1330" s="260"/>
      <c r="J1330" s="162"/>
      <c r="K1330" s="164">
        <v>502.418</v>
      </c>
      <c r="L1330" s="162"/>
      <c r="M1330" s="162"/>
      <c r="N1330" s="162"/>
      <c r="O1330" s="162"/>
      <c r="P1330" s="162"/>
      <c r="Q1330" s="162"/>
      <c r="R1330" s="165"/>
      <c r="T1330" s="166"/>
      <c r="U1330" s="162"/>
      <c r="V1330" s="162"/>
      <c r="W1330" s="162"/>
      <c r="X1330" s="162"/>
      <c r="Y1330" s="162"/>
      <c r="Z1330" s="162"/>
      <c r="AA1330" s="167"/>
      <c r="AT1330" s="168" t="s">
        <v>185</v>
      </c>
      <c r="AU1330" s="168" t="s">
        <v>93</v>
      </c>
      <c r="AV1330" s="10" t="s">
        <v>93</v>
      </c>
      <c r="AW1330" s="10" t="s">
        <v>32</v>
      </c>
      <c r="AX1330" s="10" t="s">
        <v>74</v>
      </c>
      <c r="AY1330" s="168" t="s">
        <v>173</v>
      </c>
    </row>
    <row r="1331" spans="2:51" s="10" customFormat="1" ht="22.5" customHeight="1">
      <c r="B1331" s="161"/>
      <c r="C1331" s="162"/>
      <c r="D1331" s="162"/>
      <c r="E1331" s="163" t="s">
        <v>3</v>
      </c>
      <c r="F1331" s="261" t="s">
        <v>396</v>
      </c>
      <c r="G1331" s="260"/>
      <c r="H1331" s="260"/>
      <c r="I1331" s="260"/>
      <c r="J1331" s="162"/>
      <c r="K1331" s="164">
        <v>450</v>
      </c>
      <c r="L1331" s="162"/>
      <c r="M1331" s="162"/>
      <c r="N1331" s="162"/>
      <c r="O1331" s="162"/>
      <c r="P1331" s="162"/>
      <c r="Q1331" s="162"/>
      <c r="R1331" s="165"/>
      <c r="T1331" s="166"/>
      <c r="U1331" s="162"/>
      <c r="V1331" s="162"/>
      <c r="W1331" s="162"/>
      <c r="X1331" s="162"/>
      <c r="Y1331" s="162"/>
      <c r="Z1331" s="162"/>
      <c r="AA1331" s="167"/>
      <c r="AT1331" s="168" t="s">
        <v>185</v>
      </c>
      <c r="AU1331" s="168" t="s">
        <v>93</v>
      </c>
      <c r="AV1331" s="10" t="s">
        <v>93</v>
      </c>
      <c r="AW1331" s="10" t="s">
        <v>32</v>
      </c>
      <c r="AX1331" s="10" t="s">
        <v>74</v>
      </c>
      <c r="AY1331" s="168" t="s">
        <v>173</v>
      </c>
    </row>
    <row r="1332" spans="2:51" s="10" customFormat="1" ht="22.5" customHeight="1">
      <c r="B1332" s="161"/>
      <c r="C1332" s="162"/>
      <c r="D1332" s="162"/>
      <c r="E1332" s="163" t="s">
        <v>3</v>
      </c>
      <c r="F1332" s="261" t="s">
        <v>2098</v>
      </c>
      <c r="G1332" s="260"/>
      <c r="H1332" s="260"/>
      <c r="I1332" s="260"/>
      <c r="J1332" s="162"/>
      <c r="K1332" s="164">
        <v>-499.935</v>
      </c>
      <c r="L1332" s="162"/>
      <c r="M1332" s="162"/>
      <c r="N1332" s="162"/>
      <c r="O1332" s="162"/>
      <c r="P1332" s="162"/>
      <c r="Q1332" s="162"/>
      <c r="R1332" s="165"/>
      <c r="T1332" s="166"/>
      <c r="U1332" s="162"/>
      <c r="V1332" s="162"/>
      <c r="W1332" s="162"/>
      <c r="X1332" s="162"/>
      <c r="Y1332" s="162"/>
      <c r="Z1332" s="162"/>
      <c r="AA1332" s="167"/>
      <c r="AT1332" s="168" t="s">
        <v>185</v>
      </c>
      <c r="AU1332" s="168" t="s">
        <v>93</v>
      </c>
      <c r="AV1332" s="10" t="s">
        <v>93</v>
      </c>
      <c r="AW1332" s="10" t="s">
        <v>32</v>
      </c>
      <c r="AX1332" s="10" t="s">
        <v>74</v>
      </c>
      <c r="AY1332" s="168" t="s">
        <v>173</v>
      </c>
    </row>
    <row r="1333" spans="2:51" s="11" customFormat="1" ht="22.5" customHeight="1">
      <c r="B1333" s="169"/>
      <c r="C1333" s="170"/>
      <c r="D1333" s="170"/>
      <c r="E1333" s="171" t="s">
        <v>3</v>
      </c>
      <c r="F1333" s="262" t="s">
        <v>187</v>
      </c>
      <c r="G1333" s="263"/>
      <c r="H1333" s="263"/>
      <c r="I1333" s="263"/>
      <c r="J1333" s="170"/>
      <c r="K1333" s="172">
        <v>4550.956</v>
      </c>
      <c r="L1333" s="170"/>
      <c r="M1333" s="170"/>
      <c r="N1333" s="170"/>
      <c r="O1333" s="170"/>
      <c r="P1333" s="170"/>
      <c r="Q1333" s="170"/>
      <c r="R1333" s="173"/>
      <c r="T1333" s="174"/>
      <c r="U1333" s="170"/>
      <c r="V1333" s="170"/>
      <c r="W1333" s="170"/>
      <c r="X1333" s="170"/>
      <c r="Y1333" s="170"/>
      <c r="Z1333" s="170"/>
      <c r="AA1333" s="175"/>
      <c r="AT1333" s="176" t="s">
        <v>185</v>
      </c>
      <c r="AU1333" s="176" t="s">
        <v>93</v>
      </c>
      <c r="AV1333" s="11" t="s">
        <v>178</v>
      </c>
      <c r="AW1333" s="11" t="s">
        <v>32</v>
      </c>
      <c r="AX1333" s="11" t="s">
        <v>81</v>
      </c>
      <c r="AY1333" s="176" t="s">
        <v>173</v>
      </c>
    </row>
    <row r="1334" spans="2:63" s="9" customFormat="1" ht="37.35" customHeight="1">
      <c r="B1334" s="143"/>
      <c r="C1334" s="144"/>
      <c r="D1334" s="145" t="s">
        <v>136</v>
      </c>
      <c r="E1334" s="145"/>
      <c r="F1334" s="145"/>
      <c r="G1334" s="145"/>
      <c r="H1334" s="145"/>
      <c r="I1334" s="145"/>
      <c r="J1334" s="145"/>
      <c r="K1334" s="145"/>
      <c r="L1334" s="145"/>
      <c r="M1334" s="145"/>
      <c r="N1334" s="248">
        <f>BK1334</f>
        <v>0</v>
      </c>
      <c r="O1334" s="245"/>
      <c r="P1334" s="245"/>
      <c r="Q1334" s="245"/>
      <c r="R1334" s="146"/>
      <c r="T1334" s="147"/>
      <c r="U1334" s="144"/>
      <c r="V1334" s="144"/>
      <c r="W1334" s="148">
        <f>W1335+W1356+W1397+W1408+W1411+W1415+W1421+W1462+W1465+W1812</f>
        <v>0</v>
      </c>
      <c r="X1334" s="144"/>
      <c r="Y1334" s="148">
        <f>Y1335+Y1356+Y1397+Y1408+Y1411+Y1415+Y1421+Y1462+Y1465+Y1812</f>
        <v>0</v>
      </c>
      <c r="Z1334" s="144"/>
      <c r="AA1334" s="149">
        <f>AA1335+AA1356+AA1397+AA1408+AA1411+AA1415+AA1421+AA1462+AA1465+AA1812</f>
        <v>0</v>
      </c>
      <c r="AR1334" s="150" t="s">
        <v>188</v>
      </c>
      <c r="AT1334" s="151" t="s">
        <v>73</v>
      </c>
      <c r="AU1334" s="151" t="s">
        <v>74</v>
      </c>
      <c r="AY1334" s="150" t="s">
        <v>173</v>
      </c>
      <c r="BK1334" s="152">
        <f>BK1335+BK1356+BK1397+BK1408+BK1411+BK1415+BK1421+BK1462+BK1465+BK1812</f>
        <v>0</v>
      </c>
    </row>
    <row r="1335" spans="2:63" s="9" customFormat="1" ht="19.9" customHeight="1">
      <c r="B1335" s="143"/>
      <c r="C1335" s="144"/>
      <c r="D1335" s="153" t="s">
        <v>137</v>
      </c>
      <c r="E1335" s="153"/>
      <c r="F1335" s="153"/>
      <c r="G1335" s="153"/>
      <c r="H1335" s="153"/>
      <c r="I1335" s="153"/>
      <c r="J1335" s="153"/>
      <c r="K1335" s="153"/>
      <c r="L1335" s="153"/>
      <c r="M1335" s="153"/>
      <c r="N1335" s="277">
        <f>BK1335</f>
        <v>0</v>
      </c>
      <c r="O1335" s="278"/>
      <c r="P1335" s="278"/>
      <c r="Q1335" s="278"/>
      <c r="R1335" s="146"/>
      <c r="T1335" s="147"/>
      <c r="U1335" s="144"/>
      <c r="V1335" s="144"/>
      <c r="W1335" s="148">
        <f>SUM(W1336:W1355)</f>
        <v>0</v>
      </c>
      <c r="X1335" s="144"/>
      <c r="Y1335" s="148">
        <f>SUM(Y1336:Y1355)</f>
        <v>0</v>
      </c>
      <c r="Z1335" s="144"/>
      <c r="AA1335" s="149">
        <f>SUM(AA1336:AA1355)</f>
        <v>0</v>
      </c>
      <c r="AR1335" s="150" t="s">
        <v>188</v>
      </c>
      <c r="AT1335" s="151" t="s">
        <v>73</v>
      </c>
      <c r="AU1335" s="151" t="s">
        <v>81</v>
      </c>
      <c r="AY1335" s="150" t="s">
        <v>173</v>
      </c>
      <c r="BK1335" s="152">
        <f>SUM(BK1336:BK1355)</f>
        <v>0</v>
      </c>
    </row>
    <row r="1336" spans="2:65" s="1" customFormat="1" ht="57" customHeight="1">
      <c r="B1336" s="125"/>
      <c r="C1336" s="154" t="s">
        <v>2099</v>
      </c>
      <c r="D1336" s="154" t="s">
        <v>174</v>
      </c>
      <c r="E1336" s="155" t="s">
        <v>2100</v>
      </c>
      <c r="F1336" s="255" t="s">
        <v>2101</v>
      </c>
      <c r="G1336" s="256"/>
      <c r="H1336" s="256"/>
      <c r="I1336" s="256"/>
      <c r="J1336" s="156" t="s">
        <v>578</v>
      </c>
      <c r="K1336" s="157">
        <v>1</v>
      </c>
      <c r="L1336" s="257">
        <v>0</v>
      </c>
      <c r="M1336" s="256"/>
      <c r="N1336" s="258">
        <f aca="true" t="shared" si="95" ref="N1336:N1355">ROUND(L1336*K1336,2)</f>
        <v>0</v>
      </c>
      <c r="O1336" s="256"/>
      <c r="P1336" s="256"/>
      <c r="Q1336" s="256"/>
      <c r="R1336" s="127"/>
      <c r="T1336" s="158" t="s">
        <v>3</v>
      </c>
      <c r="U1336" s="42" t="s">
        <v>39</v>
      </c>
      <c r="V1336" s="34"/>
      <c r="W1336" s="159">
        <f aca="true" t="shared" si="96" ref="W1336:W1355">V1336*K1336</f>
        <v>0</v>
      </c>
      <c r="X1336" s="159">
        <v>0</v>
      </c>
      <c r="Y1336" s="159">
        <f aca="true" t="shared" si="97" ref="Y1336:Y1355">X1336*K1336</f>
        <v>0</v>
      </c>
      <c r="Z1336" s="159">
        <v>0</v>
      </c>
      <c r="AA1336" s="160">
        <f aca="true" t="shared" si="98" ref="AA1336:AA1355">Z1336*K1336</f>
        <v>0</v>
      </c>
      <c r="AR1336" s="16" t="s">
        <v>612</v>
      </c>
      <c r="AT1336" s="16" t="s">
        <v>174</v>
      </c>
      <c r="AU1336" s="16" t="s">
        <v>93</v>
      </c>
      <c r="AY1336" s="16" t="s">
        <v>173</v>
      </c>
      <c r="BE1336" s="100">
        <f aca="true" t="shared" si="99" ref="BE1336:BE1355">IF(U1336="základní",N1336,0)</f>
        <v>0</v>
      </c>
      <c r="BF1336" s="100">
        <f aca="true" t="shared" si="100" ref="BF1336:BF1355">IF(U1336="snížená",N1336,0)</f>
        <v>0</v>
      </c>
      <c r="BG1336" s="100">
        <f aca="true" t="shared" si="101" ref="BG1336:BG1355">IF(U1336="zákl. přenesená",N1336,0)</f>
        <v>0</v>
      </c>
      <c r="BH1336" s="100">
        <f aca="true" t="shared" si="102" ref="BH1336:BH1355">IF(U1336="sníž. přenesená",N1336,0)</f>
        <v>0</v>
      </c>
      <c r="BI1336" s="100">
        <f aca="true" t="shared" si="103" ref="BI1336:BI1355">IF(U1336="nulová",N1336,0)</f>
        <v>0</v>
      </c>
      <c r="BJ1336" s="16" t="s">
        <v>81</v>
      </c>
      <c r="BK1336" s="100">
        <f aca="true" t="shared" si="104" ref="BK1336:BK1355">ROUND(L1336*K1336,2)</f>
        <v>0</v>
      </c>
      <c r="BL1336" s="16" t="s">
        <v>612</v>
      </c>
      <c r="BM1336" s="16" t="s">
        <v>2102</v>
      </c>
    </row>
    <row r="1337" spans="2:65" s="1" customFormat="1" ht="22.5" customHeight="1">
      <c r="B1337" s="125"/>
      <c r="C1337" s="154" t="s">
        <v>2103</v>
      </c>
      <c r="D1337" s="154" t="s">
        <v>174</v>
      </c>
      <c r="E1337" s="155" t="s">
        <v>2104</v>
      </c>
      <c r="F1337" s="255" t="s">
        <v>2105</v>
      </c>
      <c r="G1337" s="256"/>
      <c r="H1337" s="256"/>
      <c r="I1337" s="256"/>
      <c r="J1337" s="156" t="s">
        <v>578</v>
      </c>
      <c r="K1337" s="157">
        <v>1</v>
      </c>
      <c r="L1337" s="257">
        <v>0</v>
      </c>
      <c r="M1337" s="256"/>
      <c r="N1337" s="258">
        <f t="shared" si="95"/>
        <v>0</v>
      </c>
      <c r="O1337" s="256"/>
      <c r="P1337" s="256"/>
      <c r="Q1337" s="256"/>
      <c r="R1337" s="127"/>
      <c r="T1337" s="158" t="s">
        <v>3</v>
      </c>
      <c r="U1337" s="42" t="s">
        <v>39</v>
      </c>
      <c r="V1337" s="34"/>
      <c r="W1337" s="159">
        <f t="shared" si="96"/>
        <v>0</v>
      </c>
      <c r="X1337" s="159">
        <v>0</v>
      </c>
      <c r="Y1337" s="159">
        <f t="shared" si="97"/>
        <v>0</v>
      </c>
      <c r="Z1337" s="159">
        <v>0</v>
      </c>
      <c r="AA1337" s="160">
        <f t="shared" si="98"/>
        <v>0</v>
      </c>
      <c r="AR1337" s="16" t="s">
        <v>612</v>
      </c>
      <c r="AT1337" s="16" t="s">
        <v>174</v>
      </c>
      <c r="AU1337" s="16" t="s">
        <v>93</v>
      </c>
      <c r="AY1337" s="16" t="s">
        <v>173</v>
      </c>
      <c r="BE1337" s="100">
        <f t="shared" si="99"/>
        <v>0</v>
      </c>
      <c r="BF1337" s="100">
        <f t="shared" si="100"/>
        <v>0</v>
      </c>
      <c r="BG1337" s="100">
        <f t="shared" si="101"/>
        <v>0</v>
      </c>
      <c r="BH1337" s="100">
        <f t="shared" si="102"/>
        <v>0</v>
      </c>
      <c r="BI1337" s="100">
        <f t="shared" si="103"/>
        <v>0</v>
      </c>
      <c r="BJ1337" s="16" t="s">
        <v>81</v>
      </c>
      <c r="BK1337" s="100">
        <f t="shared" si="104"/>
        <v>0</v>
      </c>
      <c r="BL1337" s="16" t="s">
        <v>612</v>
      </c>
      <c r="BM1337" s="16" t="s">
        <v>2106</v>
      </c>
    </row>
    <row r="1338" spans="2:65" s="1" customFormat="1" ht="44.25" customHeight="1">
      <c r="B1338" s="125"/>
      <c r="C1338" s="154" t="s">
        <v>2107</v>
      </c>
      <c r="D1338" s="154" t="s">
        <v>174</v>
      </c>
      <c r="E1338" s="155" t="s">
        <v>2108</v>
      </c>
      <c r="F1338" s="255" t="s">
        <v>2109</v>
      </c>
      <c r="G1338" s="256"/>
      <c r="H1338" s="256"/>
      <c r="I1338" s="256"/>
      <c r="J1338" s="156" t="s">
        <v>578</v>
      </c>
      <c r="K1338" s="157">
        <v>3</v>
      </c>
      <c r="L1338" s="257">
        <v>0</v>
      </c>
      <c r="M1338" s="256"/>
      <c r="N1338" s="258">
        <f t="shared" si="95"/>
        <v>0</v>
      </c>
      <c r="O1338" s="256"/>
      <c r="P1338" s="256"/>
      <c r="Q1338" s="256"/>
      <c r="R1338" s="127"/>
      <c r="T1338" s="158" t="s">
        <v>3</v>
      </c>
      <c r="U1338" s="42" t="s">
        <v>39</v>
      </c>
      <c r="V1338" s="34"/>
      <c r="W1338" s="159">
        <f t="shared" si="96"/>
        <v>0</v>
      </c>
      <c r="X1338" s="159">
        <v>0</v>
      </c>
      <c r="Y1338" s="159">
        <f t="shared" si="97"/>
        <v>0</v>
      </c>
      <c r="Z1338" s="159">
        <v>0</v>
      </c>
      <c r="AA1338" s="160">
        <f t="shared" si="98"/>
        <v>0</v>
      </c>
      <c r="AR1338" s="16" t="s">
        <v>612</v>
      </c>
      <c r="AT1338" s="16" t="s">
        <v>174</v>
      </c>
      <c r="AU1338" s="16" t="s">
        <v>93</v>
      </c>
      <c r="AY1338" s="16" t="s">
        <v>173</v>
      </c>
      <c r="BE1338" s="100">
        <f t="shared" si="99"/>
        <v>0</v>
      </c>
      <c r="BF1338" s="100">
        <f t="shared" si="100"/>
        <v>0</v>
      </c>
      <c r="BG1338" s="100">
        <f t="shared" si="101"/>
        <v>0</v>
      </c>
      <c r="BH1338" s="100">
        <f t="shared" si="102"/>
        <v>0</v>
      </c>
      <c r="BI1338" s="100">
        <f t="shared" si="103"/>
        <v>0</v>
      </c>
      <c r="BJ1338" s="16" t="s">
        <v>81</v>
      </c>
      <c r="BK1338" s="100">
        <f t="shared" si="104"/>
        <v>0</v>
      </c>
      <c r="BL1338" s="16" t="s">
        <v>612</v>
      </c>
      <c r="BM1338" s="16" t="s">
        <v>2110</v>
      </c>
    </row>
    <row r="1339" spans="2:65" s="1" customFormat="1" ht="44.25" customHeight="1">
      <c r="B1339" s="125"/>
      <c r="C1339" s="154" t="s">
        <v>2111</v>
      </c>
      <c r="D1339" s="154" t="s">
        <v>174</v>
      </c>
      <c r="E1339" s="155" t="s">
        <v>2112</v>
      </c>
      <c r="F1339" s="255" t="s">
        <v>2113</v>
      </c>
      <c r="G1339" s="256"/>
      <c r="H1339" s="256"/>
      <c r="I1339" s="256"/>
      <c r="J1339" s="156" t="s">
        <v>578</v>
      </c>
      <c r="K1339" s="157">
        <v>3</v>
      </c>
      <c r="L1339" s="257">
        <v>0</v>
      </c>
      <c r="M1339" s="256"/>
      <c r="N1339" s="258">
        <f t="shared" si="95"/>
        <v>0</v>
      </c>
      <c r="O1339" s="256"/>
      <c r="P1339" s="256"/>
      <c r="Q1339" s="256"/>
      <c r="R1339" s="127"/>
      <c r="T1339" s="158" t="s">
        <v>3</v>
      </c>
      <c r="U1339" s="42" t="s">
        <v>39</v>
      </c>
      <c r="V1339" s="34"/>
      <c r="W1339" s="159">
        <f t="shared" si="96"/>
        <v>0</v>
      </c>
      <c r="X1339" s="159">
        <v>0</v>
      </c>
      <c r="Y1339" s="159">
        <f t="shared" si="97"/>
        <v>0</v>
      </c>
      <c r="Z1339" s="159">
        <v>0</v>
      </c>
      <c r="AA1339" s="160">
        <f t="shared" si="98"/>
        <v>0</v>
      </c>
      <c r="AR1339" s="16" t="s">
        <v>612</v>
      </c>
      <c r="AT1339" s="16" t="s">
        <v>174</v>
      </c>
      <c r="AU1339" s="16" t="s">
        <v>93</v>
      </c>
      <c r="AY1339" s="16" t="s">
        <v>173</v>
      </c>
      <c r="BE1339" s="100">
        <f t="shared" si="99"/>
        <v>0</v>
      </c>
      <c r="BF1339" s="100">
        <f t="shared" si="100"/>
        <v>0</v>
      </c>
      <c r="BG1339" s="100">
        <f t="shared" si="101"/>
        <v>0</v>
      </c>
      <c r="BH1339" s="100">
        <f t="shared" si="102"/>
        <v>0</v>
      </c>
      <c r="BI1339" s="100">
        <f t="shared" si="103"/>
        <v>0</v>
      </c>
      <c r="BJ1339" s="16" t="s">
        <v>81</v>
      </c>
      <c r="BK1339" s="100">
        <f t="shared" si="104"/>
        <v>0</v>
      </c>
      <c r="BL1339" s="16" t="s">
        <v>612</v>
      </c>
      <c r="BM1339" s="16" t="s">
        <v>2114</v>
      </c>
    </row>
    <row r="1340" spans="2:65" s="1" customFormat="1" ht="69.75" customHeight="1">
      <c r="B1340" s="125"/>
      <c r="C1340" s="154" t="s">
        <v>2115</v>
      </c>
      <c r="D1340" s="154" t="s">
        <v>174</v>
      </c>
      <c r="E1340" s="155" t="s">
        <v>2116</v>
      </c>
      <c r="F1340" s="255" t="s">
        <v>2117</v>
      </c>
      <c r="G1340" s="256"/>
      <c r="H1340" s="256"/>
      <c r="I1340" s="256"/>
      <c r="J1340" s="156" t="s">
        <v>578</v>
      </c>
      <c r="K1340" s="157">
        <v>3</v>
      </c>
      <c r="L1340" s="257">
        <v>0</v>
      </c>
      <c r="M1340" s="256"/>
      <c r="N1340" s="258">
        <f t="shared" si="95"/>
        <v>0</v>
      </c>
      <c r="O1340" s="256"/>
      <c r="P1340" s="256"/>
      <c r="Q1340" s="256"/>
      <c r="R1340" s="127"/>
      <c r="T1340" s="158" t="s">
        <v>3</v>
      </c>
      <c r="U1340" s="42" t="s">
        <v>39</v>
      </c>
      <c r="V1340" s="34"/>
      <c r="W1340" s="159">
        <f t="shared" si="96"/>
        <v>0</v>
      </c>
      <c r="X1340" s="159">
        <v>0</v>
      </c>
      <c r="Y1340" s="159">
        <f t="shared" si="97"/>
        <v>0</v>
      </c>
      <c r="Z1340" s="159">
        <v>0</v>
      </c>
      <c r="AA1340" s="160">
        <f t="shared" si="98"/>
        <v>0</v>
      </c>
      <c r="AR1340" s="16" t="s">
        <v>612</v>
      </c>
      <c r="AT1340" s="16" t="s">
        <v>174</v>
      </c>
      <c r="AU1340" s="16" t="s">
        <v>93</v>
      </c>
      <c r="AY1340" s="16" t="s">
        <v>173</v>
      </c>
      <c r="BE1340" s="100">
        <f t="shared" si="99"/>
        <v>0</v>
      </c>
      <c r="BF1340" s="100">
        <f t="shared" si="100"/>
        <v>0</v>
      </c>
      <c r="BG1340" s="100">
        <f t="shared" si="101"/>
        <v>0</v>
      </c>
      <c r="BH1340" s="100">
        <f t="shared" si="102"/>
        <v>0</v>
      </c>
      <c r="BI1340" s="100">
        <f t="shared" si="103"/>
        <v>0</v>
      </c>
      <c r="BJ1340" s="16" t="s">
        <v>81</v>
      </c>
      <c r="BK1340" s="100">
        <f t="shared" si="104"/>
        <v>0</v>
      </c>
      <c r="BL1340" s="16" t="s">
        <v>612</v>
      </c>
      <c r="BM1340" s="16" t="s">
        <v>2118</v>
      </c>
    </row>
    <row r="1341" spans="2:65" s="1" customFormat="1" ht="57" customHeight="1">
      <c r="B1341" s="125"/>
      <c r="C1341" s="154" t="s">
        <v>2119</v>
      </c>
      <c r="D1341" s="154" t="s">
        <v>174</v>
      </c>
      <c r="E1341" s="155" t="s">
        <v>2120</v>
      </c>
      <c r="F1341" s="255" t="s">
        <v>2121</v>
      </c>
      <c r="G1341" s="256"/>
      <c r="H1341" s="256"/>
      <c r="I1341" s="256"/>
      <c r="J1341" s="156" t="s">
        <v>578</v>
      </c>
      <c r="K1341" s="157">
        <v>26</v>
      </c>
      <c r="L1341" s="257">
        <v>0</v>
      </c>
      <c r="M1341" s="256"/>
      <c r="N1341" s="258">
        <f t="shared" si="95"/>
        <v>0</v>
      </c>
      <c r="O1341" s="256"/>
      <c r="P1341" s="256"/>
      <c r="Q1341" s="256"/>
      <c r="R1341" s="127"/>
      <c r="T1341" s="158" t="s">
        <v>3</v>
      </c>
      <c r="U1341" s="42" t="s">
        <v>39</v>
      </c>
      <c r="V1341" s="34"/>
      <c r="W1341" s="159">
        <f t="shared" si="96"/>
        <v>0</v>
      </c>
      <c r="X1341" s="159">
        <v>0</v>
      </c>
      <c r="Y1341" s="159">
        <f t="shared" si="97"/>
        <v>0</v>
      </c>
      <c r="Z1341" s="159">
        <v>0</v>
      </c>
      <c r="AA1341" s="160">
        <f t="shared" si="98"/>
        <v>0</v>
      </c>
      <c r="AR1341" s="16" t="s">
        <v>612</v>
      </c>
      <c r="AT1341" s="16" t="s">
        <v>174</v>
      </c>
      <c r="AU1341" s="16" t="s">
        <v>93</v>
      </c>
      <c r="AY1341" s="16" t="s">
        <v>173</v>
      </c>
      <c r="BE1341" s="100">
        <f t="shared" si="99"/>
        <v>0</v>
      </c>
      <c r="BF1341" s="100">
        <f t="shared" si="100"/>
        <v>0</v>
      </c>
      <c r="BG1341" s="100">
        <f t="shared" si="101"/>
        <v>0</v>
      </c>
      <c r="BH1341" s="100">
        <f t="shared" si="102"/>
        <v>0</v>
      </c>
      <c r="BI1341" s="100">
        <f t="shared" si="103"/>
        <v>0</v>
      </c>
      <c r="BJ1341" s="16" t="s">
        <v>81</v>
      </c>
      <c r="BK1341" s="100">
        <f t="shared" si="104"/>
        <v>0</v>
      </c>
      <c r="BL1341" s="16" t="s">
        <v>612</v>
      </c>
      <c r="BM1341" s="16" t="s">
        <v>2122</v>
      </c>
    </row>
    <row r="1342" spans="2:65" s="1" customFormat="1" ht="31.5" customHeight="1">
      <c r="B1342" s="125"/>
      <c r="C1342" s="154" t="s">
        <v>2123</v>
      </c>
      <c r="D1342" s="154" t="s">
        <v>174</v>
      </c>
      <c r="E1342" s="155" t="s">
        <v>2124</v>
      </c>
      <c r="F1342" s="255" t="s">
        <v>2125</v>
      </c>
      <c r="G1342" s="256"/>
      <c r="H1342" s="256"/>
      <c r="I1342" s="256"/>
      <c r="J1342" s="156" t="s">
        <v>578</v>
      </c>
      <c r="K1342" s="157">
        <v>1</v>
      </c>
      <c r="L1342" s="257">
        <v>0</v>
      </c>
      <c r="M1342" s="256"/>
      <c r="N1342" s="258">
        <f t="shared" si="95"/>
        <v>0</v>
      </c>
      <c r="O1342" s="256"/>
      <c r="P1342" s="256"/>
      <c r="Q1342" s="256"/>
      <c r="R1342" s="127"/>
      <c r="T1342" s="158" t="s">
        <v>3</v>
      </c>
      <c r="U1342" s="42" t="s">
        <v>39</v>
      </c>
      <c r="V1342" s="34"/>
      <c r="W1342" s="159">
        <f t="shared" si="96"/>
        <v>0</v>
      </c>
      <c r="X1342" s="159">
        <v>0</v>
      </c>
      <c r="Y1342" s="159">
        <f t="shared" si="97"/>
        <v>0</v>
      </c>
      <c r="Z1342" s="159">
        <v>0</v>
      </c>
      <c r="AA1342" s="160">
        <f t="shared" si="98"/>
        <v>0</v>
      </c>
      <c r="AR1342" s="16" t="s">
        <v>612</v>
      </c>
      <c r="AT1342" s="16" t="s">
        <v>174</v>
      </c>
      <c r="AU1342" s="16" t="s">
        <v>93</v>
      </c>
      <c r="AY1342" s="16" t="s">
        <v>173</v>
      </c>
      <c r="BE1342" s="100">
        <f t="shared" si="99"/>
        <v>0</v>
      </c>
      <c r="BF1342" s="100">
        <f t="shared" si="100"/>
        <v>0</v>
      </c>
      <c r="BG1342" s="100">
        <f t="shared" si="101"/>
        <v>0</v>
      </c>
      <c r="BH1342" s="100">
        <f t="shared" si="102"/>
        <v>0</v>
      </c>
      <c r="BI1342" s="100">
        <f t="shared" si="103"/>
        <v>0</v>
      </c>
      <c r="BJ1342" s="16" t="s">
        <v>81</v>
      </c>
      <c r="BK1342" s="100">
        <f t="shared" si="104"/>
        <v>0</v>
      </c>
      <c r="BL1342" s="16" t="s">
        <v>612</v>
      </c>
      <c r="BM1342" s="16" t="s">
        <v>2126</v>
      </c>
    </row>
    <row r="1343" spans="2:65" s="1" customFormat="1" ht="44.25" customHeight="1">
      <c r="B1343" s="125"/>
      <c r="C1343" s="154" t="s">
        <v>2127</v>
      </c>
      <c r="D1343" s="154" t="s">
        <v>174</v>
      </c>
      <c r="E1343" s="155" t="s">
        <v>2128</v>
      </c>
      <c r="F1343" s="255" t="s">
        <v>2129</v>
      </c>
      <c r="G1343" s="256"/>
      <c r="H1343" s="256"/>
      <c r="I1343" s="256"/>
      <c r="J1343" s="156" t="s">
        <v>578</v>
      </c>
      <c r="K1343" s="157">
        <v>2</v>
      </c>
      <c r="L1343" s="257">
        <v>0</v>
      </c>
      <c r="M1343" s="256"/>
      <c r="N1343" s="258">
        <f t="shared" si="95"/>
        <v>0</v>
      </c>
      <c r="O1343" s="256"/>
      <c r="P1343" s="256"/>
      <c r="Q1343" s="256"/>
      <c r="R1343" s="127"/>
      <c r="T1343" s="158" t="s">
        <v>3</v>
      </c>
      <c r="U1343" s="42" t="s">
        <v>39</v>
      </c>
      <c r="V1343" s="34"/>
      <c r="W1343" s="159">
        <f t="shared" si="96"/>
        <v>0</v>
      </c>
      <c r="X1343" s="159">
        <v>0</v>
      </c>
      <c r="Y1343" s="159">
        <f t="shared" si="97"/>
        <v>0</v>
      </c>
      <c r="Z1343" s="159">
        <v>0</v>
      </c>
      <c r="AA1343" s="160">
        <f t="shared" si="98"/>
        <v>0</v>
      </c>
      <c r="AR1343" s="16" t="s">
        <v>612</v>
      </c>
      <c r="AT1343" s="16" t="s">
        <v>174</v>
      </c>
      <c r="AU1343" s="16" t="s">
        <v>93</v>
      </c>
      <c r="AY1343" s="16" t="s">
        <v>173</v>
      </c>
      <c r="BE1343" s="100">
        <f t="shared" si="99"/>
        <v>0</v>
      </c>
      <c r="BF1343" s="100">
        <f t="shared" si="100"/>
        <v>0</v>
      </c>
      <c r="BG1343" s="100">
        <f t="shared" si="101"/>
        <v>0</v>
      </c>
      <c r="BH1343" s="100">
        <f t="shared" si="102"/>
        <v>0</v>
      </c>
      <c r="BI1343" s="100">
        <f t="shared" si="103"/>
        <v>0</v>
      </c>
      <c r="BJ1343" s="16" t="s">
        <v>81</v>
      </c>
      <c r="BK1343" s="100">
        <f t="shared" si="104"/>
        <v>0</v>
      </c>
      <c r="BL1343" s="16" t="s">
        <v>612</v>
      </c>
      <c r="BM1343" s="16" t="s">
        <v>2130</v>
      </c>
    </row>
    <row r="1344" spans="2:65" s="1" customFormat="1" ht="22.5" customHeight="1">
      <c r="B1344" s="125"/>
      <c r="C1344" s="154" t="s">
        <v>2131</v>
      </c>
      <c r="D1344" s="154" t="s">
        <v>174</v>
      </c>
      <c r="E1344" s="155" t="s">
        <v>2132</v>
      </c>
      <c r="F1344" s="255" t="s">
        <v>2133</v>
      </c>
      <c r="G1344" s="256"/>
      <c r="H1344" s="256"/>
      <c r="I1344" s="256"/>
      <c r="J1344" s="156" t="s">
        <v>578</v>
      </c>
      <c r="K1344" s="157">
        <v>3</v>
      </c>
      <c r="L1344" s="257">
        <v>0</v>
      </c>
      <c r="M1344" s="256"/>
      <c r="N1344" s="258">
        <f t="shared" si="95"/>
        <v>0</v>
      </c>
      <c r="O1344" s="256"/>
      <c r="P1344" s="256"/>
      <c r="Q1344" s="256"/>
      <c r="R1344" s="127"/>
      <c r="T1344" s="158" t="s">
        <v>3</v>
      </c>
      <c r="U1344" s="42" t="s">
        <v>39</v>
      </c>
      <c r="V1344" s="34"/>
      <c r="W1344" s="159">
        <f t="shared" si="96"/>
        <v>0</v>
      </c>
      <c r="X1344" s="159">
        <v>0</v>
      </c>
      <c r="Y1344" s="159">
        <f t="shared" si="97"/>
        <v>0</v>
      </c>
      <c r="Z1344" s="159">
        <v>0</v>
      </c>
      <c r="AA1344" s="160">
        <f t="shared" si="98"/>
        <v>0</v>
      </c>
      <c r="AR1344" s="16" t="s">
        <v>612</v>
      </c>
      <c r="AT1344" s="16" t="s">
        <v>174</v>
      </c>
      <c r="AU1344" s="16" t="s">
        <v>93</v>
      </c>
      <c r="AY1344" s="16" t="s">
        <v>173</v>
      </c>
      <c r="BE1344" s="100">
        <f t="shared" si="99"/>
        <v>0</v>
      </c>
      <c r="BF1344" s="100">
        <f t="shared" si="100"/>
        <v>0</v>
      </c>
      <c r="BG1344" s="100">
        <f t="shared" si="101"/>
        <v>0</v>
      </c>
      <c r="BH1344" s="100">
        <f t="shared" si="102"/>
        <v>0</v>
      </c>
      <c r="BI1344" s="100">
        <f t="shared" si="103"/>
        <v>0</v>
      </c>
      <c r="BJ1344" s="16" t="s">
        <v>81</v>
      </c>
      <c r="BK1344" s="100">
        <f t="shared" si="104"/>
        <v>0</v>
      </c>
      <c r="BL1344" s="16" t="s">
        <v>612</v>
      </c>
      <c r="BM1344" s="16" t="s">
        <v>2134</v>
      </c>
    </row>
    <row r="1345" spans="2:65" s="1" customFormat="1" ht="22.5" customHeight="1">
      <c r="B1345" s="125"/>
      <c r="C1345" s="154" t="s">
        <v>2135</v>
      </c>
      <c r="D1345" s="154" t="s">
        <v>174</v>
      </c>
      <c r="E1345" s="155" t="s">
        <v>2136</v>
      </c>
      <c r="F1345" s="255" t="s">
        <v>2137</v>
      </c>
      <c r="G1345" s="256"/>
      <c r="H1345" s="256"/>
      <c r="I1345" s="256"/>
      <c r="J1345" s="156" t="s">
        <v>182</v>
      </c>
      <c r="K1345" s="157">
        <v>964</v>
      </c>
      <c r="L1345" s="257">
        <v>0</v>
      </c>
      <c r="M1345" s="256"/>
      <c r="N1345" s="258">
        <f t="shared" si="95"/>
        <v>0</v>
      </c>
      <c r="O1345" s="256"/>
      <c r="P1345" s="256"/>
      <c r="Q1345" s="256"/>
      <c r="R1345" s="127"/>
      <c r="T1345" s="158" t="s">
        <v>3</v>
      </c>
      <c r="U1345" s="42" t="s">
        <v>39</v>
      </c>
      <c r="V1345" s="34"/>
      <c r="W1345" s="159">
        <f t="shared" si="96"/>
        <v>0</v>
      </c>
      <c r="X1345" s="159">
        <v>0</v>
      </c>
      <c r="Y1345" s="159">
        <f t="shared" si="97"/>
        <v>0</v>
      </c>
      <c r="Z1345" s="159">
        <v>0</v>
      </c>
      <c r="AA1345" s="160">
        <f t="shared" si="98"/>
        <v>0</v>
      </c>
      <c r="AR1345" s="16" t="s">
        <v>612</v>
      </c>
      <c r="AT1345" s="16" t="s">
        <v>174</v>
      </c>
      <c r="AU1345" s="16" t="s">
        <v>93</v>
      </c>
      <c r="AY1345" s="16" t="s">
        <v>173</v>
      </c>
      <c r="BE1345" s="100">
        <f t="shared" si="99"/>
        <v>0</v>
      </c>
      <c r="BF1345" s="100">
        <f t="shared" si="100"/>
        <v>0</v>
      </c>
      <c r="BG1345" s="100">
        <f t="shared" si="101"/>
        <v>0</v>
      </c>
      <c r="BH1345" s="100">
        <f t="shared" si="102"/>
        <v>0</v>
      </c>
      <c r="BI1345" s="100">
        <f t="shared" si="103"/>
        <v>0</v>
      </c>
      <c r="BJ1345" s="16" t="s">
        <v>81</v>
      </c>
      <c r="BK1345" s="100">
        <f t="shared" si="104"/>
        <v>0</v>
      </c>
      <c r="BL1345" s="16" t="s">
        <v>612</v>
      </c>
      <c r="BM1345" s="16" t="s">
        <v>2138</v>
      </c>
    </row>
    <row r="1346" spans="2:65" s="1" customFormat="1" ht="31.5" customHeight="1">
      <c r="B1346" s="125"/>
      <c r="C1346" s="154" t="s">
        <v>2139</v>
      </c>
      <c r="D1346" s="154" t="s">
        <v>174</v>
      </c>
      <c r="E1346" s="155" t="s">
        <v>2140</v>
      </c>
      <c r="F1346" s="255" t="s">
        <v>2141</v>
      </c>
      <c r="G1346" s="256"/>
      <c r="H1346" s="256"/>
      <c r="I1346" s="256"/>
      <c r="J1346" s="156" t="s">
        <v>578</v>
      </c>
      <c r="K1346" s="157">
        <v>2231</v>
      </c>
      <c r="L1346" s="257">
        <v>0</v>
      </c>
      <c r="M1346" s="256"/>
      <c r="N1346" s="258">
        <f t="shared" si="95"/>
        <v>0</v>
      </c>
      <c r="O1346" s="256"/>
      <c r="P1346" s="256"/>
      <c r="Q1346" s="256"/>
      <c r="R1346" s="127"/>
      <c r="T1346" s="158" t="s">
        <v>3</v>
      </c>
      <c r="U1346" s="42" t="s">
        <v>39</v>
      </c>
      <c r="V1346" s="34"/>
      <c r="W1346" s="159">
        <f t="shared" si="96"/>
        <v>0</v>
      </c>
      <c r="X1346" s="159">
        <v>0</v>
      </c>
      <c r="Y1346" s="159">
        <f t="shared" si="97"/>
        <v>0</v>
      </c>
      <c r="Z1346" s="159">
        <v>0</v>
      </c>
      <c r="AA1346" s="160">
        <f t="shared" si="98"/>
        <v>0</v>
      </c>
      <c r="AR1346" s="16" t="s">
        <v>612</v>
      </c>
      <c r="AT1346" s="16" t="s">
        <v>174</v>
      </c>
      <c r="AU1346" s="16" t="s">
        <v>93</v>
      </c>
      <c r="AY1346" s="16" t="s">
        <v>173</v>
      </c>
      <c r="BE1346" s="100">
        <f t="shared" si="99"/>
        <v>0</v>
      </c>
      <c r="BF1346" s="100">
        <f t="shared" si="100"/>
        <v>0</v>
      </c>
      <c r="BG1346" s="100">
        <f t="shared" si="101"/>
        <v>0</v>
      </c>
      <c r="BH1346" s="100">
        <f t="shared" si="102"/>
        <v>0</v>
      </c>
      <c r="BI1346" s="100">
        <f t="shared" si="103"/>
        <v>0</v>
      </c>
      <c r="BJ1346" s="16" t="s">
        <v>81</v>
      </c>
      <c r="BK1346" s="100">
        <f t="shared" si="104"/>
        <v>0</v>
      </c>
      <c r="BL1346" s="16" t="s">
        <v>612</v>
      </c>
      <c r="BM1346" s="16" t="s">
        <v>2142</v>
      </c>
    </row>
    <row r="1347" spans="2:65" s="1" customFormat="1" ht="22.5" customHeight="1">
      <c r="B1347" s="125"/>
      <c r="C1347" s="154" t="s">
        <v>2143</v>
      </c>
      <c r="D1347" s="154" t="s">
        <v>174</v>
      </c>
      <c r="E1347" s="155" t="s">
        <v>2144</v>
      </c>
      <c r="F1347" s="255" t="s">
        <v>2145</v>
      </c>
      <c r="G1347" s="256"/>
      <c r="H1347" s="256"/>
      <c r="I1347" s="256"/>
      <c r="J1347" s="156" t="s">
        <v>578</v>
      </c>
      <c r="K1347" s="157">
        <v>9</v>
      </c>
      <c r="L1347" s="257">
        <v>0</v>
      </c>
      <c r="M1347" s="256"/>
      <c r="N1347" s="258">
        <f t="shared" si="95"/>
        <v>0</v>
      </c>
      <c r="O1347" s="256"/>
      <c r="P1347" s="256"/>
      <c r="Q1347" s="256"/>
      <c r="R1347" s="127"/>
      <c r="T1347" s="158" t="s">
        <v>3</v>
      </c>
      <c r="U1347" s="42" t="s">
        <v>39</v>
      </c>
      <c r="V1347" s="34"/>
      <c r="W1347" s="159">
        <f t="shared" si="96"/>
        <v>0</v>
      </c>
      <c r="X1347" s="159">
        <v>0</v>
      </c>
      <c r="Y1347" s="159">
        <f t="shared" si="97"/>
        <v>0</v>
      </c>
      <c r="Z1347" s="159">
        <v>0</v>
      </c>
      <c r="AA1347" s="160">
        <f t="shared" si="98"/>
        <v>0</v>
      </c>
      <c r="AR1347" s="16" t="s">
        <v>612</v>
      </c>
      <c r="AT1347" s="16" t="s">
        <v>174</v>
      </c>
      <c r="AU1347" s="16" t="s">
        <v>93</v>
      </c>
      <c r="AY1347" s="16" t="s">
        <v>173</v>
      </c>
      <c r="BE1347" s="100">
        <f t="shared" si="99"/>
        <v>0</v>
      </c>
      <c r="BF1347" s="100">
        <f t="shared" si="100"/>
        <v>0</v>
      </c>
      <c r="BG1347" s="100">
        <f t="shared" si="101"/>
        <v>0</v>
      </c>
      <c r="BH1347" s="100">
        <f t="shared" si="102"/>
        <v>0</v>
      </c>
      <c r="BI1347" s="100">
        <f t="shared" si="103"/>
        <v>0</v>
      </c>
      <c r="BJ1347" s="16" t="s">
        <v>81</v>
      </c>
      <c r="BK1347" s="100">
        <f t="shared" si="104"/>
        <v>0</v>
      </c>
      <c r="BL1347" s="16" t="s">
        <v>612</v>
      </c>
      <c r="BM1347" s="16" t="s">
        <v>2146</v>
      </c>
    </row>
    <row r="1348" spans="2:65" s="1" customFormat="1" ht="31.5" customHeight="1">
      <c r="B1348" s="125"/>
      <c r="C1348" s="154" t="s">
        <v>2147</v>
      </c>
      <c r="D1348" s="154" t="s">
        <v>174</v>
      </c>
      <c r="E1348" s="155" t="s">
        <v>2148</v>
      </c>
      <c r="F1348" s="255" t="s">
        <v>2149</v>
      </c>
      <c r="G1348" s="256"/>
      <c r="H1348" s="256"/>
      <c r="I1348" s="256"/>
      <c r="J1348" s="156" t="s">
        <v>177</v>
      </c>
      <c r="K1348" s="157">
        <v>9</v>
      </c>
      <c r="L1348" s="257">
        <v>0</v>
      </c>
      <c r="M1348" s="256"/>
      <c r="N1348" s="258">
        <f t="shared" si="95"/>
        <v>0</v>
      </c>
      <c r="O1348" s="256"/>
      <c r="P1348" s="256"/>
      <c r="Q1348" s="256"/>
      <c r="R1348" s="127"/>
      <c r="T1348" s="158" t="s">
        <v>3</v>
      </c>
      <c r="U1348" s="42" t="s">
        <v>39</v>
      </c>
      <c r="V1348" s="34"/>
      <c r="W1348" s="159">
        <f t="shared" si="96"/>
        <v>0</v>
      </c>
      <c r="X1348" s="159">
        <v>0</v>
      </c>
      <c r="Y1348" s="159">
        <f t="shared" si="97"/>
        <v>0</v>
      </c>
      <c r="Z1348" s="159">
        <v>0</v>
      </c>
      <c r="AA1348" s="160">
        <f t="shared" si="98"/>
        <v>0</v>
      </c>
      <c r="AR1348" s="16" t="s">
        <v>612</v>
      </c>
      <c r="AT1348" s="16" t="s">
        <v>174</v>
      </c>
      <c r="AU1348" s="16" t="s">
        <v>93</v>
      </c>
      <c r="AY1348" s="16" t="s">
        <v>173</v>
      </c>
      <c r="BE1348" s="100">
        <f t="shared" si="99"/>
        <v>0</v>
      </c>
      <c r="BF1348" s="100">
        <f t="shared" si="100"/>
        <v>0</v>
      </c>
      <c r="BG1348" s="100">
        <f t="shared" si="101"/>
        <v>0</v>
      </c>
      <c r="BH1348" s="100">
        <f t="shared" si="102"/>
        <v>0</v>
      </c>
      <c r="BI1348" s="100">
        <f t="shared" si="103"/>
        <v>0</v>
      </c>
      <c r="BJ1348" s="16" t="s">
        <v>81</v>
      </c>
      <c r="BK1348" s="100">
        <f t="shared" si="104"/>
        <v>0</v>
      </c>
      <c r="BL1348" s="16" t="s">
        <v>612</v>
      </c>
      <c r="BM1348" s="16" t="s">
        <v>2150</v>
      </c>
    </row>
    <row r="1349" spans="2:65" s="1" customFormat="1" ht="22.5" customHeight="1">
      <c r="B1349" s="125"/>
      <c r="C1349" s="154" t="s">
        <v>2151</v>
      </c>
      <c r="D1349" s="154" t="s">
        <v>174</v>
      </c>
      <c r="E1349" s="155" t="s">
        <v>2152</v>
      </c>
      <c r="F1349" s="255" t="s">
        <v>2153</v>
      </c>
      <c r="G1349" s="256"/>
      <c r="H1349" s="256"/>
      <c r="I1349" s="256"/>
      <c r="J1349" s="156" t="s">
        <v>578</v>
      </c>
      <c r="K1349" s="157">
        <v>1</v>
      </c>
      <c r="L1349" s="257">
        <v>0</v>
      </c>
      <c r="M1349" s="256"/>
      <c r="N1349" s="258">
        <f t="shared" si="95"/>
        <v>0</v>
      </c>
      <c r="O1349" s="256"/>
      <c r="P1349" s="256"/>
      <c r="Q1349" s="256"/>
      <c r="R1349" s="127"/>
      <c r="T1349" s="158" t="s">
        <v>3</v>
      </c>
      <c r="U1349" s="42" t="s">
        <v>39</v>
      </c>
      <c r="V1349" s="34"/>
      <c r="W1349" s="159">
        <f t="shared" si="96"/>
        <v>0</v>
      </c>
      <c r="X1349" s="159">
        <v>0</v>
      </c>
      <c r="Y1349" s="159">
        <f t="shared" si="97"/>
        <v>0</v>
      </c>
      <c r="Z1349" s="159">
        <v>0</v>
      </c>
      <c r="AA1349" s="160">
        <f t="shared" si="98"/>
        <v>0</v>
      </c>
      <c r="AR1349" s="16" t="s">
        <v>612</v>
      </c>
      <c r="AT1349" s="16" t="s">
        <v>174</v>
      </c>
      <c r="AU1349" s="16" t="s">
        <v>93</v>
      </c>
      <c r="AY1349" s="16" t="s">
        <v>173</v>
      </c>
      <c r="BE1349" s="100">
        <f t="shared" si="99"/>
        <v>0</v>
      </c>
      <c r="BF1349" s="100">
        <f t="shared" si="100"/>
        <v>0</v>
      </c>
      <c r="BG1349" s="100">
        <f t="shared" si="101"/>
        <v>0</v>
      </c>
      <c r="BH1349" s="100">
        <f t="shared" si="102"/>
        <v>0</v>
      </c>
      <c r="BI1349" s="100">
        <f t="shared" si="103"/>
        <v>0</v>
      </c>
      <c r="BJ1349" s="16" t="s">
        <v>81</v>
      </c>
      <c r="BK1349" s="100">
        <f t="shared" si="104"/>
        <v>0</v>
      </c>
      <c r="BL1349" s="16" t="s">
        <v>612</v>
      </c>
      <c r="BM1349" s="16" t="s">
        <v>2154</v>
      </c>
    </row>
    <row r="1350" spans="2:65" s="1" customFormat="1" ht="22.5" customHeight="1">
      <c r="B1350" s="125"/>
      <c r="C1350" s="154" t="s">
        <v>2155</v>
      </c>
      <c r="D1350" s="154" t="s">
        <v>174</v>
      </c>
      <c r="E1350" s="155" t="s">
        <v>2156</v>
      </c>
      <c r="F1350" s="255" t="s">
        <v>2157</v>
      </c>
      <c r="G1350" s="256"/>
      <c r="H1350" s="256"/>
      <c r="I1350" s="256"/>
      <c r="J1350" s="156" t="s">
        <v>177</v>
      </c>
      <c r="K1350" s="157">
        <v>1</v>
      </c>
      <c r="L1350" s="257">
        <v>0</v>
      </c>
      <c r="M1350" s="256"/>
      <c r="N1350" s="258">
        <f t="shared" si="95"/>
        <v>0</v>
      </c>
      <c r="O1350" s="256"/>
      <c r="P1350" s="256"/>
      <c r="Q1350" s="256"/>
      <c r="R1350" s="127"/>
      <c r="T1350" s="158" t="s">
        <v>3</v>
      </c>
      <c r="U1350" s="42" t="s">
        <v>39</v>
      </c>
      <c r="V1350" s="34"/>
      <c r="W1350" s="159">
        <f t="shared" si="96"/>
        <v>0</v>
      </c>
      <c r="X1350" s="159">
        <v>0</v>
      </c>
      <c r="Y1350" s="159">
        <f t="shared" si="97"/>
        <v>0</v>
      </c>
      <c r="Z1350" s="159">
        <v>0</v>
      </c>
      <c r="AA1350" s="160">
        <f t="shared" si="98"/>
        <v>0</v>
      </c>
      <c r="AR1350" s="16" t="s">
        <v>612</v>
      </c>
      <c r="AT1350" s="16" t="s">
        <v>174</v>
      </c>
      <c r="AU1350" s="16" t="s">
        <v>93</v>
      </c>
      <c r="AY1350" s="16" t="s">
        <v>173</v>
      </c>
      <c r="BE1350" s="100">
        <f t="shared" si="99"/>
        <v>0</v>
      </c>
      <c r="BF1350" s="100">
        <f t="shared" si="100"/>
        <v>0</v>
      </c>
      <c r="BG1350" s="100">
        <f t="shared" si="101"/>
        <v>0</v>
      </c>
      <c r="BH1350" s="100">
        <f t="shared" si="102"/>
        <v>0</v>
      </c>
      <c r="BI1350" s="100">
        <f t="shared" si="103"/>
        <v>0</v>
      </c>
      <c r="BJ1350" s="16" t="s">
        <v>81</v>
      </c>
      <c r="BK1350" s="100">
        <f t="shared" si="104"/>
        <v>0</v>
      </c>
      <c r="BL1350" s="16" t="s">
        <v>612</v>
      </c>
      <c r="BM1350" s="16" t="s">
        <v>2158</v>
      </c>
    </row>
    <row r="1351" spans="2:65" s="1" customFormat="1" ht="22.5" customHeight="1">
      <c r="B1351" s="125"/>
      <c r="C1351" s="154" t="s">
        <v>2159</v>
      </c>
      <c r="D1351" s="154" t="s">
        <v>174</v>
      </c>
      <c r="E1351" s="155" t="s">
        <v>2160</v>
      </c>
      <c r="F1351" s="255" t="s">
        <v>2161</v>
      </c>
      <c r="G1351" s="256"/>
      <c r="H1351" s="256"/>
      <c r="I1351" s="256"/>
      <c r="J1351" s="156" t="s">
        <v>177</v>
      </c>
      <c r="K1351" s="157">
        <v>1</v>
      </c>
      <c r="L1351" s="257">
        <v>0</v>
      </c>
      <c r="M1351" s="256"/>
      <c r="N1351" s="258">
        <f t="shared" si="95"/>
        <v>0</v>
      </c>
      <c r="O1351" s="256"/>
      <c r="P1351" s="256"/>
      <c r="Q1351" s="256"/>
      <c r="R1351" s="127"/>
      <c r="T1351" s="158" t="s">
        <v>3</v>
      </c>
      <c r="U1351" s="42" t="s">
        <v>39</v>
      </c>
      <c r="V1351" s="34"/>
      <c r="W1351" s="159">
        <f t="shared" si="96"/>
        <v>0</v>
      </c>
      <c r="X1351" s="159">
        <v>0</v>
      </c>
      <c r="Y1351" s="159">
        <f t="shared" si="97"/>
        <v>0</v>
      </c>
      <c r="Z1351" s="159">
        <v>0</v>
      </c>
      <c r="AA1351" s="160">
        <f t="shared" si="98"/>
        <v>0</v>
      </c>
      <c r="AR1351" s="16" t="s">
        <v>612</v>
      </c>
      <c r="AT1351" s="16" t="s">
        <v>174</v>
      </c>
      <c r="AU1351" s="16" t="s">
        <v>93</v>
      </c>
      <c r="AY1351" s="16" t="s">
        <v>173</v>
      </c>
      <c r="BE1351" s="100">
        <f t="shared" si="99"/>
        <v>0</v>
      </c>
      <c r="BF1351" s="100">
        <f t="shared" si="100"/>
        <v>0</v>
      </c>
      <c r="BG1351" s="100">
        <f t="shared" si="101"/>
        <v>0</v>
      </c>
      <c r="BH1351" s="100">
        <f t="shared" si="102"/>
        <v>0</v>
      </c>
      <c r="BI1351" s="100">
        <f t="shared" si="103"/>
        <v>0</v>
      </c>
      <c r="BJ1351" s="16" t="s">
        <v>81</v>
      </c>
      <c r="BK1351" s="100">
        <f t="shared" si="104"/>
        <v>0</v>
      </c>
      <c r="BL1351" s="16" t="s">
        <v>612</v>
      </c>
      <c r="BM1351" s="16" t="s">
        <v>2162</v>
      </c>
    </row>
    <row r="1352" spans="2:65" s="1" customFormat="1" ht="31.5" customHeight="1">
      <c r="B1352" s="125"/>
      <c r="C1352" s="154" t="s">
        <v>2163</v>
      </c>
      <c r="D1352" s="154" t="s">
        <v>174</v>
      </c>
      <c r="E1352" s="155" t="s">
        <v>2164</v>
      </c>
      <c r="F1352" s="255" t="s">
        <v>2165</v>
      </c>
      <c r="G1352" s="256"/>
      <c r="H1352" s="256"/>
      <c r="I1352" s="256"/>
      <c r="J1352" s="156" t="s">
        <v>177</v>
      </c>
      <c r="K1352" s="157">
        <v>1</v>
      </c>
      <c r="L1352" s="257">
        <v>0</v>
      </c>
      <c r="M1352" s="256"/>
      <c r="N1352" s="258">
        <f t="shared" si="95"/>
        <v>0</v>
      </c>
      <c r="O1352" s="256"/>
      <c r="P1352" s="256"/>
      <c r="Q1352" s="256"/>
      <c r="R1352" s="127"/>
      <c r="T1352" s="158" t="s">
        <v>3</v>
      </c>
      <c r="U1352" s="42" t="s">
        <v>39</v>
      </c>
      <c r="V1352" s="34"/>
      <c r="W1352" s="159">
        <f t="shared" si="96"/>
        <v>0</v>
      </c>
      <c r="X1352" s="159">
        <v>0</v>
      </c>
      <c r="Y1352" s="159">
        <f t="shared" si="97"/>
        <v>0</v>
      </c>
      <c r="Z1352" s="159">
        <v>0</v>
      </c>
      <c r="AA1352" s="160">
        <f t="shared" si="98"/>
        <v>0</v>
      </c>
      <c r="AR1352" s="16" t="s">
        <v>612</v>
      </c>
      <c r="AT1352" s="16" t="s">
        <v>174</v>
      </c>
      <c r="AU1352" s="16" t="s">
        <v>93</v>
      </c>
      <c r="AY1352" s="16" t="s">
        <v>173</v>
      </c>
      <c r="BE1352" s="100">
        <f t="shared" si="99"/>
        <v>0</v>
      </c>
      <c r="BF1352" s="100">
        <f t="shared" si="100"/>
        <v>0</v>
      </c>
      <c r="BG1352" s="100">
        <f t="shared" si="101"/>
        <v>0</v>
      </c>
      <c r="BH1352" s="100">
        <f t="shared" si="102"/>
        <v>0</v>
      </c>
      <c r="BI1352" s="100">
        <f t="shared" si="103"/>
        <v>0</v>
      </c>
      <c r="BJ1352" s="16" t="s">
        <v>81</v>
      </c>
      <c r="BK1352" s="100">
        <f t="shared" si="104"/>
        <v>0</v>
      </c>
      <c r="BL1352" s="16" t="s">
        <v>612</v>
      </c>
      <c r="BM1352" s="16" t="s">
        <v>2166</v>
      </c>
    </row>
    <row r="1353" spans="2:65" s="1" customFormat="1" ht="22.5" customHeight="1">
      <c r="B1353" s="125"/>
      <c r="C1353" s="154" t="s">
        <v>2167</v>
      </c>
      <c r="D1353" s="154" t="s">
        <v>174</v>
      </c>
      <c r="E1353" s="155" t="s">
        <v>2168</v>
      </c>
      <c r="F1353" s="255" t="s">
        <v>2169</v>
      </c>
      <c r="G1353" s="256"/>
      <c r="H1353" s="256"/>
      <c r="I1353" s="256"/>
      <c r="J1353" s="156" t="s">
        <v>177</v>
      </c>
      <c r="K1353" s="157">
        <v>1</v>
      </c>
      <c r="L1353" s="257">
        <v>0</v>
      </c>
      <c r="M1353" s="256"/>
      <c r="N1353" s="258">
        <f t="shared" si="95"/>
        <v>0</v>
      </c>
      <c r="O1353" s="256"/>
      <c r="P1353" s="256"/>
      <c r="Q1353" s="256"/>
      <c r="R1353" s="127"/>
      <c r="T1353" s="158" t="s">
        <v>3</v>
      </c>
      <c r="U1353" s="42" t="s">
        <v>39</v>
      </c>
      <c r="V1353" s="34"/>
      <c r="W1353" s="159">
        <f t="shared" si="96"/>
        <v>0</v>
      </c>
      <c r="X1353" s="159">
        <v>0</v>
      </c>
      <c r="Y1353" s="159">
        <f t="shared" si="97"/>
        <v>0</v>
      </c>
      <c r="Z1353" s="159">
        <v>0</v>
      </c>
      <c r="AA1353" s="160">
        <f t="shared" si="98"/>
        <v>0</v>
      </c>
      <c r="AR1353" s="16" t="s">
        <v>612</v>
      </c>
      <c r="AT1353" s="16" t="s">
        <v>174</v>
      </c>
      <c r="AU1353" s="16" t="s">
        <v>93</v>
      </c>
      <c r="AY1353" s="16" t="s">
        <v>173</v>
      </c>
      <c r="BE1353" s="100">
        <f t="shared" si="99"/>
        <v>0</v>
      </c>
      <c r="BF1353" s="100">
        <f t="shared" si="100"/>
        <v>0</v>
      </c>
      <c r="BG1353" s="100">
        <f t="shared" si="101"/>
        <v>0</v>
      </c>
      <c r="BH1353" s="100">
        <f t="shared" si="102"/>
        <v>0</v>
      </c>
      <c r="BI1353" s="100">
        <f t="shared" si="103"/>
        <v>0</v>
      </c>
      <c r="BJ1353" s="16" t="s">
        <v>81</v>
      </c>
      <c r="BK1353" s="100">
        <f t="shared" si="104"/>
        <v>0</v>
      </c>
      <c r="BL1353" s="16" t="s">
        <v>612</v>
      </c>
      <c r="BM1353" s="16" t="s">
        <v>2170</v>
      </c>
    </row>
    <row r="1354" spans="2:65" s="1" customFormat="1" ht="22.5" customHeight="1">
      <c r="B1354" s="125"/>
      <c r="C1354" s="154" t="s">
        <v>2171</v>
      </c>
      <c r="D1354" s="154" t="s">
        <v>174</v>
      </c>
      <c r="E1354" s="155" t="s">
        <v>2172</v>
      </c>
      <c r="F1354" s="255" t="s">
        <v>2173</v>
      </c>
      <c r="G1354" s="256"/>
      <c r="H1354" s="256"/>
      <c r="I1354" s="256"/>
      <c r="J1354" s="156" t="s">
        <v>177</v>
      </c>
      <c r="K1354" s="157">
        <v>1</v>
      </c>
      <c r="L1354" s="257">
        <v>0</v>
      </c>
      <c r="M1354" s="256"/>
      <c r="N1354" s="258">
        <f t="shared" si="95"/>
        <v>0</v>
      </c>
      <c r="O1354" s="256"/>
      <c r="P1354" s="256"/>
      <c r="Q1354" s="256"/>
      <c r="R1354" s="127"/>
      <c r="T1354" s="158" t="s">
        <v>3</v>
      </c>
      <c r="U1354" s="42" t="s">
        <v>39</v>
      </c>
      <c r="V1354" s="34"/>
      <c r="W1354" s="159">
        <f t="shared" si="96"/>
        <v>0</v>
      </c>
      <c r="X1354" s="159">
        <v>0</v>
      </c>
      <c r="Y1354" s="159">
        <f t="shared" si="97"/>
        <v>0</v>
      </c>
      <c r="Z1354" s="159">
        <v>0</v>
      </c>
      <c r="AA1354" s="160">
        <f t="shared" si="98"/>
        <v>0</v>
      </c>
      <c r="AR1354" s="16" t="s">
        <v>612</v>
      </c>
      <c r="AT1354" s="16" t="s">
        <v>174</v>
      </c>
      <c r="AU1354" s="16" t="s">
        <v>93</v>
      </c>
      <c r="AY1354" s="16" t="s">
        <v>173</v>
      </c>
      <c r="BE1354" s="100">
        <f t="shared" si="99"/>
        <v>0</v>
      </c>
      <c r="BF1354" s="100">
        <f t="shared" si="100"/>
        <v>0</v>
      </c>
      <c r="BG1354" s="100">
        <f t="shared" si="101"/>
        <v>0</v>
      </c>
      <c r="BH1354" s="100">
        <f t="shared" si="102"/>
        <v>0</v>
      </c>
      <c r="BI1354" s="100">
        <f t="shared" si="103"/>
        <v>0</v>
      </c>
      <c r="BJ1354" s="16" t="s">
        <v>81</v>
      </c>
      <c r="BK1354" s="100">
        <f t="shared" si="104"/>
        <v>0</v>
      </c>
      <c r="BL1354" s="16" t="s">
        <v>612</v>
      </c>
      <c r="BM1354" s="16" t="s">
        <v>2174</v>
      </c>
    </row>
    <row r="1355" spans="2:65" s="1" customFormat="1" ht="22.5" customHeight="1">
      <c r="B1355" s="125"/>
      <c r="C1355" s="154" t="s">
        <v>2175</v>
      </c>
      <c r="D1355" s="154" t="s">
        <v>174</v>
      </c>
      <c r="E1355" s="155" t="s">
        <v>2176</v>
      </c>
      <c r="F1355" s="255" t="s">
        <v>2177</v>
      </c>
      <c r="G1355" s="256"/>
      <c r="H1355" s="256"/>
      <c r="I1355" s="256"/>
      <c r="J1355" s="156" t="s">
        <v>177</v>
      </c>
      <c r="K1355" s="157">
        <v>1</v>
      </c>
      <c r="L1355" s="257">
        <v>0</v>
      </c>
      <c r="M1355" s="256"/>
      <c r="N1355" s="258">
        <f t="shared" si="95"/>
        <v>0</v>
      </c>
      <c r="O1355" s="256"/>
      <c r="P1355" s="256"/>
      <c r="Q1355" s="256"/>
      <c r="R1355" s="127"/>
      <c r="T1355" s="158" t="s">
        <v>3</v>
      </c>
      <c r="U1355" s="42" t="s">
        <v>39</v>
      </c>
      <c r="V1355" s="34"/>
      <c r="W1355" s="159">
        <f t="shared" si="96"/>
        <v>0</v>
      </c>
      <c r="X1355" s="159">
        <v>0</v>
      </c>
      <c r="Y1355" s="159">
        <f t="shared" si="97"/>
        <v>0</v>
      </c>
      <c r="Z1355" s="159">
        <v>0</v>
      </c>
      <c r="AA1355" s="160">
        <f t="shared" si="98"/>
        <v>0</v>
      </c>
      <c r="AR1355" s="16" t="s">
        <v>612</v>
      </c>
      <c r="AT1355" s="16" t="s">
        <v>174</v>
      </c>
      <c r="AU1355" s="16" t="s">
        <v>93</v>
      </c>
      <c r="AY1355" s="16" t="s">
        <v>173</v>
      </c>
      <c r="BE1355" s="100">
        <f t="shared" si="99"/>
        <v>0</v>
      </c>
      <c r="BF1355" s="100">
        <f t="shared" si="100"/>
        <v>0</v>
      </c>
      <c r="BG1355" s="100">
        <f t="shared" si="101"/>
        <v>0</v>
      </c>
      <c r="BH1355" s="100">
        <f t="shared" si="102"/>
        <v>0</v>
      </c>
      <c r="BI1355" s="100">
        <f t="shared" si="103"/>
        <v>0</v>
      </c>
      <c r="BJ1355" s="16" t="s">
        <v>81</v>
      </c>
      <c r="BK1355" s="100">
        <f t="shared" si="104"/>
        <v>0</v>
      </c>
      <c r="BL1355" s="16" t="s">
        <v>612</v>
      </c>
      <c r="BM1355" s="16" t="s">
        <v>2178</v>
      </c>
    </row>
    <row r="1356" spans="2:63" s="9" customFormat="1" ht="29.85" customHeight="1">
      <c r="B1356" s="143"/>
      <c r="C1356" s="144"/>
      <c r="D1356" s="153" t="s">
        <v>138</v>
      </c>
      <c r="E1356" s="153"/>
      <c r="F1356" s="153"/>
      <c r="G1356" s="153"/>
      <c r="H1356" s="153"/>
      <c r="I1356" s="153"/>
      <c r="J1356" s="153"/>
      <c r="K1356" s="153"/>
      <c r="L1356" s="153"/>
      <c r="M1356" s="153"/>
      <c r="N1356" s="279">
        <f>BK1356</f>
        <v>0</v>
      </c>
      <c r="O1356" s="280"/>
      <c r="P1356" s="280"/>
      <c r="Q1356" s="280"/>
      <c r="R1356" s="146"/>
      <c r="T1356" s="147"/>
      <c r="U1356" s="144"/>
      <c r="V1356" s="144"/>
      <c r="W1356" s="148">
        <f>SUM(W1357:W1396)</f>
        <v>0</v>
      </c>
      <c r="X1356" s="144"/>
      <c r="Y1356" s="148">
        <f>SUM(Y1357:Y1396)</f>
        <v>0</v>
      </c>
      <c r="Z1356" s="144"/>
      <c r="AA1356" s="149">
        <f>SUM(AA1357:AA1396)</f>
        <v>0</v>
      </c>
      <c r="AR1356" s="150" t="s">
        <v>188</v>
      </c>
      <c r="AT1356" s="151" t="s">
        <v>73</v>
      </c>
      <c r="AU1356" s="151" t="s">
        <v>81</v>
      </c>
      <c r="AY1356" s="150" t="s">
        <v>173</v>
      </c>
      <c r="BK1356" s="152">
        <f>SUM(BK1357:BK1396)</f>
        <v>0</v>
      </c>
    </row>
    <row r="1357" spans="2:65" s="1" customFormat="1" ht="31.5" customHeight="1">
      <c r="B1357" s="125"/>
      <c r="C1357" s="154" t="s">
        <v>2179</v>
      </c>
      <c r="D1357" s="154" t="s">
        <v>174</v>
      </c>
      <c r="E1357" s="155" t="s">
        <v>2180</v>
      </c>
      <c r="F1357" s="255" t="s">
        <v>2181</v>
      </c>
      <c r="G1357" s="256"/>
      <c r="H1357" s="256"/>
      <c r="I1357" s="256"/>
      <c r="J1357" s="156" t="s">
        <v>578</v>
      </c>
      <c r="K1357" s="157">
        <v>1</v>
      </c>
      <c r="L1357" s="257">
        <v>0</v>
      </c>
      <c r="M1357" s="256"/>
      <c r="N1357" s="258">
        <f aca="true" t="shared" si="105" ref="N1357:N1396">ROUND(L1357*K1357,2)</f>
        <v>0</v>
      </c>
      <c r="O1357" s="256"/>
      <c r="P1357" s="256"/>
      <c r="Q1357" s="256"/>
      <c r="R1357" s="127"/>
      <c r="T1357" s="158" t="s">
        <v>3</v>
      </c>
      <c r="U1357" s="42" t="s">
        <v>39</v>
      </c>
      <c r="V1357" s="34"/>
      <c r="W1357" s="159">
        <f aca="true" t="shared" si="106" ref="W1357:W1396">V1357*K1357</f>
        <v>0</v>
      </c>
      <c r="X1357" s="159">
        <v>0</v>
      </c>
      <c r="Y1357" s="159">
        <f aca="true" t="shared" si="107" ref="Y1357:Y1396">X1357*K1357</f>
        <v>0</v>
      </c>
      <c r="Z1357" s="159">
        <v>0</v>
      </c>
      <c r="AA1357" s="160">
        <f aca="true" t="shared" si="108" ref="AA1357:AA1396">Z1357*K1357</f>
        <v>0</v>
      </c>
      <c r="AR1357" s="16" t="s">
        <v>612</v>
      </c>
      <c r="AT1357" s="16" t="s">
        <v>174</v>
      </c>
      <c r="AU1357" s="16" t="s">
        <v>93</v>
      </c>
      <c r="AY1357" s="16" t="s">
        <v>173</v>
      </c>
      <c r="BE1357" s="100">
        <f aca="true" t="shared" si="109" ref="BE1357:BE1396">IF(U1357="základní",N1357,0)</f>
        <v>0</v>
      </c>
      <c r="BF1357" s="100">
        <f aca="true" t="shared" si="110" ref="BF1357:BF1396">IF(U1357="snížená",N1357,0)</f>
        <v>0</v>
      </c>
      <c r="BG1357" s="100">
        <f aca="true" t="shared" si="111" ref="BG1357:BG1396">IF(U1357="zákl. přenesená",N1357,0)</f>
        <v>0</v>
      </c>
      <c r="BH1357" s="100">
        <f aca="true" t="shared" si="112" ref="BH1357:BH1396">IF(U1357="sníž. přenesená",N1357,0)</f>
        <v>0</v>
      </c>
      <c r="BI1357" s="100">
        <f aca="true" t="shared" si="113" ref="BI1357:BI1396">IF(U1357="nulová",N1357,0)</f>
        <v>0</v>
      </c>
      <c r="BJ1357" s="16" t="s">
        <v>81</v>
      </c>
      <c r="BK1357" s="100">
        <f aca="true" t="shared" si="114" ref="BK1357:BK1396">ROUND(L1357*K1357,2)</f>
        <v>0</v>
      </c>
      <c r="BL1357" s="16" t="s">
        <v>612</v>
      </c>
      <c r="BM1357" s="16" t="s">
        <v>2182</v>
      </c>
    </row>
    <row r="1358" spans="2:65" s="1" customFormat="1" ht="31.5" customHeight="1">
      <c r="B1358" s="125"/>
      <c r="C1358" s="154" t="s">
        <v>2183</v>
      </c>
      <c r="D1358" s="154" t="s">
        <v>174</v>
      </c>
      <c r="E1358" s="155" t="s">
        <v>2184</v>
      </c>
      <c r="F1358" s="255" t="s">
        <v>2185</v>
      </c>
      <c r="G1358" s="256"/>
      <c r="H1358" s="256"/>
      <c r="I1358" s="256"/>
      <c r="J1358" s="156" t="s">
        <v>578</v>
      </c>
      <c r="K1358" s="157">
        <v>1</v>
      </c>
      <c r="L1358" s="257">
        <v>0</v>
      </c>
      <c r="M1358" s="256"/>
      <c r="N1358" s="258">
        <f t="shared" si="105"/>
        <v>0</v>
      </c>
      <c r="O1358" s="256"/>
      <c r="P1358" s="256"/>
      <c r="Q1358" s="256"/>
      <c r="R1358" s="127"/>
      <c r="T1358" s="158" t="s">
        <v>3</v>
      </c>
      <c r="U1358" s="42" t="s">
        <v>39</v>
      </c>
      <c r="V1358" s="34"/>
      <c r="W1358" s="159">
        <f t="shared" si="106"/>
        <v>0</v>
      </c>
      <c r="X1358" s="159">
        <v>0</v>
      </c>
      <c r="Y1358" s="159">
        <f t="shared" si="107"/>
        <v>0</v>
      </c>
      <c r="Z1358" s="159">
        <v>0</v>
      </c>
      <c r="AA1358" s="160">
        <f t="shared" si="108"/>
        <v>0</v>
      </c>
      <c r="AR1358" s="16" t="s">
        <v>612</v>
      </c>
      <c r="AT1358" s="16" t="s">
        <v>174</v>
      </c>
      <c r="AU1358" s="16" t="s">
        <v>93</v>
      </c>
      <c r="AY1358" s="16" t="s">
        <v>173</v>
      </c>
      <c r="BE1358" s="100">
        <f t="shared" si="109"/>
        <v>0</v>
      </c>
      <c r="BF1358" s="100">
        <f t="shared" si="110"/>
        <v>0</v>
      </c>
      <c r="BG1358" s="100">
        <f t="shared" si="111"/>
        <v>0</v>
      </c>
      <c r="BH1358" s="100">
        <f t="shared" si="112"/>
        <v>0</v>
      </c>
      <c r="BI1358" s="100">
        <f t="shared" si="113"/>
        <v>0</v>
      </c>
      <c r="BJ1358" s="16" t="s">
        <v>81</v>
      </c>
      <c r="BK1358" s="100">
        <f t="shared" si="114"/>
        <v>0</v>
      </c>
      <c r="BL1358" s="16" t="s">
        <v>612</v>
      </c>
      <c r="BM1358" s="16" t="s">
        <v>2186</v>
      </c>
    </row>
    <row r="1359" spans="2:65" s="1" customFormat="1" ht="22.5" customHeight="1">
      <c r="B1359" s="125"/>
      <c r="C1359" s="154" t="s">
        <v>2187</v>
      </c>
      <c r="D1359" s="154" t="s">
        <v>174</v>
      </c>
      <c r="E1359" s="155" t="s">
        <v>2188</v>
      </c>
      <c r="F1359" s="255" t="s">
        <v>2189</v>
      </c>
      <c r="G1359" s="256"/>
      <c r="H1359" s="256"/>
      <c r="I1359" s="256"/>
      <c r="J1359" s="156" t="s">
        <v>578</v>
      </c>
      <c r="K1359" s="157">
        <v>1</v>
      </c>
      <c r="L1359" s="257">
        <v>0</v>
      </c>
      <c r="M1359" s="256"/>
      <c r="N1359" s="258">
        <f t="shared" si="105"/>
        <v>0</v>
      </c>
      <c r="O1359" s="256"/>
      <c r="P1359" s="256"/>
      <c r="Q1359" s="256"/>
      <c r="R1359" s="127"/>
      <c r="T1359" s="158" t="s">
        <v>3</v>
      </c>
      <c r="U1359" s="42" t="s">
        <v>39</v>
      </c>
      <c r="V1359" s="34"/>
      <c r="W1359" s="159">
        <f t="shared" si="106"/>
        <v>0</v>
      </c>
      <c r="X1359" s="159">
        <v>0</v>
      </c>
      <c r="Y1359" s="159">
        <f t="shared" si="107"/>
        <v>0</v>
      </c>
      <c r="Z1359" s="159">
        <v>0</v>
      </c>
      <c r="AA1359" s="160">
        <f t="shared" si="108"/>
        <v>0</v>
      </c>
      <c r="AR1359" s="16" t="s">
        <v>612</v>
      </c>
      <c r="AT1359" s="16" t="s">
        <v>174</v>
      </c>
      <c r="AU1359" s="16" t="s">
        <v>93</v>
      </c>
      <c r="AY1359" s="16" t="s">
        <v>173</v>
      </c>
      <c r="BE1359" s="100">
        <f t="shared" si="109"/>
        <v>0</v>
      </c>
      <c r="BF1359" s="100">
        <f t="shared" si="110"/>
        <v>0</v>
      </c>
      <c r="BG1359" s="100">
        <f t="shared" si="111"/>
        <v>0</v>
      </c>
      <c r="BH1359" s="100">
        <f t="shared" si="112"/>
        <v>0</v>
      </c>
      <c r="BI1359" s="100">
        <f t="shared" si="113"/>
        <v>0</v>
      </c>
      <c r="BJ1359" s="16" t="s">
        <v>81</v>
      </c>
      <c r="BK1359" s="100">
        <f t="shared" si="114"/>
        <v>0</v>
      </c>
      <c r="BL1359" s="16" t="s">
        <v>612</v>
      </c>
      <c r="BM1359" s="16" t="s">
        <v>2190</v>
      </c>
    </row>
    <row r="1360" spans="2:65" s="1" customFormat="1" ht="22.5" customHeight="1">
      <c r="B1360" s="125"/>
      <c r="C1360" s="154" t="s">
        <v>2191</v>
      </c>
      <c r="D1360" s="154" t="s">
        <v>174</v>
      </c>
      <c r="E1360" s="155" t="s">
        <v>2192</v>
      </c>
      <c r="F1360" s="255" t="s">
        <v>2193</v>
      </c>
      <c r="G1360" s="256"/>
      <c r="H1360" s="256"/>
      <c r="I1360" s="256"/>
      <c r="J1360" s="156" t="s">
        <v>578</v>
      </c>
      <c r="K1360" s="157">
        <v>4</v>
      </c>
      <c r="L1360" s="257">
        <v>0</v>
      </c>
      <c r="M1360" s="256"/>
      <c r="N1360" s="258">
        <f t="shared" si="105"/>
        <v>0</v>
      </c>
      <c r="O1360" s="256"/>
      <c r="P1360" s="256"/>
      <c r="Q1360" s="256"/>
      <c r="R1360" s="127"/>
      <c r="T1360" s="158" t="s">
        <v>3</v>
      </c>
      <c r="U1360" s="42" t="s">
        <v>39</v>
      </c>
      <c r="V1360" s="34"/>
      <c r="W1360" s="159">
        <f t="shared" si="106"/>
        <v>0</v>
      </c>
      <c r="X1360" s="159">
        <v>0</v>
      </c>
      <c r="Y1360" s="159">
        <f t="shared" si="107"/>
        <v>0</v>
      </c>
      <c r="Z1360" s="159">
        <v>0</v>
      </c>
      <c r="AA1360" s="160">
        <f t="shared" si="108"/>
        <v>0</v>
      </c>
      <c r="AR1360" s="16" t="s">
        <v>612</v>
      </c>
      <c r="AT1360" s="16" t="s">
        <v>174</v>
      </c>
      <c r="AU1360" s="16" t="s">
        <v>93</v>
      </c>
      <c r="AY1360" s="16" t="s">
        <v>173</v>
      </c>
      <c r="BE1360" s="100">
        <f t="shared" si="109"/>
        <v>0</v>
      </c>
      <c r="BF1360" s="100">
        <f t="shared" si="110"/>
        <v>0</v>
      </c>
      <c r="BG1360" s="100">
        <f t="shared" si="111"/>
        <v>0</v>
      </c>
      <c r="BH1360" s="100">
        <f t="shared" si="112"/>
        <v>0</v>
      </c>
      <c r="BI1360" s="100">
        <f t="shared" si="113"/>
        <v>0</v>
      </c>
      <c r="BJ1360" s="16" t="s">
        <v>81</v>
      </c>
      <c r="BK1360" s="100">
        <f t="shared" si="114"/>
        <v>0</v>
      </c>
      <c r="BL1360" s="16" t="s">
        <v>612</v>
      </c>
      <c r="BM1360" s="16" t="s">
        <v>2194</v>
      </c>
    </row>
    <row r="1361" spans="2:65" s="1" customFormat="1" ht="22.5" customHeight="1">
      <c r="B1361" s="125"/>
      <c r="C1361" s="154" t="s">
        <v>2195</v>
      </c>
      <c r="D1361" s="154" t="s">
        <v>174</v>
      </c>
      <c r="E1361" s="155" t="s">
        <v>2196</v>
      </c>
      <c r="F1361" s="255" t="s">
        <v>2197</v>
      </c>
      <c r="G1361" s="256"/>
      <c r="H1361" s="256"/>
      <c r="I1361" s="256"/>
      <c r="J1361" s="156" t="s">
        <v>578</v>
      </c>
      <c r="K1361" s="157">
        <v>1</v>
      </c>
      <c r="L1361" s="257">
        <v>0</v>
      </c>
      <c r="M1361" s="256"/>
      <c r="N1361" s="258">
        <f t="shared" si="105"/>
        <v>0</v>
      </c>
      <c r="O1361" s="256"/>
      <c r="P1361" s="256"/>
      <c r="Q1361" s="256"/>
      <c r="R1361" s="127"/>
      <c r="T1361" s="158" t="s">
        <v>3</v>
      </c>
      <c r="U1361" s="42" t="s">
        <v>39</v>
      </c>
      <c r="V1361" s="34"/>
      <c r="W1361" s="159">
        <f t="shared" si="106"/>
        <v>0</v>
      </c>
      <c r="X1361" s="159">
        <v>0</v>
      </c>
      <c r="Y1361" s="159">
        <f t="shared" si="107"/>
        <v>0</v>
      </c>
      <c r="Z1361" s="159">
        <v>0</v>
      </c>
      <c r="AA1361" s="160">
        <f t="shared" si="108"/>
        <v>0</v>
      </c>
      <c r="AR1361" s="16" t="s">
        <v>612</v>
      </c>
      <c r="AT1361" s="16" t="s">
        <v>174</v>
      </c>
      <c r="AU1361" s="16" t="s">
        <v>93</v>
      </c>
      <c r="AY1361" s="16" t="s">
        <v>173</v>
      </c>
      <c r="BE1361" s="100">
        <f t="shared" si="109"/>
        <v>0</v>
      </c>
      <c r="BF1361" s="100">
        <f t="shared" si="110"/>
        <v>0</v>
      </c>
      <c r="BG1361" s="100">
        <f t="shared" si="111"/>
        <v>0</v>
      </c>
      <c r="BH1361" s="100">
        <f t="shared" si="112"/>
        <v>0</v>
      </c>
      <c r="BI1361" s="100">
        <f t="shared" si="113"/>
        <v>0</v>
      </c>
      <c r="BJ1361" s="16" t="s">
        <v>81</v>
      </c>
      <c r="BK1361" s="100">
        <f t="shared" si="114"/>
        <v>0</v>
      </c>
      <c r="BL1361" s="16" t="s">
        <v>612</v>
      </c>
      <c r="BM1361" s="16" t="s">
        <v>2198</v>
      </c>
    </row>
    <row r="1362" spans="2:65" s="1" customFormat="1" ht="31.5" customHeight="1">
      <c r="B1362" s="125"/>
      <c r="C1362" s="154" t="s">
        <v>2199</v>
      </c>
      <c r="D1362" s="154" t="s">
        <v>174</v>
      </c>
      <c r="E1362" s="155" t="s">
        <v>2200</v>
      </c>
      <c r="F1362" s="255" t="s">
        <v>2201</v>
      </c>
      <c r="G1362" s="256"/>
      <c r="H1362" s="256"/>
      <c r="I1362" s="256"/>
      <c r="J1362" s="156" t="s">
        <v>578</v>
      </c>
      <c r="K1362" s="157">
        <v>1</v>
      </c>
      <c r="L1362" s="257">
        <v>0</v>
      </c>
      <c r="M1362" s="256"/>
      <c r="N1362" s="258">
        <f t="shared" si="105"/>
        <v>0</v>
      </c>
      <c r="O1362" s="256"/>
      <c r="P1362" s="256"/>
      <c r="Q1362" s="256"/>
      <c r="R1362" s="127"/>
      <c r="T1362" s="158" t="s">
        <v>3</v>
      </c>
      <c r="U1362" s="42" t="s">
        <v>39</v>
      </c>
      <c r="V1362" s="34"/>
      <c r="W1362" s="159">
        <f t="shared" si="106"/>
        <v>0</v>
      </c>
      <c r="X1362" s="159">
        <v>0</v>
      </c>
      <c r="Y1362" s="159">
        <f t="shared" si="107"/>
        <v>0</v>
      </c>
      <c r="Z1362" s="159">
        <v>0</v>
      </c>
      <c r="AA1362" s="160">
        <f t="shared" si="108"/>
        <v>0</v>
      </c>
      <c r="AR1362" s="16" t="s">
        <v>612</v>
      </c>
      <c r="AT1362" s="16" t="s">
        <v>174</v>
      </c>
      <c r="AU1362" s="16" t="s">
        <v>93</v>
      </c>
      <c r="AY1362" s="16" t="s">
        <v>173</v>
      </c>
      <c r="BE1362" s="100">
        <f t="shared" si="109"/>
        <v>0</v>
      </c>
      <c r="BF1362" s="100">
        <f t="shared" si="110"/>
        <v>0</v>
      </c>
      <c r="BG1362" s="100">
        <f t="shared" si="111"/>
        <v>0</v>
      </c>
      <c r="BH1362" s="100">
        <f t="shared" si="112"/>
        <v>0</v>
      </c>
      <c r="BI1362" s="100">
        <f t="shared" si="113"/>
        <v>0</v>
      </c>
      <c r="BJ1362" s="16" t="s">
        <v>81</v>
      </c>
      <c r="BK1362" s="100">
        <f t="shared" si="114"/>
        <v>0</v>
      </c>
      <c r="BL1362" s="16" t="s">
        <v>612</v>
      </c>
      <c r="BM1362" s="16" t="s">
        <v>2202</v>
      </c>
    </row>
    <row r="1363" spans="2:65" s="1" customFormat="1" ht="22.5" customHeight="1">
      <c r="B1363" s="125"/>
      <c r="C1363" s="154" t="s">
        <v>2203</v>
      </c>
      <c r="D1363" s="154" t="s">
        <v>174</v>
      </c>
      <c r="E1363" s="155" t="s">
        <v>2204</v>
      </c>
      <c r="F1363" s="255" t="s">
        <v>2205</v>
      </c>
      <c r="G1363" s="256"/>
      <c r="H1363" s="256"/>
      <c r="I1363" s="256"/>
      <c r="J1363" s="156" t="s">
        <v>578</v>
      </c>
      <c r="K1363" s="157">
        <v>1</v>
      </c>
      <c r="L1363" s="257">
        <v>0</v>
      </c>
      <c r="M1363" s="256"/>
      <c r="N1363" s="258">
        <f t="shared" si="105"/>
        <v>0</v>
      </c>
      <c r="O1363" s="256"/>
      <c r="P1363" s="256"/>
      <c r="Q1363" s="256"/>
      <c r="R1363" s="127"/>
      <c r="T1363" s="158" t="s">
        <v>3</v>
      </c>
      <c r="U1363" s="42" t="s">
        <v>39</v>
      </c>
      <c r="V1363" s="34"/>
      <c r="W1363" s="159">
        <f t="shared" si="106"/>
        <v>0</v>
      </c>
      <c r="X1363" s="159">
        <v>0</v>
      </c>
      <c r="Y1363" s="159">
        <f t="shared" si="107"/>
        <v>0</v>
      </c>
      <c r="Z1363" s="159">
        <v>0</v>
      </c>
      <c r="AA1363" s="160">
        <f t="shared" si="108"/>
        <v>0</v>
      </c>
      <c r="AR1363" s="16" t="s">
        <v>612</v>
      </c>
      <c r="AT1363" s="16" t="s">
        <v>174</v>
      </c>
      <c r="AU1363" s="16" t="s">
        <v>93</v>
      </c>
      <c r="AY1363" s="16" t="s">
        <v>173</v>
      </c>
      <c r="BE1363" s="100">
        <f t="shared" si="109"/>
        <v>0</v>
      </c>
      <c r="BF1363" s="100">
        <f t="shared" si="110"/>
        <v>0</v>
      </c>
      <c r="BG1363" s="100">
        <f t="shared" si="111"/>
        <v>0</v>
      </c>
      <c r="BH1363" s="100">
        <f t="shared" si="112"/>
        <v>0</v>
      </c>
      <c r="BI1363" s="100">
        <f t="shared" si="113"/>
        <v>0</v>
      </c>
      <c r="BJ1363" s="16" t="s">
        <v>81</v>
      </c>
      <c r="BK1363" s="100">
        <f t="shared" si="114"/>
        <v>0</v>
      </c>
      <c r="BL1363" s="16" t="s">
        <v>612</v>
      </c>
      <c r="BM1363" s="16" t="s">
        <v>2206</v>
      </c>
    </row>
    <row r="1364" spans="2:65" s="1" customFormat="1" ht="22.5" customHeight="1">
      <c r="B1364" s="125"/>
      <c r="C1364" s="154" t="s">
        <v>2207</v>
      </c>
      <c r="D1364" s="154" t="s">
        <v>174</v>
      </c>
      <c r="E1364" s="155" t="s">
        <v>2208</v>
      </c>
      <c r="F1364" s="255" t="s">
        <v>2209</v>
      </c>
      <c r="G1364" s="256"/>
      <c r="H1364" s="256"/>
      <c r="I1364" s="256"/>
      <c r="J1364" s="156" t="s">
        <v>578</v>
      </c>
      <c r="K1364" s="157">
        <v>1</v>
      </c>
      <c r="L1364" s="257">
        <v>0</v>
      </c>
      <c r="M1364" s="256"/>
      <c r="N1364" s="258">
        <f t="shared" si="105"/>
        <v>0</v>
      </c>
      <c r="O1364" s="256"/>
      <c r="P1364" s="256"/>
      <c r="Q1364" s="256"/>
      <c r="R1364" s="127"/>
      <c r="T1364" s="158" t="s">
        <v>3</v>
      </c>
      <c r="U1364" s="42" t="s">
        <v>39</v>
      </c>
      <c r="V1364" s="34"/>
      <c r="W1364" s="159">
        <f t="shared" si="106"/>
        <v>0</v>
      </c>
      <c r="X1364" s="159">
        <v>0</v>
      </c>
      <c r="Y1364" s="159">
        <f t="shared" si="107"/>
        <v>0</v>
      </c>
      <c r="Z1364" s="159">
        <v>0</v>
      </c>
      <c r="AA1364" s="160">
        <f t="shared" si="108"/>
        <v>0</v>
      </c>
      <c r="AR1364" s="16" t="s">
        <v>612</v>
      </c>
      <c r="AT1364" s="16" t="s">
        <v>174</v>
      </c>
      <c r="AU1364" s="16" t="s">
        <v>93</v>
      </c>
      <c r="AY1364" s="16" t="s">
        <v>173</v>
      </c>
      <c r="BE1364" s="100">
        <f t="shared" si="109"/>
        <v>0</v>
      </c>
      <c r="BF1364" s="100">
        <f t="shared" si="110"/>
        <v>0</v>
      </c>
      <c r="BG1364" s="100">
        <f t="shared" si="111"/>
        <v>0</v>
      </c>
      <c r="BH1364" s="100">
        <f t="shared" si="112"/>
        <v>0</v>
      </c>
      <c r="BI1364" s="100">
        <f t="shared" si="113"/>
        <v>0</v>
      </c>
      <c r="BJ1364" s="16" t="s">
        <v>81</v>
      </c>
      <c r="BK1364" s="100">
        <f t="shared" si="114"/>
        <v>0</v>
      </c>
      <c r="BL1364" s="16" t="s">
        <v>612</v>
      </c>
      <c r="BM1364" s="16" t="s">
        <v>2210</v>
      </c>
    </row>
    <row r="1365" spans="2:65" s="1" customFormat="1" ht="31.5" customHeight="1">
      <c r="B1365" s="125"/>
      <c r="C1365" s="154" t="s">
        <v>2211</v>
      </c>
      <c r="D1365" s="154" t="s">
        <v>174</v>
      </c>
      <c r="E1365" s="155" t="s">
        <v>2212</v>
      </c>
      <c r="F1365" s="255" t="s">
        <v>2213</v>
      </c>
      <c r="G1365" s="256"/>
      <c r="H1365" s="256"/>
      <c r="I1365" s="256"/>
      <c r="J1365" s="156" t="s">
        <v>578</v>
      </c>
      <c r="K1365" s="157">
        <v>1</v>
      </c>
      <c r="L1365" s="257">
        <v>0</v>
      </c>
      <c r="M1365" s="256"/>
      <c r="N1365" s="258">
        <f t="shared" si="105"/>
        <v>0</v>
      </c>
      <c r="O1365" s="256"/>
      <c r="P1365" s="256"/>
      <c r="Q1365" s="256"/>
      <c r="R1365" s="127"/>
      <c r="T1365" s="158" t="s">
        <v>3</v>
      </c>
      <c r="U1365" s="42" t="s">
        <v>39</v>
      </c>
      <c r="V1365" s="34"/>
      <c r="W1365" s="159">
        <f t="shared" si="106"/>
        <v>0</v>
      </c>
      <c r="X1365" s="159">
        <v>0</v>
      </c>
      <c r="Y1365" s="159">
        <f t="shared" si="107"/>
        <v>0</v>
      </c>
      <c r="Z1365" s="159">
        <v>0</v>
      </c>
      <c r="AA1365" s="160">
        <f t="shared" si="108"/>
        <v>0</v>
      </c>
      <c r="AR1365" s="16" t="s">
        <v>612</v>
      </c>
      <c r="AT1365" s="16" t="s">
        <v>174</v>
      </c>
      <c r="AU1365" s="16" t="s">
        <v>93</v>
      </c>
      <c r="AY1365" s="16" t="s">
        <v>173</v>
      </c>
      <c r="BE1365" s="100">
        <f t="shared" si="109"/>
        <v>0</v>
      </c>
      <c r="BF1365" s="100">
        <f t="shared" si="110"/>
        <v>0</v>
      </c>
      <c r="BG1365" s="100">
        <f t="shared" si="111"/>
        <v>0</v>
      </c>
      <c r="BH1365" s="100">
        <f t="shared" si="112"/>
        <v>0</v>
      </c>
      <c r="BI1365" s="100">
        <f t="shared" si="113"/>
        <v>0</v>
      </c>
      <c r="BJ1365" s="16" t="s">
        <v>81</v>
      </c>
      <c r="BK1365" s="100">
        <f t="shared" si="114"/>
        <v>0</v>
      </c>
      <c r="BL1365" s="16" t="s">
        <v>612</v>
      </c>
      <c r="BM1365" s="16" t="s">
        <v>2214</v>
      </c>
    </row>
    <row r="1366" spans="2:65" s="1" customFormat="1" ht="22.5" customHeight="1">
      <c r="B1366" s="125"/>
      <c r="C1366" s="154" t="s">
        <v>2215</v>
      </c>
      <c r="D1366" s="154" t="s">
        <v>174</v>
      </c>
      <c r="E1366" s="155" t="s">
        <v>2216</v>
      </c>
      <c r="F1366" s="255" t="s">
        <v>2217</v>
      </c>
      <c r="G1366" s="256"/>
      <c r="H1366" s="256"/>
      <c r="I1366" s="256"/>
      <c r="J1366" s="156" t="s">
        <v>578</v>
      </c>
      <c r="K1366" s="157">
        <v>7</v>
      </c>
      <c r="L1366" s="257">
        <v>0</v>
      </c>
      <c r="M1366" s="256"/>
      <c r="N1366" s="258">
        <f t="shared" si="105"/>
        <v>0</v>
      </c>
      <c r="O1366" s="256"/>
      <c r="P1366" s="256"/>
      <c r="Q1366" s="256"/>
      <c r="R1366" s="127"/>
      <c r="T1366" s="158" t="s">
        <v>3</v>
      </c>
      <c r="U1366" s="42" t="s">
        <v>39</v>
      </c>
      <c r="V1366" s="34"/>
      <c r="W1366" s="159">
        <f t="shared" si="106"/>
        <v>0</v>
      </c>
      <c r="X1366" s="159">
        <v>0</v>
      </c>
      <c r="Y1366" s="159">
        <f t="shared" si="107"/>
        <v>0</v>
      </c>
      <c r="Z1366" s="159">
        <v>0</v>
      </c>
      <c r="AA1366" s="160">
        <f t="shared" si="108"/>
        <v>0</v>
      </c>
      <c r="AR1366" s="16" t="s">
        <v>612</v>
      </c>
      <c r="AT1366" s="16" t="s">
        <v>174</v>
      </c>
      <c r="AU1366" s="16" t="s">
        <v>93</v>
      </c>
      <c r="AY1366" s="16" t="s">
        <v>173</v>
      </c>
      <c r="BE1366" s="100">
        <f t="shared" si="109"/>
        <v>0</v>
      </c>
      <c r="BF1366" s="100">
        <f t="shared" si="110"/>
        <v>0</v>
      </c>
      <c r="BG1366" s="100">
        <f t="shared" si="111"/>
        <v>0</v>
      </c>
      <c r="BH1366" s="100">
        <f t="shared" si="112"/>
        <v>0</v>
      </c>
      <c r="BI1366" s="100">
        <f t="shared" si="113"/>
        <v>0</v>
      </c>
      <c r="BJ1366" s="16" t="s">
        <v>81</v>
      </c>
      <c r="BK1366" s="100">
        <f t="shared" si="114"/>
        <v>0</v>
      </c>
      <c r="BL1366" s="16" t="s">
        <v>612</v>
      </c>
      <c r="BM1366" s="16" t="s">
        <v>2218</v>
      </c>
    </row>
    <row r="1367" spans="2:65" s="1" customFormat="1" ht="22.5" customHeight="1">
      <c r="B1367" s="125"/>
      <c r="C1367" s="154" t="s">
        <v>2219</v>
      </c>
      <c r="D1367" s="154" t="s">
        <v>174</v>
      </c>
      <c r="E1367" s="155" t="s">
        <v>2220</v>
      </c>
      <c r="F1367" s="255" t="s">
        <v>2221</v>
      </c>
      <c r="G1367" s="256"/>
      <c r="H1367" s="256"/>
      <c r="I1367" s="256"/>
      <c r="J1367" s="156" t="s">
        <v>578</v>
      </c>
      <c r="K1367" s="157">
        <v>2</v>
      </c>
      <c r="L1367" s="257">
        <v>0</v>
      </c>
      <c r="M1367" s="256"/>
      <c r="N1367" s="258">
        <f t="shared" si="105"/>
        <v>0</v>
      </c>
      <c r="O1367" s="256"/>
      <c r="P1367" s="256"/>
      <c r="Q1367" s="256"/>
      <c r="R1367" s="127"/>
      <c r="T1367" s="158" t="s">
        <v>3</v>
      </c>
      <c r="U1367" s="42" t="s">
        <v>39</v>
      </c>
      <c r="V1367" s="34"/>
      <c r="W1367" s="159">
        <f t="shared" si="106"/>
        <v>0</v>
      </c>
      <c r="X1367" s="159">
        <v>0</v>
      </c>
      <c r="Y1367" s="159">
        <f t="shared" si="107"/>
        <v>0</v>
      </c>
      <c r="Z1367" s="159">
        <v>0</v>
      </c>
      <c r="AA1367" s="160">
        <f t="shared" si="108"/>
        <v>0</v>
      </c>
      <c r="AR1367" s="16" t="s">
        <v>612</v>
      </c>
      <c r="AT1367" s="16" t="s">
        <v>174</v>
      </c>
      <c r="AU1367" s="16" t="s">
        <v>93</v>
      </c>
      <c r="AY1367" s="16" t="s">
        <v>173</v>
      </c>
      <c r="BE1367" s="100">
        <f t="shared" si="109"/>
        <v>0</v>
      </c>
      <c r="BF1367" s="100">
        <f t="shared" si="110"/>
        <v>0</v>
      </c>
      <c r="BG1367" s="100">
        <f t="shared" si="111"/>
        <v>0</v>
      </c>
      <c r="BH1367" s="100">
        <f t="shared" si="112"/>
        <v>0</v>
      </c>
      <c r="BI1367" s="100">
        <f t="shared" si="113"/>
        <v>0</v>
      </c>
      <c r="BJ1367" s="16" t="s">
        <v>81</v>
      </c>
      <c r="BK1367" s="100">
        <f t="shared" si="114"/>
        <v>0</v>
      </c>
      <c r="BL1367" s="16" t="s">
        <v>612</v>
      </c>
      <c r="BM1367" s="16" t="s">
        <v>2222</v>
      </c>
    </row>
    <row r="1368" spans="2:65" s="1" customFormat="1" ht="22.5" customHeight="1">
      <c r="B1368" s="125"/>
      <c r="C1368" s="154" t="s">
        <v>2223</v>
      </c>
      <c r="D1368" s="154" t="s">
        <v>174</v>
      </c>
      <c r="E1368" s="155" t="s">
        <v>2224</v>
      </c>
      <c r="F1368" s="255" t="s">
        <v>2225</v>
      </c>
      <c r="G1368" s="256"/>
      <c r="H1368" s="256"/>
      <c r="I1368" s="256"/>
      <c r="J1368" s="156" t="s">
        <v>578</v>
      </c>
      <c r="K1368" s="157">
        <v>57</v>
      </c>
      <c r="L1368" s="257">
        <v>0</v>
      </c>
      <c r="M1368" s="256"/>
      <c r="N1368" s="258">
        <f t="shared" si="105"/>
        <v>0</v>
      </c>
      <c r="O1368" s="256"/>
      <c r="P1368" s="256"/>
      <c r="Q1368" s="256"/>
      <c r="R1368" s="127"/>
      <c r="T1368" s="158" t="s">
        <v>3</v>
      </c>
      <c r="U1368" s="42" t="s">
        <v>39</v>
      </c>
      <c r="V1368" s="34"/>
      <c r="W1368" s="159">
        <f t="shared" si="106"/>
        <v>0</v>
      </c>
      <c r="X1368" s="159">
        <v>0</v>
      </c>
      <c r="Y1368" s="159">
        <f t="shared" si="107"/>
        <v>0</v>
      </c>
      <c r="Z1368" s="159">
        <v>0</v>
      </c>
      <c r="AA1368" s="160">
        <f t="shared" si="108"/>
        <v>0</v>
      </c>
      <c r="AR1368" s="16" t="s">
        <v>612</v>
      </c>
      <c r="AT1368" s="16" t="s">
        <v>174</v>
      </c>
      <c r="AU1368" s="16" t="s">
        <v>93</v>
      </c>
      <c r="AY1368" s="16" t="s">
        <v>173</v>
      </c>
      <c r="BE1368" s="100">
        <f t="shared" si="109"/>
        <v>0</v>
      </c>
      <c r="BF1368" s="100">
        <f t="shared" si="110"/>
        <v>0</v>
      </c>
      <c r="BG1368" s="100">
        <f t="shared" si="111"/>
        <v>0</v>
      </c>
      <c r="BH1368" s="100">
        <f t="shared" si="112"/>
        <v>0</v>
      </c>
      <c r="BI1368" s="100">
        <f t="shared" si="113"/>
        <v>0</v>
      </c>
      <c r="BJ1368" s="16" t="s">
        <v>81</v>
      </c>
      <c r="BK1368" s="100">
        <f t="shared" si="114"/>
        <v>0</v>
      </c>
      <c r="BL1368" s="16" t="s">
        <v>612</v>
      </c>
      <c r="BM1368" s="16" t="s">
        <v>2226</v>
      </c>
    </row>
    <row r="1369" spans="2:65" s="1" customFormat="1" ht="22.5" customHeight="1">
      <c r="B1369" s="125"/>
      <c r="C1369" s="154" t="s">
        <v>2227</v>
      </c>
      <c r="D1369" s="154" t="s">
        <v>174</v>
      </c>
      <c r="E1369" s="155" t="s">
        <v>2228</v>
      </c>
      <c r="F1369" s="255" t="s">
        <v>2229</v>
      </c>
      <c r="G1369" s="256"/>
      <c r="H1369" s="256"/>
      <c r="I1369" s="256"/>
      <c r="J1369" s="156" t="s">
        <v>578</v>
      </c>
      <c r="K1369" s="157">
        <v>2</v>
      </c>
      <c r="L1369" s="257">
        <v>0</v>
      </c>
      <c r="M1369" s="256"/>
      <c r="N1369" s="258">
        <f t="shared" si="105"/>
        <v>0</v>
      </c>
      <c r="O1369" s="256"/>
      <c r="P1369" s="256"/>
      <c r="Q1369" s="256"/>
      <c r="R1369" s="127"/>
      <c r="T1369" s="158" t="s">
        <v>3</v>
      </c>
      <c r="U1369" s="42" t="s">
        <v>39</v>
      </c>
      <c r="V1369" s="34"/>
      <c r="W1369" s="159">
        <f t="shared" si="106"/>
        <v>0</v>
      </c>
      <c r="X1369" s="159">
        <v>0</v>
      </c>
      <c r="Y1369" s="159">
        <f t="shared" si="107"/>
        <v>0</v>
      </c>
      <c r="Z1369" s="159">
        <v>0</v>
      </c>
      <c r="AA1369" s="160">
        <f t="shared" si="108"/>
        <v>0</v>
      </c>
      <c r="AR1369" s="16" t="s">
        <v>612</v>
      </c>
      <c r="AT1369" s="16" t="s">
        <v>174</v>
      </c>
      <c r="AU1369" s="16" t="s">
        <v>93</v>
      </c>
      <c r="AY1369" s="16" t="s">
        <v>173</v>
      </c>
      <c r="BE1369" s="100">
        <f t="shared" si="109"/>
        <v>0</v>
      </c>
      <c r="BF1369" s="100">
        <f t="shared" si="110"/>
        <v>0</v>
      </c>
      <c r="BG1369" s="100">
        <f t="shared" si="111"/>
        <v>0</v>
      </c>
      <c r="BH1369" s="100">
        <f t="shared" si="112"/>
        <v>0</v>
      </c>
      <c r="BI1369" s="100">
        <f t="shared" si="113"/>
        <v>0</v>
      </c>
      <c r="BJ1369" s="16" t="s">
        <v>81</v>
      </c>
      <c r="BK1369" s="100">
        <f t="shared" si="114"/>
        <v>0</v>
      </c>
      <c r="BL1369" s="16" t="s">
        <v>612</v>
      </c>
      <c r="BM1369" s="16" t="s">
        <v>2230</v>
      </c>
    </row>
    <row r="1370" spans="2:65" s="1" customFormat="1" ht="31.5" customHeight="1">
      <c r="B1370" s="125"/>
      <c r="C1370" s="154" t="s">
        <v>2231</v>
      </c>
      <c r="D1370" s="154" t="s">
        <v>174</v>
      </c>
      <c r="E1370" s="155" t="s">
        <v>2232</v>
      </c>
      <c r="F1370" s="255" t="s">
        <v>2233</v>
      </c>
      <c r="G1370" s="256"/>
      <c r="H1370" s="256"/>
      <c r="I1370" s="256"/>
      <c r="J1370" s="156" t="s">
        <v>578</v>
      </c>
      <c r="K1370" s="157">
        <v>1</v>
      </c>
      <c r="L1370" s="257">
        <v>0</v>
      </c>
      <c r="M1370" s="256"/>
      <c r="N1370" s="258">
        <f t="shared" si="105"/>
        <v>0</v>
      </c>
      <c r="O1370" s="256"/>
      <c r="P1370" s="256"/>
      <c r="Q1370" s="256"/>
      <c r="R1370" s="127"/>
      <c r="T1370" s="158" t="s">
        <v>3</v>
      </c>
      <c r="U1370" s="42" t="s">
        <v>39</v>
      </c>
      <c r="V1370" s="34"/>
      <c r="W1370" s="159">
        <f t="shared" si="106"/>
        <v>0</v>
      </c>
      <c r="X1370" s="159">
        <v>0</v>
      </c>
      <c r="Y1370" s="159">
        <f t="shared" si="107"/>
        <v>0</v>
      </c>
      <c r="Z1370" s="159">
        <v>0</v>
      </c>
      <c r="AA1370" s="160">
        <f t="shared" si="108"/>
        <v>0</v>
      </c>
      <c r="AR1370" s="16" t="s">
        <v>612</v>
      </c>
      <c r="AT1370" s="16" t="s">
        <v>174</v>
      </c>
      <c r="AU1370" s="16" t="s">
        <v>93</v>
      </c>
      <c r="AY1370" s="16" t="s">
        <v>173</v>
      </c>
      <c r="BE1370" s="100">
        <f t="shared" si="109"/>
        <v>0</v>
      </c>
      <c r="BF1370" s="100">
        <f t="shared" si="110"/>
        <v>0</v>
      </c>
      <c r="BG1370" s="100">
        <f t="shared" si="111"/>
        <v>0</v>
      </c>
      <c r="BH1370" s="100">
        <f t="shared" si="112"/>
        <v>0</v>
      </c>
      <c r="BI1370" s="100">
        <f t="shared" si="113"/>
        <v>0</v>
      </c>
      <c r="BJ1370" s="16" t="s">
        <v>81</v>
      </c>
      <c r="BK1370" s="100">
        <f t="shared" si="114"/>
        <v>0</v>
      </c>
      <c r="BL1370" s="16" t="s">
        <v>612</v>
      </c>
      <c r="BM1370" s="16" t="s">
        <v>2234</v>
      </c>
    </row>
    <row r="1371" spans="2:65" s="1" customFormat="1" ht="22.5" customHeight="1">
      <c r="B1371" s="125"/>
      <c r="C1371" s="154" t="s">
        <v>2235</v>
      </c>
      <c r="D1371" s="154" t="s">
        <v>174</v>
      </c>
      <c r="E1371" s="155" t="s">
        <v>2236</v>
      </c>
      <c r="F1371" s="255" t="s">
        <v>2237</v>
      </c>
      <c r="G1371" s="256"/>
      <c r="H1371" s="256"/>
      <c r="I1371" s="256"/>
      <c r="J1371" s="156" t="s">
        <v>578</v>
      </c>
      <c r="K1371" s="157">
        <v>1</v>
      </c>
      <c r="L1371" s="257">
        <v>0</v>
      </c>
      <c r="M1371" s="256"/>
      <c r="N1371" s="258">
        <f t="shared" si="105"/>
        <v>0</v>
      </c>
      <c r="O1371" s="256"/>
      <c r="P1371" s="256"/>
      <c r="Q1371" s="256"/>
      <c r="R1371" s="127"/>
      <c r="T1371" s="158" t="s">
        <v>3</v>
      </c>
      <c r="U1371" s="42" t="s">
        <v>39</v>
      </c>
      <c r="V1371" s="34"/>
      <c r="W1371" s="159">
        <f t="shared" si="106"/>
        <v>0</v>
      </c>
      <c r="X1371" s="159">
        <v>0</v>
      </c>
      <c r="Y1371" s="159">
        <f t="shared" si="107"/>
        <v>0</v>
      </c>
      <c r="Z1371" s="159">
        <v>0</v>
      </c>
      <c r="AA1371" s="160">
        <f t="shared" si="108"/>
        <v>0</v>
      </c>
      <c r="AR1371" s="16" t="s">
        <v>612</v>
      </c>
      <c r="AT1371" s="16" t="s">
        <v>174</v>
      </c>
      <c r="AU1371" s="16" t="s">
        <v>93</v>
      </c>
      <c r="AY1371" s="16" t="s">
        <v>173</v>
      </c>
      <c r="BE1371" s="100">
        <f t="shared" si="109"/>
        <v>0</v>
      </c>
      <c r="BF1371" s="100">
        <f t="shared" si="110"/>
        <v>0</v>
      </c>
      <c r="BG1371" s="100">
        <f t="shared" si="111"/>
        <v>0</v>
      </c>
      <c r="BH1371" s="100">
        <f t="shared" si="112"/>
        <v>0</v>
      </c>
      <c r="BI1371" s="100">
        <f t="shared" si="113"/>
        <v>0</v>
      </c>
      <c r="BJ1371" s="16" t="s">
        <v>81</v>
      </c>
      <c r="BK1371" s="100">
        <f t="shared" si="114"/>
        <v>0</v>
      </c>
      <c r="BL1371" s="16" t="s">
        <v>612</v>
      </c>
      <c r="BM1371" s="16" t="s">
        <v>2238</v>
      </c>
    </row>
    <row r="1372" spans="2:65" s="1" customFormat="1" ht="22.5" customHeight="1">
      <c r="B1372" s="125"/>
      <c r="C1372" s="154" t="s">
        <v>2239</v>
      </c>
      <c r="D1372" s="154" t="s">
        <v>174</v>
      </c>
      <c r="E1372" s="155" t="s">
        <v>2240</v>
      </c>
      <c r="F1372" s="255" t="s">
        <v>2241</v>
      </c>
      <c r="G1372" s="256"/>
      <c r="H1372" s="256"/>
      <c r="I1372" s="256"/>
      <c r="J1372" s="156" t="s">
        <v>578</v>
      </c>
      <c r="K1372" s="157">
        <v>1</v>
      </c>
      <c r="L1372" s="257">
        <v>0</v>
      </c>
      <c r="M1372" s="256"/>
      <c r="N1372" s="258">
        <f t="shared" si="105"/>
        <v>0</v>
      </c>
      <c r="O1372" s="256"/>
      <c r="P1372" s="256"/>
      <c r="Q1372" s="256"/>
      <c r="R1372" s="127"/>
      <c r="T1372" s="158" t="s">
        <v>3</v>
      </c>
      <c r="U1372" s="42" t="s">
        <v>39</v>
      </c>
      <c r="V1372" s="34"/>
      <c r="W1372" s="159">
        <f t="shared" si="106"/>
        <v>0</v>
      </c>
      <c r="X1372" s="159">
        <v>0</v>
      </c>
      <c r="Y1372" s="159">
        <f t="shared" si="107"/>
        <v>0</v>
      </c>
      <c r="Z1372" s="159">
        <v>0</v>
      </c>
      <c r="AA1372" s="160">
        <f t="shared" si="108"/>
        <v>0</v>
      </c>
      <c r="AR1372" s="16" t="s">
        <v>612</v>
      </c>
      <c r="AT1372" s="16" t="s">
        <v>174</v>
      </c>
      <c r="AU1372" s="16" t="s">
        <v>93</v>
      </c>
      <c r="AY1372" s="16" t="s">
        <v>173</v>
      </c>
      <c r="BE1372" s="100">
        <f t="shared" si="109"/>
        <v>0</v>
      </c>
      <c r="BF1372" s="100">
        <f t="shared" si="110"/>
        <v>0</v>
      </c>
      <c r="BG1372" s="100">
        <f t="shared" si="111"/>
        <v>0</v>
      </c>
      <c r="BH1372" s="100">
        <f t="shared" si="112"/>
        <v>0</v>
      </c>
      <c r="BI1372" s="100">
        <f t="shared" si="113"/>
        <v>0</v>
      </c>
      <c r="BJ1372" s="16" t="s">
        <v>81</v>
      </c>
      <c r="BK1372" s="100">
        <f t="shared" si="114"/>
        <v>0</v>
      </c>
      <c r="BL1372" s="16" t="s">
        <v>612</v>
      </c>
      <c r="BM1372" s="16" t="s">
        <v>2242</v>
      </c>
    </row>
    <row r="1373" spans="2:65" s="1" customFormat="1" ht="22.5" customHeight="1">
      <c r="B1373" s="125"/>
      <c r="C1373" s="154" t="s">
        <v>2243</v>
      </c>
      <c r="D1373" s="154" t="s">
        <v>174</v>
      </c>
      <c r="E1373" s="155" t="s">
        <v>2244</v>
      </c>
      <c r="F1373" s="255" t="s">
        <v>2245</v>
      </c>
      <c r="G1373" s="256"/>
      <c r="H1373" s="256"/>
      <c r="I1373" s="256"/>
      <c r="J1373" s="156" t="s">
        <v>578</v>
      </c>
      <c r="K1373" s="157">
        <v>2</v>
      </c>
      <c r="L1373" s="257">
        <v>0</v>
      </c>
      <c r="M1373" s="256"/>
      <c r="N1373" s="258">
        <f t="shared" si="105"/>
        <v>0</v>
      </c>
      <c r="O1373" s="256"/>
      <c r="P1373" s="256"/>
      <c r="Q1373" s="256"/>
      <c r="R1373" s="127"/>
      <c r="T1373" s="158" t="s">
        <v>3</v>
      </c>
      <c r="U1373" s="42" t="s">
        <v>39</v>
      </c>
      <c r="V1373" s="34"/>
      <c r="W1373" s="159">
        <f t="shared" si="106"/>
        <v>0</v>
      </c>
      <c r="X1373" s="159">
        <v>0</v>
      </c>
      <c r="Y1373" s="159">
        <f t="shared" si="107"/>
        <v>0</v>
      </c>
      <c r="Z1373" s="159">
        <v>0</v>
      </c>
      <c r="AA1373" s="160">
        <f t="shared" si="108"/>
        <v>0</v>
      </c>
      <c r="AR1373" s="16" t="s">
        <v>612</v>
      </c>
      <c r="AT1373" s="16" t="s">
        <v>174</v>
      </c>
      <c r="AU1373" s="16" t="s">
        <v>93</v>
      </c>
      <c r="AY1373" s="16" t="s">
        <v>173</v>
      </c>
      <c r="BE1373" s="100">
        <f t="shared" si="109"/>
        <v>0</v>
      </c>
      <c r="BF1373" s="100">
        <f t="shared" si="110"/>
        <v>0</v>
      </c>
      <c r="BG1373" s="100">
        <f t="shared" si="111"/>
        <v>0</v>
      </c>
      <c r="BH1373" s="100">
        <f t="shared" si="112"/>
        <v>0</v>
      </c>
      <c r="BI1373" s="100">
        <f t="shared" si="113"/>
        <v>0</v>
      </c>
      <c r="BJ1373" s="16" t="s">
        <v>81</v>
      </c>
      <c r="BK1373" s="100">
        <f t="shared" si="114"/>
        <v>0</v>
      </c>
      <c r="BL1373" s="16" t="s">
        <v>612</v>
      </c>
      <c r="BM1373" s="16" t="s">
        <v>2246</v>
      </c>
    </row>
    <row r="1374" spans="2:65" s="1" customFormat="1" ht="31.5" customHeight="1">
      <c r="B1374" s="125"/>
      <c r="C1374" s="154" t="s">
        <v>2247</v>
      </c>
      <c r="D1374" s="154" t="s">
        <v>174</v>
      </c>
      <c r="E1374" s="155" t="s">
        <v>2248</v>
      </c>
      <c r="F1374" s="255" t="s">
        <v>2249</v>
      </c>
      <c r="G1374" s="256"/>
      <c r="H1374" s="256"/>
      <c r="I1374" s="256"/>
      <c r="J1374" s="156" t="s">
        <v>578</v>
      </c>
      <c r="K1374" s="157">
        <v>7</v>
      </c>
      <c r="L1374" s="257">
        <v>0</v>
      </c>
      <c r="M1374" s="256"/>
      <c r="N1374" s="258">
        <f t="shared" si="105"/>
        <v>0</v>
      </c>
      <c r="O1374" s="256"/>
      <c r="P1374" s="256"/>
      <c r="Q1374" s="256"/>
      <c r="R1374" s="127"/>
      <c r="T1374" s="158" t="s">
        <v>3</v>
      </c>
      <c r="U1374" s="42" t="s">
        <v>39</v>
      </c>
      <c r="V1374" s="34"/>
      <c r="W1374" s="159">
        <f t="shared" si="106"/>
        <v>0</v>
      </c>
      <c r="X1374" s="159">
        <v>0</v>
      </c>
      <c r="Y1374" s="159">
        <f t="shared" si="107"/>
        <v>0</v>
      </c>
      <c r="Z1374" s="159">
        <v>0</v>
      </c>
      <c r="AA1374" s="160">
        <f t="shared" si="108"/>
        <v>0</v>
      </c>
      <c r="AR1374" s="16" t="s">
        <v>612</v>
      </c>
      <c r="AT1374" s="16" t="s">
        <v>174</v>
      </c>
      <c r="AU1374" s="16" t="s">
        <v>93</v>
      </c>
      <c r="AY1374" s="16" t="s">
        <v>173</v>
      </c>
      <c r="BE1374" s="100">
        <f t="shared" si="109"/>
        <v>0</v>
      </c>
      <c r="BF1374" s="100">
        <f t="shared" si="110"/>
        <v>0</v>
      </c>
      <c r="BG1374" s="100">
        <f t="shared" si="111"/>
        <v>0</v>
      </c>
      <c r="BH1374" s="100">
        <f t="shared" si="112"/>
        <v>0</v>
      </c>
      <c r="BI1374" s="100">
        <f t="shared" si="113"/>
        <v>0</v>
      </c>
      <c r="BJ1374" s="16" t="s">
        <v>81</v>
      </c>
      <c r="BK1374" s="100">
        <f t="shared" si="114"/>
        <v>0</v>
      </c>
      <c r="BL1374" s="16" t="s">
        <v>612</v>
      </c>
      <c r="BM1374" s="16" t="s">
        <v>2250</v>
      </c>
    </row>
    <row r="1375" spans="2:65" s="1" customFormat="1" ht="22.5" customHeight="1">
      <c r="B1375" s="125"/>
      <c r="C1375" s="154" t="s">
        <v>2251</v>
      </c>
      <c r="D1375" s="154" t="s">
        <v>174</v>
      </c>
      <c r="E1375" s="155" t="s">
        <v>2252</v>
      </c>
      <c r="F1375" s="255" t="s">
        <v>2253</v>
      </c>
      <c r="G1375" s="256"/>
      <c r="H1375" s="256"/>
      <c r="I1375" s="256"/>
      <c r="J1375" s="156" t="s">
        <v>578</v>
      </c>
      <c r="K1375" s="157">
        <v>1</v>
      </c>
      <c r="L1375" s="257">
        <v>0</v>
      </c>
      <c r="M1375" s="256"/>
      <c r="N1375" s="258">
        <f t="shared" si="105"/>
        <v>0</v>
      </c>
      <c r="O1375" s="256"/>
      <c r="P1375" s="256"/>
      <c r="Q1375" s="256"/>
      <c r="R1375" s="127"/>
      <c r="T1375" s="158" t="s">
        <v>3</v>
      </c>
      <c r="U1375" s="42" t="s">
        <v>39</v>
      </c>
      <c r="V1375" s="34"/>
      <c r="W1375" s="159">
        <f t="shared" si="106"/>
        <v>0</v>
      </c>
      <c r="X1375" s="159">
        <v>0</v>
      </c>
      <c r="Y1375" s="159">
        <f t="shared" si="107"/>
        <v>0</v>
      </c>
      <c r="Z1375" s="159">
        <v>0</v>
      </c>
      <c r="AA1375" s="160">
        <f t="shared" si="108"/>
        <v>0</v>
      </c>
      <c r="AR1375" s="16" t="s">
        <v>612</v>
      </c>
      <c r="AT1375" s="16" t="s">
        <v>174</v>
      </c>
      <c r="AU1375" s="16" t="s">
        <v>93</v>
      </c>
      <c r="AY1375" s="16" t="s">
        <v>173</v>
      </c>
      <c r="BE1375" s="100">
        <f t="shared" si="109"/>
        <v>0</v>
      </c>
      <c r="BF1375" s="100">
        <f t="shared" si="110"/>
        <v>0</v>
      </c>
      <c r="BG1375" s="100">
        <f t="shared" si="111"/>
        <v>0</v>
      </c>
      <c r="BH1375" s="100">
        <f t="shared" si="112"/>
        <v>0</v>
      </c>
      <c r="BI1375" s="100">
        <f t="shared" si="113"/>
        <v>0</v>
      </c>
      <c r="BJ1375" s="16" t="s">
        <v>81</v>
      </c>
      <c r="BK1375" s="100">
        <f t="shared" si="114"/>
        <v>0</v>
      </c>
      <c r="BL1375" s="16" t="s">
        <v>612</v>
      </c>
      <c r="BM1375" s="16" t="s">
        <v>2254</v>
      </c>
    </row>
    <row r="1376" spans="2:65" s="1" customFormat="1" ht="31.5" customHeight="1">
      <c r="B1376" s="125"/>
      <c r="C1376" s="154" t="s">
        <v>2255</v>
      </c>
      <c r="D1376" s="154" t="s">
        <v>174</v>
      </c>
      <c r="E1376" s="155" t="s">
        <v>2256</v>
      </c>
      <c r="F1376" s="255" t="s">
        <v>2257</v>
      </c>
      <c r="G1376" s="256"/>
      <c r="H1376" s="256"/>
      <c r="I1376" s="256"/>
      <c r="J1376" s="156" t="s">
        <v>578</v>
      </c>
      <c r="K1376" s="157">
        <v>21</v>
      </c>
      <c r="L1376" s="257">
        <v>0</v>
      </c>
      <c r="M1376" s="256"/>
      <c r="N1376" s="258">
        <f t="shared" si="105"/>
        <v>0</v>
      </c>
      <c r="O1376" s="256"/>
      <c r="P1376" s="256"/>
      <c r="Q1376" s="256"/>
      <c r="R1376" s="127"/>
      <c r="T1376" s="158" t="s">
        <v>3</v>
      </c>
      <c r="U1376" s="42" t="s">
        <v>39</v>
      </c>
      <c r="V1376" s="34"/>
      <c r="W1376" s="159">
        <f t="shared" si="106"/>
        <v>0</v>
      </c>
      <c r="X1376" s="159">
        <v>0</v>
      </c>
      <c r="Y1376" s="159">
        <f t="shared" si="107"/>
        <v>0</v>
      </c>
      <c r="Z1376" s="159">
        <v>0</v>
      </c>
      <c r="AA1376" s="160">
        <f t="shared" si="108"/>
        <v>0</v>
      </c>
      <c r="AR1376" s="16" t="s">
        <v>612</v>
      </c>
      <c r="AT1376" s="16" t="s">
        <v>174</v>
      </c>
      <c r="AU1376" s="16" t="s">
        <v>93</v>
      </c>
      <c r="AY1376" s="16" t="s">
        <v>173</v>
      </c>
      <c r="BE1376" s="100">
        <f t="shared" si="109"/>
        <v>0</v>
      </c>
      <c r="BF1376" s="100">
        <f t="shared" si="110"/>
        <v>0</v>
      </c>
      <c r="BG1376" s="100">
        <f t="shared" si="111"/>
        <v>0</v>
      </c>
      <c r="BH1376" s="100">
        <f t="shared" si="112"/>
        <v>0</v>
      </c>
      <c r="BI1376" s="100">
        <f t="shared" si="113"/>
        <v>0</v>
      </c>
      <c r="BJ1376" s="16" t="s">
        <v>81</v>
      </c>
      <c r="BK1376" s="100">
        <f t="shared" si="114"/>
        <v>0</v>
      </c>
      <c r="BL1376" s="16" t="s">
        <v>612</v>
      </c>
      <c r="BM1376" s="16" t="s">
        <v>2258</v>
      </c>
    </row>
    <row r="1377" spans="2:65" s="1" customFormat="1" ht="31.5" customHeight="1">
      <c r="B1377" s="125"/>
      <c r="C1377" s="154" t="s">
        <v>2259</v>
      </c>
      <c r="D1377" s="154" t="s">
        <v>174</v>
      </c>
      <c r="E1377" s="155" t="s">
        <v>2260</v>
      </c>
      <c r="F1377" s="255" t="s">
        <v>2261</v>
      </c>
      <c r="G1377" s="256"/>
      <c r="H1377" s="256"/>
      <c r="I1377" s="256"/>
      <c r="J1377" s="156" t="s">
        <v>578</v>
      </c>
      <c r="K1377" s="157">
        <v>15</v>
      </c>
      <c r="L1377" s="257">
        <v>0</v>
      </c>
      <c r="M1377" s="256"/>
      <c r="N1377" s="258">
        <f t="shared" si="105"/>
        <v>0</v>
      </c>
      <c r="O1377" s="256"/>
      <c r="P1377" s="256"/>
      <c r="Q1377" s="256"/>
      <c r="R1377" s="127"/>
      <c r="T1377" s="158" t="s">
        <v>3</v>
      </c>
      <c r="U1377" s="42" t="s">
        <v>39</v>
      </c>
      <c r="V1377" s="34"/>
      <c r="W1377" s="159">
        <f t="shared" si="106"/>
        <v>0</v>
      </c>
      <c r="X1377" s="159">
        <v>0</v>
      </c>
      <c r="Y1377" s="159">
        <f t="shared" si="107"/>
        <v>0</v>
      </c>
      <c r="Z1377" s="159">
        <v>0</v>
      </c>
      <c r="AA1377" s="160">
        <f t="shared" si="108"/>
        <v>0</v>
      </c>
      <c r="AR1377" s="16" t="s">
        <v>612</v>
      </c>
      <c r="AT1377" s="16" t="s">
        <v>174</v>
      </c>
      <c r="AU1377" s="16" t="s">
        <v>93</v>
      </c>
      <c r="AY1377" s="16" t="s">
        <v>173</v>
      </c>
      <c r="BE1377" s="100">
        <f t="shared" si="109"/>
        <v>0</v>
      </c>
      <c r="BF1377" s="100">
        <f t="shared" si="110"/>
        <v>0</v>
      </c>
      <c r="BG1377" s="100">
        <f t="shared" si="111"/>
        <v>0</v>
      </c>
      <c r="BH1377" s="100">
        <f t="shared" si="112"/>
        <v>0</v>
      </c>
      <c r="BI1377" s="100">
        <f t="shared" si="113"/>
        <v>0</v>
      </c>
      <c r="BJ1377" s="16" t="s">
        <v>81</v>
      </c>
      <c r="BK1377" s="100">
        <f t="shared" si="114"/>
        <v>0</v>
      </c>
      <c r="BL1377" s="16" t="s">
        <v>612</v>
      </c>
      <c r="BM1377" s="16" t="s">
        <v>2262</v>
      </c>
    </row>
    <row r="1378" spans="2:65" s="1" customFormat="1" ht="31.5" customHeight="1">
      <c r="B1378" s="125"/>
      <c r="C1378" s="154" t="s">
        <v>2263</v>
      </c>
      <c r="D1378" s="154" t="s">
        <v>174</v>
      </c>
      <c r="E1378" s="155" t="s">
        <v>2264</v>
      </c>
      <c r="F1378" s="255" t="s">
        <v>2265</v>
      </c>
      <c r="G1378" s="256"/>
      <c r="H1378" s="256"/>
      <c r="I1378" s="256"/>
      <c r="J1378" s="156" t="s">
        <v>182</v>
      </c>
      <c r="K1378" s="157">
        <v>3900</v>
      </c>
      <c r="L1378" s="257">
        <v>0</v>
      </c>
      <c r="M1378" s="256"/>
      <c r="N1378" s="258">
        <f t="shared" si="105"/>
        <v>0</v>
      </c>
      <c r="O1378" s="256"/>
      <c r="P1378" s="256"/>
      <c r="Q1378" s="256"/>
      <c r="R1378" s="127"/>
      <c r="T1378" s="158" t="s">
        <v>3</v>
      </c>
      <c r="U1378" s="42" t="s">
        <v>39</v>
      </c>
      <c r="V1378" s="34"/>
      <c r="W1378" s="159">
        <f t="shared" si="106"/>
        <v>0</v>
      </c>
      <c r="X1378" s="159">
        <v>0</v>
      </c>
      <c r="Y1378" s="159">
        <f t="shared" si="107"/>
        <v>0</v>
      </c>
      <c r="Z1378" s="159">
        <v>0</v>
      </c>
      <c r="AA1378" s="160">
        <f t="shared" si="108"/>
        <v>0</v>
      </c>
      <c r="AR1378" s="16" t="s">
        <v>612</v>
      </c>
      <c r="AT1378" s="16" t="s">
        <v>174</v>
      </c>
      <c r="AU1378" s="16" t="s">
        <v>93</v>
      </c>
      <c r="AY1378" s="16" t="s">
        <v>173</v>
      </c>
      <c r="BE1378" s="100">
        <f t="shared" si="109"/>
        <v>0</v>
      </c>
      <c r="BF1378" s="100">
        <f t="shared" si="110"/>
        <v>0</v>
      </c>
      <c r="BG1378" s="100">
        <f t="shared" si="111"/>
        <v>0</v>
      </c>
      <c r="BH1378" s="100">
        <f t="shared" si="112"/>
        <v>0</v>
      </c>
      <c r="BI1378" s="100">
        <f t="shared" si="113"/>
        <v>0</v>
      </c>
      <c r="BJ1378" s="16" t="s">
        <v>81</v>
      </c>
      <c r="BK1378" s="100">
        <f t="shared" si="114"/>
        <v>0</v>
      </c>
      <c r="BL1378" s="16" t="s">
        <v>612</v>
      </c>
      <c r="BM1378" s="16" t="s">
        <v>2266</v>
      </c>
    </row>
    <row r="1379" spans="2:65" s="1" customFormat="1" ht="31.5" customHeight="1">
      <c r="B1379" s="125"/>
      <c r="C1379" s="154" t="s">
        <v>2267</v>
      </c>
      <c r="D1379" s="154" t="s">
        <v>174</v>
      </c>
      <c r="E1379" s="155" t="s">
        <v>2268</v>
      </c>
      <c r="F1379" s="255" t="s">
        <v>2269</v>
      </c>
      <c r="G1379" s="256"/>
      <c r="H1379" s="256"/>
      <c r="I1379" s="256"/>
      <c r="J1379" s="156" t="s">
        <v>182</v>
      </c>
      <c r="K1379" s="157">
        <v>140</v>
      </c>
      <c r="L1379" s="257">
        <v>0</v>
      </c>
      <c r="M1379" s="256"/>
      <c r="N1379" s="258">
        <f t="shared" si="105"/>
        <v>0</v>
      </c>
      <c r="O1379" s="256"/>
      <c r="P1379" s="256"/>
      <c r="Q1379" s="256"/>
      <c r="R1379" s="127"/>
      <c r="T1379" s="158" t="s">
        <v>3</v>
      </c>
      <c r="U1379" s="42" t="s">
        <v>39</v>
      </c>
      <c r="V1379" s="34"/>
      <c r="W1379" s="159">
        <f t="shared" si="106"/>
        <v>0</v>
      </c>
      <c r="X1379" s="159">
        <v>0</v>
      </c>
      <c r="Y1379" s="159">
        <f t="shared" si="107"/>
        <v>0</v>
      </c>
      <c r="Z1379" s="159">
        <v>0</v>
      </c>
      <c r="AA1379" s="160">
        <f t="shared" si="108"/>
        <v>0</v>
      </c>
      <c r="AR1379" s="16" t="s">
        <v>612</v>
      </c>
      <c r="AT1379" s="16" t="s">
        <v>174</v>
      </c>
      <c r="AU1379" s="16" t="s">
        <v>93</v>
      </c>
      <c r="AY1379" s="16" t="s">
        <v>173</v>
      </c>
      <c r="BE1379" s="100">
        <f t="shared" si="109"/>
        <v>0</v>
      </c>
      <c r="BF1379" s="100">
        <f t="shared" si="110"/>
        <v>0</v>
      </c>
      <c r="BG1379" s="100">
        <f t="shared" si="111"/>
        <v>0</v>
      </c>
      <c r="BH1379" s="100">
        <f t="shared" si="112"/>
        <v>0</v>
      </c>
      <c r="BI1379" s="100">
        <f t="shared" si="113"/>
        <v>0</v>
      </c>
      <c r="BJ1379" s="16" t="s">
        <v>81</v>
      </c>
      <c r="BK1379" s="100">
        <f t="shared" si="114"/>
        <v>0</v>
      </c>
      <c r="BL1379" s="16" t="s">
        <v>612</v>
      </c>
      <c r="BM1379" s="16" t="s">
        <v>2270</v>
      </c>
    </row>
    <row r="1380" spans="2:65" s="1" customFormat="1" ht="31.5" customHeight="1">
      <c r="B1380" s="125"/>
      <c r="C1380" s="154" t="s">
        <v>2271</v>
      </c>
      <c r="D1380" s="154" t="s">
        <v>174</v>
      </c>
      <c r="E1380" s="155" t="s">
        <v>2272</v>
      </c>
      <c r="F1380" s="255" t="s">
        <v>2273</v>
      </c>
      <c r="G1380" s="256"/>
      <c r="H1380" s="256"/>
      <c r="I1380" s="256"/>
      <c r="J1380" s="156" t="s">
        <v>182</v>
      </c>
      <c r="K1380" s="157">
        <v>35</v>
      </c>
      <c r="L1380" s="257">
        <v>0</v>
      </c>
      <c r="M1380" s="256"/>
      <c r="N1380" s="258">
        <f t="shared" si="105"/>
        <v>0</v>
      </c>
      <c r="O1380" s="256"/>
      <c r="P1380" s="256"/>
      <c r="Q1380" s="256"/>
      <c r="R1380" s="127"/>
      <c r="T1380" s="158" t="s">
        <v>3</v>
      </c>
      <c r="U1380" s="42" t="s">
        <v>39</v>
      </c>
      <c r="V1380" s="34"/>
      <c r="W1380" s="159">
        <f t="shared" si="106"/>
        <v>0</v>
      </c>
      <c r="X1380" s="159">
        <v>0</v>
      </c>
      <c r="Y1380" s="159">
        <f t="shared" si="107"/>
        <v>0</v>
      </c>
      <c r="Z1380" s="159">
        <v>0</v>
      </c>
      <c r="AA1380" s="160">
        <f t="shared" si="108"/>
        <v>0</v>
      </c>
      <c r="AR1380" s="16" t="s">
        <v>612</v>
      </c>
      <c r="AT1380" s="16" t="s">
        <v>174</v>
      </c>
      <c r="AU1380" s="16" t="s">
        <v>93</v>
      </c>
      <c r="AY1380" s="16" t="s">
        <v>173</v>
      </c>
      <c r="BE1380" s="100">
        <f t="shared" si="109"/>
        <v>0</v>
      </c>
      <c r="BF1380" s="100">
        <f t="shared" si="110"/>
        <v>0</v>
      </c>
      <c r="BG1380" s="100">
        <f t="shared" si="111"/>
        <v>0</v>
      </c>
      <c r="BH1380" s="100">
        <f t="shared" si="112"/>
        <v>0</v>
      </c>
      <c r="BI1380" s="100">
        <f t="shared" si="113"/>
        <v>0</v>
      </c>
      <c r="BJ1380" s="16" t="s">
        <v>81</v>
      </c>
      <c r="BK1380" s="100">
        <f t="shared" si="114"/>
        <v>0</v>
      </c>
      <c r="BL1380" s="16" t="s">
        <v>612</v>
      </c>
      <c r="BM1380" s="16" t="s">
        <v>2274</v>
      </c>
    </row>
    <row r="1381" spans="2:65" s="1" customFormat="1" ht="22.5" customHeight="1">
      <c r="B1381" s="125"/>
      <c r="C1381" s="154" t="s">
        <v>2275</v>
      </c>
      <c r="D1381" s="154" t="s">
        <v>174</v>
      </c>
      <c r="E1381" s="155" t="s">
        <v>2276</v>
      </c>
      <c r="F1381" s="255" t="s">
        <v>2277</v>
      </c>
      <c r="G1381" s="256"/>
      <c r="H1381" s="256"/>
      <c r="I1381" s="256"/>
      <c r="J1381" s="156" t="s">
        <v>182</v>
      </c>
      <c r="K1381" s="157">
        <v>20</v>
      </c>
      <c r="L1381" s="257">
        <v>0</v>
      </c>
      <c r="M1381" s="256"/>
      <c r="N1381" s="258">
        <f t="shared" si="105"/>
        <v>0</v>
      </c>
      <c r="O1381" s="256"/>
      <c r="P1381" s="256"/>
      <c r="Q1381" s="256"/>
      <c r="R1381" s="127"/>
      <c r="T1381" s="158" t="s">
        <v>3</v>
      </c>
      <c r="U1381" s="42" t="s">
        <v>39</v>
      </c>
      <c r="V1381" s="34"/>
      <c r="W1381" s="159">
        <f t="shared" si="106"/>
        <v>0</v>
      </c>
      <c r="X1381" s="159">
        <v>0</v>
      </c>
      <c r="Y1381" s="159">
        <f t="shared" si="107"/>
        <v>0</v>
      </c>
      <c r="Z1381" s="159">
        <v>0</v>
      </c>
      <c r="AA1381" s="160">
        <f t="shared" si="108"/>
        <v>0</v>
      </c>
      <c r="AR1381" s="16" t="s">
        <v>612</v>
      </c>
      <c r="AT1381" s="16" t="s">
        <v>174</v>
      </c>
      <c r="AU1381" s="16" t="s">
        <v>93</v>
      </c>
      <c r="AY1381" s="16" t="s">
        <v>173</v>
      </c>
      <c r="BE1381" s="100">
        <f t="shared" si="109"/>
        <v>0</v>
      </c>
      <c r="BF1381" s="100">
        <f t="shared" si="110"/>
        <v>0</v>
      </c>
      <c r="BG1381" s="100">
        <f t="shared" si="111"/>
        <v>0</v>
      </c>
      <c r="BH1381" s="100">
        <f t="shared" si="112"/>
        <v>0</v>
      </c>
      <c r="BI1381" s="100">
        <f t="shared" si="113"/>
        <v>0</v>
      </c>
      <c r="BJ1381" s="16" t="s">
        <v>81</v>
      </c>
      <c r="BK1381" s="100">
        <f t="shared" si="114"/>
        <v>0</v>
      </c>
      <c r="BL1381" s="16" t="s">
        <v>612</v>
      </c>
      <c r="BM1381" s="16" t="s">
        <v>2278</v>
      </c>
    </row>
    <row r="1382" spans="2:65" s="1" customFormat="1" ht="22.5" customHeight="1">
      <c r="B1382" s="125"/>
      <c r="C1382" s="154" t="s">
        <v>2279</v>
      </c>
      <c r="D1382" s="154" t="s">
        <v>174</v>
      </c>
      <c r="E1382" s="155" t="s">
        <v>2280</v>
      </c>
      <c r="F1382" s="255" t="s">
        <v>2281</v>
      </c>
      <c r="G1382" s="256"/>
      <c r="H1382" s="256"/>
      <c r="I1382" s="256"/>
      <c r="J1382" s="156" t="s">
        <v>578</v>
      </c>
      <c r="K1382" s="157">
        <v>50</v>
      </c>
      <c r="L1382" s="257">
        <v>0</v>
      </c>
      <c r="M1382" s="256"/>
      <c r="N1382" s="258">
        <f t="shared" si="105"/>
        <v>0</v>
      </c>
      <c r="O1382" s="256"/>
      <c r="P1382" s="256"/>
      <c r="Q1382" s="256"/>
      <c r="R1382" s="127"/>
      <c r="T1382" s="158" t="s">
        <v>3</v>
      </c>
      <c r="U1382" s="42" t="s">
        <v>39</v>
      </c>
      <c r="V1382" s="34"/>
      <c r="W1382" s="159">
        <f t="shared" si="106"/>
        <v>0</v>
      </c>
      <c r="X1382" s="159">
        <v>0</v>
      </c>
      <c r="Y1382" s="159">
        <f t="shared" si="107"/>
        <v>0</v>
      </c>
      <c r="Z1382" s="159">
        <v>0</v>
      </c>
      <c r="AA1382" s="160">
        <f t="shared" si="108"/>
        <v>0</v>
      </c>
      <c r="AR1382" s="16" t="s">
        <v>612</v>
      </c>
      <c r="AT1382" s="16" t="s">
        <v>174</v>
      </c>
      <c r="AU1382" s="16" t="s">
        <v>93</v>
      </c>
      <c r="AY1382" s="16" t="s">
        <v>173</v>
      </c>
      <c r="BE1382" s="100">
        <f t="shared" si="109"/>
        <v>0</v>
      </c>
      <c r="BF1382" s="100">
        <f t="shared" si="110"/>
        <v>0</v>
      </c>
      <c r="BG1382" s="100">
        <f t="shared" si="111"/>
        <v>0</v>
      </c>
      <c r="BH1382" s="100">
        <f t="shared" si="112"/>
        <v>0</v>
      </c>
      <c r="BI1382" s="100">
        <f t="shared" si="113"/>
        <v>0</v>
      </c>
      <c r="BJ1382" s="16" t="s">
        <v>81</v>
      </c>
      <c r="BK1382" s="100">
        <f t="shared" si="114"/>
        <v>0</v>
      </c>
      <c r="BL1382" s="16" t="s">
        <v>612</v>
      </c>
      <c r="BM1382" s="16" t="s">
        <v>2282</v>
      </c>
    </row>
    <row r="1383" spans="2:65" s="1" customFormat="1" ht="31.5" customHeight="1">
      <c r="B1383" s="125"/>
      <c r="C1383" s="154" t="s">
        <v>2283</v>
      </c>
      <c r="D1383" s="154" t="s">
        <v>174</v>
      </c>
      <c r="E1383" s="155" t="s">
        <v>2284</v>
      </c>
      <c r="F1383" s="255" t="s">
        <v>2285</v>
      </c>
      <c r="G1383" s="256"/>
      <c r="H1383" s="256"/>
      <c r="I1383" s="256"/>
      <c r="J1383" s="156" t="s">
        <v>578</v>
      </c>
      <c r="K1383" s="157">
        <v>15</v>
      </c>
      <c r="L1383" s="257">
        <v>0</v>
      </c>
      <c r="M1383" s="256"/>
      <c r="N1383" s="258">
        <f t="shared" si="105"/>
        <v>0</v>
      </c>
      <c r="O1383" s="256"/>
      <c r="P1383" s="256"/>
      <c r="Q1383" s="256"/>
      <c r="R1383" s="127"/>
      <c r="T1383" s="158" t="s">
        <v>3</v>
      </c>
      <c r="U1383" s="42" t="s">
        <v>39</v>
      </c>
      <c r="V1383" s="34"/>
      <c r="W1383" s="159">
        <f t="shared" si="106"/>
        <v>0</v>
      </c>
      <c r="X1383" s="159">
        <v>0</v>
      </c>
      <c r="Y1383" s="159">
        <f t="shared" si="107"/>
        <v>0</v>
      </c>
      <c r="Z1383" s="159">
        <v>0</v>
      </c>
      <c r="AA1383" s="160">
        <f t="shared" si="108"/>
        <v>0</v>
      </c>
      <c r="AR1383" s="16" t="s">
        <v>612</v>
      </c>
      <c r="AT1383" s="16" t="s">
        <v>174</v>
      </c>
      <c r="AU1383" s="16" t="s">
        <v>93</v>
      </c>
      <c r="AY1383" s="16" t="s">
        <v>173</v>
      </c>
      <c r="BE1383" s="100">
        <f t="shared" si="109"/>
        <v>0</v>
      </c>
      <c r="BF1383" s="100">
        <f t="shared" si="110"/>
        <v>0</v>
      </c>
      <c r="BG1383" s="100">
        <f t="shared" si="111"/>
        <v>0</v>
      </c>
      <c r="BH1383" s="100">
        <f t="shared" si="112"/>
        <v>0</v>
      </c>
      <c r="BI1383" s="100">
        <f t="shared" si="113"/>
        <v>0</v>
      </c>
      <c r="BJ1383" s="16" t="s">
        <v>81</v>
      </c>
      <c r="BK1383" s="100">
        <f t="shared" si="114"/>
        <v>0</v>
      </c>
      <c r="BL1383" s="16" t="s">
        <v>612</v>
      </c>
      <c r="BM1383" s="16" t="s">
        <v>2286</v>
      </c>
    </row>
    <row r="1384" spans="2:65" s="1" customFormat="1" ht="31.5" customHeight="1">
      <c r="B1384" s="125"/>
      <c r="C1384" s="154" t="s">
        <v>2287</v>
      </c>
      <c r="D1384" s="154" t="s">
        <v>174</v>
      </c>
      <c r="E1384" s="155" t="s">
        <v>2288</v>
      </c>
      <c r="F1384" s="255" t="s">
        <v>2289</v>
      </c>
      <c r="G1384" s="256"/>
      <c r="H1384" s="256"/>
      <c r="I1384" s="256"/>
      <c r="J1384" s="156" t="s">
        <v>578</v>
      </c>
      <c r="K1384" s="157">
        <v>21</v>
      </c>
      <c r="L1384" s="257">
        <v>0</v>
      </c>
      <c r="M1384" s="256"/>
      <c r="N1384" s="258">
        <f t="shared" si="105"/>
        <v>0</v>
      </c>
      <c r="O1384" s="256"/>
      <c r="P1384" s="256"/>
      <c r="Q1384" s="256"/>
      <c r="R1384" s="127"/>
      <c r="T1384" s="158" t="s">
        <v>3</v>
      </c>
      <c r="U1384" s="42" t="s">
        <v>39</v>
      </c>
      <c r="V1384" s="34"/>
      <c r="W1384" s="159">
        <f t="shared" si="106"/>
        <v>0</v>
      </c>
      <c r="X1384" s="159">
        <v>0</v>
      </c>
      <c r="Y1384" s="159">
        <f t="shared" si="107"/>
        <v>0</v>
      </c>
      <c r="Z1384" s="159">
        <v>0</v>
      </c>
      <c r="AA1384" s="160">
        <f t="shared" si="108"/>
        <v>0</v>
      </c>
      <c r="AR1384" s="16" t="s">
        <v>612</v>
      </c>
      <c r="AT1384" s="16" t="s">
        <v>174</v>
      </c>
      <c r="AU1384" s="16" t="s">
        <v>93</v>
      </c>
      <c r="AY1384" s="16" t="s">
        <v>173</v>
      </c>
      <c r="BE1384" s="100">
        <f t="shared" si="109"/>
        <v>0</v>
      </c>
      <c r="BF1384" s="100">
        <f t="shared" si="110"/>
        <v>0</v>
      </c>
      <c r="BG1384" s="100">
        <f t="shared" si="111"/>
        <v>0</v>
      </c>
      <c r="BH1384" s="100">
        <f t="shared" si="112"/>
        <v>0</v>
      </c>
      <c r="BI1384" s="100">
        <f t="shared" si="113"/>
        <v>0</v>
      </c>
      <c r="BJ1384" s="16" t="s">
        <v>81</v>
      </c>
      <c r="BK1384" s="100">
        <f t="shared" si="114"/>
        <v>0</v>
      </c>
      <c r="BL1384" s="16" t="s">
        <v>612</v>
      </c>
      <c r="BM1384" s="16" t="s">
        <v>2290</v>
      </c>
    </row>
    <row r="1385" spans="2:65" s="1" customFormat="1" ht="44.25" customHeight="1">
      <c r="B1385" s="125"/>
      <c r="C1385" s="154" t="s">
        <v>2291</v>
      </c>
      <c r="D1385" s="154" t="s">
        <v>174</v>
      </c>
      <c r="E1385" s="155" t="s">
        <v>2292</v>
      </c>
      <c r="F1385" s="255" t="s">
        <v>2293</v>
      </c>
      <c r="G1385" s="256"/>
      <c r="H1385" s="256"/>
      <c r="I1385" s="256"/>
      <c r="J1385" s="156" t="s">
        <v>182</v>
      </c>
      <c r="K1385" s="157">
        <v>4</v>
      </c>
      <c r="L1385" s="257">
        <v>0</v>
      </c>
      <c r="M1385" s="256"/>
      <c r="N1385" s="258">
        <f t="shared" si="105"/>
        <v>0</v>
      </c>
      <c r="O1385" s="256"/>
      <c r="P1385" s="256"/>
      <c r="Q1385" s="256"/>
      <c r="R1385" s="127"/>
      <c r="T1385" s="158" t="s">
        <v>3</v>
      </c>
      <c r="U1385" s="42" t="s">
        <v>39</v>
      </c>
      <c r="V1385" s="34"/>
      <c r="W1385" s="159">
        <f t="shared" si="106"/>
        <v>0</v>
      </c>
      <c r="X1385" s="159">
        <v>0</v>
      </c>
      <c r="Y1385" s="159">
        <f t="shared" si="107"/>
        <v>0</v>
      </c>
      <c r="Z1385" s="159">
        <v>0</v>
      </c>
      <c r="AA1385" s="160">
        <f t="shared" si="108"/>
        <v>0</v>
      </c>
      <c r="AR1385" s="16" t="s">
        <v>612</v>
      </c>
      <c r="AT1385" s="16" t="s">
        <v>174</v>
      </c>
      <c r="AU1385" s="16" t="s">
        <v>93</v>
      </c>
      <c r="AY1385" s="16" t="s">
        <v>173</v>
      </c>
      <c r="BE1385" s="100">
        <f t="shared" si="109"/>
        <v>0</v>
      </c>
      <c r="BF1385" s="100">
        <f t="shared" si="110"/>
        <v>0</v>
      </c>
      <c r="BG1385" s="100">
        <f t="shared" si="111"/>
        <v>0</v>
      </c>
      <c r="BH1385" s="100">
        <f t="shared" si="112"/>
        <v>0</v>
      </c>
      <c r="BI1385" s="100">
        <f t="shared" si="113"/>
        <v>0</v>
      </c>
      <c r="BJ1385" s="16" t="s">
        <v>81</v>
      </c>
      <c r="BK1385" s="100">
        <f t="shared" si="114"/>
        <v>0</v>
      </c>
      <c r="BL1385" s="16" t="s">
        <v>612</v>
      </c>
      <c r="BM1385" s="16" t="s">
        <v>2294</v>
      </c>
    </row>
    <row r="1386" spans="2:65" s="1" customFormat="1" ht="31.5" customHeight="1">
      <c r="B1386" s="125"/>
      <c r="C1386" s="154" t="s">
        <v>2295</v>
      </c>
      <c r="D1386" s="154" t="s">
        <v>174</v>
      </c>
      <c r="E1386" s="155" t="s">
        <v>2296</v>
      </c>
      <c r="F1386" s="255" t="s">
        <v>2297</v>
      </c>
      <c r="G1386" s="256"/>
      <c r="H1386" s="256"/>
      <c r="I1386" s="256"/>
      <c r="J1386" s="156" t="s">
        <v>182</v>
      </c>
      <c r="K1386" s="157">
        <v>110</v>
      </c>
      <c r="L1386" s="257">
        <v>0</v>
      </c>
      <c r="M1386" s="256"/>
      <c r="N1386" s="258">
        <f t="shared" si="105"/>
        <v>0</v>
      </c>
      <c r="O1386" s="256"/>
      <c r="P1386" s="256"/>
      <c r="Q1386" s="256"/>
      <c r="R1386" s="127"/>
      <c r="T1386" s="158" t="s">
        <v>3</v>
      </c>
      <c r="U1386" s="42" t="s">
        <v>39</v>
      </c>
      <c r="V1386" s="34"/>
      <c r="W1386" s="159">
        <f t="shared" si="106"/>
        <v>0</v>
      </c>
      <c r="X1386" s="159">
        <v>0</v>
      </c>
      <c r="Y1386" s="159">
        <f t="shared" si="107"/>
        <v>0</v>
      </c>
      <c r="Z1386" s="159">
        <v>0</v>
      </c>
      <c r="AA1386" s="160">
        <f t="shared" si="108"/>
        <v>0</v>
      </c>
      <c r="AR1386" s="16" t="s">
        <v>612</v>
      </c>
      <c r="AT1386" s="16" t="s">
        <v>174</v>
      </c>
      <c r="AU1386" s="16" t="s">
        <v>93</v>
      </c>
      <c r="AY1386" s="16" t="s">
        <v>173</v>
      </c>
      <c r="BE1386" s="100">
        <f t="shared" si="109"/>
        <v>0</v>
      </c>
      <c r="BF1386" s="100">
        <f t="shared" si="110"/>
        <v>0</v>
      </c>
      <c r="BG1386" s="100">
        <f t="shared" si="111"/>
        <v>0</v>
      </c>
      <c r="BH1386" s="100">
        <f t="shared" si="112"/>
        <v>0</v>
      </c>
      <c r="BI1386" s="100">
        <f t="shared" si="113"/>
        <v>0</v>
      </c>
      <c r="BJ1386" s="16" t="s">
        <v>81</v>
      </c>
      <c r="BK1386" s="100">
        <f t="shared" si="114"/>
        <v>0</v>
      </c>
      <c r="BL1386" s="16" t="s">
        <v>612</v>
      </c>
      <c r="BM1386" s="16" t="s">
        <v>2298</v>
      </c>
    </row>
    <row r="1387" spans="2:65" s="1" customFormat="1" ht="31.5" customHeight="1">
      <c r="B1387" s="125"/>
      <c r="C1387" s="154" t="s">
        <v>2299</v>
      </c>
      <c r="D1387" s="154" t="s">
        <v>174</v>
      </c>
      <c r="E1387" s="155" t="s">
        <v>2300</v>
      </c>
      <c r="F1387" s="255" t="s">
        <v>2301</v>
      </c>
      <c r="G1387" s="256"/>
      <c r="H1387" s="256"/>
      <c r="I1387" s="256"/>
      <c r="J1387" s="156" t="s">
        <v>578</v>
      </c>
      <c r="K1387" s="157">
        <v>3250</v>
      </c>
      <c r="L1387" s="257">
        <v>0</v>
      </c>
      <c r="M1387" s="256"/>
      <c r="N1387" s="258">
        <f t="shared" si="105"/>
        <v>0</v>
      </c>
      <c r="O1387" s="256"/>
      <c r="P1387" s="256"/>
      <c r="Q1387" s="256"/>
      <c r="R1387" s="127"/>
      <c r="T1387" s="158" t="s">
        <v>3</v>
      </c>
      <c r="U1387" s="42" t="s">
        <v>39</v>
      </c>
      <c r="V1387" s="34"/>
      <c r="W1387" s="159">
        <f t="shared" si="106"/>
        <v>0</v>
      </c>
      <c r="X1387" s="159">
        <v>0</v>
      </c>
      <c r="Y1387" s="159">
        <f t="shared" si="107"/>
        <v>0</v>
      </c>
      <c r="Z1387" s="159">
        <v>0</v>
      </c>
      <c r="AA1387" s="160">
        <f t="shared" si="108"/>
        <v>0</v>
      </c>
      <c r="AR1387" s="16" t="s">
        <v>612</v>
      </c>
      <c r="AT1387" s="16" t="s">
        <v>174</v>
      </c>
      <c r="AU1387" s="16" t="s">
        <v>93</v>
      </c>
      <c r="AY1387" s="16" t="s">
        <v>173</v>
      </c>
      <c r="BE1387" s="100">
        <f t="shared" si="109"/>
        <v>0</v>
      </c>
      <c r="BF1387" s="100">
        <f t="shared" si="110"/>
        <v>0</v>
      </c>
      <c r="BG1387" s="100">
        <f t="shared" si="111"/>
        <v>0</v>
      </c>
      <c r="BH1387" s="100">
        <f t="shared" si="112"/>
        <v>0</v>
      </c>
      <c r="BI1387" s="100">
        <f t="shared" si="113"/>
        <v>0</v>
      </c>
      <c r="BJ1387" s="16" t="s">
        <v>81</v>
      </c>
      <c r="BK1387" s="100">
        <f t="shared" si="114"/>
        <v>0</v>
      </c>
      <c r="BL1387" s="16" t="s">
        <v>612</v>
      </c>
      <c r="BM1387" s="16" t="s">
        <v>2302</v>
      </c>
    </row>
    <row r="1388" spans="2:65" s="1" customFormat="1" ht="31.5" customHeight="1">
      <c r="B1388" s="125"/>
      <c r="C1388" s="154" t="s">
        <v>2303</v>
      </c>
      <c r="D1388" s="154" t="s">
        <v>174</v>
      </c>
      <c r="E1388" s="155" t="s">
        <v>2304</v>
      </c>
      <c r="F1388" s="255" t="s">
        <v>2149</v>
      </c>
      <c r="G1388" s="256"/>
      <c r="H1388" s="256"/>
      <c r="I1388" s="256"/>
      <c r="J1388" s="156" t="s">
        <v>177</v>
      </c>
      <c r="K1388" s="157">
        <v>84</v>
      </c>
      <c r="L1388" s="257">
        <v>0</v>
      </c>
      <c r="M1388" s="256"/>
      <c r="N1388" s="258">
        <f t="shared" si="105"/>
        <v>0</v>
      </c>
      <c r="O1388" s="256"/>
      <c r="P1388" s="256"/>
      <c r="Q1388" s="256"/>
      <c r="R1388" s="127"/>
      <c r="T1388" s="158" t="s">
        <v>3</v>
      </c>
      <c r="U1388" s="42" t="s">
        <v>39</v>
      </c>
      <c r="V1388" s="34"/>
      <c r="W1388" s="159">
        <f t="shared" si="106"/>
        <v>0</v>
      </c>
      <c r="X1388" s="159">
        <v>0</v>
      </c>
      <c r="Y1388" s="159">
        <f t="shared" si="107"/>
        <v>0</v>
      </c>
      <c r="Z1388" s="159">
        <v>0</v>
      </c>
      <c r="AA1388" s="160">
        <f t="shared" si="108"/>
        <v>0</v>
      </c>
      <c r="AR1388" s="16" t="s">
        <v>612</v>
      </c>
      <c r="AT1388" s="16" t="s">
        <v>174</v>
      </c>
      <c r="AU1388" s="16" t="s">
        <v>93</v>
      </c>
      <c r="AY1388" s="16" t="s">
        <v>173</v>
      </c>
      <c r="BE1388" s="100">
        <f t="shared" si="109"/>
        <v>0</v>
      </c>
      <c r="BF1388" s="100">
        <f t="shared" si="110"/>
        <v>0</v>
      </c>
      <c r="BG1388" s="100">
        <f t="shared" si="111"/>
        <v>0</v>
      </c>
      <c r="BH1388" s="100">
        <f t="shared" si="112"/>
        <v>0</v>
      </c>
      <c r="BI1388" s="100">
        <f t="shared" si="113"/>
        <v>0</v>
      </c>
      <c r="BJ1388" s="16" t="s">
        <v>81</v>
      </c>
      <c r="BK1388" s="100">
        <f t="shared" si="114"/>
        <v>0</v>
      </c>
      <c r="BL1388" s="16" t="s">
        <v>612</v>
      </c>
      <c r="BM1388" s="16" t="s">
        <v>2305</v>
      </c>
    </row>
    <row r="1389" spans="2:65" s="1" customFormat="1" ht="22.5" customHeight="1">
      <c r="B1389" s="125"/>
      <c r="C1389" s="154" t="s">
        <v>2306</v>
      </c>
      <c r="D1389" s="154" t="s">
        <v>174</v>
      </c>
      <c r="E1389" s="155" t="s">
        <v>2307</v>
      </c>
      <c r="F1389" s="255" t="s">
        <v>2153</v>
      </c>
      <c r="G1389" s="256"/>
      <c r="H1389" s="256"/>
      <c r="I1389" s="256"/>
      <c r="J1389" s="156" t="s">
        <v>578</v>
      </c>
      <c r="K1389" s="157">
        <v>1</v>
      </c>
      <c r="L1389" s="257">
        <v>0</v>
      </c>
      <c r="M1389" s="256"/>
      <c r="N1389" s="258">
        <f t="shared" si="105"/>
        <v>0</v>
      </c>
      <c r="O1389" s="256"/>
      <c r="P1389" s="256"/>
      <c r="Q1389" s="256"/>
      <c r="R1389" s="127"/>
      <c r="T1389" s="158" t="s">
        <v>3</v>
      </c>
      <c r="U1389" s="42" t="s">
        <v>39</v>
      </c>
      <c r="V1389" s="34"/>
      <c r="W1389" s="159">
        <f t="shared" si="106"/>
        <v>0</v>
      </c>
      <c r="X1389" s="159">
        <v>0</v>
      </c>
      <c r="Y1389" s="159">
        <f t="shared" si="107"/>
        <v>0</v>
      </c>
      <c r="Z1389" s="159">
        <v>0</v>
      </c>
      <c r="AA1389" s="160">
        <f t="shared" si="108"/>
        <v>0</v>
      </c>
      <c r="AR1389" s="16" t="s">
        <v>612</v>
      </c>
      <c r="AT1389" s="16" t="s">
        <v>174</v>
      </c>
      <c r="AU1389" s="16" t="s">
        <v>93</v>
      </c>
      <c r="AY1389" s="16" t="s">
        <v>173</v>
      </c>
      <c r="BE1389" s="100">
        <f t="shared" si="109"/>
        <v>0</v>
      </c>
      <c r="BF1389" s="100">
        <f t="shared" si="110"/>
        <v>0</v>
      </c>
      <c r="BG1389" s="100">
        <f t="shared" si="111"/>
        <v>0</v>
      </c>
      <c r="BH1389" s="100">
        <f t="shared" si="112"/>
        <v>0</v>
      </c>
      <c r="BI1389" s="100">
        <f t="shared" si="113"/>
        <v>0</v>
      </c>
      <c r="BJ1389" s="16" t="s">
        <v>81</v>
      </c>
      <c r="BK1389" s="100">
        <f t="shared" si="114"/>
        <v>0</v>
      </c>
      <c r="BL1389" s="16" t="s">
        <v>612</v>
      </c>
      <c r="BM1389" s="16" t="s">
        <v>2308</v>
      </c>
    </row>
    <row r="1390" spans="2:65" s="1" customFormat="1" ht="22.5" customHeight="1">
      <c r="B1390" s="125"/>
      <c r="C1390" s="154" t="s">
        <v>2309</v>
      </c>
      <c r="D1390" s="154" t="s">
        <v>174</v>
      </c>
      <c r="E1390" s="155" t="s">
        <v>2310</v>
      </c>
      <c r="F1390" s="255" t="s">
        <v>2157</v>
      </c>
      <c r="G1390" s="256"/>
      <c r="H1390" s="256"/>
      <c r="I1390" s="256"/>
      <c r="J1390" s="156" t="s">
        <v>177</v>
      </c>
      <c r="K1390" s="157">
        <v>1</v>
      </c>
      <c r="L1390" s="257">
        <v>0</v>
      </c>
      <c r="M1390" s="256"/>
      <c r="N1390" s="258">
        <f t="shared" si="105"/>
        <v>0</v>
      </c>
      <c r="O1390" s="256"/>
      <c r="P1390" s="256"/>
      <c r="Q1390" s="256"/>
      <c r="R1390" s="127"/>
      <c r="T1390" s="158" t="s">
        <v>3</v>
      </c>
      <c r="U1390" s="42" t="s">
        <v>39</v>
      </c>
      <c r="V1390" s="34"/>
      <c r="W1390" s="159">
        <f t="shared" si="106"/>
        <v>0</v>
      </c>
      <c r="X1390" s="159">
        <v>0</v>
      </c>
      <c r="Y1390" s="159">
        <f t="shared" si="107"/>
        <v>0</v>
      </c>
      <c r="Z1390" s="159">
        <v>0</v>
      </c>
      <c r="AA1390" s="160">
        <f t="shared" si="108"/>
        <v>0</v>
      </c>
      <c r="AR1390" s="16" t="s">
        <v>612</v>
      </c>
      <c r="AT1390" s="16" t="s">
        <v>174</v>
      </c>
      <c r="AU1390" s="16" t="s">
        <v>93</v>
      </c>
      <c r="AY1390" s="16" t="s">
        <v>173</v>
      </c>
      <c r="BE1390" s="100">
        <f t="shared" si="109"/>
        <v>0</v>
      </c>
      <c r="BF1390" s="100">
        <f t="shared" si="110"/>
        <v>0</v>
      </c>
      <c r="BG1390" s="100">
        <f t="shared" si="111"/>
        <v>0</v>
      </c>
      <c r="BH1390" s="100">
        <f t="shared" si="112"/>
        <v>0</v>
      </c>
      <c r="BI1390" s="100">
        <f t="shared" si="113"/>
        <v>0</v>
      </c>
      <c r="BJ1390" s="16" t="s">
        <v>81</v>
      </c>
      <c r="BK1390" s="100">
        <f t="shared" si="114"/>
        <v>0</v>
      </c>
      <c r="BL1390" s="16" t="s">
        <v>612</v>
      </c>
      <c r="BM1390" s="16" t="s">
        <v>2311</v>
      </c>
    </row>
    <row r="1391" spans="2:65" s="1" customFormat="1" ht="22.5" customHeight="1">
      <c r="B1391" s="125"/>
      <c r="C1391" s="154" t="s">
        <v>2312</v>
      </c>
      <c r="D1391" s="154" t="s">
        <v>174</v>
      </c>
      <c r="E1391" s="155" t="s">
        <v>2313</v>
      </c>
      <c r="F1391" s="255" t="s">
        <v>2161</v>
      </c>
      <c r="G1391" s="256"/>
      <c r="H1391" s="256"/>
      <c r="I1391" s="256"/>
      <c r="J1391" s="156" t="s">
        <v>177</v>
      </c>
      <c r="K1391" s="157">
        <v>1</v>
      </c>
      <c r="L1391" s="257">
        <v>0</v>
      </c>
      <c r="M1391" s="256"/>
      <c r="N1391" s="258">
        <f t="shared" si="105"/>
        <v>0</v>
      </c>
      <c r="O1391" s="256"/>
      <c r="P1391" s="256"/>
      <c r="Q1391" s="256"/>
      <c r="R1391" s="127"/>
      <c r="T1391" s="158" t="s">
        <v>3</v>
      </c>
      <c r="U1391" s="42" t="s">
        <v>39</v>
      </c>
      <c r="V1391" s="34"/>
      <c r="W1391" s="159">
        <f t="shared" si="106"/>
        <v>0</v>
      </c>
      <c r="X1391" s="159">
        <v>0</v>
      </c>
      <c r="Y1391" s="159">
        <f t="shared" si="107"/>
        <v>0</v>
      </c>
      <c r="Z1391" s="159">
        <v>0</v>
      </c>
      <c r="AA1391" s="160">
        <f t="shared" si="108"/>
        <v>0</v>
      </c>
      <c r="AR1391" s="16" t="s">
        <v>612</v>
      </c>
      <c r="AT1391" s="16" t="s">
        <v>174</v>
      </c>
      <c r="AU1391" s="16" t="s">
        <v>93</v>
      </c>
      <c r="AY1391" s="16" t="s">
        <v>173</v>
      </c>
      <c r="BE1391" s="100">
        <f t="shared" si="109"/>
        <v>0</v>
      </c>
      <c r="BF1391" s="100">
        <f t="shared" si="110"/>
        <v>0</v>
      </c>
      <c r="BG1391" s="100">
        <f t="shared" si="111"/>
        <v>0</v>
      </c>
      <c r="BH1391" s="100">
        <f t="shared" si="112"/>
        <v>0</v>
      </c>
      <c r="BI1391" s="100">
        <f t="shared" si="113"/>
        <v>0</v>
      </c>
      <c r="BJ1391" s="16" t="s">
        <v>81</v>
      </c>
      <c r="BK1391" s="100">
        <f t="shared" si="114"/>
        <v>0</v>
      </c>
      <c r="BL1391" s="16" t="s">
        <v>612</v>
      </c>
      <c r="BM1391" s="16" t="s">
        <v>2314</v>
      </c>
    </row>
    <row r="1392" spans="2:65" s="1" customFormat="1" ht="31.5" customHeight="1">
      <c r="B1392" s="125"/>
      <c r="C1392" s="154" t="s">
        <v>2315</v>
      </c>
      <c r="D1392" s="154" t="s">
        <v>174</v>
      </c>
      <c r="E1392" s="155" t="s">
        <v>2316</v>
      </c>
      <c r="F1392" s="255" t="s">
        <v>2317</v>
      </c>
      <c r="G1392" s="256"/>
      <c r="H1392" s="256"/>
      <c r="I1392" s="256"/>
      <c r="J1392" s="156" t="s">
        <v>578</v>
      </c>
      <c r="K1392" s="157">
        <v>57</v>
      </c>
      <c r="L1392" s="257">
        <v>0</v>
      </c>
      <c r="M1392" s="256"/>
      <c r="N1392" s="258">
        <f t="shared" si="105"/>
        <v>0</v>
      </c>
      <c r="O1392" s="256"/>
      <c r="P1392" s="256"/>
      <c r="Q1392" s="256"/>
      <c r="R1392" s="127"/>
      <c r="T1392" s="158" t="s">
        <v>3</v>
      </c>
      <c r="U1392" s="42" t="s">
        <v>39</v>
      </c>
      <c r="V1392" s="34"/>
      <c r="W1392" s="159">
        <f t="shared" si="106"/>
        <v>0</v>
      </c>
      <c r="X1392" s="159">
        <v>0</v>
      </c>
      <c r="Y1392" s="159">
        <f t="shared" si="107"/>
        <v>0</v>
      </c>
      <c r="Z1392" s="159">
        <v>0</v>
      </c>
      <c r="AA1392" s="160">
        <f t="shared" si="108"/>
        <v>0</v>
      </c>
      <c r="AR1392" s="16" t="s">
        <v>612</v>
      </c>
      <c r="AT1392" s="16" t="s">
        <v>174</v>
      </c>
      <c r="AU1392" s="16" t="s">
        <v>93</v>
      </c>
      <c r="AY1392" s="16" t="s">
        <v>173</v>
      </c>
      <c r="BE1392" s="100">
        <f t="shared" si="109"/>
        <v>0</v>
      </c>
      <c r="BF1392" s="100">
        <f t="shared" si="110"/>
        <v>0</v>
      </c>
      <c r="BG1392" s="100">
        <f t="shared" si="111"/>
        <v>0</v>
      </c>
      <c r="BH1392" s="100">
        <f t="shared" si="112"/>
        <v>0</v>
      </c>
      <c r="BI1392" s="100">
        <f t="shared" si="113"/>
        <v>0</v>
      </c>
      <c r="BJ1392" s="16" t="s">
        <v>81</v>
      </c>
      <c r="BK1392" s="100">
        <f t="shared" si="114"/>
        <v>0</v>
      </c>
      <c r="BL1392" s="16" t="s">
        <v>612</v>
      </c>
      <c r="BM1392" s="16" t="s">
        <v>2318</v>
      </c>
    </row>
    <row r="1393" spans="2:65" s="1" customFormat="1" ht="22.5" customHeight="1">
      <c r="B1393" s="125"/>
      <c r="C1393" s="154" t="s">
        <v>2319</v>
      </c>
      <c r="D1393" s="154" t="s">
        <v>174</v>
      </c>
      <c r="E1393" s="155" t="s">
        <v>2320</v>
      </c>
      <c r="F1393" s="255" t="s">
        <v>2321</v>
      </c>
      <c r="G1393" s="256"/>
      <c r="H1393" s="256"/>
      <c r="I1393" s="256"/>
      <c r="J1393" s="156" t="s">
        <v>578</v>
      </c>
      <c r="K1393" s="157">
        <v>24</v>
      </c>
      <c r="L1393" s="257">
        <v>0</v>
      </c>
      <c r="M1393" s="256"/>
      <c r="N1393" s="258">
        <f t="shared" si="105"/>
        <v>0</v>
      </c>
      <c r="O1393" s="256"/>
      <c r="P1393" s="256"/>
      <c r="Q1393" s="256"/>
      <c r="R1393" s="127"/>
      <c r="T1393" s="158" t="s">
        <v>3</v>
      </c>
      <c r="U1393" s="42" t="s">
        <v>39</v>
      </c>
      <c r="V1393" s="34"/>
      <c r="W1393" s="159">
        <f t="shared" si="106"/>
        <v>0</v>
      </c>
      <c r="X1393" s="159">
        <v>0</v>
      </c>
      <c r="Y1393" s="159">
        <f t="shared" si="107"/>
        <v>0</v>
      </c>
      <c r="Z1393" s="159">
        <v>0</v>
      </c>
      <c r="AA1393" s="160">
        <f t="shared" si="108"/>
        <v>0</v>
      </c>
      <c r="AR1393" s="16" t="s">
        <v>612</v>
      </c>
      <c r="AT1393" s="16" t="s">
        <v>174</v>
      </c>
      <c r="AU1393" s="16" t="s">
        <v>93</v>
      </c>
      <c r="AY1393" s="16" t="s">
        <v>173</v>
      </c>
      <c r="BE1393" s="100">
        <f t="shared" si="109"/>
        <v>0</v>
      </c>
      <c r="BF1393" s="100">
        <f t="shared" si="110"/>
        <v>0</v>
      </c>
      <c r="BG1393" s="100">
        <f t="shared" si="111"/>
        <v>0</v>
      </c>
      <c r="BH1393" s="100">
        <f t="shared" si="112"/>
        <v>0</v>
      </c>
      <c r="BI1393" s="100">
        <f t="shared" si="113"/>
        <v>0</v>
      </c>
      <c r="BJ1393" s="16" t="s">
        <v>81</v>
      </c>
      <c r="BK1393" s="100">
        <f t="shared" si="114"/>
        <v>0</v>
      </c>
      <c r="BL1393" s="16" t="s">
        <v>612</v>
      </c>
      <c r="BM1393" s="16" t="s">
        <v>2322</v>
      </c>
    </row>
    <row r="1394" spans="2:65" s="1" customFormat="1" ht="31.5" customHeight="1">
      <c r="B1394" s="125"/>
      <c r="C1394" s="154" t="s">
        <v>2323</v>
      </c>
      <c r="D1394" s="154" t="s">
        <v>174</v>
      </c>
      <c r="E1394" s="155" t="s">
        <v>2324</v>
      </c>
      <c r="F1394" s="255" t="s">
        <v>2325</v>
      </c>
      <c r="G1394" s="256"/>
      <c r="H1394" s="256"/>
      <c r="I1394" s="256"/>
      <c r="J1394" s="156" t="s">
        <v>578</v>
      </c>
      <c r="K1394" s="157">
        <v>12</v>
      </c>
      <c r="L1394" s="257">
        <v>0</v>
      </c>
      <c r="M1394" s="256"/>
      <c r="N1394" s="258">
        <f t="shared" si="105"/>
        <v>0</v>
      </c>
      <c r="O1394" s="256"/>
      <c r="P1394" s="256"/>
      <c r="Q1394" s="256"/>
      <c r="R1394" s="127"/>
      <c r="T1394" s="158" t="s">
        <v>3</v>
      </c>
      <c r="U1394" s="42" t="s">
        <v>39</v>
      </c>
      <c r="V1394" s="34"/>
      <c r="W1394" s="159">
        <f t="shared" si="106"/>
        <v>0</v>
      </c>
      <c r="X1394" s="159">
        <v>0</v>
      </c>
      <c r="Y1394" s="159">
        <f t="shared" si="107"/>
        <v>0</v>
      </c>
      <c r="Z1394" s="159">
        <v>0</v>
      </c>
      <c r="AA1394" s="160">
        <f t="shared" si="108"/>
        <v>0</v>
      </c>
      <c r="AR1394" s="16" t="s">
        <v>612</v>
      </c>
      <c r="AT1394" s="16" t="s">
        <v>174</v>
      </c>
      <c r="AU1394" s="16" t="s">
        <v>93</v>
      </c>
      <c r="AY1394" s="16" t="s">
        <v>173</v>
      </c>
      <c r="BE1394" s="100">
        <f t="shared" si="109"/>
        <v>0</v>
      </c>
      <c r="BF1394" s="100">
        <f t="shared" si="110"/>
        <v>0</v>
      </c>
      <c r="BG1394" s="100">
        <f t="shared" si="111"/>
        <v>0</v>
      </c>
      <c r="BH1394" s="100">
        <f t="shared" si="112"/>
        <v>0</v>
      </c>
      <c r="BI1394" s="100">
        <f t="shared" si="113"/>
        <v>0</v>
      </c>
      <c r="BJ1394" s="16" t="s">
        <v>81</v>
      </c>
      <c r="BK1394" s="100">
        <f t="shared" si="114"/>
        <v>0</v>
      </c>
      <c r="BL1394" s="16" t="s">
        <v>612</v>
      </c>
      <c r="BM1394" s="16" t="s">
        <v>2326</v>
      </c>
    </row>
    <row r="1395" spans="2:65" s="1" customFormat="1" ht="31.5" customHeight="1">
      <c r="B1395" s="125"/>
      <c r="C1395" s="154" t="s">
        <v>2327</v>
      </c>
      <c r="D1395" s="154" t="s">
        <v>174</v>
      </c>
      <c r="E1395" s="155" t="s">
        <v>2328</v>
      </c>
      <c r="F1395" s="255" t="s">
        <v>2329</v>
      </c>
      <c r="G1395" s="256"/>
      <c r="H1395" s="256"/>
      <c r="I1395" s="256"/>
      <c r="J1395" s="156" t="s">
        <v>177</v>
      </c>
      <c r="K1395" s="157">
        <v>1</v>
      </c>
      <c r="L1395" s="257">
        <v>0</v>
      </c>
      <c r="M1395" s="256"/>
      <c r="N1395" s="258">
        <f t="shared" si="105"/>
        <v>0</v>
      </c>
      <c r="O1395" s="256"/>
      <c r="P1395" s="256"/>
      <c r="Q1395" s="256"/>
      <c r="R1395" s="127"/>
      <c r="T1395" s="158" t="s">
        <v>3</v>
      </c>
      <c r="U1395" s="42" t="s">
        <v>39</v>
      </c>
      <c r="V1395" s="34"/>
      <c r="W1395" s="159">
        <f t="shared" si="106"/>
        <v>0</v>
      </c>
      <c r="X1395" s="159">
        <v>0</v>
      </c>
      <c r="Y1395" s="159">
        <f t="shared" si="107"/>
        <v>0</v>
      </c>
      <c r="Z1395" s="159">
        <v>0</v>
      </c>
      <c r="AA1395" s="160">
        <f t="shared" si="108"/>
        <v>0</v>
      </c>
      <c r="AR1395" s="16" t="s">
        <v>612</v>
      </c>
      <c r="AT1395" s="16" t="s">
        <v>174</v>
      </c>
      <c r="AU1395" s="16" t="s">
        <v>93</v>
      </c>
      <c r="AY1395" s="16" t="s">
        <v>173</v>
      </c>
      <c r="BE1395" s="100">
        <f t="shared" si="109"/>
        <v>0</v>
      </c>
      <c r="BF1395" s="100">
        <f t="shared" si="110"/>
        <v>0</v>
      </c>
      <c r="BG1395" s="100">
        <f t="shared" si="111"/>
        <v>0</v>
      </c>
      <c r="BH1395" s="100">
        <f t="shared" si="112"/>
        <v>0</v>
      </c>
      <c r="BI1395" s="100">
        <f t="shared" si="113"/>
        <v>0</v>
      </c>
      <c r="BJ1395" s="16" t="s">
        <v>81</v>
      </c>
      <c r="BK1395" s="100">
        <f t="shared" si="114"/>
        <v>0</v>
      </c>
      <c r="BL1395" s="16" t="s">
        <v>612</v>
      </c>
      <c r="BM1395" s="16" t="s">
        <v>2330</v>
      </c>
    </row>
    <row r="1396" spans="2:65" s="1" customFormat="1" ht="22.5" customHeight="1">
      <c r="B1396" s="125"/>
      <c r="C1396" s="154" t="s">
        <v>2331</v>
      </c>
      <c r="D1396" s="154" t="s">
        <v>174</v>
      </c>
      <c r="E1396" s="155" t="s">
        <v>2332</v>
      </c>
      <c r="F1396" s="255" t="s">
        <v>2177</v>
      </c>
      <c r="G1396" s="256"/>
      <c r="H1396" s="256"/>
      <c r="I1396" s="256"/>
      <c r="J1396" s="156" t="s">
        <v>177</v>
      </c>
      <c r="K1396" s="157">
        <v>1</v>
      </c>
      <c r="L1396" s="257">
        <v>0</v>
      </c>
      <c r="M1396" s="256"/>
      <c r="N1396" s="258">
        <f t="shared" si="105"/>
        <v>0</v>
      </c>
      <c r="O1396" s="256"/>
      <c r="P1396" s="256"/>
      <c r="Q1396" s="256"/>
      <c r="R1396" s="127"/>
      <c r="T1396" s="158" t="s">
        <v>3</v>
      </c>
      <c r="U1396" s="42" t="s">
        <v>39</v>
      </c>
      <c r="V1396" s="34"/>
      <c r="W1396" s="159">
        <f t="shared" si="106"/>
        <v>0</v>
      </c>
      <c r="X1396" s="159">
        <v>0</v>
      </c>
      <c r="Y1396" s="159">
        <f t="shared" si="107"/>
        <v>0</v>
      </c>
      <c r="Z1396" s="159">
        <v>0</v>
      </c>
      <c r="AA1396" s="160">
        <f t="shared" si="108"/>
        <v>0</v>
      </c>
      <c r="AR1396" s="16" t="s">
        <v>612</v>
      </c>
      <c r="AT1396" s="16" t="s">
        <v>174</v>
      </c>
      <c r="AU1396" s="16" t="s">
        <v>93</v>
      </c>
      <c r="AY1396" s="16" t="s">
        <v>173</v>
      </c>
      <c r="BE1396" s="100">
        <f t="shared" si="109"/>
        <v>0</v>
      </c>
      <c r="BF1396" s="100">
        <f t="shared" si="110"/>
        <v>0</v>
      </c>
      <c r="BG1396" s="100">
        <f t="shared" si="111"/>
        <v>0</v>
      </c>
      <c r="BH1396" s="100">
        <f t="shared" si="112"/>
        <v>0</v>
      </c>
      <c r="BI1396" s="100">
        <f t="shared" si="113"/>
        <v>0</v>
      </c>
      <c r="BJ1396" s="16" t="s">
        <v>81</v>
      </c>
      <c r="BK1396" s="100">
        <f t="shared" si="114"/>
        <v>0</v>
      </c>
      <c r="BL1396" s="16" t="s">
        <v>612</v>
      </c>
      <c r="BM1396" s="16" t="s">
        <v>2333</v>
      </c>
    </row>
    <row r="1397" spans="2:63" s="9" customFormat="1" ht="29.85" customHeight="1">
      <c r="B1397" s="143"/>
      <c r="C1397" s="144"/>
      <c r="D1397" s="153" t="s">
        <v>139</v>
      </c>
      <c r="E1397" s="153"/>
      <c r="F1397" s="153"/>
      <c r="G1397" s="153"/>
      <c r="H1397" s="153"/>
      <c r="I1397" s="153"/>
      <c r="J1397" s="153"/>
      <c r="K1397" s="153"/>
      <c r="L1397" s="153"/>
      <c r="M1397" s="153"/>
      <c r="N1397" s="279">
        <f>BK1397</f>
        <v>0</v>
      </c>
      <c r="O1397" s="280"/>
      <c r="P1397" s="280"/>
      <c r="Q1397" s="280"/>
      <c r="R1397" s="146"/>
      <c r="T1397" s="147"/>
      <c r="U1397" s="144"/>
      <c r="V1397" s="144"/>
      <c r="W1397" s="148">
        <f>SUM(W1398:W1407)</f>
        <v>0</v>
      </c>
      <c r="X1397" s="144"/>
      <c r="Y1397" s="148">
        <f>SUM(Y1398:Y1407)</f>
        <v>0</v>
      </c>
      <c r="Z1397" s="144"/>
      <c r="AA1397" s="149">
        <f>SUM(AA1398:AA1407)</f>
        <v>0</v>
      </c>
      <c r="AR1397" s="150" t="s">
        <v>188</v>
      </c>
      <c r="AT1397" s="151" t="s">
        <v>73</v>
      </c>
      <c r="AU1397" s="151" t="s">
        <v>81</v>
      </c>
      <c r="AY1397" s="150" t="s">
        <v>173</v>
      </c>
      <c r="BK1397" s="152">
        <f>SUM(BK1398:BK1407)</f>
        <v>0</v>
      </c>
    </row>
    <row r="1398" spans="2:65" s="1" customFormat="1" ht="31.5" customHeight="1">
      <c r="B1398" s="125"/>
      <c r="C1398" s="154" t="s">
        <v>2334</v>
      </c>
      <c r="D1398" s="154" t="s">
        <v>174</v>
      </c>
      <c r="E1398" s="155" t="s">
        <v>2335</v>
      </c>
      <c r="F1398" s="255" t="s">
        <v>2336</v>
      </c>
      <c r="G1398" s="256"/>
      <c r="H1398" s="256"/>
      <c r="I1398" s="256"/>
      <c r="J1398" s="156" t="s">
        <v>578</v>
      </c>
      <c r="K1398" s="157">
        <v>4</v>
      </c>
      <c r="L1398" s="257">
        <v>0</v>
      </c>
      <c r="M1398" s="256"/>
      <c r="N1398" s="258">
        <f aca="true" t="shared" si="115" ref="N1398:N1407">ROUND(L1398*K1398,2)</f>
        <v>0</v>
      </c>
      <c r="O1398" s="256"/>
      <c r="P1398" s="256"/>
      <c r="Q1398" s="256"/>
      <c r="R1398" s="127"/>
      <c r="T1398" s="158" t="s">
        <v>3</v>
      </c>
      <c r="U1398" s="42" t="s">
        <v>39</v>
      </c>
      <c r="V1398" s="34"/>
      <c r="W1398" s="159">
        <f aca="true" t="shared" si="116" ref="W1398:W1407">V1398*K1398</f>
        <v>0</v>
      </c>
      <c r="X1398" s="159">
        <v>0</v>
      </c>
      <c r="Y1398" s="159">
        <f aca="true" t="shared" si="117" ref="Y1398:Y1407">X1398*K1398</f>
        <v>0</v>
      </c>
      <c r="Z1398" s="159">
        <v>0</v>
      </c>
      <c r="AA1398" s="160">
        <f aca="true" t="shared" si="118" ref="AA1398:AA1407">Z1398*K1398</f>
        <v>0</v>
      </c>
      <c r="AR1398" s="16" t="s">
        <v>612</v>
      </c>
      <c r="AT1398" s="16" t="s">
        <v>174</v>
      </c>
      <c r="AU1398" s="16" t="s">
        <v>93</v>
      </c>
      <c r="AY1398" s="16" t="s">
        <v>173</v>
      </c>
      <c r="BE1398" s="100">
        <f aca="true" t="shared" si="119" ref="BE1398:BE1407">IF(U1398="základní",N1398,0)</f>
        <v>0</v>
      </c>
      <c r="BF1398" s="100">
        <f aca="true" t="shared" si="120" ref="BF1398:BF1407">IF(U1398="snížená",N1398,0)</f>
        <v>0</v>
      </c>
      <c r="BG1398" s="100">
        <f aca="true" t="shared" si="121" ref="BG1398:BG1407">IF(U1398="zákl. přenesená",N1398,0)</f>
        <v>0</v>
      </c>
      <c r="BH1398" s="100">
        <f aca="true" t="shared" si="122" ref="BH1398:BH1407">IF(U1398="sníž. přenesená",N1398,0)</f>
        <v>0</v>
      </c>
      <c r="BI1398" s="100">
        <f aca="true" t="shared" si="123" ref="BI1398:BI1407">IF(U1398="nulová",N1398,0)</f>
        <v>0</v>
      </c>
      <c r="BJ1398" s="16" t="s">
        <v>81</v>
      </c>
      <c r="BK1398" s="100">
        <f aca="true" t="shared" si="124" ref="BK1398:BK1407">ROUND(L1398*K1398,2)</f>
        <v>0</v>
      </c>
      <c r="BL1398" s="16" t="s">
        <v>612</v>
      </c>
      <c r="BM1398" s="16" t="s">
        <v>2337</v>
      </c>
    </row>
    <row r="1399" spans="2:65" s="1" customFormat="1" ht="31.5" customHeight="1">
      <c r="B1399" s="125"/>
      <c r="C1399" s="154" t="s">
        <v>2338</v>
      </c>
      <c r="D1399" s="154" t="s">
        <v>174</v>
      </c>
      <c r="E1399" s="155" t="s">
        <v>2339</v>
      </c>
      <c r="F1399" s="255" t="s">
        <v>2340</v>
      </c>
      <c r="G1399" s="256"/>
      <c r="H1399" s="256"/>
      <c r="I1399" s="256"/>
      <c r="J1399" s="156" t="s">
        <v>578</v>
      </c>
      <c r="K1399" s="157">
        <v>4</v>
      </c>
      <c r="L1399" s="257">
        <v>0</v>
      </c>
      <c r="M1399" s="256"/>
      <c r="N1399" s="258">
        <f t="shared" si="115"/>
        <v>0</v>
      </c>
      <c r="O1399" s="256"/>
      <c r="P1399" s="256"/>
      <c r="Q1399" s="256"/>
      <c r="R1399" s="127"/>
      <c r="T1399" s="158" t="s">
        <v>3</v>
      </c>
      <c r="U1399" s="42" t="s">
        <v>39</v>
      </c>
      <c r="V1399" s="34"/>
      <c r="W1399" s="159">
        <f t="shared" si="116"/>
        <v>0</v>
      </c>
      <c r="X1399" s="159">
        <v>0</v>
      </c>
      <c r="Y1399" s="159">
        <f t="shared" si="117"/>
        <v>0</v>
      </c>
      <c r="Z1399" s="159">
        <v>0</v>
      </c>
      <c r="AA1399" s="160">
        <f t="shared" si="118"/>
        <v>0</v>
      </c>
      <c r="AR1399" s="16" t="s">
        <v>612</v>
      </c>
      <c r="AT1399" s="16" t="s">
        <v>174</v>
      </c>
      <c r="AU1399" s="16" t="s">
        <v>93</v>
      </c>
      <c r="AY1399" s="16" t="s">
        <v>173</v>
      </c>
      <c r="BE1399" s="100">
        <f t="shared" si="119"/>
        <v>0</v>
      </c>
      <c r="BF1399" s="100">
        <f t="shared" si="120"/>
        <v>0</v>
      </c>
      <c r="BG1399" s="100">
        <f t="shared" si="121"/>
        <v>0</v>
      </c>
      <c r="BH1399" s="100">
        <f t="shared" si="122"/>
        <v>0</v>
      </c>
      <c r="BI1399" s="100">
        <f t="shared" si="123"/>
        <v>0</v>
      </c>
      <c r="BJ1399" s="16" t="s">
        <v>81</v>
      </c>
      <c r="BK1399" s="100">
        <f t="shared" si="124"/>
        <v>0</v>
      </c>
      <c r="BL1399" s="16" t="s">
        <v>612</v>
      </c>
      <c r="BM1399" s="16" t="s">
        <v>2341</v>
      </c>
    </row>
    <row r="1400" spans="2:65" s="1" customFormat="1" ht="31.5" customHeight="1">
      <c r="B1400" s="125"/>
      <c r="C1400" s="154" t="s">
        <v>2342</v>
      </c>
      <c r="D1400" s="154" t="s">
        <v>174</v>
      </c>
      <c r="E1400" s="155" t="s">
        <v>2343</v>
      </c>
      <c r="F1400" s="255" t="s">
        <v>2344</v>
      </c>
      <c r="G1400" s="256"/>
      <c r="H1400" s="256"/>
      <c r="I1400" s="256"/>
      <c r="J1400" s="156" t="s">
        <v>578</v>
      </c>
      <c r="K1400" s="157">
        <v>4</v>
      </c>
      <c r="L1400" s="257">
        <v>0</v>
      </c>
      <c r="M1400" s="256"/>
      <c r="N1400" s="258">
        <f t="shared" si="115"/>
        <v>0</v>
      </c>
      <c r="O1400" s="256"/>
      <c r="P1400" s="256"/>
      <c r="Q1400" s="256"/>
      <c r="R1400" s="127"/>
      <c r="T1400" s="158" t="s">
        <v>3</v>
      </c>
      <c r="U1400" s="42" t="s">
        <v>39</v>
      </c>
      <c r="V1400" s="34"/>
      <c r="W1400" s="159">
        <f t="shared" si="116"/>
        <v>0</v>
      </c>
      <c r="X1400" s="159">
        <v>0</v>
      </c>
      <c r="Y1400" s="159">
        <f t="shared" si="117"/>
        <v>0</v>
      </c>
      <c r="Z1400" s="159">
        <v>0</v>
      </c>
      <c r="AA1400" s="160">
        <f t="shared" si="118"/>
        <v>0</v>
      </c>
      <c r="AR1400" s="16" t="s">
        <v>612</v>
      </c>
      <c r="AT1400" s="16" t="s">
        <v>174</v>
      </c>
      <c r="AU1400" s="16" t="s">
        <v>93</v>
      </c>
      <c r="AY1400" s="16" t="s">
        <v>173</v>
      </c>
      <c r="BE1400" s="100">
        <f t="shared" si="119"/>
        <v>0</v>
      </c>
      <c r="BF1400" s="100">
        <f t="shared" si="120"/>
        <v>0</v>
      </c>
      <c r="BG1400" s="100">
        <f t="shared" si="121"/>
        <v>0</v>
      </c>
      <c r="BH1400" s="100">
        <f t="shared" si="122"/>
        <v>0</v>
      </c>
      <c r="BI1400" s="100">
        <f t="shared" si="123"/>
        <v>0</v>
      </c>
      <c r="BJ1400" s="16" t="s">
        <v>81</v>
      </c>
      <c r="BK1400" s="100">
        <f t="shared" si="124"/>
        <v>0</v>
      </c>
      <c r="BL1400" s="16" t="s">
        <v>612</v>
      </c>
      <c r="BM1400" s="16" t="s">
        <v>2345</v>
      </c>
    </row>
    <row r="1401" spans="2:65" s="1" customFormat="1" ht="31.5" customHeight="1">
      <c r="B1401" s="125"/>
      <c r="C1401" s="154" t="s">
        <v>2346</v>
      </c>
      <c r="D1401" s="154" t="s">
        <v>174</v>
      </c>
      <c r="E1401" s="155" t="s">
        <v>2347</v>
      </c>
      <c r="F1401" s="255" t="s">
        <v>2348</v>
      </c>
      <c r="G1401" s="256"/>
      <c r="H1401" s="256"/>
      <c r="I1401" s="256"/>
      <c r="J1401" s="156" t="s">
        <v>578</v>
      </c>
      <c r="K1401" s="157">
        <v>4</v>
      </c>
      <c r="L1401" s="257">
        <v>0</v>
      </c>
      <c r="M1401" s="256"/>
      <c r="N1401" s="258">
        <f t="shared" si="115"/>
        <v>0</v>
      </c>
      <c r="O1401" s="256"/>
      <c r="P1401" s="256"/>
      <c r="Q1401" s="256"/>
      <c r="R1401" s="127"/>
      <c r="T1401" s="158" t="s">
        <v>3</v>
      </c>
      <c r="U1401" s="42" t="s">
        <v>39</v>
      </c>
      <c r="V1401" s="34"/>
      <c r="W1401" s="159">
        <f t="shared" si="116"/>
        <v>0</v>
      </c>
      <c r="X1401" s="159">
        <v>0</v>
      </c>
      <c r="Y1401" s="159">
        <f t="shared" si="117"/>
        <v>0</v>
      </c>
      <c r="Z1401" s="159">
        <v>0</v>
      </c>
      <c r="AA1401" s="160">
        <f t="shared" si="118"/>
        <v>0</v>
      </c>
      <c r="AR1401" s="16" t="s">
        <v>612</v>
      </c>
      <c r="AT1401" s="16" t="s">
        <v>174</v>
      </c>
      <c r="AU1401" s="16" t="s">
        <v>93</v>
      </c>
      <c r="AY1401" s="16" t="s">
        <v>173</v>
      </c>
      <c r="BE1401" s="100">
        <f t="shared" si="119"/>
        <v>0</v>
      </c>
      <c r="BF1401" s="100">
        <f t="shared" si="120"/>
        <v>0</v>
      </c>
      <c r="BG1401" s="100">
        <f t="shared" si="121"/>
        <v>0</v>
      </c>
      <c r="BH1401" s="100">
        <f t="shared" si="122"/>
        <v>0</v>
      </c>
      <c r="BI1401" s="100">
        <f t="shared" si="123"/>
        <v>0</v>
      </c>
      <c r="BJ1401" s="16" t="s">
        <v>81</v>
      </c>
      <c r="BK1401" s="100">
        <f t="shared" si="124"/>
        <v>0</v>
      </c>
      <c r="BL1401" s="16" t="s">
        <v>612</v>
      </c>
      <c r="BM1401" s="16" t="s">
        <v>2349</v>
      </c>
    </row>
    <row r="1402" spans="2:65" s="1" customFormat="1" ht="31.5" customHeight="1">
      <c r="B1402" s="125"/>
      <c r="C1402" s="154" t="s">
        <v>2350</v>
      </c>
      <c r="D1402" s="154" t="s">
        <v>174</v>
      </c>
      <c r="E1402" s="155" t="s">
        <v>2351</v>
      </c>
      <c r="F1402" s="255" t="s">
        <v>2352</v>
      </c>
      <c r="G1402" s="256"/>
      <c r="H1402" s="256"/>
      <c r="I1402" s="256"/>
      <c r="J1402" s="156" t="s">
        <v>578</v>
      </c>
      <c r="K1402" s="157">
        <v>1</v>
      </c>
      <c r="L1402" s="257">
        <v>0</v>
      </c>
      <c r="M1402" s="256"/>
      <c r="N1402" s="258">
        <f t="shared" si="115"/>
        <v>0</v>
      </c>
      <c r="O1402" s="256"/>
      <c r="P1402" s="256"/>
      <c r="Q1402" s="256"/>
      <c r="R1402" s="127"/>
      <c r="T1402" s="158" t="s">
        <v>3</v>
      </c>
      <c r="U1402" s="42" t="s">
        <v>39</v>
      </c>
      <c r="V1402" s="34"/>
      <c r="W1402" s="159">
        <f t="shared" si="116"/>
        <v>0</v>
      </c>
      <c r="X1402" s="159">
        <v>0</v>
      </c>
      <c r="Y1402" s="159">
        <f t="shared" si="117"/>
        <v>0</v>
      </c>
      <c r="Z1402" s="159">
        <v>0</v>
      </c>
      <c r="AA1402" s="160">
        <f t="shared" si="118"/>
        <v>0</v>
      </c>
      <c r="AR1402" s="16" t="s">
        <v>612</v>
      </c>
      <c r="AT1402" s="16" t="s">
        <v>174</v>
      </c>
      <c r="AU1402" s="16" t="s">
        <v>93</v>
      </c>
      <c r="AY1402" s="16" t="s">
        <v>173</v>
      </c>
      <c r="BE1402" s="100">
        <f t="shared" si="119"/>
        <v>0</v>
      </c>
      <c r="BF1402" s="100">
        <f t="shared" si="120"/>
        <v>0</v>
      </c>
      <c r="BG1402" s="100">
        <f t="shared" si="121"/>
        <v>0</v>
      </c>
      <c r="BH1402" s="100">
        <f t="shared" si="122"/>
        <v>0</v>
      </c>
      <c r="BI1402" s="100">
        <f t="shared" si="123"/>
        <v>0</v>
      </c>
      <c r="BJ1402" s="16" t="s">
        <v>81</v>
      </c>
      <c r="BK1402" s="100">
        <f t="shared" si="124"/>
        <v>0</v>
      </c>
      <c r="BL1402" s="16" t="s">
        <v>612</v>
      </c>
      <c r="BM1402" s="16" t="s">
        <v>2353</v>
      </c>
    </row>
    <row r="1403" spans="2:65" s="1" customFormat="1" ht="22.5" customHeight="1">
      <c r="B1403" s="125"/>
      <c r="C1403" s="154" t="s">
        <v>2354</v>
      </c>
      <c r="D1403" s="154" t="s">
        <v>174</v>
      </c>
      <c r="E1403" s="155" t="s">
        <v>2355</v>
      </c>
      <c r="F1403" s="255" t="s">
        <v>2356</v>
      </c>
      <c r="G1403" s="256"/>
      <c r="H1403" s="256"/>
      <c r="I1403" s="256"/>
      <c r="J1403" s="156" t="s">
        <v>578</v>
      </c>
      <c r="K1403" s="157">
        <v>1</v>
      </c>
      <c r="L1403" s="257">
        <v>0</v>
      </c>
      <c r="M1403" s="256"/>
      <c r="N1403" s="258">
        <f t="shared" si="115"/>
        <v>0</v>
      </c>
      <c r="O1403" s="256"/>
      <c r="P1403" s="256"/>
      <c r="Q1403" s="256"/>
      <c r="R1403" s="127"/>
      <c r="T1403" s="158" t="s">
        <v>3</v>
      </c>
      <c r="U1403" s="42" t="s">
        <v>39</v>
      </c>
      <c r="V1403" s="34"/>
      <c r="W1403" s="159">
        <f t="shared" si="116"/>
        <v>0</v>
      </c>
      <c r="X1403" s="159">
        <v>0</v>
      </c>
      <c r="Y1403" s="159">
        <f t="shared" si="117"/>
        <v>0</v>
      </c>
      <c r="Z1403" s="159">
        <v>0</v>
      </c>
      <c r="AA1403" s="160">
        <f t="shared" si="118"/>
        <v>0</v>
      </c>
      <c r="AR1403" s="16" t="s">
        <v>612</v>
      </c>
      <c r="AT1403" s="16" t="s">
        <v>174</v>
      </c>
      <c r="AU1403" s="16" t="s">
        <v>93</v>
      </c>
      <c r="AY1403" s="16" t="s">
        <v>173</v>
      </c>
      <c r="BE1403" s="100">
        <f t="shared" si="119"/>
        <v>0</v>
      </c>
      <c r="BF1403" s="100">
        <f t="shared" si="120"/>
        <v>0</v>
      </c>
      <c r="BG1403" s="100">
        <f t="shared" si="121"/>
        <v>0</v>
      </c>
      <c r="BH1403" s="100">
        <f t="shared" si="122"/>
        <v>0</v>
      </c>
      <c r="BI1403" s="100">
        <f t="shared" si="123"/>
        <v>0</v>
      </c>
      <c r="BJ1403" s="16" t="s">
        <v>81</v>
      </c>
      <c r="BK1403" s="100">
        <f t="shared" si="124"/>
        <v>0</v>
      </c>
      <c r="BL1403" s="16" t="s">
        <v>612</v>
      </c>
      <c r="BM1403" s="16" t="s">
        <v>2357</v>
      </c>
    </row>
    <row r="1404" spans="2:65" s="1" customFormat="1" ht="22.5" customHeight="1">
      <c r="B1404" s="125"/>
      <c r="C1404" s="154" t="s">
        <v>2358</v>
      </c>
      <c r="D1404" s="154" t="s">
        <v>174</v>
      </c>
      <c r="E1404" s="155" t="s">
        <v>2359</v>
      </c>
      <c r="F1404" s="255" t="s">
        <v>2360</v>
      </c>
      <c r="G1404" s="256"/>
      <c r="H1404" s="256"/>
      <c r="I1404" s="256"/>
      <c r="J1404" s="156" t="s">
        <v>177</v>
      </c>
      <c r="K1404" s="157">
        <v>1</v>
      </c>
      <c r="L1404" s="257">
        <v>0</v>
      </c>
      <c r="M1404" s="256"/>
      <c r="N1404" s="258">
        <f t="shared" si="115"/>
        <v>0</v>
      </c>
      <c r="O1404" s="256"/>
      <c r="P1404" s="256"/>
      <c r="Q1404" s="256"/>
      <c r="R1404" s="127"/>
      <c r="T1404" s="158" t="s">
        <v>3</v>
      </c>
      <c r="U1404" s="42" t="s">
        <v>39</v>
      </c>
      <c r="V1404" s="34"/>
      <c r="W1404" s="159">
        <f t="shared" si="116"/>
        <v>0</v>
      </c>
      <c r="X1404" s="159">
        <v>0</v>
      </c>
      <c r="Y1404" s="159">
        <f t="shared" si="117"/>
        <v>0</v>
      </c>
      <c r="Z1404" s="159">
        <v>0</v>
      </c>
      <c r="AA1404" s="160">
        <f t="shared" si="118"/>
        <v>0</v>
      </c>
      <c r="AR1404" s="16" t="s">
        <v>612</v>
      </c>
      <c r="AT1404" s="16" t="s">
        <v>174</v>
      </c>
      <c r="AU1404" s="16" t="s">
        <v>93</v>
      </c>
      <c r="AY1404" s="16" t="s">
        <v>173</v>
      </c>
      <c r="BE1404" s="100">
        <f t="shared" si="119"/>
        <v>0</v>
      </c>
      <c r="BF1404" s="100">
        <f t="shared" si="120"/>
        <v>0</v>
      </c>
      <c r="BG1404" s="100">
        <f t="shared" si="121"/>
        <v>0</v>
      </c>
      <c r="BH1404" s="100">
        <f t="shared" si="122"/>
        <v>0</v>
      </c>
      <c r="BI1404" s="100">
        <f t="shared" si="123"/>
        <v>0</v>
      </c>
      <c r="BJ1404" s="16" t="s">
        <v>81</v>
      </c>
      <c r="BK1404" s="100">
        <f t="shared" si="124"/>
        <v>0</v>
      </c>
      <c r="BL1404" s="16" t="s">
        <v>612</v>
      </c>
      <c r="BM1404" s="16" t="s">
        <v>2361</v>
      </c>
    </row>
    <row r="1405" spans="2:65" s="1" customFormat="1" ht="22.5" customHeight="1">
      <c r="B1405" s="125"/>
      <c r="C1405" s="154" t="s">
        <v>2362</v>
      </c>
      <c r="D1405" s="154" t="s">
        <v>174</v>
      </c>
      <c r="E1405" s="155" t="s">
        <v>2363</v>
      </c>
      <c r="F1405" s="255" t="s">
        <v>2364</v>
      </c>
      <c r="G1405" s="256"/>
      <c r="H1405" s="256"/>
      <c r="I1405" s="256"/>
      <c r="J1405" s="156" t="s">
        <v>177</v>
      </c>
      <c r="K1405" s="157">
        <v>1</v>
      </c>
      <c r="L1405" s="257">
        <v>0</v>
      </c>
      <c r="M1405" s="256"/>
      <c r="N1405" s="258">
        <f t="shared" si="115"/>
        <v>0</v>
      </c>
      <c r="O1405" s="256"/>
      <c r="P1405" s="256"/>
      <c r="Q1405" s="256"/>
      <c r="R1405" s="127"/>
      <c r="T1405" s="158" t="s">
        <v>3</v>
      </c>
      <c r="U1405" s="42" t="s">
        <v>39</v>
      </c>
      <c r="V1405" s="34"/>
      <c r="W1405" s="159">
        <f t="shared" si="116"/>
        <v>0</v>
      </c>
      <c r="X1405" s="159">
        <v>0</v>
      </c>
      <c r="Y1405" s="159">
        <f t="shared" si="117"/>
        <v>0</v>
      </c>
      <c r="Z1405" s="159">
        <v>0</v>
      </c>
      <c r="AA1405" s="160">
        <f t="shared" si="118"/>
        <v>0</v>
      </c>
      <c r="AR1405" s="16" t="s">
        <v>612</v>
      </c>
      <c r="AT1405" s="16" t="s">
        <v>174</v>
      </c>
      <c r="AU1405" s="16" t="s">
        <v>93</v>
      </c>
      <c r="AY1405" s="16" t="s">
        <v>173</v>
      </c>
      <c r="BE1405" s="100">
        <f t="shared" si="119"/>
        <v>0</v>
      </c>
      <c r="BF1405" s="100">
        <f t="shared" si="120"/>
        <v>0</v>
      </c>
      <c r="BG1405" s="100">
        <f t="shared" si="121"/>
        <v>0</v>
      </c>
      <c r="BH1405" s="100">
        <f t="shared" si="122"/>
        <v>0</v>
      </c>
      <c r="BI1405" s="100">
        <f t="shared" si="123"/>
        <v>0</v>
      </c>
      <c r="BJ1405" s="16" t="s">
        <v>81</v>
      </c>
      <c r="BK1405" s="100">
        <f t="shared" si="124"/>
        <v>0</v>
      </c>
      <c r="BL1405" s="16" t="s">
        <v>612</v>
      </c>
      <c r="BM1405" s="16" t="s">
        <v>2365</v>
      </c>
    </row>
    <row r="1406" spans="2:65" s="1" customFormat="1" ht="22.5" customHeight="1">
      <c r="B1406" s="125"/>
      <c r="C1406" s="154" t="s">
        <v>2366</v>
      </c>
      <c r="D1406" s="154" t="s">
        <v>174</v>
      </c>
      <c r="E1406" s="155" t="s">
        <v>2367</v>
      </c>
      <c r="F1406" s="255" t="s">
        <v>2368</v>
      </c>
      <c r="G1406" s="256"/>
      <c r="H1406" s="256"/>
      <c r="I1406" s="256"/>
      <c r="J1406" s="156" t="s">
        <v>177</v>
      </c>
      <c r="K1406" s="157">
        <v>1</v>
      </c>
      <c r="L1406" s="257">
        <v>0</v>
      </c>
      <c r="M1406" s="256"/>
      <c r="N1406" s="258">
        <f t="shared" si="115"/>
        <v>0</v>
      </c>
      <c r="O1406" s="256"/>
      <c r="P1406" s="256"/>
      <c r="Q1406" s="256"/>
      <c r="R1406" s="127"/>
      <c r="T1406" s="158" t="s">
        <v>3</v>
      </c>
      <c r="U1406" s="42" t="s">
        <v>39</v>
      </c>
      <c r="V1406" s="34"/>
      <c r="W1406" s="159">
        <f t="shared" si="116"/>
        <v>0</v>
      </c>
      <c r="X1406" s="159">
        <v>0</v>
      </c>
      <c r="Y1406" s="159">
        <f t="shared" si="117"/>
        <v>0</v>
      </c>
      <c r="Z1406" s="159">
        <v>0</v>
      </c>
      <c r="AA1406" s="160">
        <f t="shared" si="118"/>
        <v>0</v>
      </c>
      <c r="AR1406" s="16" t="s">
        <v>612</v>
      </c>
      <c r="AT1406" s="16" t="s">
        <v>174</v>
      </c>
      <c r="AU1406" s="16" t="s">
        <v>93</v>
      </c>
      <c r="AY1406" s="16" t="s">
        <v>173</v>
      </c>
      <c r="BE1406" s="100">
        <f t="shared" si="119"/>
        <v>0</v>
      </c>
      <c r="BF1406" s="100">
        <f t="shared" si="120"/>
        <v>0</v>
      </c>
      <c r="BG1406" s="100">
        <f t="shared" si="121"/>
        <v>0</v>
      </c>
      <c r="BH1406" s="100">
        <f t="shared" si="122"/>
        <v>0</v>
      </c>
      <c r="BI1406" s="100">
        <f t="shared" si="123"/>
        <v>0</v>
      </c>
      <c r="BJ1406" s="16" t="s">
        <v>81</v>
      </c>
      <c r="BK1406" s="100">
        <f t="shared" si="124"/>
        <v>0</v>
      </c>
      <c r="BL1406" s="16" t="s">
        <v>612</v>
      </c>
      <c r="BM1406" s="16" t="s">
        <v>2369</v>
      </c>
    </row>
    <row r="1407" spans="2:65" s="1" customFormat="1" ht="22.5" customHeight="1">
      <c r="B1407" s="125"/>
      <c r="C1407" s="154" t="s">
        <v>2370</v>
      </c>
      <c r="D1407" s="154" t="s">
        <v>174</v>
      </c>
      <c r="E1407" s="155" t="s">
        <v>2371</v>
      </c>
      <c r="F1407" s="255" t="s">
        <v>2177</v>
      </c>
      <c r="G1407" s="256"/>
      <c r="H1407" s="256"/>
      <c r="I1407" s="256"/>
      <c r="J1407" s="156" t="s">
        <v>177</v>
      </c>
      <c r="K1407" s="157">
        <v>1</v>
      </c>
      <c r="L1407" s="257">
        <v>0</v>
      </c>
      <c r="M1407" s="256"/>
      <c r="N1407" s="258">
        <f t="shared" si="115"/>
        <v>0</v>
      </c>
      <c r="O1407" s="256"/>
      <c r="P1407" s="256"/>
      <c r="Q1407" s="256"/>
      <c r="R1407" s="127"/>
      <c r="T1407" s="158" t="s">
        <v>3</v>
      </c>
      <c r="U1407" s="42" t="s">
        <v>39</v>
      </c>
      <c r="V1407" s="34"/>
      <c r="W1407" s="159">
        <f t="shared" si="116"/>
        <v>0</v>
      </c>
      <c r="X1407" s="159">
        <v>0</v>
      </c>
      <c r="Y1407" s="159">
        <f t="shared" si="117"/>
        <v>0</v>
      </c>
      <c r="Z1407" s="159">
        <v>0</v>
      </c>
      <c r="AA1407" s="160">
        <f t="shared" si="118"/>
        <v>0</v>
      </c>
      <c r="AR1407" s="16" t="s">
        <v>612</v>
      </c>
      <c r="AT1407" s="16" t="s">
        <v>174</v>
      </c>
      <c r="AU1407" s="16" t="s">
        <v>93</v>
      </c>
      <c r="AY1407" s="16" t="s">
        <v>173</v>
      </c>
      <c r="BE1407" s="100">
        <f t="shared" si="119"/>
        <v>0</v>
      </c>
      <c r="BF1407" s="100">
        <f t="shared" si="120"/>
        <v>0</v>
      </c>
      <c r="BG1407" s="100">
        <f t="shared" si="121"/>
        <v>0</v>
      </c>
      <c r="BH1407" s="100">
        <f t="shared" si="122"/>
        <v>0</v>
      </c>
      <c r="BI1407" s="100">
        <f t="shared" si="123"/>
        <v>0</v>
      </c>
      <c r="BJ1407" s="16" t="s">
        <v>81</v>
      </c>
      <c r="BK1407" s="100">
        <f t="shared" si="124"/>
        <v>0</v>
      </c>
      <c r="BL1407" s="16" t="s">
        <v>612</v>
      </c>
      <c r="BM1407" s="16" t="s">
        <v>2372</v>
      </c>
    </row>
    <row r="1408" spans="2:63" s="9" customFormat="1" ht="29.85" customHeight="1">
      <c r="B1408" s="143"/>
      <c r="C1408" s="144"/>
      <c r="D1408" s="153" t="s">
        <v>140</v>
      </c>
      <c r="E1408" s="153"/>
      <c r="F1408" s="153"/>
      <c r="G1408" s="153"/>
      <c r="H1408" s="153"/>
      <c r="I1408" s="153"/>
      <c r="J1408" s="153"/>
      <c r="K1408" s="153"/>
      <c r="L1408" s="153"/>
      <c r="M1408" s="153"/>
      <c r="N1408" s="279">
        <f>BK1408</f>
        <v>0</v>
      </c>
      <c r="O1408" s="280"/>
      <c r="P1408" s="280"/>
      <c r="Q1408" s="280"/>
      <c r="R1408" s="146"/>
      <c r="T1408" s="147"/>
      <c r="U1408" s="144"/>
      <c r="V1408" s="144"/>
      <c r="W1408" s="148">
        <f>SUM(W1409:W1410)</f>
        <v>0</v>
      </c>
      <c r="X1408" s="144"/>
      <c r="Y1408" s="148">
        <f>SUM(Y1409:Y1410)</f>
        <v>0</v>
      </c>
      <c r="Z1408" s="144"/>
      <c r="AA1408" s="149">
        <f>SUM(AA1409:AA1410)</f>
        <v>0</v>
      </c>
      <c r="AR1408" s="150" t="s">
        <v>188</v>
      </c>
      <c r="AT1408" s="151" t="s">
        <v>73</v>
      </c>
      <c r="AU1408" s="151" t="s">
        <v>81</v>
      </c>
      <c r="AY1408" s="150" t="s">
        <v>173</v>
      </c>
      <c r="BK1408" s="152">
        <f>SUM(BK1409:BK1410)</f>
        <v>0</v>
      </c>
    </row>
    <row r="1409" spans="2:65" s="1" customFormat="1" ht="57" customHeight="1">
      <c r="B1409" s="125"/>
      <c r="C1409" s="154" t="s">
        <v>2373</v>
      </c>
      <c r="D1409" s="154" t="s">
        <v>174</v>
      </c>
      <c r="E1409" s="155" t="s">
        <v>2374</v>
      </c>
      <c r="F1409" s="255" t="s">
        <v>2375</v>
      </c>
      <c r="G1409" s="256"/>
      <c r="H1409" s="256"/>
      <c r="I1409" s="256"/>
      <c r="J1409" s="156" t="s">
        <v>182</v>
      </c>
      <c r="K1409" s="157">
        <v>8.5</v>
      </c>
      <c r="L1409" s="257">
        <v>0</v>
      </c>
      <c r="M1409" s="256"/>
      <c r="N1409" s="258">
        <f>ROUND(L1409*K1409,2)</f>
        <v>0</v>
      </c>
      <c r="O1409" s="256"/>
      <c r="P1409" s="256"/>
      <c r="Q1409" s="256"/>
      <c r="R1409" s="127"/>
      <c r="T1409" s="158" t="s">
        <v>3</v>
      </c>
      <c r="U1409" s="42" t="s">
        <v>39</v>
      </c>
      <c r="V1409" s="34"/>
      <c r="W1409" s="159">
        <f>V1409*K1409</f>
        <v>0</v>
      </c>
      <c r="X1409" s="159">
        <v>0</v>
      </c>
      <c r="Y1409" s="159">
        <f>X1409*K1409</f>
        <v>0</v>
      </c>
      <c r="Z1409" s="159">
        <v>0</v>
      </c>
      <c r="AA1409" s="160">
        <f>Z1409*K1409</f>
        <v>0</v>
      </c>
      <c r="AR1409" s="16" t="s">
        <v>612</v>
      </c>
      <c r="AT1409" s="16" t="s">
        <v>174</v>
      </c>
      <c r="AU1409" s="16" t="s">
        <v>93</v>
      </c>
      <c r="AY1409" s="16" t="s">
        <v>173</v>
      </c>
      <c r="BE1409" s="100">
        <f>IF(U1409="základní",N1409,0)</f>
        <v>0</v>
      </c>
      <c r="BF1409" s="100">
        <f>IF(U1409="snížená",N1409,0)</f>
        <v>0</v>
      </c>
      <c r="BG1409" s="100">
        <f>IF(U1409="zákl. přenesená",N1409,0)</f>
        <v>0</v>
      </c>
      <c r="BH1409" s="100">
        <f>IF(U1409="sníž. přenesená",N1409,0)</f>
        <v>0</v>
      </c>
      <c r="BI1409" s="100">
        <f>IF(U1409="nulová",N1409,0)</f>
        <v>0</v>
      </c>
      <c r="BJ1409" s="16" t="s">
        <v>81</v>
      </c>
      <c r="BK1409" s="100">
        <f>ROUND(L1409*K1409,2)</f>
        <v>0</v>
      </c>
      <c r="BL1409" s="16" t="s">
        <v>612</v>
      </c>
      <c r="BM1409" s="16" t="s">
        <v>2376</v>
      </c>
    </row>
    <row r="1410" spans="2:65" s="1" customFormat="1" ht="69.75" customHeight="1">
      <c r="B1410" s="125"/>
      <c r="C1410" s="154" t="s">
        <v>2377</v>
      </c>
      <c r="D1410" s="154" t="s">
        <v>174</v>
      </c>
      <c r="E1410" s="155" t="s">
        <v>2378</v>
      </c>
      <c r="F1410" s="255" t="s">
        <v>2379</v>
      </c>
      <c r="G1410" s="256"/>
      <c r="H1410" s="256"/>
      <c r="I1410" s="256"/>
      <c r="J1410" s="156" t="s">
        <v>177</v>
      </c>
      <c r="K1410" s="157">
        <v>1</v>
      </c>
      <c r="L1410" s="257">
        <v>0</v>
      </c>
      <c r="M1410" s="256"/>
      <c r="N1410" s="258">
        <f>ROUND(L1410*K1410,2)</f>
        <v>0</v>
      </c>
      <c r="O1410" s="256"/>
      <c r="P1410" s="256"/>
      <c r="Q1410" s="256"/>
      <c r="R1410" s="127"/>
      <c r="T1410" s="158" t="s">
        <v>3</v>
      </c>
      <c r="U1410" s="42" t="s">
        <v>39</v>
      </c>
      <c r="V1410" s="34"/>
      <c r="W1410" s="159">
        <f>V1410*K1410</f>
        <v>0</v>
      </c>
      <c r="X1410" s="159">
        <v>0</v>
      </c>
      <c r="Y1410" s="159">
        <f>X1410*K1410</f>
        <v>0</v>
      </c>
      <c r="Z1410" s="159">
        <v>0</v>
      </c>
      <c r="AA1410" s="160">
        <f>Z1410*K1410</f>
        <v>0</v>
      </c>
      <c r="AR1410" s="16" t="s">
        <v>612</v>
      </c>
      <c r="AT1410" s="16" t="s">
        <v>174</v>
      </c>
      <c r="AU1410" s="16" t="s">
        <v>93</v>
      </c>
      <c r="AY1410" s="16" t="s">
        <v>173</v>
      </c>
      <c r="BE1410" s="100">
        <f>IF(U1410="základní",N1410,0)</f>
        <v>0</v>
      </c>
      <c r="BF1410" s="100">
        <f>IF(U1410="snížená",N1410,0)</f>
        <v>0</v>
      </c>
      <c r="BG1410" s="100">
        <f>IF(U1410="zákl. přenesená",N1410,0)</f>
        <v>0</v>
      </c>
      <c r="BH1410" s="100">
        <f>IF(U1410="sníž. přenesená",N1410,0)</f>
        <v>0</v>
      </c>
      <c r="BI1410" s="100">
        <f>IF(U1410="nulová",N1410,0)</f>
        <v>0</v>
      </c>
      <c r="BJ1410" s="16" t="s">
        <v>81</v>
      </c>
      <c r="BK1410" s="100">
        <f>ROUND(L1410*K1410,2)</f>
        <v>0</v>
      </c>
      <c r="BL1410" s="16" t="s">
        <v>612</v>
      </c>
      <c r="BM1410" s="16" t="s">
        <v>2380</v>
      </c>
    </row>
    <row r="1411" spans="2:63" s="9" customFormat="1" ht="29.85" customHeight="1">
      <c r="B1411" s="143"/>
      <c r="C1411" s="144"/>
      <c r="D1411" s="153" t="s">
        <v>141</v>
      </c>
      <c r="E1411" s="153"/>
      <c r="F1411" s="153"/>
      <c r="G1411" s="153"/>
      <c r="H1411" s="153"/>
      <c r="I1411" s="153"/>
      <c r="J1411" s="153"/>
      <c r="K1411" s="153"/>
      <c r="L1411" s="153"/>
      <c r="M1411" s="153"/>
      <c r="N1411" s="279">
        <f>BK1411</f>
        <v>0</v>
      </c>
      <c r="O1411" s="280"/>
      <c r="P1411" s="280"/>
      <c r="Q1411" s="280"/>
      <c r="R1411" s="146"/>
      <c r="T1411" s="147"/>
      <c r="U1411" s="144"/>
      <c r="V1411" s="144"/>
      <c r="W1411" s="148">
        <f>SUM(W1412:W1414)</f>
        <v>0</v>
      </c>
      <c r="X1411" s="144"/>
      <c r="Y1411" s="148">
        <f>SUM(Y1412:Y1414)</f>
        <v>0</v>
      </c>
      <c r="Z1411" s="144"/>
      <c r="AA1411" s="149">
        <f>SUM(AA1412:AA1414)</f>
        <v>0</v>
      </c>
      <c r="AR1411" s="150" t="s">
        <v>188</v>
      </c>
      <c r="AT1411" s="151" t="s">
        <v>73</v>
      </c>
      <c r="AU1411" s="151" t="s">
        <v>81</v>
      </c>
      <c r="AY1411" s="150" t="s">
        <v>173</v>
      </c>
      <c r="BK1411" s="152">
        <f>SUM(BK1412:BK1414)</f>
        <v>0</v>
      </c>
    </row>
    <row r="1412" spans="2:65" s="1" customFormat="1" ht="31.5" customHeight="1">
      <c r="B1412" s="125"/>
      <c r="C1412" s="154" t="s">
        <v>2381</v>
      </c>
      <c r="D1412" s="154" t="s">
        <v>174</v>
      </c>
      <c r="E1412" s="155" t="s">
        <v>2382</v>
      </c>
      <c r="F1412" s="255" t="s">
        <v>2383</v>
      </c>
      <c r="G1412" s="256"/>
      <c r="H1412" s="256"/>
      <c r="I1412" s="256"/>
      <c r="J1412" s="156" t="s">
        <v>919</v>
      </c>
      <c r="K1412" s="157">
        <v>1</v>
      </c>
      <c r="L1412" s="257">
        <v>0</v>
      </c>
      <c r="M1412" s="256"/>
      <c r="N1412" s="258">
        <f>ROUND(L1412*K1412,2)</f>
        <v>0</v>
      </c>
      <c r="O1412" s="256"/>
      <c r="P1412" s="256"/>
      <c r="Q1412" s="256"/>
      <c r="R1412" s="127"/>
      <c r="T1412" s="158" t="s">
        <v>3</v>
      </c>
      <c r="U1412" s="42" t="s">
        <v>39</v>
      </c>
      <c r="V1412" s="34"/>
      <c r="W1412" s="159">
        <f>V1412*K1412</f>
        <v>0</v>
      </c>
      <c r="X1412" s="159">
        <v>0</v>
      </c>
      <c r="Y1412" s="159">
        <f>X1412*K1412</f>
        <v>0</v>
      </c>
      <c r="Z1412" s="159">
        <v>0</v>
      </c>
      <c r="AA1412" s="160">
        <f>Z1412*K1412</f>
        <v>0</v>
      </c>
      <c r="AR1412" s="16" t="s">
        <v>612</v>
      </c>
      <c r="AT1412" s="16" t="s">
        <v>174</v>
      </c>
      <c r="AU1412" s="16" t="s">
        <v>93</v>
      </c>
      <c r="AY1412" s="16" t="s">
        <v>173</v>
      </c>
      <c r="BE1412" s="100">
        <f>IF(U1412="základní",N1412,0)</f>
        <v>0</v>
      </c>
      <c r="BF1412" s="100">
        <f>IF(U1412="snížená",N1412,0)</f>
        <v>0</v>
      </c>
      <c r="BG1412" s="100">
        <f>IF(U1412="zákl. přenesená",N1412,0)</f>
        <v>0</v>
      </c>
      <c r="BH1412" s="100">
        <f>IF(U1412="sníž. přenesená",N1412,0)</f>
        <v>0</v>
      </c>
      <c r="BI1412" s="100">
        <f>IF(U1412="nulová",N1412,0)</f>
        <v>0</v>
      </c>
      <c r="BJ1412" s="16" t="s">
        <v>81</v>
      </c>
      <c r="BK1412" s="100">
        <f>ROUND(L1412*K1412,2)</f>
        <v>0</v>
      </c>
      <c r="BL1412" s="16" t="s">
        <v>612</v>
      </c>
      <c r="BM1412" s="16" t="s">
        <v>2384</v>
      </c>
    </row>
    <row r="1413" spans="2:65" s="1" customFormat="1" ht="82.5" customHeight="1">
      <c r="B1413" s="125"/>
      <c r="C1413" s="154" t="s">
        <v>2385</v>
      </c>
      <c r="D1413" s="154" t="s">
        <v>174</v>
      </c>
      <c r="E1413" s="155" t="s">
        <v>2386</v>
      </c>
      <c r="F1413" s="255" t="s">
        <v>2387</v>
      </c>
      <c r="G1413" s="256"/>
      <c r="H1413" s="256"/>
      <c r="I1413" s="256"/>
      <c r="J1413" s="156" t="s">
        <v>919</v>
      </c>
      <c r="K1413" s="157">
        <v>1</v>
      </c>
      <c r="L1413" s="257">
        <v>0</v>
      </c>
      <c r="M1413" s="256"/>
      <c r="N1413" s="258">
        <f>ROUND(L1413*K1413,2)</f>
        <v>0</v>
      </c>
      <c r="O1413" s="256"/>
      <c r="P1413" s="256"/>
      <c r="Q1413" s="256"/>
      <c r="R1413" s="127"/>
      <c r="T1413" s="158" t="s">
        <v>3</v>
      </c>
      <c r="U1413" s="42" t="s">
        <v>39</v>
      </c>
      <c r="V1413" s="34"/>
      <c r="W1413" s="159">
        <f>V1413*K1413</f>
        <v>0</v>
      </c>
      <c r="X1413" s="159">
        <v>0</v>
      </c>
      <c r="Y1413" s="159">
        <f>X1413*K1413</f>
        <v>0</v>
      </c>
      <c r="Z1413" s="159">
        <v>0</v>
      </c>
      <c r="AA1413" s="160">
        <f>Z1413*K1413</f>
        <v>0</v>
      </c>
      <c r="AR1413" s="16" t="s">
        <v>612</v>
      </c>
      <c r="AT1413" s="16" t="s">
        <v>174</v>
      </c>
      <c r="AU1413" s="16" t="s">
        <v>93</v>
      </c>
      <c r="AY1413" s="16" t="s">
        <v>173</v>
      </c>
      <c r="BE1413" s="100">
        <f>IF(U1413="základní",N1413,0)</f>
        <v>0</v>
      </c>
      <c r="BF1413" s="100">
        <f>IF(U1413="snížená",N1413,0)</f>
        <v>0</v>
      </c>
      <c r="BG1413" s="100">
        <f>IF(U1413="zákl. přenesená",N1413,0)</f>
        <v>0</v>
      </c>
      <c r="BH1413" s="100">
        <f>IF(U1413="sníž. přenesená",N1413,0)</f>
        <v>0</v>
      </c>
      <c r="BI1413" s="100">
        <f>IF(U1413="nulová",N1413,0)</f>
        <v>0</v>
      </c>
      <c r="BJ1413" s="16" t="s">
        <v>81</v>
      </c>
      <c r="BK1413" s="100">
        <f>ROUND(L1413*K1413,2)</f>
        <v>0</v>
      </c>
      <c r="BL1413" s="16" t="s">
        <v>612</v>
      </c>
      <c r="BM1413" s="16" t="s">
        <v>2388</v>
      </c>
    </row>
    <row r="1414" spans="2:65" s="1" customFormat="1" ht="57" customHeight="1">
      <c r="B1414" s="125"/>
      <c r="C1414" s="154" t="s">
        <v>2389</v>
      </c>
      <c r="D1414" s="154" t="s">
        <v>174</v>
      </c>
      <c r="E1414" s="155" t="s">
        <v>2390</v>
      </c>
      <c r="F1414" s="255" t="s">
        <v>2391</v>
      </c>
      <c r="G1414" s="256"/>
      <c r="H1414" s="256"/>
      <c r="I1414" s="256"/>
      <c r="J1414" s="156" t="s">
        <v>919</v>
      </c>
      <c r="K1414" s="157">
        <v>1</v>
      </c>
      <c r="L1414" s="257">
        <v>0</v>
      </c>
      <c r="M1414" s="256"/>
      <c r="N1414" s="258">
        <f>ROUND(L1414*K1414,2)</f>
        <v>0</v>
      </c>
      <c r="O1414" s="256"/>
      <c r="P1414" s="256"/>
      <c r="Q1414" s="256"/>
      <c r="R1414" s="127"/>
      <c r="T1414" s="158" t="s">
        <v>3</v>
      </c>
      <c r="U1414" s="42" t="s">
        <v>39</v>
      </c>
      <c r="V1414" s="34"/>
      <c r="W1414" s="159">
        <f>V1414*K1414</f>
        <v>0</v>
      </c>
      <c r="X1414" s="159">
        <v>0</v>
      </c>
      <c r="Y1414" s="159">
        <f>X1414*K1414</f>
        <v>0</v>
      </c>
      <c r="Z1414" s="159">
        <v>0</v>
      </c>
      <c r="AA1414" s="160">
        <f>Z1414*K1414</f>
        <v>0</v>
      </c>
      <c r="AR1414" s="16" t="s">
        <v>612</v>
      </c>
      <c r="AT1414" s="16" t="s">
        <v>174</v>
      </c>
      <c r="AU1414" s="16" t="s">
        <v>93</v>
      </c>
      <c r="AY1414" s="16" t="s">
        <v>173</v>
      </c>
      <c r="BE1414" s="100">
        <f>IF(U1414="základní",N1414,0)</f>
        <v>0</v>
      </c>
      <c r="BF1414" s="100">
        <f>IF(U1414="snížená",N1414,0)</f>
        <v>0</v>
      </c>
      <c r="BG1414" s="100">
        <f>IF(U1414="zákl. přenesená",N1414,0)</f>
        <v>0</v>
      </c>
      <c r="BH1414" s="100">
        <f>IF(U1414="sníž. přenesená",N1414,0)</f>
        <v>0</v>
      </c>
      <c r="BI1414" s="100">
        <f>IF(U1414="nulová",N1414,0)</f>
        <v>0</v>
      </c>
      <c r="BJ1414" s="16" t="s">
        <v>81</v>
      </c>
      <c r="BK1414" s="100">
        <f>ROUND(L1414*K1414,2)</f>
        <v>0</v>
      </c>
      <c r="BL1414" s="16" t="s">
        <v>612</v>
      </c>
      <c r="BM1414" s="16" t="s">
        <v>2392</v>
      </c>
    </row>
    <row r="1415" spans="2:63" s="9" customFormat="1" ht="29.85" customHeight="1">
      <c r="B1415" s="143"/>
      <c r="C1415" s="144"/>
      <c r="D1415" s="153" t="s">
        <v>142</v>
      </c>
      <c r="E1415" s="153"/>
      <c r="F1415" s="153"/>
      <c r="G1415" s="153"/>
      <c r="H1415" s="153"/>
      <c r="I1415" s="153"/>
      <c r="J1415" s="153"/>
      <c r="K1415" s="153"/>
      <c r="L1415" s="153"/>
      <c r="M1415" s="153"/>
      <c r="N1415" s="279">
        <f>BK1415</f>
        <v>0</v>
      </c>
      <c r="O1415" s="280"/>
      <c r="P1415" s="280"/>
      <c r="Q1415" s="280"/>
      <c r="R1415" s="146"/>
      <c r="T1415" s="147"/>
      <c r="U1415" s="144"/>
      <c r="V1415" s="144"/>
      <c r="W1415" s="148">
        <f>SUM(W1416:W1420)</f>
        <v>0</v>
      </c>
      <c r="X1415" s="144"/>
      <c r="Y1415" s="148">
        <f>SUM(Y1416:Y1420)</f>
        <v>0</v>
      </c>
      <c r="Z1415" s="144"/>
      <c r="AA1415" s="149">
        <f>SUM(AA1416:AA1420)</f>
        <v>0</v>
      </c>
      <c r="AR1415" s="150" t="s">
        <v>188</v>
      </c>
      <c r="AT1415" s="151" t="s">
        <v>73</v>
      </c>
      <c r="AU1415" s="151" t="s">
        <v>81</v>
      </c>
      <c r="AY1415" s="150" t="s">
        <v>173</v>
      </c>
      <c r="BK1415" s="152">
        <f>SUM(BK1416:BK1420)</f>
        <v>0</v>
      </c>
    </row>
    <row r="1416" spans="2:65" s="1" customFormat="1" ht="82.5" customHeight="1">
      <c r="B1416" s="125"/>
      <c r="C1416" s="154" t="s">
        <v>2393</v>
      </c>
      <c r="D1416" s="154" t="s">
        <v>174</v>
      </c>
      <c r="E1416" s="155" t="s">
        <v>2394</v>
      </c>
      <c r="F1416" s="255" t="s">
        <v>2395</v>
      </c>
      <c r="G1416" s="256"/>
      <c r="H1416" s="256"/>
      <c r="I1416" s="256"/>
      <c r="J1416" s="156" t="s">
        <v>919</v>
      </c>
      <c r="K1416" s="157">
        <v>1</v>
      </c>
      <c r="L1416" s="257">
        <v>0</v>
      </c>
      <c r="M1416" s="256"/>
      <c r="N1416" s="258">
        <f>ROUND(L1416*K1416,2)</f>
        <v>0</v>
      </c>
      <c r="O1416" s="256"/>
      <c r="P1416" s="256"/>
      <c r="Q1416" s="256"/>
      <c r="R1416" s="127"/>
      <c r="T1416" s="158" t="s">
        <v>3</v>
      </c>
      <c r="U1416" s="42" t="s">
        <v>39</v>
      </c>
      <c r="V1416" s="34"/>
      <c r="W1416" s="159">
        <f>V1416*K1416</f>
        <v>0</v>
      </c>
      <c r="X1416" s="159">
        <v>0</v>
      </c>
      <c r="Y1416" s="159">
        <f>X1416*K1416</f>
        <v>0</v>
      </c>
      <c r="Z1416" s="159">
        <v>0</v>
      </c>
      <c r="AA1416" s="160">
        <f>Z1416*K1416</f>
        <v>0</v>
      </c>
      <c r="AR1416" s="16" t="s">
        <v>612</v>
      </c>
      <c r="AT1416" s="16" t="s">
        <v>174</v>
      </c>
      <c r="AU1416" s="16" t="s">
        <v>93</v>
      </c>
      <c r="AY1416" s="16" t="s">
        <v>173</v>
      </c>
      <c r="BE1416" s="100">
        <f>IF(U1416="základní",N1416,0)</f>
        <v>0</v>
      </c>
      <c r="BF1416" s="100">
        <f>IF(U1416="snížená",N1416,0)</f>
        <v>0</v>
      </c>
      <c r="BG1416" s="100">
        <f>IF(U1416="zákl. přenesená",N1416,0)</f>
        <v>0</v>
      </c>
      <c r="BH1416" s="100">
        <f>IF(U1416="sníž. přenesená",N1416,0)</f>
        <v>0</v>
      </c>
      <c r="BI1416" s="100">
        <f>IF(U1416="nulová",N1416,0)</f>
        <v>0</v>
      </c>
      <c r="BJ1416" s="16" t="s">
        <v>81</v>
      </c>
      <c r="BK1416" s="100">
        <f>ROUND(L1416*K1416,2)</f>
        <v>0</v>
      </c>
      <c r="BL1416" s="16" t="s">
        <v>612</v>
      </c>
      <c r="BM1416" s="16" t="s">
        <v>2396</v>
      </c>
    </row>
    <row r="1417" spans="2:65" s="1" customFormat="1" ht="22.5" customHeight="1">
      <c r="B1417" s="125"/>
      <c r="C1417" s="154" t="s">
        <v>2397</v>
      </c>
      <c r="D1417" s="154" t="s">
        <v>174</v>
      </c>
      <c r="E1417" s="155" t="s">
        <v>2398</v>
      </c>
      <c r="F1417" s="255" t="s">
        <v>2399</v>
      </c>
      <c r="G1417" s="256"/>
      <c r="H1417" s="256"/>
      <c r="I1417" s="256"/>
      <c r="J1417" s="156" t="s">
        <v>919</v>
      </c>
      <c r="K1417" s="157">
        <v>1</v>
      </c>
      <c r="L1417" s="257">
        <v>0</v>
      </c>
      <c r="M1417" s="256"/>
      <c r="N1417" s="258">
        <f>ROUND(L1417*K1417,2)</f>
        <v>0</v>
      </c>
      <c r="O1417" s="256"/>
      <c r="P1417" s="256"/>
      <c r="Q1417" s="256"/>
      <c r="R1417" s="127"/>
      <c r="T1417" s="158" t="s">
        <v>3</v>
      </c>
      <c r="U1417" s="42" t="s">
        <v>39</v>
      </c>
      <c r="V1417" s="34"/>
      <c r="W1417" s="159">
        <f>V1417*K1417</f>
        <v>0</v>
      </c>
      <c r="X1417" s="159">
        <v>0</v>
      </c>
      <c r="Y1417" s="159">
        <f>X1417*K1417</f>
        <v>0</v>
      </c>
      <c r="Z1417" s="159">
        <v>0</v>
      </c>
      <c r="AA1417" s="160">
        <f>Z1417*K1417</f>
        <v>0</v>
      </c>
      <c r="AR1417" s="16" t="s">
        <v>612</v>
      </c>
      <c r="AT1417" s="16" t="s">
        <v>174</v>
      </c>
      <c r="AU1417" s="16" t="s">
        <v>93</v>
      </c>
      <c r="AY1417" s="16" t="s">
        <v>173</v>
      </c>
      <c r="BE1417" s="100">
        <f>IF(U1417="základní",N1417,0)</f>
        <v>0</v>
      </c>
      <c r="BF1417" s="100">
        <f>IF(U1417="snížená",N1417,0)</f>
        <v>0</v>
      </c>
      <c r="BG1417" s="100">
        <f>IF(U1417="zákl. přenesená",N1417,0)</f>
        <v>0</v>
      </c>
      <c r="BH1417" s="100">
        <f>IF(U1417="sníž. přenesená",N1417,0)</f>
        <v>0</v>
      </c>
      <c r="BI1417" s="100">
        <f>IF(U1417="nulová",N1417,0)</f>
        <v>0</v>
      </c>
      <c r="BJ1417" s="16" t="s">
        <v>81</v>
      </c>
      <c r="BK1417" s="100">
        <f>ROUND(L1417*K1417,2)</f>
        <v>0</v>
      </c>
      <c r="BL1417" s="16" t="s">
        <v>612</v>
      </c>
      <c r="BM1417" s="16" t="s">
        <v>2400</v>
      </c>
    </row>
    <row r="1418" spans="2:65" s="1" customFormat="1" ht="31.5" customHeight="1">
      <c r="B1418" s="125"/>
      <c r="C1418" s="154" t="s">
        <v>2401</v>
      </c>
      <c r="D1418" s="154" t="s">
        <v>174</v>
      </c>
      <c r="E1418" s="155" t="s">
        <v>2402</v>
      </c>
      <c r="F1418" s="255" t="s">
        <v>2403</v>
      </c>
      <c r="G1418" s="256"/>
      <c r="H1418" s="256"/>
      <c r="I1418" s="256"/>
      <c r="J1418" s="156" t="s">
        <v>919</v>
      </c>
      <c r="K1418" s="157">
        <v>1</v>
      </c>
      <c r="L1418" s="257">
        <v>0</v>
      </c>
      <c r="M1418" s="256"/>
      <c r="N1418" s="258">
        <f>ROUND(L1418*K1418,2)</f>
        <v>0</v>
      </c>
      <c r="O1418" s="256"/>
      <c r="P1418" s="256"/>
      <c r="Q1418" s="256"/>
      <c r="R1418" s="127"/>
      <c r="T1418" s="158" t="s">
        <v>3</v>
      </c>
      <c r="U1418" s="42" t="s">
        <v>39</v>
      </c>
      <c r="V1418" s="34"/>
      <c r="W1418" s="159">
        <f>V1418*K1418</f>
        <v>0</v>
      </c>
      <c r="X1418" s="159">
        <v>0</v>
      </c>
      <c r="Y1418" s="159">
        <f>X1418*K1418</f>
        <v>0</v>
      </c>
      <c r="Z1418" s="159">
        <v>0</v>
      </c>
      <c r="AA1418" s="160">
        <f>Z1418*K1418</f>
        <v>0</v>
      </c>
      <c r="AR1418" s="16" t="s">
        <v>612</v>
      </c>
      <c r="AT1418" s="16" t="s">
        <v>174</v>
      </c>
      <c r="AU1418" s="16" t="s">
        <v>93</v>
      </c>
      <c r="AY1418" s="16" t="s">
        <v>173</v>
      </c>
      <c r="BE1418" s="100">
        <f>IF(U1418="základní",N1418,0)</f>
        <v>0</v>
      </c>
      <c r="BF1418" s="100">
        <f>IF(U1418="snížená",N1418,0)</f>
        <v>0</v>
      </c>
      <c r="BG1418" s="100">
        <f>IF(U1418="zákl. přenesená",N1418,0)</f>
        <v>0</v>
      </c>
      <c r="BH1418" s="100">
        <f>IF(U1418="sníž. přenesená",N1418,0)</f>
        <v>0</v>
      </c>
      <c r="BI1418" s="100">
        <f>IF(U1418="nulová",N1418,0)</f>
        <v>0</v>
      </c>
      <c r="BJ1418" s="16" t="s">
        <v>81</v>
      </c>
      <c r="BK1418" s="100">
        <f>ROUND(L1418*K1418,2)</f>
        <v>0</v>
      </c>
      <c r="BL1418" s="16" t="s">
        <v>612</v>
      </c>
      <c r="BM1418" s="16" t="s">
        <v>2404</v>
      </c>
    </row>
    <row r="1419" spans="2:65" s="1" customFormat="1" ht="22.5" customHeight="1">
      <c r="B1419" s="125"/>
      <c r="C1419" s="154" t="s">
        <v>2405</v>
      </c>
      <c r="D1419" s="154" t="s">
        <v>174</v>
      </c>
      <c r="E1419" s="155" t="s">
        <v>2406</v>
      </c>
      <c r="F1419" s="255" t="s">
        <v>2407</v>
      </c>
      <c r="G1419" s="256"/>
      <c r="H1419" s="256"/>
      <c r="I1419" s="256"/>
      <c r="J1419" s="156" t="s">
        <v>919</v>
      </c>
      <c r="K1419" s="157">
        <v>1</v>
      </c>
      <c r="L1419" s="257">
        <v>0</v>
      </c>
      <c r="M1419" s="256"/>
      <c r="N1419" s="258">
        <f>ROUND(L1419*K1419,2)</f>
        <v>0</v>
      </c>
      <c r="O1419" s="256"/>
      <c r="P1419" s="256"/>
      <c r="Q1419" s="256"/>
      <c r="R1419" s="127"/>
      <c r="T1419" s="158" t="s">
        <v>3</v>
      </c>
      <c r="U1419" s="42" t="s">
        <v>39</v>
      </c>
      <c r="V1419" s="34"/>
      <c r="W1419" s="159">
        <f>V1419*K1419</f>
        <v>0</v>
      </c>
      <c r="X1419" s="159">
        <v>0</v>
      </c>
      <c r="Y1419" s="159">
        <f>X1419*K1419</f>
        <v>0</v>
      </c>
      <c r="Z1419" s="159">
        <v>0</v>
      </c>
      <c r="AA1419" s="160">
        <f>Z1419*K1419</f>
        <v>0</v>
      </c>
      <c r="AR1419" s="16" t="s">
        <v>612</v>
      </c>
      <c r="AT1419" s="16" t="s">
        <v>174</v>
      </c>
      <c r="AU1419" s="16" t="s">
        <v>93</v>
      </c>
      <c r="AY1419" s="16" t="s">
        <v>173</v>
      </c>
      <c r="BE1419" s="100">
        <f>IF(U1419="základní",N1419,0)</f>
        <v>0</v>
      </c>
      <c r="BF1419" s="100">
        <f>IF(U1419="snížená",N1419,0)</f>
        <v>0</v>
      </c>
      <c r="BG1419" s="100">
        <f>IF(U1419="zákl. přenesená",N1419,0)</f>
        <v>0</v>
      </c>
      <c r="BH1419" s="100">
        <f>IF(U1419="sníž. přenesená",N1419,0)</f>
        <v>0</v>
      </c>
      <c r="BI1419" s="100">
        <f>IF(U1419="nulová",N1419,0)</f>
        <v>0</v>
      </c>
      <c r="BJ1419" s="16" t="s">
        <v>81</v>
      </c>
      <c r="BK1419" s="100">
        <f>ROUND(L1419*K1419,2)</f>
        <v>0</v>
      </c>
      <c r="BL1419" s="16" t="s">
        <v>612</v>
      </c>
      <c r="BM1419" s="16" t="s">
        <v>2408</v>
      </c>
    </row>
    <row r="1420" spans="2:65" s="1" customFormat="1" ht="22.5" customHeight="1">
      <c r="B1420" s="125"/>
      <c r="C1420" s="154" t="s">
        <v>2409</v>
      </c>
      <c r="D1420" s="154" t="s">
        <v>174</v>
      </c>
      <c r="E1420" s="155" t="s">
        <v>2410</v>
      </c>
      <c r="F1420" s="255" t="s">
        <v>2411</v>
      </c>
      <c r="G1420" s="256"/>
      <c r="H1420" s="256"/>
      <c r="I1420" s="256"/>
      <c r="J1420" s="156" t="s">
        <v>919</v>
      </c>
      <c r="K1420" s="157">
        <v>1</v>
      </c>
      <c r="L1420" s="257">
        <v>0</v>
      </c>
      <c r="M1420" s="256"/>
      <c r="N1420" s="258">
        <f>ROUND(L1420*K1420,2)</f>
        <v>0</v>
      </c>
      <c r="O1420" s="256"/>
      <c r="P1420" s="256"/>
      <c r="Q1420" s="256"/>
      <c r="R1420" s="127"/>
      <c r="T1420" s="158" t="s">
        <v>3</v>
      </c>
      <c r="U1420" s="42" t="s">
        <v>39</v>
      </c>
      <c r="V1420" s="34"/>
      <c r="W1420" s="159">
        <f>V1420*K1420</f>
        <v>0</v>
      </c>
      <c r="X1420" s="159">
        <v>0</v>
      </c>
      <c r="Y1420" s="159">
        <f>X1420*K1420</f>
        <v>0</v>
      </c>
      <c r="Z1420" s="159">
        <v>0</v>
      </c>
      <c r="AA1420" s="160">
        <f>Z1420*K1420</f>
        <v>0</v>
      </c>
      <c r="AR1420" s="16" t="s">
        <v>612</v>
      </c>
      <c r="AT1420" s="16" t="s">
        <v>174</v>
      </c>
      <c r="AU1420" s="16" t="s">
        <v>93</v>
      </c>
      <c r="AY1420" s="16" t="s">
        <v>173</v>
      </c>
      <c r="BE1420" s="100">
        <f>IF(U1420="základní",N1420,0)</f>
        <v>0</v>
      </c>
      <c r="BF1420" s="100">
        <f>IF(U1420="snížená",N1420,0)</f>
        <v>0</v>
      </c>
      <c r="BG1420" s="100">
        <f>IF(U1420="zákl. přenesená",N1420,0)</f>
        <v>0</v>
      </c>
      <c r="BH1420" s="100">
        <f>IF(U1420="sníž. přenesená",N1420,0)</f>
        <v>0</v>
      </c>
      <c r="BI1420" s="100">
        <f>IF(U1420="nulová",N1420,0)</f>
        <v>0</v>
      </c>
      <c r="BJ1420" s="16" t="s">
        <v>81</v>
      </c>
      <c r="BK1420" s="100">
        <f>ROUND(L1420*K1420,2)</f>
        <v>0</v>
      </c>
      <c r="BL1420" s="16" t="s">
        <v>612</v>
      </c>
      <c r="BM1420" s="16" t="s">
        <v>2412</v>
      </c>
    </row>
    <row r="1421" spans="2:63" s="9" customFormat="1" ht="29.85" customHeight="1">
      <c r="B1421" s="143"/>
      <c r="C1421" s="144"/>
      <c r="D1421" s="153" t="s">
        <v>143</v>
      </c>
      <c r="E1421" s="153"/>
      <c r="F1421" s="153"/>
      <c r="G1421" s="153"/>
      <c r="H1421" s="153"/>
      <c r="I1421" s="153"/>
      <c r="J1421" s="153"/>
      <c r="K1421" s="153"/>
      <c r="L1421" s="153"/>
      <c r="M1421" s="153"/>
      <c r="N1421" s="279">
        <f>BK1421</f>
        <v>0</v>
      </c>
      <c r="O1421" s="280"/>
      <c r="P1421" s="280"/>
      <c r="Q1421" s="280"/>
      <c r="R1421" s="146"/>
      <c r="T1421" s="147"/>
      <c r="U1421" s="144"/>
      <c r="V1421" s="144"/>
      <c r="W1421" s="148">
        <f>SUM(W1422:W1461)</f>
        <v>0</v>
      </c>
      <c r="X1421" s="144"/>
      <c r="Y1421" s="148">
        <f>SUM(Y1422:Y1461)</f>
        <v>0</v>
      </c>
      <c r="Z1421" s="144"/>
      <c r="AA1421" s="149">
        <f>SUM(AA1422:AA1461)</f>
        <v>0</v>
      </c>
      <c r="AR1421" s="150" t="s">
        <v>188</v>
      </c>
      <c r="AT1421" s="151" t="s">
        <v>73</v>
      </c>
      <c r="AU1421" s="151" t="s">
        <v>81</v>
      </c>
      <c r="AY1421" s="150" t="s">
        <v>173</v>
      </c>
      <c r="BK1421" s="152">
        <f>SUM(BK1422:BK1461)</f>
        <v>0</v>
      </c>
    </row>
    <row r="1422" spans="2:65" s="1" customFormat="1" ht="22.5" customHeight="1">
      <c r="B1422" s="125"/>
      <c r="C1422" s="154" t="s">
        <v>2413</v>
      </c>
      <c r="D1422" s="154" t="s">
        <v>174</v>
      </c>
      <c r="E1422" s="155" t="s">
        <v>2414</v>
      </c>
      <c r="F1422" s="255" t="s">
        <v>2415</v>
      </c>
      <c r="G1422" s="256"/>
      <c r="H1422" s="256"/>
      <c r="I1422" s="256"/>
      <c r="J1422" s="156" t="s">
        <v>3</v>
      </c>
      <c r="K1422" s="157">
        <v>0</v>
      </c>
      <c r="L1422" s="257">
        <v>0</v>
      </c>
      <c r="M1422" s="256"/>
      <c r="N1422" s="258">
        <f aca="true" t="shared" si="125" ref="N1422:N1461">ROUND(L1422*K1422,2)</f>
        <v>0</v>
      </c>
      <c r="O1422" s="256"/>
      <c r="P1422" s="256"/>
      <c r="Q1422" s="256"/>
      <c r="R1422" s="127"/>
      <c r="T1422" s="158" t="s">
        <v>3</v>
      </c>
      <c r="U1422" s="42" t="s">
        <v>39</v>
      </c>
      <c r="V1422" s="34"/>
      <c r="W1422" s="159">
        <f aca="true" t="shared" si="126" ref="W1422:W1461">V1422*K1422</f>
        <v>0</v>
      </c>
      <c r="X1422" s="159">
        <v>0</v>
      </c>
      <c r="Y1422" s="159">
        <f aca="true" t="shared" si="127" ref="Y1422:Y1461">X1422*K1422</f>
        <v>0</v>
      </c>
      <c r="Z1422" s="159">
        <v>0</v>
      </c>
      <c r="AA1422" s="160">
        <f aca="true" t="shared" si="128" ref="AA1422:AA1461">Z1422*K1422</f>
        <v>0</v>
      </c>
      <c r="AR1422" s="16" t="s">
        <v>612</v>
      </c>
      <c r="AT1422" s="16" t="s">
        <v>174</v>
      </c>
      <c r="AU1422" s="16" t="s">
        <v>93</v>
      </c>
      <c r="AY1422" s="16" t="s">
        <v>173</v>
      </c>
      <c r="BE1422" s="100">
        <f aca="true" t="shared" si="129" ref="BE1422:BE1461">IF(U1422="základní",N1422,0)</f>
        <v>0</v>
      </c>
      <c r="BF1422" s="100">
        <f aca="true" t="shared" si="130" ref="BF1422:BF1461">IF(U1422="snížená",N1422,0)</f>
        <v>0</v>
      </c>
      <c r="BG1422" s="100">
        <f aca="true" t="shared" si="131" ref="BG1422:BG1461">IF(U1422="zákl. přenesená",N1422,0)</f>
        <v>0</v>
      </c>
      <c r="BH1422" s="100">
        <f aca="true" t="shared" si="132" ref="BH1422:BH1461">IF(U1422="sníž. přenesená",N1422,0)</f>
        <v>0</v>
      </c>
      <c r="BI1422" s="100">
        <f aca="true" t="shared" si="133" ref="BI1422:BI1461">IF(U1422="nulová",N1422,0)</f>
        <v>0</v>
      </c>
      <c r="BJ1422" s="16" t="s">
        <v>81</v>
      </c>
      <c r="BK1422" s="100">
        <f aca="true" t="shared" si="134" ref="BK1422:BK1461">ROUND(L1422*K1422,2)</f>
        <v>0</v>
      </c>
      <c r="BL1422" s="16" t="s">
        <v>612</v>
      </c>
      <c r="BM1422" s="16" t="s">
        <v>2416</v>
      </c>
    </row>
    <row r="1423" spans="2:65" s="1" customFormat="1" ht="44.25" customHeight="1">
      <c r="B1423" s="125"/>
      <c r="C1423" s="154" t="s">
        <v>2417</v>
      </c>
      <c r="D1423" s="154" t="s">
        <v>174</v>
      </c>
      <c r="E1423" s="155" t="s">
        <v>2418</v>
      </c>
      <c r="F1423" s="255" t="s">
        <v>2419</v>
      </c>
      <c r="G1423" s="256"/>
      <c r="H1423" s="256"/>
      <c r="I1423" s="256"/>
      <c r="J1423" s="156" t="s">
        <v>578</v>
      </c>
      <c r="K1423" s="157">
        <v>1</v>
      </c>
      <c r="L1423" s="257">
        <v>0</v>
      </c>
      <c r="M1423" s="256"/>
      <c r="N1423" s="258">
        <f t="shared" si="125"/>
        <v>0</v>
      </c>
      <c r="O1423" s="256"/>
      <c r="P1423" s="256"/>
      <c r="Q1423" s="256"/>
      <c r="R1423" s="127"/>
      <c r="T1423" s="158" t="s">
        <v>3</v>
      </c>
      <c r="U1423" s="42" t="s">
        <v>39</v>
      </c>
      <c r="V1423" s="34"/>
      <c r="W1423" s="159">
        <f t="shared" si="126"/>
        <v>0</v>
      </c>
      <c r="X1423" s="159">
        <v>0</v>
      </c>
      <c r="Y1423" s="159">
        <f t="shared" si="127"/>
        <v>0</v>
      </c>
      <c r="Z1423" s="159">
        <v>0</v>
      </c>
      <c r="AA1423" s="160">
        <f t="shared" si="128"/>
        <v>0</v>
      </c>
      <c r="AR1423" s="16" t="s">
        <v>612</v>
      </c>
      <c r="AT1423" s="16" t="s">
        <v>174</v>
      </c>
      <c r="AU1423" s="16" t="s">
        <v>93</v>
      </c>
      <c r="AY1423" s="16" t="s">
        <v>173</v>
      </c>
      <c r="BE1423" s="100">
        <f t="shared" si="129"/>
        <v>0</v>
      </c>
      <c r="BF1423" s="100">
        <f t="shared" si="130"/>
        <v>0</v>
      </c>
      <c r="BG1423" s="100">
        <f t="shared" si="131"/>
        <v>0</v>
      </c>
      <c r="BH1423" s="100">
        <f t="shared" si="132"/>
        <v>0</v>
      </c>
      <c r="BI1423" s="100">
        <f t="shared" si="133"/>
        <v>0</v>
      </c>
      <c r="BJ1423" s="16" t="s">
        <v>81</v>
      </c>
      <c r="BK1423" s="100">
        <f t="shared" si="134"/>
        <v>0</v>
      </c>
      <c r="BL1423" s="16" t="s">
        <v>612</v>
      </c>
      <c r="BM1423" s="16" t="s">
        <v>2420</v>
      </c>
    </row>
    <row r="1424" spans="2:65" s="1" customFormat="1" ht="31.5" customHeight="1">
      <c r="B1424" s="125"/>
      <c r="C1424" s="154" t="s">
        <v>2421</v>
      </c>
      <c r="D1424" s="154" t="s">
        <v>174</v>
      </c>
      <c r="E1424" s="155" t="s">
        <v>2422</v>
      </c>
      <c r="F1424" s="255" t="s">
        <v>2423</v>
      </c>
      <c r="G1424" s="256"/>
      <c r="H1424" s="256"/>
      <c r="I1424" s="256"/>
      <c r="J1424" s="156" t="s">
        <v>578</v>
      </c>
      <c r="K1424" s="157">
        <v>1</v>
      </c>
      <c r="L1424" s="257">
        <v>0</v>
      </c>
      <c r="M1424" s="256"/>
      <c r="N1424" s="258">
        <f t="shared" si="125"/>
        <v>0</v>
      </c>
      <c r="O1424" s="256"/>
      <c r="P1424" s="256"/>
      <c r="Q1424" s="256"/>
      <c r="R1424" s="127"/>
      <c r="T1424" s="158" t="s">
        <v>3</v>
      </c>
      <c r="U1424" s="42" t="s">
        <v>39</v>
      </c>
      <c r="V1424" s="34"/>
      <c r="W1424" s="159">
        <f t="shared" si="126"/>
        <v>0</v>
      </c>
      <c r="X1424" s="159">
        <v>0</v>
      </c>
      <c r="Y1424" s="159">
        <f t="shared" si="127"/>
        <v>0</v>
      </c>
      <c r="Z1424" s="159">
        <v>0</v>
      </c>
      <c r="AA1424" s="160">
        <f t="shared" si="128"/>
        <v>0</v>
      </c>
      <c r="AR1424" s="16" t="s">
        <v>612</v>
      </c>
      <c r="AT1424" s="16" t="s">
        <v>174</v>
      </c>
      <c r="AU1424" s="16" t="s">
        <v>93</v>
      </c>
      <c r="AY1424" s="16" t="s">
        <v>173</v>
      </c>
      <c r="BE1424" s="100">
        <f t="shared" si="129"/>
        <v>0</v>
      </c>
      <c r="BF1424" s="100">
        <f t="shared" si="130"/>
        <v>0</v>
      </c>
      <c r="BG1424" s="100">
        <f t="shared" si="131"/>
        <v>0</v>
      </c>
      <c r="BH1424" s="100">
        <f t="shared" si="132"/>
        <v>0</v>
      </c>
      <c r="BI1424" s="100">
        <f t="shared" si="133"/>
        <v>0</v>
      </c>
      <c r="BJ1424" s="16" t="s">
        <v>81</v>
      </c>
      <c r="BK1424" s="100">
        <f t="shared" si="134"/>
        <v>0</v>
      </c>
      <c r="BL1424" s="16" t="s">
        <v>612</v>
      </c>
      <c r="BM1424" s="16" t="s">
        <v>2424</v>
      </c>
    </row>
    <row r="1425" spans="2:65" s="1" customFormat="1" ht="22.5" customHeight="1">
      <c r="B1425" s="125"/>
      <c r="C1425" s="154" t="s">
        <v>2425</v>
      </c>
      <c r="D1425" s="154" t="s">
        <v>174</v>
      </c>
      <c r="E1425" s="155" t="s">
        <v>2426</v>
      </c>
      <c r="F1425" s="255" t="s">
        <v>2427</v>
      </c>
      <c r="G1425" s="256"/>
      <c r="H1425" s="256"/>
      <c r="I1425" s="256"/>
      <c r="J1425" s="156" t="s">
        <v>578</v>
      </c>
      <c r="K1425" s="157">
        <v>2</v>
      </c>
      <c r="L1425" s="257">
        <v>0</v>
      </c>
      <c r="M1425" s="256"/>
      <c r="N1425" s="258">
        <f t="shared" si="125"/>
        <v>0</v>
      </c>
      <c r="O1425" s="256"/>
      <c r="P1425" s="256"/>
      <c r="Q1425" s="256"/>
      <c r="R1425" s="127"/>
      <c r="T1425" s="158" t="s">
        <v>3</v>
      </c>
      <c r="U1425" s="42" t="s">
        <v>39</v>
      </c>
      <c r="V1425" s="34"/>
      <c r="W1425" s="159">
        <f t="shared" si="126"/>
        <v>0</v>
      </c>
      <c r="X1425" s="159">
        <v>0</v>
      </c>
      <c r="Y1425" s="159">
        <f t="shared" si="127"/>
        <v>0</v>
      </c>
      <c r="Z1425" s="159">
        <v>0</v>
      </c>
      <c r="AA1425" s="160">
        <f t="shared" si="128"/>
        <v>0</v>
      </c>
      <c r="AR1425" s="16" t="s">
        <v>612</v>
      </c>
      <c r="AT1425" s="16" t="s">
        <v>174</v>
      </c>
      <c r="AU1425" s="16" t="s">
        <v>93</v>
      </c>
      <c r="AY1425" s="16" t="s">
        <v>173</v>
      </c>
      <c r="BE1425" s="100">
        <f t="shared" si="129"/>
        <v>0</v>
      </c>
      <c r="BF1425" s="100">
        <f t="shared" si="130"/>
        <v>0</v>
      </c>
      <c r="BG1425" s="100">
        <f t="shared" si="131"/>
        <v>0</v>
      </c>
      <c r="BH1425" s="100">
        <f t="shared" si="132"/>
        <v>0</v>
      </c>
      <c r="BI1425" s="100">
        <f t="shared" si="133"/>
        <v>0</v>
      </c>
      <c r="BJ1425" s="16" t="s">
        <v>81</v>
      </c>
      <c r="BK1425" s="100">
        <f t="shared" si="134"/>
        <v>0</v>
      </c>
      <c r="BL1425" s="16" t="s">
        <v>612</v>
      </c>
      <c r="BM1425" s="16" t="s">
        <v>2428</v>
      </c>
    </row>
    <row r="1426" spans="2:65" s="1" customFormat="1" ht="31.5" customHeight="1">
      <c r="B1426" s="125"/>
      <c r="C1426" s="154" t="s">
        <v>2429</v>
      </c>
      <c r="D1426" s="154" t="s">
        <v>174</v>
      </c>
      <c r="E1426" s="155" t="s">
        <v>2430</v>
      </c>
      <c r="F1426" s="255" t="s">
        <v>2431</v>
      </c>
      <c r="G1426" s="256"/>
      <c r="H1426" s="256"/>
      <c r="I1426" s="256"/>
      <c r="J1426" s="156" t="s">
        <v>578</v>
      </c>
      <c r="K1426" s="157">
        <v>1</v>
      </c>
      <c r="L1426" s="257">
        <v>0</v>
      </c>
      <c r="M1426" s="256"/>
      <c r="N1426" s="258">
        <f t="shared" si="125"/>
        <v>0</v>
      </c>
      <c r="O1426" s="256"/>
      <c r="P1426" s="256"/>
      <c r="Q1426" s="256"/>
      <c r="R1426" s="127"/>
      <c r="T1426" s="158" t="s">
        <v>3</v>
      </c>
      <c r="U1426" s="42" t="s">
        <v>39</v>
      </c>
      <c r="V1426" s="34"/>
      <c r="W1426" s="159">
        <f t="shared" si="126"/>
        <v>0</v>
      </c>
      <c r="X1426" s="159">
        <v>0</v>
      </c>
      <c r="Y1426" s="159">
        <f t="shared" si="127"/>
        <v>0</v>
      </c>
      <c r="Z1426" s="159">
        <v>0</v>
      </c>
      <c r="AA1426" s="160">
        <f t="shared" si="128"/>
        <v>0</v>
      </c>
      <c r="AR1426" s="16" t="s">
        <v>612</v>
      </c>
      <c r="AT1426" s="16" t="s">
        <v>174</v>
      </c>
      <c r="AU1426" s="16" t="s">
        <v>93</v>
      </c>
      <c r="AY1426" s="16" t="s">
        <v>173</v>
      </c>
      <c r="BE1426" s="100">
        <f t="shared" si="129"/>
        <v>0</v>
      </c>
      <c r="BF1426" s="100">
        <f t="shared" si="130"/>
        <v>0</v>
      </c>
      <c r="BG1426" s="100">
        <f t="shared" si="131"/>
        <v>0</v>
      </c>
      <c r="BH1426" s="100">
        <f t="shared" si="132"/>
        <v>0</v>
      </c>
      <c r="BI1426" s="100">
        <f t="shared" si="133"/>
        <v>0</v>
      </c>
      <c r="BJ1426" s="16" t="s">
        <v>81</v>
      </c>
      <c r="BK1426" s="100">
        <f t="shared" si="134"/>
        <v>0</v>
      </c>
      <c r="BL1426" s="16" t="s">
        <v>612</v>
      </c>
      <c r="BM1426" s="16" t="s">
        <v>2432</v>
      </c>
    </row>
    <row r="1427" spans="2:65" s="1" customFormat="1" ht="22.5" customHeight="1">
      <c r="B1427" s="125"/>
      <c r="C1427" s="154" t="s">
        <v>2433</v>
      </c>
      <c r="D1427" s="154" t="s">
        <v>174</v>
      </c>
      <c r="E1427" s="155" t="s">
        <v>2434</v>
      </c>
      <c r="F1427" s="255" t="s">
        <v>2435</v>
      </c>
      <c r="G1427" s="256"/>
      <c r="H1427" s="256"/>
      <c r="I1427" s="256"/>
      <c r="J1427" s="156" t="s">
        <v>578</v>
      </c>
      <c r="K1427" s="157">
        <v>1</v>
      </c>
      <c r="L1427" s="257">
        <v>0</v>
      </c>
      <c r="M1427" s="256"/>
      <c r="N1427" s="258">
        <f t="shared" si="125"/>
        <v>0</v>
      </c>
      <c r="O1427" s="256"/>
      <c r="P1427" s="256"/>
      <c r="Q1427" s="256"/>
      <c r="R1427" s="127"/>
      <c r="T1427" s="158" t="s">
        <v>3</v>
      </c>
      <c r="U1427" s="42" t="s">
        <v>39</v>
      </c>
      <c r="V1427" s="34"/>
      <c r="W1427" s="159">
        <f t="shared" si="126"/>
        <v>0</v>
      </c>
      <c r="X1427" s="159">
        <v>0</v>
      </c>
      <c r="Y1427" s="159">
        <f t="shared" si="127"/>
        <v>0</v>
      </c>
      <c r="Z1427" s="159">
        <v>0</v>
      </c>
      <c r="AA1427" s="160">
        <f t="shared" si="128"/>
        <v>0</v>
      </c>
      <c r="AR1427" s="16" t="s">
        <v>612</v>
      </c>
      <c r="AT1427" s="16" t="s">
        <v>174</v>
      </c>
      <c r="AU1427" s="16" t="s">
        <v>93</v>
      </c>
      <c r="AY1427" s="16" t="s">
        <v>173</v>
      </c>
      <c r="BE1427" s="100">
        <f t="shared" si="129"/>
        <v>0</v>
      </c>
      <c r="BF1427" s="100">
        <f t="shared" si="130"/>
        <v>0</v>
      </c>
      <c r="BG1427" s="100">
        <f t="shared" si="131"/>
        <v>0</v>
      </c>
      <c r="BH1427" s="100">
        <f t="shared" si="132"/>
        <v>0</v>
      </c>
      <c r="BI1427" s="100">
        <f t="shared" si="133"/>
        <v>0</v>
      </c>
      <c r="BJ1427" s="16" t="s">
        <v>81</v>
      </c>
      <c r="BK1427" s="100">
        <f t="shared" si="134"/>
        <v>0</v>
      </c>
      <c r="BL1427" s="16" t="s">
        <v>612</v>
      </c>
      <c r="BM1427" s="16" t="s">
        <v>2436</v>
      </c>
    </row>
    <row r="1428" spans="2:65" s="1" customFormat="1" ht="31.5" customHeight="1">
      <c r="B1428" s="125"/>
      <c r="C1428" s="154" t="s">
        <v>2437</v>
      </c>
      <c r="D1428" s="154" t="s">
        <v>174</v>
      </c>
      <c r="E1428" s="155" t="s">
        <v>2438</v>
      </c>
      <c r="F1428" s="255" t="s">
        <v>2439</v>
      </c>
      <c r="G1428" s="256"/>
      <c r="H1428" s="256"/>
      <c r="I1428" s="256"/>
      <c r="J1428" s="156" t="s">
        <v>578</v>
      </c>
      <c r="K1428" s="157">
        <v>1</v>
      </c>
      <c r="L1428" s="257">
        <v>0</v>
      </c>
      <c r="M1428" s="256"/>
      <c r="N1428" s="258">
        <f t="shared" si="125"/>
        <v>0</v>
      </c>
      <c r="O1428" s="256"/>
      <c r="P1428" s="256"/>
      <c r="Q1428" s="256"/>
      <c r="R1428" s="127"/>
      <c r="T1428" s="158" t="s">
        <v>3</v>
      </c>
      <c r="U1428" s="42" t="s">
        <v>39</v>
      </c>
      <c r="V1428" s="34"/>
      <c r="W1428" s="159">
        <f t="shared" si="126"/>
        <v>0</v>
      </c>
      <c r="X1428" s="159">
        <v>0</v>
      </c>
      <c r="Y1428" s="159">
        <f t="shared" si="127"/>
        <v>0</v>
      </c>
      <c r="Z1428" s="159">
        <v>0</v>
      </c>
      <c r="AA1428" s="160">
        <f t="shared" si="128"/>
        <v>0</v>
      </c>
      <c r="AR1428" s="16" t="s">
        <v>612</v>
      </c>
      <c r="AT1428" s="16" t="s">
        <v>174</v>
      </c>
      <c r="AU1428" s="16" t="s">
        <v>93</v>
      </c>
      <c r="AY1428" s="16" t="s">
        <v>173</v>
      </c>
      <c r="BE1428" s="100">
        <f t="shared" si="129"/>
        <v>0</v>
      </c>
      <c r="BF1428" s="100">
        <f t="shared" si="130"/>
        <v>0</v>
      </c>
      <c r="BG1428" s="100">
        <f t="shared" si="131"/>
        <v>0</v>
      </c>
      <c r="BH1428" s="100">
        <f t="shared" si="132"/>
        <v>0</v>
      </c>
      <c r="BI1428" s="100">
        <f t="shared" si="133"/>
        <v>0</v>
      </c>
      <c r="BJ1428" s="16" t="s">
        <v>81</v>
      </c>
      <c r="BK1428" s="100">
        <f t="shared" si="134"/>
        <v>0</v>
      </c>
      <c r="BL1428" s="16" t="s">
        <v>612</v>
      </c>
      <c r="BM1428" s="16" t="s">
        <v>2440</v>
      </c>
    </row>
    <row r="1429" spans="2:65" s="1" customFormat="1" ht="22.5" customHeight="1">
      <c r="B1429" s="125"/>
      <c r="C1429" s="154" t="s">
        <v>2441</v>
      </c>
      <c r="D1429" s="154" t="s">
        <v>174</v>
      </c>
      <c r="E1429" s="155" t="s">
        <v>2442</v>
      </c>
      <c r="F1429" s="255" t="s">
        <v>2443</v>
      </c>
      <c r="G1429" s="256"/>
      <c r="H1429" s="256"/>
      <c r="I1429" s="256"/>
      <c r="J1429" s="156" t="s">
        <v>578</v>
      </c>
      <c r="K1429" s="157">
        <v>1</v>
      </c>
      <c r="L1429" s="257">
        <v>0</v>
      </c>
      <c r="M1429" s="256"/>
      <c r="N1429" s="258">
        <f t="shared" si="125"/>
        <v>0</v>
      </c>
      <c r="O1429" s="256"/>
      <c r="P1429" s="256"/>
      <c r="Q1429" s="256"/>
      <c r="R1429" s="127"/>
      <c r="T1429" s="158" t="s">
        <v>3</v>
      </c>
      <c r="U1429" s="42" t="s">
        <v>39</v>
      </c>
      <c r="V1429" s="34"/>
      <c r="W1429" s="159">
        <f t="shared" si="126"/>
        <v>0</v>
      </c>
      <c r="X1429" s="159">
        <v>0</v>
      </c>
      <c r="Y1429" s="159">
        <f t="shared" si="127"/>
        <v>0</v>
      </c>
      <c r="Z1429" s="159">
        <v>0</v>
      </c>
      <c r="AA1429" s="160">
        <f t="shared" si="128"/>
        <v>0</v>
      </c>
      <c r="AR1429" s="16" t="s">
        <v>612</v>
      </c>
      <c r="AT1429" s="16" t="s">
        <v>174</v>
      </c>
      <c r="AU1429" s="16" t="s">
        <v>93</v>
      </c>
      <c r="AY1429" s="16" t="s">
        <v>173</v>
      </c>
      <c r="BE1429" s="100">
        <f t="shared" si="129"/>
        <v>0</v>
      </c>
      <c r="BF1429" s="100">
        <f t="shared" si="130"/>
        <v>0</v>
      </c>
      <c r="BG1429" s="100">
        <f t="shared" si="131"/>
        <v>0</v>
      </c>
      <c r="BH1429" s="100">
        <f t="shared" si="132"/>
        <v>0</v>
      </c>
      <c r="BI1429" s="100">
        <f t="shared" si="133"/>
        <v>0</v>
      </c>
      <c r="BJ1429" s="16" t="s">
        <v>81</v>
      </c>
      <c r="BK1429" s="100">
        <f t="shared" si="134"/>
        <v>0</v>
      </c>
      <c r="BL1429" s="16" t="s">
        <v>612</v>
      </c>
      <c r="BM1429" s="16" t="s">
        <v>2444</v>
      </c>
    </row>
    <row r="1430" spans="2:65" s="1" customFormat="1" ht="22.5" customHeight="1">
      <c r="B1430" s="125"/>
      <c r="C1430" s="154" t="s">
        <v>2445</v>
      </c>
      <c r="D1430" s="154" t="s">
        <v>174</v>
      </c>
      <c r="E1430" s="155" t="s">
        <v>2446</v>
      </c>
      <c r="F1430" s="255" t="s">
        <v>2447</v>
      </c>
      <c r="G1430" s="256"/>
      <c r="H1430" s="256"/>
      <c r="I1430" s="256"/>
      <c r="J1430" s="156" t="s">
        <v>578</v>
      </c>
      <c r="K1430" s="157">
        <v>26</v>
      </c>
      <c r="L1430" s="257">
        <v>0</v>
      </c>
      <c r="M1430" s="256"/>
      <c r="N1430" s="258">
        <f t="shared" si="125"/>
        <v>0</v>
      </c>
      <c r="O1430" s="256"/>
      <c r="P1430" s="256"/>
      <c r="Q1430" s="256"/>
      <c r="R1430" s="127"/>
      <c r="T1430" s="158" t="s">
        <v>3</v>
      </c>
      <c r="U1430" s="42" t="s">
        <v>39</v>
      </c>
      <c r="V1430" s="34"/>
      <c r="W1430" s="159">
        <f t="shared" si="126"/>
        <v>0</v>
      </c>
      <c r="X1430" s="159">
        <v>0</v>
      </c>
      <c r="Y1430" s="159">
        <f t="shared" si="127"/>
        <v>0</v>
      </c>
      <c r="Z1430" s="159">
        <v>0</v>
      </c>
      <c r="AA1430" s="160">
        <f t="shared" si="128"/>
        <v>0</v>
      </c>
      <c r="AR1430" s="16" t="s">
        <v>612</v>
      </c>
      <c r="AT1430" s="16" t="s">
        <v>174</v>
      </c>
      <c r="AU1430" s="16" t="s">
        <v>93</v>
      </c>
      <c r="AY1430" s="16" t="s">
        <v>173</v>
      </c>
      <c r="BE1430" s="100">
        <f t="shared" si="129"/>
        <v>0</v>
      </c>
      <c r="BF1430" s="100">
        <f t="shared" si="130"/>
        <v>0</v>
      </c>
      <c r="BG1430" s="100">
        <f t="shared" si="131"/>
        <v>0</v>
      </c>
      <c r="BH1430" s="100">
        <f t="shared" si="132"/>
        <v>0</v>
      </c>
      <c r="BI1430" s="100">
        <f t="shared" si="133"/>
        <v>0</v>
      </c>
      <c r="BJ1430" s="16" t="s">
        <v>81</v>
      </c>
      <c r="BK1430" s="100">
        <f t="shared" si="134"/>
        <v>0</v>
      </c>
      <c r="BL1430" s="16" t="s">
        <v>612</v>
      </c>
      <c r="BM1430" s="16" t="s">
        <v>2448</v>
      </c>
    </row>
    <row r="1431" spans="2:65" s="1" customFormat="1" ht="22.5" customHeight="1">
      <c r="B1431" s="125"/>
      <c r="C1431" s="154" t="s">
        <v>2449</v>
      </c>
      <c r="D1431" s="154" t="s">
        <v>174</v>
      </c>
      <c r="E1431" s="155" t="s">
        <v>2450</v>
      </c>
      <c r="F1431" s="255" t="s">
        <v>2451</v>
      </c>
      <c r="G1431" s="256"/>
      <c r="H1431" s="256"/>
      <c r="I1431" s="256"/>
      <c r="J1431" s="156" t="s">
        <v>578</v>
      </c>
      <c r="K1431" s="157">
        <v>26</v>
      </c>
      <c r="L1431" s="257">
        <v>0</v>
      </c>
      <c r="M1431" s="256"/>
      <c r="N1431" s="258">
        <f t="shared" si="125"/>
        <v>0</v>
      </c>
      <c r="O1431" s="256"/>
      <c r="P1431" s="256"/>
      <c r="Q1431" s="256"/>
      <c r="R1431" s="127"/>
      <c r="T1431" s="158" t="s">
        <v>3</v>
      </c>
      <c r="U1431" s="42" t="s">
        <v>39</v>
      </c>
      <c r="V1431" s="34"/>
      <c r="W1431" s="159">
        <f t="shared" si="126"/>
        <v>0</v>
      </c>
      <c r="X1431" s="159">
        <v>0</v>
      </c>
      <c r="Y1431" s="159">
        <f t="shared" si="127"/>
        <v>0</v>
      </c>
      <c r="Z1431" s="159">
        <v>0</v>
      </c>
      <c r="AA1431" s="160">
        <f t="shared" si="128"/>
        <v>0</v>
      </c>
      <c r="AR1431" s="16" t="s">
        <v>612</v>
      </c>
      <c r="AT1431" s="16" t="s">
        <v>174</v>
      </c>
      <c r="AU1431" s="16" t="s">
        <v>93</v>
      </c>
      <c r="AY1431" s="16" t="s">
        <v>173</v>
      </c>
      <c r="BE1431" s="100">
        <f t="shared" si="129"/>
        <v>0</v>
      </c>
      <c r="BF1431" s="100">
        <f t="shared" si="130"/>
        <v>0</v>
      </c>
      <c r="BG1431" s="100">
        <f t="shared" si="131"/>
        <v>0</v>
      </c>
      <c r="BH1431" s="100">
        <f t="shared" si="132"/>
        <v>0</v>
      </c>
      <c r="BI1431" s="100">
        <f t="shared" si="133"/>
        <v>0</v>
      </c>
      <c r="BJ1431" s="16" t="s">
        <v>81</v>
      </c>
      <c r="BK1431" s="100">
        <f t="shared" si="134"/>
        <v>0</v>
      </c>
      <c r="BL1431" s="16" t="s">
        <v>612</v>
      </c>
      <c r="BM1431" s="16" t="s">
        <v>2452</v>
      </c>
    </row>
    <row r="1432" spans="2:65" s="1" customFormat="1" ht="22.5" customHeight="1">
      <c r="B1432" s="125"/>
      <c r="C1432" s="154" t="s">
        <v>2453</v>
      </c>
      <c r="D1432" s="154" t="s">
        <v>174</v>
      </c>
      <c r="E1432" s="155" t="s">
        <v>2454</v>
      </c>
      <c r="F1432" s="255" t="s">
        <v>2455</v>
      </c>
      <c r="G1432" s="256"/>
      <c r="H1432" s="256"/>
      <c r="I1432" s="256"/>
      <c r="J1432" s="156" t="s">
        <v>578</v>
      </c>
      <c r="K1432" s="157">
        <v>11</v>
      </c>
      <c r="L1432" s="257">
        <v>0</v>
      </c>
      <c r="M1432" s="256"/>
      <c r="N1432" s="258">
        <f t="shared" si="125"/>
        <v>0</v>
      </c>
      <c r="O1432" s="256"/>
      <c r="P1432" s="256"/>
      <c r="Q1432" s="256"/>
      <c r="R1432" s="127"/>
      <c r="T1432" s="158" t="s">
        <v>3</v>
      </c>
      <c r="U1432" s="42" t="s">
        <v>39</v>
      </c>
      <c r="V1432" s="34"/>
      <c r="W1432" s="159">
        <f t="shared" si="126"/>
        <v>0</v>
      </c>
      <c r="X1432" s="159">
        <v>0</v>
      </c>
      <c r="Y1432" s="159">
        <f t="shared" si="127"/>
        <v>0</v>
      </c>
      <c r="Z1432" s="159">
        <v>0</v>
      </c>
      <c r="AA1432" s="160">
        <f t="shared" si="128"/>
        <v>0</v>
      </c>
      <c r="AR1432" s="16" t="s">
        <v>612</v>
      </c>
      <c r="AT1432" s="16" t="s">
        <v>174</v>
      </c>
      <c r="AU1432" s="16" t="s">
        <v>93</v>
      </c>
      <c r="AY1432" s="16" t="s">
        <v>173</v>
      </c>
      <c r="BE1432" s="100">
        <f t="shared" si="129"/>
        <v>0</v>
      </c>
      <c r="BF1432" s="100">
        <f t="shared" si="130"/>
        <v>0</v>
      </c>
      <c r="BG1432" s="100">
        <f t="shared" si="131"/>
        <v>0</v>
      </c>
      <c r="BH1432" s="100">
        <f t="shared" si="132"/>
        <v>0</v>
      </c>
      <c r="BI1432" s="100">
        <f t="shared" si="133"/>
        <v>0</v>
      </c>
      <c r="BJ1432" s="16" t="s">
        <v>81</v>
      </c>
      <c r="BK1432" s="100">
        <f t="shared" si="134"/>
        <v>0</v>
      </c>
      <c r="BL1432" s="16" t="s">
        <v>612</v>
      </c>
      <c r="BM1432" s="16" t="s">
        <v>2456</v>
      </c>
    </row>
    <row r="1433" spans="2:65" s="1" customFormat="1" ht="22.5" customHeight="1">
      <c r="B1433" s="125"/>
      <c r="C1433" s="154" t="s">
        <v>2457</v>
      </c>
      <c r="D1433" s="154" t="s">
        <v>174</v>
      </c>
      <c r="E1433" s="155" t="s">
        <v>2458</v>
      </c>
      <c r="F1433" s="255" t="s">
        <v>2459</v>
      </c>
      <c r="G1433" s="256"/>
      <c r="H1433" s="256"/>
      <c r="I1433" s="256"/>
      <c r="J1433" s="156" t="s">
        <v>578</v>
      </c>
      <c r="K1433" s="157">
        <v>11</v>
      </c>
      <c r="L1433" s="257">
        <v>0</v>
      </c>
      <c r="M1433" s="256"/>
      <c r="N1433" s="258">
        <f t="shared" si="125"/>
        <v>0</v>
      </c>
      <c r="O1433" s="256"/>
      <c r="P1433" s="256"/>
      <c r="Q1433" s="256"/>
      <c r="R1433" s="127"/>
      <c r="T1433" s="158" t="s">
        <v>3</v>
      </c>
      <c r="U1433" s="42" t="s">
        <v>39</v>
      </c>
      <c r="V1433" s="34"/>
      <c r="W1433" s="159">
        <f t="shared" si="126"/>
        <v>0</v>
      </c>
      <c r="X1433" s="159">
        <v>0</v>
      </c>
      <c r="Y1433" s="159">
        <f t="shared" si="127"/>
        <v>0</v>
      </c>
      <c r="Z1433" s="159">
        <v>0</v>
      </c>
      <c r="AA1433" s="160">
        <f t="shared" si="128"/>
        <v>0</v>
      </c>
      <c r="AR1433" s="16" t="s">
        <v>612</v>
      </c>
      <c r="AT1433" s="16" t="s">
        <v>174</v>
      </c>
      <c r="AU1433" s="16" t="s">
        <v>93</v>
      </c>
      <c r="AY1433" s="16" t="s">
        <v>173</v>
      </c>
      <c r="BE1433" s="100">
        <f t="shared" si="129"/>
        <v>0</v>
      </c>
      <c r="BF1433" s="100">
        <f t="shared" si="130"/>
        <v>0</v>
      </c>
      <c r="BG1433" s="100">
        <f t="shared" si="131"/>
        <v>0</v>
      </c>
      <c r="BH1433" s="100">
        <f t="shared" si="132"/>
        <v>0</v>
      </c>
      <c r="BI1433" s="100">
        <f t="shared" si="133"/>
        <v>0</v>
      </c>
      <c r="BJ1433" s="16" t="s">
        <v>81</v>
      </c>
      <c r="BK1433" s="100">
        <f t="shared" si="134"/>
        <v>0</v>
      </c>
      <c r="BL1433" s="16" t="s">
        <v>612</v>
      </c>
      <c r="BM1433" s="16" t="s">
        <v>2460</v>
      </c>
    </row>
    <row r="1434" spans="2:65" s="1" customFormat="1" ht="31.5" customHeight="1">
      <c r="B1434" s="125"/>
      <c r="C1434" s="154" t="s">
        <v>2461</v>
      </c>
      <c r="D1434" s="154" t="s">
        <v>174</v>
      </c>
      <c r="E1434" s="155" t="s">
        <v>2462</v>
      </c>
      <c r="F1434" s="255" t="s">
        <v>2463</v>
      </c>
      <c r="G1434" s="256"/>
      <c r="H1434" s="256"/>
      <c r="I1434" s="256"/>
      <c r="J1434" s="156" t="s">
        <v>578</v>
      </c>
      <c r="K1434" s="157">
        <v>1</v>
      </c>
      <c r="L1434" s="257">
        <v>0</v>
      </c>
      <c r="M1434" s="256"/>
      <c r="N1434" s="258">
        <f t="shared" si="125"/>
        <v>0</v>
      </c>
      <c r="O1434" s="256"/>
      <c r="P1434" s="256"/>
      <c r="Q1434" s="256"/>
      <c r="R1434" s="127"/>
      <c r="T1434" s="158" t="s">
        <v>3</v>
      </c>
      <c r="U1434" s="42" t="s">
        <v>39</v>
      </c>
      <c r="V1434" s="34"/>
      <c r="W1434" s="159">
        <f t="shared" si="126"/>
        <v>0</v>
      </c>
      <c r="X1434" s="159">
        <v>0</v>
      </c>
      <c r="Y1434" s="159">
        <f t="shared" si="127"/>
        <v>0</v>
      </c>
      <c r="Z1434" s="159">
        <v>0</v>
      </c>
      <c r="AA1434" s="160">
        <f t="shared" si="128"/>
        <v>0</v>
      </c>
      <c r="AR1434" s="16" t="s">
        <v>612</v>
      </c>
      <c r="AT1434" s="16" t="s">
        <v>174</v>
      </c>
      <c r="AU1434" s="16" t="s">
        <v>93</v>
      </c>
      <c r="AY1434" s="16" t="s">
        <v>173</v>
      </c>
      <c r="BE1434" s="100">
        <f t="shared" si="129"/>
        <v>0</v>
      </c>
      <c r="BF1434" s="100">
        <f t="shared" si="130"/>
        <v>0</v>
      </c>
      <c r="BG1434" s="100">
        <f t="shared" si="131"/>
        <v>0</v>
      </c>
      <c r="BH1434" s="100">
        <f t="shared" si="132"/>
        <v>0</v>
      </c>
      <c r="BI1434" s="100">
        <f t="shared" si="133"/>
        <v>0</v>
      </c>
      <c r="BJ1434" s="16" t="s">
        <v>81</v>
      </c>
      <c r="BK1434" s="100">
        <f t="shared" si="134"/>
        <v>0</v>
      </c>
      <c r="BL1434" s="16" t="s">
        <v>612</v>
      </c>
      <c r="BM1434" s="16" t="s">
        <v>2464</v>
      </c>
    </row>
    <row r="1435" spans="2:65" s="1" customFormat="1" ht="22.5" customHeight="1">
      <c r="B1435" s="125"/>
      <c r="C1435" s="154" t="s">
        <v>2465</v>
      </c>
      <c r="D1435" s="154" t="s">
        <v>174</v>
      </c>
      <c r="E1435" s="155" t="s">
        <v>2466</v>
      </c>
      <c r="F1435" s="255" t="s">
        <v>2467</v>
      </c>
      <c r="G1435" s="256"/>
      <c r="H1435" s="256"/>
      <c r="I1435" s="256"/>
      <c r="J1435" s="156" t="s">
        <v>578</v>
      </c>
      <c r="K1435" s="157">
        <v>1</v>
      </c>
      <c r="L1435" s="257">
        <v>0</v>
      </c>
      <c r="M1435" s="256"/>
      <c r="N1435" s="258">
        <f t="shared" si="125"/>
        <v>0</v>
      </c>
      <c r="O1435" s="256"/>
      <c r="P1435" s="256"/>
      <c r="Q1435" s="256"/>
      <c r="R1435" s="127"/>
      <c r="T1435" s="158" t="s">
        <v>3</v>
      </c>
      <c r="U1435" s="42" t="s">
        <v>39</v>
      </c>
      <c r="V1435" s="34"/>
      <c r="W1435" s="159">
        <f t="shared" si="126"/>
        <v>0</v>
      </c>
      <c r="X1435" s="159">
        <v>0</v>
      </c>
      <c r="Y1435" s="159">
        <f t="shared" si="127"/>
        <v>0</v>
      </c>
      <c r="Z1435" s="159">
        <v>0</v>
      </c>
      <c r="AA1435" s="160">
        <f t="shared" si="128"/>
        <v>0</v>
      </c>
      <c r="AR1435" s="16" t="s">
        <v>612</v>
      </c>
      <c r="AT1435" s="16" t="s">
        <v>174</v>
      </c>
      <c r="AU1435" s="16" t="s">
        <v>93</v>
      </c>
      <c r="AY1435" s="16" t="s">
        <v>173</v>
      </c>
      <c r="BE1435" s="100">
        <f t="shared" si="129"/>
        <v>0</v>
      </c>
      <c r="BF1435" s="100">
        <f t="shared" si="130"/>
        <v>0</v>
      </c>
      <c r="BG1435" s="100">
        <f t="shared" si="131"/>
        <v>0</v>
      </c>
      <c r="BH1435" s="100">
        <f t="shared" si="132"/>
        <v>0</v>
      </c>
      <c r="BI1435" s="100">
        <f t="shared" si="133"/>
        <v>0</v>
      </c>
      <c r="BJ1435" s="16" t="s">
        <v>81</v>
      </c>
      <c r="BK1435" s="100">
        <f t="shared" si="134"/>
        <v>0</v>
      </c>
      <c r="BL1435" s="16" t="s">
        <v>612</v>
      </c>
      <c r="BM1435" s="16" t="s">
        <v>2468</v>
      </c>
    </row>
    <row r="1436" spans="2:65" s="1" customFormat="1" ht="31.5" customHeight="1">
      <c r="B1436" s="125"/>
      <c r="C1436" s="154" t="s">
        <v>2469</v>
      </c>
      <c r="D1436" s="154" t="s">
        <v>174</v>
      </c>
      <c r="E1436" s="155" t="s">
        <v>2470</v>
      </c>
      <c r="F1436" s="255" t="s">
        <v>2471</v>
      </c>
      <c r="G1436" s="256"/>
      <c r="H1436" s="256"/>
      <c r="I1436" s="256"/>
      <c r="J1436" s="156" t="s">
        <v>578</v>
      </c>
      <c r="K1436" s="157">
        <v>20</v>
      </c>
      <c r="L1436" s="257">
        <v>0</v>
      </c>
      <c r="M1436" s="256"/>
      <c r="N1436" s="258">
        <f t="shared" si="125"/>
        <v>0</v>
      </c>
      <c r="O1436" s="256"/>
      <c r="P1436" s="256"/>
      <c r="Q1436" s="256"/>
      <c r="R1436" s="127"/>
      <c r="T1436" s="158" t="s">
        <v>3</v>
      </c>
      <c r="U1436" s="42" t="s">
        <v>39</v>
      </c>
      <c r="V1436" s="34"/>
      <c r="W1436" s="159">
        <f t="shared" si="126"/>
        <v>0</v>
      </c>
      <c r="X1436" s="159">
        <v>0</v>
      </c>
      <c r="Y1436" s="159">
        <f t="shared" si="127"/>
        <v>0</v>
      </c>
      <c r="Z1436" s="159">
        <v>0</v>
      </c>
      <c r="AA1436" s="160">
        <f t="shared" si="128"/>
        <v>0</v>
      </c>
      <c r="AR1436" s="16" t="s">
        <v>612</v>
      </c>
      <c r="AT1436" s="16" t="s">
        <v>174</v>
      </c>
      <c r="AU1436" s="16" t="s">
        <v>93</v>
      </c>
      <c r="AY1436" s="16" t="s">
        <v>173</v>
      </c>
      <c r="BE1436" s="100">
        <f t="shared" si="129"/>
        <v>0</v>
      </c>
      <c r="BF1436" s="100">
        <f t="shared" si="130"/>
        <v>0</v>
      </c>
      <c r="BG1436" s="100">
        <f t="shared" si="131"/>
        <v>0</v>
      </c>
      <c r="BH1436" s="100">
        <f t="shared" si="132"/>
        <v>0</v>
      </c>
      <c r="BI1436" s="100">
        <f t="shared" si="133"/>
        <v>0</v>
      </c>
      <c r="BJ1436" s="16" t="s">
        <v>81</v>
      </c>
      <c r="BK1436" s="100">
        <f t="shared" si="134"/>
        <v>0</v>
      </c>
      <c r="BL1436" s="16" t="s">
        <v>612</v>
      </c>
      <c r="BM1436" s="16" t="s">
        <v>2472</v>
      </c>
    </row>
    <row r="1437" spans="2:65" s="1" customFormat="1" ht="31.5" customHeight="1">
      <c r="B1437" s="125"/>
      <c r="C1437" s="154" t="s">
        <v>2473</v>
      </c>
      <c r="D1437" s="154" t="s">
        <v>174</v>
      </c>
      <c r="E1437" s="155" t="s">
        <v>2474</v>
      </c>
      <c r="F1437" s="255" t="s">
        <v>2475</v>
      </c>
      <c r="G1437" s="256"/>
      <c r="H1437" s="256"/>
      <c r="I1437" s="256"/>
      <c r="J1437" s="156" t="s">
        <v>578</v>
      </c>
      <c r="K1437" s="157">
        <v>1</v>
      </c>
      <c r="L1437" s="257">
        <v>0</v>
      </c>
      <c r="M1437" s="256"/>
      <c r="N1437" s="258">
        <f t="shared" si="125"/>
        <v>0</v>
      </c>
      <c r="O1437" s="256"/>
      <c r="P1437" s="256"/>
      <c r="Q1437" s="256"/>
      <c r="R1437" s="127"/>
      <c r="T1437" s="158" t="s">
        <v>3</v>
      </c>
      <c r="U1437" s="42" t="s">
        <v>39</v>
      </c>
      <c r="V1437" s="34"/>
      <c r="W1437" s="159">
        <f t="shared" si="126"/>
        <v>0</v>
      </c>
      <c r="X1437" s="159">
        <v>0</v>
      </c>
      <c r="Y1437" s="159">
        <f t="shared" si="127"/>
        <v>0</v>
      </c>
      <c r="Z1437" s="159">
        <v>0</v>
      </c>
      <c r="AA1437" s="160">
        <f t="shared" si="128"/>
        <v>0</v>
      </c>
      <c r="AR1437" s="16" t="s">
        <v>612</v>
      </c>
      <c r="AT1437" s="16" t="s">
        <v>174</v>
      </c>
      <c r="AU1437" s="16" t="s">
        <v>93</v>
      </c>
      <c r="AY1437" s="16" t="s">
        <v>173</v>
      </c>
      <c r="BE1437" s="100">
        <f t="shared" si="129"/>
        <v>0</v>
      </c>
      <c r="BF1437" s="100">
        <f t="shared" si="130"/>
        <v>0</v>
      </c>
      <c r="BG1437" s="100">
        <f t="shared" si="131"/>
        <v>0</v>
      </c>
      <c r="BH1437" s="100">
        <f t="shared" si="132"/>
        <v>0</v>
      </c>
      <c r="BI1437" s="100">
        <f t="shared" si="133"/>
        <v>0</v>
      </c>
      <c r="BJ1437" s="16" t="s">
        <v>81</v>
      </c>
      <c r="BK1437" s="100">
        <f t="shared" si="134"/>
        <v>0</v>
      </c>
      <c r="BL1437" s="16" t="s">
        <v>612</v>
      </c>
      <c r="BM1437" s="16" t="s">
        <v>2476</v>
      </c>
    </row>
    <row r="1438" spans="2:65" s="1" customFormat="1" ht="22.5" customHeight="1">
      <c r="B1438" s="125"/>
      <c r="C1438" s="154" t="s">
        <v>2477</v>
      </c>
      <c r="D1438" s="154" t="s">
        <v>174</v>
      </c>
      <c r="E1438" s="155" t="s">
        <v>2478</v>
      </c>
      <c r="F1438" s="255" t="s">
        <v>2479</v>
      </c>
      <c r="G1438" s="256"/>
      <c r="H1438" s="256"/>
      <c r="I1438" s="256"/>
      <c r="J1438" s="156" t="s">
        <v>2480</v>
      </c>
      <c r="K1438" s="157">
        <v>1</v>
      </c>
      <c r="L1438" s="257">
        <v>0</v>
      </c>
      <c r="M1438" s="256"/>
      <c r="N1438" s="258">
        <f t="shared" si="125"/>
        <v>0</v>
      </c>
      <c r="O1438" s="256"/>
      <c r="P1438" s="256"/>
      <c r="Q1438" s="256"/>
      <c r="R1438" s="127"/>
      <c r="T1438" s="158" t="s">
        <v>3</v>
      </c>
      <c r="U1438" s="42" t="s">
        <v>39</v>
      </c>
      <c r="V1438" s="34"/>
      <c r="W1438" s="159">
        <f t="shared" si="126"/>
        <v>0</v>
      </c>
      <c r="X1438" s="159">
        <v>0</v>
      </c>
      <c r="Y1438" s="159">
        <f t="shared" si="127"/>
        <v>0</v>
      </c>
      <c r="Z1438" s="159">
        <v>0</v>
      </c>
      <c r="AA1438" s="160">
        <f t="shared" si="128"/>
        <v>0</v>
      </c>
      <c r="AR1438" s="16" t="s">
        <v>612</v>
      </c>
      <c r="AT1438" s="16" t="s">
        <v>174</v>
      </c>
      <c r="AU1438" s="16" t="s">
        <v>93</v>
      </c>
      <c r="AY1438" s="16" t="s">
        <v>173</v>
      </c>
      <c r="BE1438" s="100">
        <f t="shared" si="129"/>
        <v>0</v>
      </c>
      <c r="BF1438" s="100">
        <f t="shared" si="130"/>
        <v>0</v>
      </c>
      <c r="BG1438" s="100">
        <f t="shared" si="131"/>
        <v>0</v>
      </c>
      <c r="BH1438" s="100">
        <f t="shared" si="132"/>
        <v>0</v>
      </c>
      <c r="BI1438" s="100">
        <f t="shared" si="133"/>
        <v>0</v>
      </c>
      <c r="BJ1438" s="16" t="s">
        <v>81</v>
      </c>
      <c r="BK1438" s="100">
        <f t="shared" si="134"/>
        <v>0</v>
      </c>
      <c r="BL1438" s="16" t="s">
        <v>612</v>
      </c>
      <c r="BM1438" s="16" t="s">
        <v>2481</v>
      </c>
    </row>
    <row r="1439" spans="2:65" s="1" customFormat="1" ht="22.5" customHeight="1">
      <c r="B1439" s="125"/>
      <c r="C1439" s="154" t="s">
        <v>2482</v>
      </c>
      <c r="D1439" s="154" t="s">
        <v>174</v>
      </c>
      <c r="E1439" s="155" t="s">
        <v>2483</v>
      </c>
      <c r="F1439" s="255" t="s">
        <v>2484</v>
      </c>
      <c r="G1439" s="256"/>
      <c r="H1439" s="256"/>
      <c r="I1439" s="256"/>
      <c r="J1439" s="156" t="s">
        <v>3</v>
      </c>
      <c r="K1439" s="157">
        <v>0</v>
      </c>
      <c r="L1439" s="257">
        <v>0</v>
      </c>
      <c r="M1439" s="256"/>
      <c r="N1439" s="258">
        <f t="shared" si="125"/>
        <v>0</v>
      </c>
      <c r="O1439" s="256"/>
      <c r="P1439" s="256"/>
      <c r="Q1439" s="256"/>
      <c r="R1439" s="127"/>
      <c r="T1439" s="158" t="s">
        <v>3</v>
      </c>
      <c r="U1439" s="42" t="s">
        <v>39</v>
      </c>
      <c r="V1439" s="34"/>
      <c r="W1439" s="159">
        <f t="shared" si="126"/>
        <v>0</v>
      </c>
      <c r="X1439" s="159">
        <v>0</v>
      </c>
      <c r="Y1439" s="159">
        <f t="shared" si="127"/>
        <v>0</v>
      </c>
      <c r="Z1439" s="159">
        <v>0</v>
      </c>
      <c r="AA1439" s="160">
        <f t="shared" si="128"/>
        <v>0</v>
      </c>
      <c r="AR1439" s="16" t="s">
        <v>612</v>
      </c>
      <c r="AT1439" s="16" t="s">
        <v>174</v>
      </c>
      <c r="AU1439" s="16" t="s">
        <v>93</v>
      </c>
      <c r="AY1439" s="16" t="s">
        <v>173</v>
      </c>
      <c r="BE1439" s="100">
        <f t="shared" si="129"/>
        <v>0</v>
      </c>
      <c r="BF1439" s="100">
        <f t="shared" si="130"/>
        <v>0</v>
      </c>
      <c r="BG1439" s="100">
        <f t="shared" si="131"/>
        <v>0</v>
      </c>
      <c r="BH1439" s="100">
        <f t="shared" si="132"/>
        <v>0</v>
      </c>
      <c r="BI1439" s="100">
        <f t="shared" si="133"/>
        <v>0</v>
      </c>
      <c r="BJ1439" s="16" t="s">
        <v>81</v>
      </c>
      <c r="BK1439" s="100">
        <f t="shared" si="134"/>
        <v>0</v>
      </c>
      <c r="BL1439" s="16" t="s">
        <v>612</v>
      </c>
      <c r="BM1439" s="16" t="s">
        <v>2485</v>
      </c>
    </row>
    <row r="1440" spans="2:65" s="1" customFormat="1" ht="31.5" customHeight="1">
      <c r="B1440" s="125"/>
      <c r="C1440" s="154" t="s">
        <v>2486</v>
      </c>
      <c r="D1440" s="154" t="s">
        <v>174</v>
      </c>
      <c r="E1440" s="155" t="s">
        <v>2487</v>
      </c>
      <c r="F1440" s="255" t="s">
        <v>2488</v>
      </c>
      <c r="G1440" s="256"/>
      <c r="H1440" s="256"/>
      <c r="I1440" s="256"/>
      <c r="J1440" s="156" t="s">
        <v>578</v>
      </c>
      <c r="K1440" s="157">
        <v>4</v>
      </c>
      <c r="L1440" s="257">
        <v>0</v>
      </c>
      <c r="M1440" s="256"/>
      <c r="N1440" s="258">
        <f t="shared" si="125"/>
        <v>0</v>
      </c>
      <c r="O1440" s="256"/>
      <c r="P1440" s="256"/>
      <c r="Q1440" s="256"/>
      <c r="R1440" s="127"/>
      <c r="T1440" s="158" t="s">
        <v>3</v>
      </c>
      <c r="U1440" s="42" t="s">
        <v>39</v>
      </c>
      <c r="V1440" s="34"/>
      <c r="W1440" s="159">
        <f t="shared" si="126"/>
        <v>0</v>
      </c>
      <c r="X1440" s="159">
        <v>0</v>
      </c>
      <c r="Y1440" s="159">
        <f t="shared" si="127"/>
        <v>0</v>
      </c>
      <c r="Z1440" s="159">
        <v>0</v>
      </c>
      <c r="AA1440" s="160">
        <f t="shared" si="128"/>
        <v>0</v>
      </c>
      <c r="AR1440" s="16" t="s">
        <v>612</v>
      </c>
      <c r="AT1440" s="16" t="s">
        <v>174</v>
      </c>
      <c r="AU1440" s="16" t="s">
        <v>93</v>
      </c>
      <c r="AY1440" s="16" t="s">
        <v>173</v>
      </c>
      <c r="BE1440" s="100">
        <f t="shared" si="129"/>
        <v>0</v>
      </c>
      <c r="BF1440" s="100">
        <f t="shared" si="130"/>
        <v>0</v>
      </c>
      <c r="BG1440" s="100">
        <f t="shared" si="131"/>
        <v>0</v>
      </c>
      <c r="BH1440" s="100">
        <f t="shared" si="132"/>
        <v>0</v>
      </c>
      <c r="BI1440" s="100">
        <f t="shared" si="133"/>
        <v>0</v>
      </c>
      <c r="BJ1440" s="16" t="s">
        <v>81</v>
      </c>
      <c r="BK1440" s="100">
        <f t="shared" si="134"/>
        <v>0</v>
      </c>
      <c r="BL1440" s="16" t="s">
        <v>612</v>
      </c>
      <c r="BM1440" s="16" t="s">
        <v>2489</v>
      </c>
    </row>
    <row r="1441" spans="2:65" s="1" customFormat="1" ht="22.5" customHeight="1">
      <c r="B1441" s="125"/>
      <c r="C1441" s="154" t="s">
        <v>2490</v>
      </c>
      <c r="D1441" s="154" t="s">
        <v>174</v>
      </c>
      <c r="E1441" s="155" t="s">
        <v>2491</v>
      </c>
      <c r="F1441" s="255" t="s">
        <v>2492</v>
      </c>
      <c r="G1441" s="256"/>
      <c r="H1441" s="256"/>
      <c r="I1441" s="256"/>
      <c r="J1441" s="156" t="s">
        <v>578</v>
      </c>
      <c r="K1441" s="157">
        <v>1</v>
      </c>
      <c r="L1441" s="257">
        <v>0</v>
      </c>
      <c r="M1441" s="256"/>
      <c r="N1441" s="258">
        <f t="shared" si="125"/>
        <v>0</v>
      </c>
      <c r="O1441" s="256"/>
      <c r="P1441" s="256"/>
      <c r="Q1441" s="256"/>
      <c r="R1441" s="127"/>
      <c r="T1441" s="158" t="s">
        <v>3</v>
      </c>
      <c r="U1441" s="42" t="s">
        <v>39</v>
      </c>
      <c r="V1441" s="34"/>
      <c r="W1441" s="159">
        <f t="shared" si="126"/>
        <v>0</v>
      </c>
      <c r="X1441" s="159">
        <v>0</v>
      </c>
      <c r="Y1441" s="159">
        <f t="shared" si="127"/>
        <v>0</v>
      </c>
      <c r="Z1441" s="159">
        <v>0</v>
      </c>
      <c r="AA1441" s="160">
        <f t="shared" si="128"/>
        <v>0</v>
      </c>
      <c r="AR1441" s="16" t="s">
        <v>612</v>
      </c>
      <c r="AT1441" s="16" t="s">
        <v>174</v>
      </c>
      <c r="AU1441" s="16" t="s">
        <v>93</v>
      </c>
      <c r="AY1441" s="16" t="s">
        <v>173</v>
      </c>
      <c r="BE1441" s="100">
        <f t="shared" si="129"/>
        <v>0</v>
      </c>
      <c r="BF1441" s="100">
        <f t="shared" si="130"/>
        <v>0</v>
      </c>
      <c r="BG1441" s="100">
        <f t="shared" si="131"/>
        <v>0</v>
      </c>
      <c r="BH1441" s="100">
        <f t="shared" si="132"/>
        <v>0</v>
      </c>
      <c r="BI1441" s="100">
        <f t="shared" si="133"/>
        <v>0</v>
      </c>
      <c r="BJ1441" s="16" t="s">
        <v>81</v>
      </c>
      <c r="BK1441" s="100">
        <f t="shared" si="134"/>
        <v>0</v>
      </c>
      <c r="BL1441" s="16" t="s">
        <v>612</v>
      </c>
      <c r="BM1441" s="16" t="s">
        <v>2493</v>
      </c>
    </row>
    <row r="1442" spans="2:65" s="1" customFormat="1" ht="22.5" customHeight="1">
      <c r="B1442" s="125"/>
      <c r="C1442" s="154" t="s">
        <v>2494</v>
      </c>
      <c r="D1442" s="154" t="s">
        <v>174</v>
      </c>
      <c r="E1442" s="155" t="s">
        <v>2495</v>
      </c>
      <c r="F1442" s="255" t="s">
        <v>2496</v>
      </c>
      <c r="G1442" s="256"/>
      <c r="H1442" s="256"/>
      <c r="I1442" s="256"/>
      <c r="J1442" s="156" t="s">
        <v>578</v>
      </c>
      <c r="K1442" s="157">
        <v>50</v>
      </c>
      <c r="L1442" s="257">
        <v>0</v>
      </c>
      <c r="M1442" s="256"/>
      <c r="N1442" s="258">
        <f t="shared" si="125"/>
        <v>0</v>
      </c>
      <c r="O1442" s="256"/>
      <c r="P1442" s="256"/>
      <c r="Q1442" s="256"/>
      <c r="R1442" s="127"/>
      <c r="T1442" s="158" t="s">
        <v>3</v>
      </c>
      <c r="U1442" s="42" t="s">
        <v>39</v>
      </c>
      <c r="V1442" s="34"/>
      <c r="W1442" s="159">
        <f t="shared" si="126"/>
        <v>0</v>
      </c>
      <c r="X1442" s="159">
        <v>0</v>
      </c>
      <c r="Y1442" s="159">
        <f t="shared" si="127"/>
        <v>0</v>
      </c>
      <c r="Z1442" s="159">
        <v>0</v>
      </c>
      <c r="AA1442" s="160">
        <f t="shared" si="128"/>
        <v>0</v>
      </c>
      <c r="AR1442" s="16" t="s">
        <v>612</v>
      </c>
      <c r="AT1442" s="16" t="s">
        <v>174</v>
      </c>
      <c r="AU1442" s="16" t="s">
        <v>93</v>
      </c>
      <c r="AY1442" s="16" t="s">
        <v>173</v>
      </c>
      <c r="BE1442" s="100">
        <f t="shared" si="129"/>
        <v>0</v>
      </c>
      <c r="BF1442" s="100">
        <f t="shared" si="130"/>
        <v>0</v>
      </c>
      <c r="BG1442" s="100">
        <f t="shared" si="131"/>
        <v>0</v>
      </c>
      <c r="BH1442" s="100">
        <f t="shared" si="132"/>
        <v>0</v>
      </c>
      <c r="BI1442" s="100">
        <f t="shared" si="133"/>
        <v>0</v>
      </c>
      <c r="BJ1442" s="16" t="s">
        <v>81</v>
      </c>
      <c r="BK1442" s="100">
        <f t="shared" si="134"/>
        <v>0</v>
      </c>
      <c r="BL1442" s="16" t="s">
        <v>612</v>
      </c>
      <c r="BM1442" s="16" t="s">
        <v>2497</v>
      </c>
    </row>
    <row r="1443" spans="2:65" s="1" customFormat="1" ht="22.5" customHeight="1">
      <c r="B1443" s="125"/>
      <c r="C1443" s="154" t="s">
        <v>2498</v>
      </c>
      <c r="D1443" s="154" t="s">
        <v>174</v>
      </c>
      <c r="E1443" s="155" t="s">
        <v>2499</v>
      </c>
      <c r="F1443" s="255" t="s">
        <v>2500</v>
      </c>
      <c r="G1443" s="256"/>
      <c r="H1443" s="256"/>
      <c r="I1443" s="256"/>
      <c r="J1443" s="156" t="s">
        <v>578</v>
      </c>
      <c r="K1443" s="157">
        <v>50</v>
      </c>
      <c r="L1443" s="257">
        <v>0</v>
      </c>
      <c r="M1443" s="256"/>
      <c r="N1443" s="258">
        <f t="shared" si="125"/>
        <v>0</v>
      </c>
      <c r="O1443" s="256"/>
      <c r="P1443" s="256"/>
      <c r="Q1443" s="256"/>
      <c r="R1443" s="127"/>
      <c r="T1443" s="158" t="s">
        <v>3</v>
      </c>
      <c r="U1443" s="42" t="s">
        <v>39</v>
      </c>
      <c r="V1443" s="34"/>
      <c r="W1443" s="159">
        <f t="shared" si="126"/>
        <v>0</v>
      </c>
      <c r="X1443" s="159">
        <v>0</v>
      </c>
      <c r="Y1443" s="159">
        <f t="shared" si="127"/>
        <v>0</v>
      </c>
      <c r="Z1443" s="159">
        <v>0</v>
      </c>
      <c r="AA1443" s="160">
        <f t="shared" si="128"/>
        <v>0</v>
      </c>
      <c r="AR1443" s="16" t="s">
        <v>612</v>
      </c>
      <c r="AT1443" s="16" t="s">
        <v>174</v>
      </c>
      <c r="AU1443" s="16" t="s">
        <v>93</v>
      </c>
      <c r="AY1443" s="16" t="s">
        <v>173</v>
      </c>
      <c r="BE1443" s="100">
        <f t="shared" si="129"/>
        <v>0</v>
      </c>
      <c r="BF1443" s="100">
        <f t="shared" si="130"/>
        <v>0</v>
      </c>
      <c r="BG1443" s="100">
        <f t="shared" si="131"/>
        <v>0</v>
      </c>
      <c r="BH1443" s="100">
        <f t="shared" si="132"/>
        <v>0</v>
      </c>
      <c r="BI1443" s="100">
        <f t="shared" si="133"/>
        <v>0</v>
      </c>
      <c r="BJ1443" s="16" t="s">
        <v>81</v>
      </c>
      <c r="BK1443" s="100">
        <f t="shared" si="134"/>
        <v>0</v>
      </c>
      <c r="BL1443" s="16" t="s">
        <v>612</v>
      </c>
      <c r="BM1443" s="16" t="s">
        <v>2501</v>
      </c>
    </row>
    <row r="1444" spans="2:65" s="1" customFormat="1" ht="31.5" customHeight="1">
      <c r="B1444" s="125"/>
      <c r="C1444" s="154" t="s">
        <v>2502</v>
      </c>
      <c r="D1444" s="154" t="s">
        <v>174</v>
      </c>
      <c r="E1444" s="155" t="s">
        <v>2503</v>
      </c>
      <c r="F1444" s="255" t="s">
        <v>2504</v>
      </c>
      <c r="G1444" s="256"/>
      <c r="H1444" s="256"/>
      <c r="I1444" s="256"/>
      <c r="J1444" s="156" t="s">
        <v>3</v>
      </c>
      <c r="K1444" s="157">
        <v>0</v>
      </c>
      <c r="L1444" s="257">
        <v>0</v>
      </c>
      <c r="M1444" s="256"/>
      <c r="N1444" s="258">
        <f t="shared" si="125"/>
        <v>0</v>
      </c>
      <c r="O1444" s="256"/>
      <c r="P1444" s="256"/>
      <c r="Q1444" s="256"/>
      <c r="R1444" s="127"/>
      <c r="T1444" s="158" t="s">
        <v>3</v>
      </c>
      <c r="U1444" s="42" t="s">
        <v>39</v>
      </c>
      <c r="V1444" s="34"/>
      <c r="W1444" s="159">
        <f t="shared" si="126"/>
        <v>0</v>
      </c>
      <c r="X1444" s="159">
        <v>0</v>
      </c>
      <c r="Y1444" s="159">
        <f t="shared" si="127"/>
        <v>0</v>
      </c>
      <c r="Z1444" s="159">
        <v>0</v>
      </c>
      <c r="AA1444" s="160">
        <f t="shared" si="128"/>
        <v>0</v>
      </c>
      <c r="AR1444" s="16" t="s">
        <v>612</v>
      </c>
      <c r="AT1444" s="16" t="s">
        <v>174</v>
      </c>
      <c r="AU1444" s="16" t="s">
        <v>93</v>
      </c>
      <c r="AY1444" s="16" t="s">
        <v>173</v>
      </c>
      <c r="BE1444" s="100">
        <f t="shared" si="129"/>
        <v>0</v>
      </c>
      <c r="BF1444" s="100">
        <f t="shared" si="130"/>
        <v>0</v>
      </c>
      <c r="BG1444" s="100">
        <f t="shared" si="131"/>
        <v>0</v>
      </c>
      <c r="BH1444" s="100">
        <f t="shared" si="132"/>
        <v>0</v>
      </c>
      <c r="BI1444" s="100">
        <f t="shared" si="133"/>
        <v>0</v>
      </c>
      <c r="BJ1444" s="16" t="s">
        <v>81</v>
      </c>
      <c r="BK1444" s="100">
        <f t="shared" si="134"/>
        <v>0</v>
      </c>
      <c r="BL1444" s="16" t="s">
        <v>612</v>
      </c>
      <c r="BM1444" s="16" t="s">
        <v>2505</v>
      </c>
    </row>
    <row r="1445" spans="2:65" s="1" customFormat="1" ht="31.5" customHeight="1">
      <c r="B1445" s="125"/>
      <c r="C1445" s="154" t="s">
        <v>2506</v>
      </c>
      <c r="D1445" s="154" t="s">
        <v>174</v>
      </c>
      <c r="E1445" s="155" t="s">
        <v>2507</v>
      </c>
      <c r="F1445" s="255" t="s">
        <v>2508</v>
      </c>
      <c r="G1445" s="256"/>
      <c r="H1445" s="256"/>
      <c r="I1445" s="256"/>
      <c r="J1445" s="156" t="s">
        <v>182</v>
      </c>
      <c r="K1445" s="157">
        <v>740</v>
      </c>
      <c r="L1445" s="257">
        <v>0</v>
      </c>
      <c r="M1445" s="256"/>
      <c r="N1445" s="258">
        <f t="shared" si="125"/>
        <v>0</v>
      </c>
      <c r="O1445" s="256"/>
      <c r="P1445" s="256"/>
      <c r="Q1445" s="256"/>
      <c r="R1445" s="127"/>
      <c r="T1445" s="158" t="s">
        <v>3</v>
      </c>
      <c r="U1445" s="42" t="s">
        <v>39</v>
      </c>
      <c r="V1445" s="34"/>
      <c r="W1445" s="159">
        <f t="shared" si="126"/>
        <v>0</v>
      </c>
      <c r="X1445" s="159">
        <v>0</v>
      </c>
      <c r="Y1445" s="159">
        <f t="shared" si="127"/>
        <v>0</v>
      </c>
      <c r="Z1445" s="159">
        <v>0</v>
      </c>
      <c r="AA1445" s="160">
        <f t="shared" si="128"/>
        <v>0</v>
      </c>
      <c r="AR1445" s="16" t="s">
        <v>612</v>
      </c>
      <c r="AT1445" s="16" t="s">
        <v>174</v>
      </c>
      <c r="AU1445" s="16" t="s">
        <v>93</v>
      </c>
      <c r="AY1445" s="16" t="s">
        <v>173</v>
      </c>
      <c r="BE1445" s="100">
        <f t="shared" si="129"/>
        <v>0</v>
      </c>
      <c r="BF1445" s="100">
        <f t="shared" si="130"/>
        <v>0</v>
      </c>
      <c r="BG1445" s="100">
        <f t="shared" si="131"/>
        <v>0</v>
      </c>
      <c r="BH1445" s="100">
        <f t="shared" si="132"/>
        <v>0</v>
      </c>
      <c r="BI1445" s="100">
        <f t="shared" si="133"/>
        <v>0</v>
      </c>
      <c r="BJ1445" s="16" t="s">
        <v>81</v>
      </c>
      <c r="BK1445" s="100">
        <f t="shared" si="134"/>
        <v>0</v>
      </c>
      <c r="BL1445" s="16" t="s">
        <v>612</v>
      </c>
      <c r="BM1445" s="16" t="s">
        <v>2509</v>
      </c>
    </row>
    <row r="1446" spans="2:65" s="1" customFormat="1" ht="31.5" customHeight="1">
      <c r="B1446" s="125"/>
      <c r="C1446" s="154" t="s">
        <v>2510</v>
      </c>
      <c r="D1446" s="154" t="s">
        <v>174</v>
      </c>
      <c r="E1446" s="155" t="s">
        <v>2511</v>
      </c>
      <c r="F1446" s="255" t="s">
        <v>2512</v>
      </c>
      <c r="G1446" s="256"/>
      <c r="H1446" s="256"/>
      <c r="I1446" s="256"/>
      <c r="J1446" s="156" t="s">
        <v>182</v>
      </c>
      <c r="K1446" s="157">
        <v>490</v>
      </c>
      <c r="L1446" s="257">
        <v>0</v>
      </c>
      <c r="M1446" s="256"/>
      <c r="N1446" s="258">
        <f t="shared" si="125"/>
        <v>0</v>
      </c>
      <c r="O1446" s="256"/>
      <c r="P1446" s="256"/>
      <c r="Q1446" s="256"/>
      <c r="R1446" s="127"/>
      <c r="T1446" s="158" t="s">
        <v>3</v>
      </c>
      <c r="U1446" s="42" t="s">
        <v>39</v>
      </c>
      <c r="V1446" s="34"/>
      <c r="W1446" s="159">
        <f t="shared" si="126"/>
        <v>0</v>
      </c>
      <c r="X1446" s="159">
        <v>0</v>
      </c>
      <c r="Y1446" s="159">
        <f t="shared" si="127"/>
        <v>0</v>
      </c>
      <c r="Z1446" s="159">
        <v>0</v>
      </c>
      <c r="AA1446" s="160">
        <f t="shared" si="128"/>
        <v>0</v>
      </c>
      <c r="AR1446" s="16" t="s">
        <v>612</v>
      </c>
      <c r="AT1446" s="16" t="s">
        <v>174</v>
      </c>
      <c r="AU1446" s="16" t="s">
        <v>93</v>
      </c>
      <c r="AY1446" s="16" t="s">
        <v>173</v>
      </c>
      <c r="BE1446" s="100">
        <f t="shared" si="129"/>
        <v>0</v>
      </c>
      <c r="BF1446" s="100">
        <f t="shared" si="130"/>
        <v>0</v>
      </c>
      <c r="BG1446" s="100">
        <f t="shared" si="131"/>
        <v>0</v>
      </c>
      <c r="BH1446" s="100">
        <f t="shared" si="132"/>
        <v>0</v>
      </c>
      <c r="BI1446" s="100">
        <f t="shared" si="133"/>
        <v>0</v>
      </c>
      <c r="BJ1446" s="16" t="s">
        <v>81</v>
      </c>
      <c r="BK1446" s="100">
        <f t="shared" si="134"/>
        <v>0</v>
      </c>
      <c r="BL1446" s="16" t="s">
        <v>612</v>
      </c>
      <c r="BM1446" s="16" t="s">
        <v>2513</v>
      </c>
    </row>
    <row r="1447" spans="2:65" s="1" customFormat="1" ht="22.5" customHeight="1">
      <c r="B1447" s="125"/>
      <c r="C1447" s="154" t="s">
        <v>2514</v>
      </c>
      <c r="D1447" s="154" t="s">
        <v>174</v>
      </c>
      <c r="E1447" s="155" t="s">
        <v>2515</v>
      </c>
      <c r="F1447" s="255" t="s">
        <v>2516</v>
      </c>
      <c r="G1447" s="256"/>
      <c r="H1447" s="256"/>
      <c r="I1447" s="256"/>
      <c r="J1447" s="156" t="s">
        <v>578</v>
      </c>
      <c r="K1447" s="157">
        <v>35</v>
      </c>
      <c r="L1447" s="257">
        <v>0</v>
      </c>
      <c r="M1447" s="256"/>
      <c r="N1447" s="258">
        <f t="shared" si="125"/>
        <v>0</v>
      </c>
      <c r="O1447" s="256"/>
      <c r="P1447" s="256"/>
      <c r="Q1447" s="256"/>
      <c r="R1447" s="127"/>
      <c r="T1447" s="158" t="s">
        <v>3</v>
      </c>
      <c r="U1447" s="42" t="s">
        <v>39</v>
      </c>
      <c r="V1447" s="34"/>
      <c r="W1447" s="159">
        <f t="shared" si="126"/>
        <v>0</v>
      </c>
      <c r="X1447" s="159">
        <v>0</v>
      </c>
      <c r="Y1447" s="159">
        <f t="shared" si="127"/>
        <v>0</v>
      </c>
      <c r="Z1447" s="159">
        <v>0</v>
      </c>
      <c r="AA1447" s="160">
        <f t="shared" si="128"/>
        <v>0</v>
      </c>
      <c r="AR1447" s="16" t="s">
        <v>612</v>
      </c>
      <c r="AT1447" s="16" t="s">
        <v>174</v>
      </c>
      <c r="AU1447" s="16" t="s">
        <v>93</v>
      </c>
      <c r="AY1447" s="16" t="s">
        <v>173</v>
      </c>
      <c r="BE1447" s="100">
        <f t="shared" si="129"/>
        <v>0</v>
      </c>
      <c r="BF1447" s="100">
        <f t="shared" si="130"/>
        <v>0</v>
      </c>
      <c r="BG1447" s="100">
        <f t="shared" si="131"/>
        <v>0</v>
      </c>
      <c r="BH1447" s="100">
        <f t="shared" si="132"/>
        <v>0</v>
      </c>
      <c r="BI1447" s="100">
        <f t="shared" si="133"/>
        <v>0</v>
      </c>
      <c r="BJ1447" s="16" t="s">
        <v>81</v>
      </c>
      <c r="BK1447" s="100">
        <f t="shared" si="134"/>
        <v>0</v>
      </c>
      <c r="BL1447" s="16" t="s">
        <v>612</v>
      </c>
      <c r="BM1447" s="16" t="s">
        <v>2517</v>
      </c>
    </row>
    <row r="1448" spans="2:65" s="1" customFormat="1" ht="44.25" customHeight="1">
      <c r="B1448" s="125"/>
      <c r="C1448" s="154" t="s">
        <v>2518</v>
      </c>
      <c r="D1448" s="154" t="s">
        <v>174</v>
      </c>
      <c r="E1448" s="155" t="s">
        <v>2519</v>
      </c>
      <c r="F1448" s="255" t="s">
        <v>2520</v>
      </c>
      <c r="G1448" s="256"/>
      <c r="H1448" s="256"/>
      <c r="I1448" s="256"/>
      <c r="J1448" s="156" t="s">
        <v>3</v>
      </c>
      <c r="K1448" s="157">
        <v>0</v>
      </c>
      <c r="L1448" s="257">
        <v>0</v>
      </c>
      <c r="M1448" s="256"/>
      <c r="N1448" s="258">
        <f t="shared" si="125"/>
        <v>0</v>
      </c>
      <c r="O1448" s="256"/>
      <c r="P1448" s="256"/>
      <c r="Q1448" s="256"/>
      <c r="R1448" s="127"/>
      <c r="T1448" s="158" t="s">
        <v>3</v>
      </c>
      <c r="U1448" s="42" t="s">
        <v>39</v>
      </c>
      <c r="V1448" s="34"/>
      <c r="W1448" s="159">
        <f t="shared" si="126"/>
        <v>0</v>
      </c>
      <c r="X1448" s="159">
        <v>0</v>
      </c>
      <c r="Y1448" s="159">
        <f t="shared" si="127"/>
        <v>0</v>
      </c>
      <c r="Z1448" s="159">
        <v>0</v>
      </c>
      <c r="AA1448" s="160">
        <f t="shared" si="128"/>
        <v>0</v>
      </c>
      <c r="AR1448" s="16" t="s">
        <v>612</v>
      </c>
      <c r="AT1448" s="16" t="s">
        <v>174</v>
      </c>
      <c r="AU1448" s="16" t="s">
        <v>93</v>
      </c>
      <c r="AY1448" s="16" t="s">
        <v>173</v>
      </c>
      <c r="BE1448" s="100">
        <f t="shared" si="129"/>
        <v>0</v>
      </c>
      <c r="BF1448" s="100">
        <f t="shared" si="130"/>
        <v>0</v>
      </c>
      <c r="BG1448" s="100">
        <f t="shared" si="131"/>
        <v>0</v>
      </c>
      <c r="BH1448" s="100">
        <f t="shared" si="132"/>
        <v>0</v>
      </c>
      <c r="BI1448" s="100">
        <f t="shared" si="133"/>
        <v>0</v>
      </c>
      <c r="BJ1448" s="16" t="s">
        <v>81</v>
      </c>
      <c r="BK1448" s="100">
        <f t="shared" si="134"/>
        <v>0</v>
      </c>
      <c r="BL1448" s="16" t="s">
        <v>612</v>
      </c>
      <c r="BM1448" s="16" t="s">
        <v>2521</v>
      </c>
    </row>
    <row r="1449" spans="2:65" s="1" customFormat="1" ht="57" customHeight="1">
      <c r="B1449" s="125"/>
      <c r="C1449" s="154" t="s">
        <v>2522</v>
      </c>
      <c r="D1449" s="154" t="s">
        <v>174</v>
      </c>
      <c r="E1449" s="155" t="s">
        <v>2523</v>
      </c>
      <c r="F1449" s="255" t="s">
        <v>2524</v>
      </c>
      <c r="G1449" s="256"/>
      <c r="H1449" s="256"/>
      <c r="I1449" s="256"/>
      <c r="J1449" s="156" t="s">
        <v>182</v>
      </c>
      <c r="K1449" s="157">
        <v>270</v>
      </c>
      <c r="L1449" s="257">
        <v>0</v>
      </c>
      <c r="M1449" s="256"/>
      <c r="N1449" s="258">
        <f t="shared" si="125"/>
        <v>0</v>
      </c>
      <c r="O1449" s="256"/>
      <c r="P1449" s="256"/>
      <c r="Q1449" s="256"/>
      <c r="R1449" s="127"/>
      <c r="T1449" s="158" t="s">
        <v>3</v>
      </c>
      <c r="U1449" s="42" t="s">
        <v>39</v>
      </c>
      <c r="V1449" s="34"/>
      <c r="W1449" s="159">
        <f t="shared" si="126"/>
        <v>0</v>
      </c>
      <c r="X1449" s="159">
        <v>0</v>
      </c>
      <c r="Y1449" s="159">
        <f t="shared" si="127"/>
        <v>0</v>
      </c>
      <c r="Z1449" s="159">
        <v>0</v>
      </c>
      <c r="AA1449" s="160">
        <f t="shared" si="128"/>
        <v>0</v>
      </c>
      <c r="AR1449" s="16" t="s">
        <v>612</v>
      </c>
      <c r="AT1449" s="16" t="s">
        <v>174</v>
      </c>
      <c r="AU1449" s="16" t="s">
        <v>93</v>
      </c>
      <c r="AY1449" s="16" t="s">
        <v>173</v>
      </c>
      <c r="BE1449" s="100">
        <f t="shared" si="129"/>
        <v>0</v>
      </c>
      <c r="BF1449" s="100">
        <f t="shared" si="130"/>
        <v>0</v>
      </c>
      <c r="BG1449" s="100">
        <f t="shared" si="131"/>
        <v>0</v>
      </c>
      <c r="BH1449" s="100">
        <f t="shared" si="132"/>
        <v>0</v>
      </c>
      <c r="BI1449" s="100">
        <f t="shared" si="133"/>
        <v>0</v>
      </c>
      <c r="BJ1449" s="16" t="s">
        <v>81</v>
      </c>
      <c r="BK1449" s="100">
        <f t="shared" si="134"/>
        <v>0</v>
      </c>
      <c r="BL1449" s="16" t="s">
        <v>612</v>
      </c>
      <c r="BM1449" s="16" t="s">
        <v>2525</v>
      </c>
    </row>
    <row r="1450" spans="2:65" s="1" customFormat="1" ht="44.25" customHeight="1">
      <c r="B1450" s="125"/>
      <c r="C1450" s="154" t="s">
        <v>2526</v>
      </c>
      <c r="D1450" s="154" t="s">
        <v>174</v>
      </c>
      <c r="E1450" s="155" t="s">
        <v>2527</v>
      </c>
      <c r="F1450" s="255" t="s">
        <v>2528</v>
      </c>
      <c r="G1450" s="256"/>
      <c r="H1450" s="256"/>
      <c r="I1450" s="256"/>
      <c r="J1450" s="156" t="s">
        <v>182</v>
      </c>
      <c r="K1450" s="157">
        <v>60</v>
      </c>
      <c r="L1450" s="257">
        <v>0</v>
      </c>
      <c r="M1450" s="256"/>
      <c r="N1450" s="258">
        <f t="shared" si="125"/>
        <v>0</v>
      </c>
      <c r="O1450" s="256"/>
      <c r="P1450" s="256"/>
      <c r="Q1450" s="256"/>
      <c r="R1450" s="127"/>
      <c r="T1450" s="158" t="s">
        <v>3</v>
      </c>
      <c r="U1450" s="42" t="s">
        <v>39</v>
      </c>
      <c r="V1450" s="34"/>
      <c r="W1450" s="159">
        <f t="shared" si="126"/>
        <v>0</v>
      </c>
      <c r="X1450" s="159">
        <v>0</v>
      </c>
      <c r="Y1450" s="159">
        <f t="shared" si="127"/>
        <v>0</v>
      </c>
      <c r="Z1450" s="159">
        <v>0</v>
      </c>
      <c r="AA1450" s="160">
        <f t="shared" si="128"/>
        <v>0</v>
      </c>
      <c r="AR1450" s="16" t="s">
        <v>612</v>
      </c>
      <c r="AT1450" s="16" t="s">
        <v>174</v>
      </c>
      <c r="AU1450" s="16" t="s">
        <v>93</v>
      </c>
      <c r="AY1450" s="16" t="s">
        <v>173</v>
      </c>
      <c r="BE1450" s="100">
        <f t="shared" si="129"/>
        <v>0</v>
      </c>
      <c r="BF1450" s="100">
        <f t="shared" si="130"/>
        <v>0</v>
      </c>
      <c r="BG1450" s="100">
        <f t="shared" si="131"/>
        <v>0</v>
      </c>
      <c r="BH1450" s="100">
        <f t="shared" si="132"/>
        <v>0</v>
      </c>
      <c r="BI1450" s="100">
        <f t="shared" si="133"/>
        <v>0</v>
      </c>
      <c r="BJ1450" s="16" t="s">
        <v>81</v>
      </c>
      <c r="BK1450" s="100">
        <f t="shared" si="134"/>
        <v>0</v>
      </c>
      <c r="BL1450" s="16" t="s">
        <v>612</v>
      </c>
      <c r="BM1450" s="16" t="s">
        <v>2529</v>
      </c>
    </row>
    <row r="1451" spans="2:65" s="1" customFormat="1" ht="31.5" customHeight="1">
      <c r="B1451" s="125"/>
      <c r="C1451" s="154" t="s">
        <v>2530</v>
      </c>
      <c r="D1451" s="154" t="s">
        <v>174</v>
      </c>
      <c r="E1451" s="155" t="s">
        <v>2531</v>
      </c>
      <c r="F1451" s="255" t="s">
        <v>2532</v>
      </c>
      <c r="G1451" s="256"/>
      <c r="H1451" s="256"/>
      <c r="I1451" s="256"/>
      <c r="J1451" s="156" t="s">
        <v>578</v>
      </c>
      <c r="K1451" s="157">
        <v>650</v>
      </c>
      <c r="L1451" s="257">
        <v>0</v>
      </c>
      <c r="M1451" s="256"/>
      <c r="N1451" s="258">
        <f t="shared" si="125"/>
        <v>0</v>
      </c>
      <c r="O1451" s="256"/>
      <c r="P1451" s="256"/>
      <c r="Q1451" s="256"/>
      <c r="R1451" s="127"/>
      <c r="T1451" s="158" t="s">
        <v>3</v>
      </c>
      <c r="U1451" s="42" t="s">
        <v>39</v>
      </c>
      <c r="V1451" s="34"/>
      <c r="W1451" s="159">
        <f t="shared" si="126"/>
        <v>0</v>
      </c>
      <c r="X1451" s="159">
        <v>0</v>
      </c>
      <c r="Y1451" s="159">
        <f t="shared" si="127"/>
        <v>0</v>
      </c>
      <c r="Z1451" s="159">
        <v>0</v>
      </c>
      <c r="AA1451" s="160">
        <f t="shared" si="128"/>
        <v>0</v>
      </c>
      <c r="AR1451" s="16" t="s">
        <v>612</v>
      </c>
      <c r="AT1451" s="16" t="s">
        <v>174</v>
      </c>
      <c r="AU1451" s="16" t="s">
        <v>93</v>
      </c>
      <c r="AY1451" s="16" t="s">
        <v>173</v>
      </c>
      <c r="BE1451" s="100">
        <f t="shared" si="129"/>
        <v>0</v>
      </c>
      <c r="BF1451" s="100">
        <f t="shared" si="130"/>
        <v>0</v>
      </c>
      <c r="BG1451" s="100">
        <f t="shared" si="131"/>
        <v>0</v>
      </c>
      <c r="BH1451" s="100">
        <f t="shared" si="132"/>
        <v>0</v>
      </c>
      <c r="BI1451" s="100">
        <f t="shared" si="133"/>
        <v>0</v>
      </c>
      <c r="BJ1451" s="16" t="s">
        <v>81</v>
      </c>
      <c r="BK1451" s="100">
        <f t="shared" si="134"/>
        <v>0</v>
      </c>
      <c r="BL1451" s="16" t="s">
        <v>612</v>
      </c>
      <c r="BM1451" s="16" t="s">
        <v>2533</v>
      </c>
    </row>
    <row r="1452" spans="2:65" s="1" customFormat="1" ht="22.5" customHeight="1">
      <c r="B1452" s="125"/>
      <c r="C1452" s="154" t="s">
        <v>2534</v>
      </c>
      <c r="D1452" s="154" t="s">
        <v>174</v>
      </c>
      <c r="E1452" s="155" t="s">
        <v>2535</v>
      </c>
      <c r="F1452" s="255" t="s">
        <v>2536</v>
      </c>
      <c r="G1452" s="256"/>
      <c r="H1452" s="256"/>
      <c r="I1452" s="256"/>
      <c r="J1452" s="156" t="s">
        <v>578</v>
      </c>
      <c r="K1452" s="157">
        <v>1</v>
      </c>
      <c r="L1452" s="257">
        <v>0</v>
      </c>
      <c r="M1452" s="256"/>
      <c r="N1452" s="258">
        <f t="shared" si="125"/>
        <v>0</v>
      </c>
      <c r="O1452" s="256"/>
      <c r="P1452" s="256"/>
      <c r="Q1452" s="256"/>
      <c r="R1452" s="127"/>
      <c r="T1452" s="158" t="s">
        <v>3</v>
      </c>
      <c r="U1452" s="42" t="s">
        <v>39</v>
      </c>
      <c r="V1452" s="34"/>
      <c r="W1452" s="159">
        <f t="shared" si="126"/>
        <v>0</v>
      </c>
      <c r="X1452" s="159">
        <v>0</v>
      </c>
      <c r="Y1452" s="159">
        <f t="shared" si="127"/>
        <v>0</v>
      </c>
      <c r="Z1452" s="159">
        <v>0</v>
      </c>
      <c r="AA1452" s="160">
        <f t="shared" si="128"/>
        <v>0</v>
      </c>
      <c r="AR1452" s="16" t="s">
        <v>612</v>
      </c>
      <c r="AT1452" s="16" t="s">
        <v>174</v>
      </c>
      <c r="AU1452" s="16" t="s">
        <v>93</v>
      </c>
      <c r="AY1452" s="16" t="s">
        <v>173</v>
      </c>
      <c r="BE1452" s="100">
        <f t="shared" si="129"/>
        <v>0</v>
      </c>
      <c r="BF1452" s="100">
        <f t="shared" si="130"/>
        <v>0</v>
      </c>
      <c r="BG1452" s="100">
        <f t="shared" si="131"/>
        <v>0</v>
      </c>
      <c r="BH1452" s="100">
        <f t="shared" si="132"/>
        <v>0</v>
      </c>
      <c r="BI1452" s="100">
        <f t="shared" si="133"/>
        <v>0</v>
      </c>
      <c r="BJ1452" s="16" t="s">
        <v>81</v>
      </c>
      <c r="BK1452" s="100">
        <f t="shared" si="134"/>
        <v>0</v>
      </c>
      <c r="BL1452" s="16" t="s">
        <v>612</v>
      </c>
      <c r="BM1452" s="16" t="s">
        <v>2537</v>
      </c>
    </row>
    <row r="1453" spans="2:65" s="1" customFormat="1" ht="22.5" customHeight="1">
      <c r="B1453" s="125"/>
      <c r="C1453" s="154" t="s">
        <v>2538</v>
      </c>
      <c r="D1453" s="154" t="s">
        <v>174</v>
      </c>
      <c r="E1453" s="155" t="s">
        <v>2539</v>
      </c>
      <c r="F1453" s="255" t="s">
        <v>2540</v>
      </c>
      <c r="G1453" s="256"/>
      <c r="H1453" s="256"/>
      <c r="I1453" s="256"/>
      <c r="J1453" s="156" t="s">
        <v>3</v>
      </c>
      <c r="K1453" s="157">
        <v>0</v>
      </c>
      <c r="L1453" s="257">
        <v>0</v>
      </c>
      <c r="M1453" s="256"/>
      <c r="N1453" s="258">
        <f t="shared" si="125"/>
        <v>0</v>
      </c>
      <c r="O1453" s="256"/>
      <c r="P1453" s="256"/>
      <c r="Q1453" s="256"/>
      <c r="R1453" s="127"/>
      <c r="T1453" s="158" t="s">
        <v>3</v>
      </c>
      <c r="U1453" s="42" t="s">
        <v>39</v>
      </c>
      <c r="V1453" s="34"/>
      <c r="W1453" s="159">
        <f t="shared" si="126"/>
        <v>0</v>
      </c>
      <c r="X1453" s="159">
        <v>0</v>
      </c>
      <c r="Y1453" s="159">
        <f t="shared" si="127"/>
        <v>0</v>
      </c>
      <c r="Z1453" s="159">
        <v>0</v>
      </c>
      <c r="AA1453" s="160">
        <f t="shared" si="128"/>
        <v>0</v>
      </c>
      <c r="AR1453" s="16" t="s">
        <v>612</v>
      </c>
      <c r="AT1453" s="16" t="s">
        <v>174</v>
      </c>
      <c r="AU1453" s="16" t="s">
        <v>93</v>
      </c>
      <c r="AY1453" s="16" t="s">
        <v>173</v>
      </c>
      <c r="BE1453" s="100">
        <f t="shared" si="129"/>
        <v>0</v>
      </c>
      <c r="BF1453" s="100">
        <f t="shared" si="130"/>
        <v>0</v>
      </c>
      <c r="BG1453" s="100">
        <f t="shared" si="131"/>
        <v>0</v>
      </c>
      <c r="BH1453" s="100">
        <f t="shared" si="132"/>
        <v>0</v>
      </c>
      <c r="BI1453" s="100">
        <f t="shared" si="133"/>
        <v>0</v>
      </c>
      <c r="BJ1453" s="16" t="s">
        <v>81</v>
      </c>
      <c r="BK1453" s="100">
        <f t="shared" si="134"/>
        <v>0</v>
      </c>
      <c r="BL1453" s="16" t="s">
        <v>612</v>
      </c>
      <c r="BM1453" s="16" t="s">
        <v>2541</v>
      </c>
    </row>
    <row r="1454" spans="2:65" s="1" customFormat="1" ht="22.5" customHeight="1">
      <c r="B1454" s="125"/>
      <c r="C1454" s="154" t="s">
        <v>2542</v>
      </c>
      <c r="D1454" s="154" t="s">
        <v>174</v>
      </c>
      <c r="E1454" s="155" t="s">
        <v>2543</v>
      </c>
      <c r="F1454" s="255" t="s">
        <v>2544</v>
      </c>
      <c r="G1454" s="256"/>
      <c r="H1454" s="256"/>
      <c r="I1454" s="256"/>
      <c r="J1454" s="156" t="s">
        <v>745</v>
      </c>
      <c r="K1454" s="157">
        <v>8</v>
      </c>
      <c r="L1454" s="257">
        <v>0</v>
      </c>
      <c r="M1454" s="256"/>
      <c r="N1454" s="258">
        <f t="shared" si="125"/>
        <v>0</v>
      </c>
      <c r="O1454" s="256"/>
      <c r="P1454" s="256"/>
      <c r="Q1454" s="256"/>
      <c r="R1454" s="127"/>
      <c r="T1454" s="158" t="s">
        <v>3</v>
      </c>
      <c r="U1454" s="42" t="s">
        <v>39</v>
      </c>
      <c r="V1454" s="34"/>
      <c r="W1454" s="159">
        <f t="shared" si="126"/>
        <v>0</v>
      </c>
      <c r="X1454" s="159">
        <v>0</v>
      </c>
      <c r="Y1454" s="159">
        <f t="shared" si="127"/>
        <v>0</v>
      </c>
      <c r="Z1454" s="159">
        <v>0</v>
      </c>
      <c r="AA1454" s="160">
        <f t="shared" si="128"/>
        <v>0</v>
      </c>
      <c r="AR1454" s="16" t="s">
        <v>612</v>
      </c>
      <c r="AT1454" s="16" t="s">
        <v>174</v>
      </c>
      <c r="AU1454" s="16" t="s">
        <v>93</v>
      </c>
      <c r="AY1454" s="16" t="s">
        <v>173</v>
      </c>
      <c r="BE1454" s="100">
        <f t="shared" si="129"/>
        <v>0</v>
      </c>
      <c r="BF1454" s="100">
        <f t="shared" si="130"/>
        <v>0</v>
      </c>
      <c r="BG1454" s="100">
        <f t="shared" si="131"/>
        <v>0</v>
      </c>
      <c r="BH1454" s="100">
        <f t="shared" si="132"/>
        <v>0</v>
      </c>
      <c r="BI1454" s="100">
        <f t="shared" si="133"/>
        <v>0</v>
      </c>
      <c r="BJ1454" s="16" t="s">
        <v>81</v>
      </c>
      <c r="BK1454" s="100">
        <f t="shared" si="134"/>
        <v>0</v>
      </c>
      <c r="BL1454" s="16" t="s">
        <v>612</v>
      </c>
      <c r="BM1454" s="16" t="s">
        <v>2545</v>
      </c>
    </row>
    <row r="1455" spans="2:65" s="1" customFormat="1" ht="22.5" customHeight="1">
      <c r="B1455" s="125"/>
      <c r="C1455" s="154" t="s">
        <v>2546</v>
      </c>
      <c r="D1455" s="154" t="s">
        <v>174</v>
      </c>
      <c r="E1455" s="155" t="s">
        <v>2547</v>
      </c>
      <c r="F1455" s="255" t="s">
        <v>2548</v>
      </c>
      <c r="G1455" s="256"/>
      <c r="H1455" s="256"/>
      <c r="I1455" s="256"/>
      <c r="J1455" s="156" t="s">
        <v>745</v>
      </c>
      <c r="K1455" s="157">
        <v>32</v>
      </c>
      <c r="L1455" s="257">
        <v>0</v>
      </c>
      <c r="M1455" s="256"/>
      <c r="N1455" s="258">
        <f t="shared" si="125"/>
        <v>0</v>
      </c>
      <c r="O1455" s="256"/>
      <c r="P1455" s="256"/>
      <c r="Q1455" s="256"/>
      <c r="R1455" s="127"/>
      <c r="T1455" s="158" t="s">
        <v>3</v>
      </c>
      <c r="U1455" s="42" t="s">
        <v>39</v>
      </c>
      <c r="V1455" s="34"/>
      <c r="W1455" s="159">
        <f t="shared" si="126"/>
        <v>0</v>
      </c>
      <c r="X1455" s="159">
        <v>0</v>
      </c>
      <c r="Y1455" s="159">
        <f t="shared" si="127"/>
        <v>0</v>
      </c>
      <c r="Z1455" s="159">
        <v>0</v>
      </c>
      <c r="AA1455" s="160">
        <f t="shared" si="128"/>
        <v>0</v>
      </c>
      <c r="AR1455" s="16" t="s">
        <v>612</v>
      </c>
      <c r="AT1455" s="16" t="s">
        <v>174</v>
      </c>
      <c r="AU1455" s="16" t="s">
        <v>93</v>
      </c>
      <c r="AY1455" s="16" t="s">
        <v>173</v>
      </c>
      <c r="BE1455" s="100">
        <f t="shared" si="129"/>
        <v>0</v>
      </c>
      <c r="BF1455" s="100">
        <f t="shared" si="130"/>
        <v>0</v>
      </c>
      <c r="BG1455" s="100">
        <f t="shared" si="131"/>
        <v>0</v>
      </c>
      <c r="BH1455" s="100">
        <f t="shared" si="132"/>
        <v>0</v>
      </c>
      <c r="BI1455" s="100">
        <f t="shared" si="133"/>
        <v>0</v>
      </c>
      <c r="BJ1455" s="16" t="s">
        <v>81</v>
      </c>
      <c r="BK1455" s="100">
        <f t="shared" si="134"/>
        <v>0</v>
      </c>
      <c r="BL1455" s="16" t="s">
        <v>612</v>
      </c>
      <c r="BM1455" s="16" t="s">
        <v>2549</v>
      </c>
    </row>
    <row r="1456" spans="2:65" s="1" customFormat="1" ht="22.5" customHeight="1">
      <c r="B1456" s="125"/>
      <c r="C1456" s="154" t="s">
        <v>2550</v>
      </c>
      <c r="D1456" s="154" t="s">
        <v>174</v>
      </c>
      <c r="E1456" s="155" t="s">
        <v>2551</v>
      </c>
      <c r="F1456" s="255" t="s">
        <v>2552</v>
      </c>
      <c r="G1456" s="256"/>
      <c r="H1456" s="256"/>
      <c r="I1456" s="256"/>
      <c r="J1456" s="156" t="s">
        <v>745</v>
      </c>
      <c r="K1456" s="157">
        <v>2</v>
      </c>
      <c r="L1456" s="257">
        <v>0</v>
      </c>
      <c r="M1456" s="256"/>
      <c r="N1456" s="258">
        <f t="shared" si="125"/>
        <v>0</v>
      </c>
      <c r="O1456" s="256"/>
      <c r="P1456" s="256"/>
      <c r="Q1456" s="256"/>
      <c r="R1456" s="127"/>
      <c r="T1456" s="158" t="s">
        <v>3</v>
      </c>
      <c r="U1456" s="42" t="s">
        <v>39</v>
      </c>
      <c r="V1456" s="34"/>
      <c r="W1456" s="159">
        <f t="shared" si="126"/>
        <v>0</v>
      </c>
      <c r="X1456" s="159">
        <v>0</v>
      </c>
      <c r="Y1456" s="159">
        <f t="shared" si="127"/>
        <v>0</v>
      </c>
      <c r="Z1456" s="159">
        <v>0</v>
      </c>
      <c r="AA1456" s="160">
        <f t="shared" si="128"/>
        <v>0</v>
      </c>
      <c r="AR1456" s="16" t="s">
        <v>612</v>
      </c>
      <c r="AT1456" s="16" t="s">
        <v>174</v>
      </c>
      <c r="AU1456" s="16" t="s">
        <v>93</v>
      </c>
      <c r="AY1456" s="16" t="s">
        <v>173</v>
      </c>
      <c r="BE1456" s="100">
        <f t="shared" si="129"/>
        <v>0</v>
      </c>
      <c r="BF1456" s="100">
        <f t="shared" si="130"/>
        <v>0</v>
      </c>
      <c r="BG1456" s="100">
        <f t="shared" si="131"/>
        <v>0</v>
      </c>
      <c r="BH1456" s="100">
        <f t="shared" si="132"/>
        <v>0</v>
      </c>
      <c r="BI1456" s="100">
        <f t="shared" si="133"/>
        <v>0</v>
      </c>
      <c r="BJ1456" s="16" t="s">
        <v>81</v>
      </c>
      <c r="BK1456" s="100">
        <f t="shared" si="134"/>
        <v>0</v>
      </c>
      <c r="BL1456" s="16" t="s">
        <v>612</v>
      </c>
      <c r="BM1456" s="16" t="s">
        <v>2553</v>
      </c>
    </row>
    <row r="1457" spans="2:65" s="1" customFormat="1" ht="22.5" customHeight="1">
      <c r="B1457" s="125"/>
      <c r="C1457" s="154" t="s">
        <v>2554</v>
      </c>
      <c r="D1457" s="154" t="s">
        <v>174</v>
      </c>
      <c r="E1457" s="155" t="s">
        <v>2555</v>
      </c>
      <c r="F1457" s="255" t="s">
        <v>2556</v>
      </c>
      <c r="G1457" s="256"/>
      <c r="H1457" s="256"/>
      <c r="I1457" s="256"/>
      <c r="J1457" s="156" t="s">
        <v>745</v>
      </c>
      <c r="K1457" s="157">
        <v>12</v>
      </c>
      <c r="L1457" s="257">
        <v>0</v>
      </c>
      <c r="M1457" s="256"/>
      <c r="N1457" s="258">
        <f t="shared" si="125"/>
        <v>0</v>
      </c>
      <c r="O1457" s="256"/>
      <c r="P1457" s="256"/>
      <c r="Q1457" s="256"/>
      <c r="R1457" s="127"/>
      <c r="T1457" s="158" t="s">
        <v>3</v>
      </c>
      <c r="U1457" s="42" t="s">
        <v>39</v>
      </c>
      <c r="V1457" s="34"/>
      <c r="W1457" s="159">
        <f t="shared" si="126"/>
        <v>0</v>
      </c>
      <c r="X1457" s="159">
        <v>0</v>
      </c>
      <c r="Y1457" s="159">
        <f t="shared" si="127"/>
        <v>0</v>
      </c>
      <c r="Z1457" s="159">
        <v>0</v>
      </c>
      <c r="AA1457" s="160">
        <f t="shared" si="128"/>
        <v>0</v>
      </c>
      <c r="AR1457" s="16" t="s">
        <v>612</v>
      </c>
      <c r="AT1457" s="16" t="s">
        <v>174</v>
      </c>
      <c r="AU1457" s="16" t="s">
        <v>93</v>
      </c>
      <c r="AY1457" s="16" t="s">
        <v>173</v>
      </c>
      <c r="BE1457" s="100">
        <f t="shared" si="129"/>
        <v>0</v>
      </c>
      <c r="BF1457" s="100">
        <f t="shared" si="130"/>
        <v>0</v>
      </c>
      <c r="BG1457" s="100">
        <f t="shared" si="131"/>
        <v>0</v>
      </c>
      <c r="BH1457" s="100">
        <f t="shared" si="132"/>
        <v>0</v>
      </c>
      <c r="BI1457" s="100">
        <f t="shared" si="133"/>
        <v>0</v>
      </c>
      <c r="BJ1457" s="16" t="s">
        <v>81</v>
      </c>
      <c r="BK1457" s="100">
        <f t="shared" si="134"/>
        <v>0</v>
      </c>
      <c r="BL1457" s="16" t="s">
        <v>612</v>
      </c>
      <c r="BM1457" s="16" t="s">
        <v>2557</v>
      </c>
    </row>
    <row r="1458" spans="2:65" s="1" customFormat="1" ht="22.5" customHeight="1">
      <c r="B1458" s="125"/>
      <c r="C1458" s="154" t="s">
        <v>2558</v>
      </c>
      <c r="D1458" s="154" t="s">
        <v>174</v>
      </c>
      <c r="E1458" s="155" t="s">
        <v>2559</v>
      </c>
      <c r="F1458" s="255" t="s">
        <v>2560</v>
      </c>
      <c r="G1458" s="256"/>
      <c r="H1458" s="256"/>
      <c r="I1458" s="256"/>
      <c r="J1458" s="156" t="s">
        <v>745</v>
      </c>
      <c r="K1458" s="157">
        <v>16</v>
      </c>
      <c r="L1458" s="257">
        <v>0</v>
      </c>
      <c r="M1458" s="256"/>
      <c r="N1458" s="258">
        <f t="shared" si="125"/>
        <v>0</v>
      </c>
      <c r="O1458" s="256"/>
      <c r="P1458" s="256"/>
      <c r="Q1458" s="256"/>
      <c r="R1458" s="127"/>
      <c r="T1458" s="158" t="s">
        <v>3</v>
      </c>
      <c r="U1458" s="42" t="s">
        <v>39</v>
      </c>
      <c r="V1458" s="34"/>
      <c r="W1458" s="159">
        <f t="shared" si="126"/>
        <v>0</v>
      </c>
      <c r="X1458" s="159">
        <v>0</v>
      </c>
      <c r="Y1458" s="159">
        <f t="shared" si="127"/>
        <v>0</v>
      </c>
      <c r="Z1458" s="159">
        <v>0</v>
      </c>
      <c r="AA1458" s="160">
        <f t="shared" si="128"/>
        <v>0</v>
      </c>
      <c r="AR1458" s="16" t="s">
        <v>612</v>
      </c>
      <c r="AT1458" s="16" t="s">
        <v>174</v>
      </c>
      <c r="AU1458" s="16" t="s">
        <v>93</v>
      </c>
      <c r="AY1458" s="16" t="s">
        <v>173</v>
      </c>
      <c r="BE1458" s="100">
        <f t="shared" si="129"/>
        <v>0</v>
      </c>
      <c r="BF1458" s="100">
        <f t="shared" si="130"/>
        <v>0</v>
      </c>
      <c r="BG1458" s="100">
        <f t="shared" si="131"/>
        <v>0</v>
      </c>
      <c r="BH1458" s="100">
        <f t="shared" si="132"/>
        <v>0</v>
      </c>
      <c r="BI1458" s="100">
        <f t="shared" si="133"/>
        <v>0</v>
      </c>
      <c r="BJ1458" s="16" t="s">
        <v>81</v>
      </c>
      <c r="BK1458" s="100">
        <f t="shared" si="134"/>
        <v>0</v>
      </c>
      <c r="BL1458" s="16" t="s">
        <v>612</v>
      </c>
      <c r="BM1458" s="16" t="s">
        <v>2561</v>
      </c>
    </row>
    <row r="1459" spans="2:65" s="1" customFormat="1" ht="31.5" customHeight="1">
      <c r="B1459" s="125"/>
      <c r="C1459" s="154" t="s">
        <v>2562</v>
      </c>
      <c r="D1459" s="154" t="s">
        <v>174</v>
      </c>
      <c r="E1459" s="155" t="s">
        <v>2563</v>
      </c>
      <c r="F1459" s="255" t="s">
        <v>2564</v>
      </c>
      <c r="G1459" s="256"/>
      <c r="H1459" s="256"/>
      <c r="I1459" s="256"/>
      <c r="J1459" s="156" t="s">
        <v>745</v>
      </c>
      <c r="K1459" s="157">
        <v>16</v>
      </c>
      <c r="L1459" s="257">
        <v>0</v>
      </c>
      <c r="M1459" s="256"/>
      <c r="N1459" s="258">
        <f t="shared" si="125"/>
        <v>0</v>
      </c>
      <c r="O1459" s="256"/>
      <c r="P1459" s="256"/>
      <c r="Q1459" s="256"/>
      <c r="R1459" s="127"/>
      <c r="T1459" s="158" t="s">
        <v>3</v>
      </c>
      <c r="U1459" s="42" t="s">
        <v>39</v>
      </c>
      <c r="V1459" s="34"/>
      <c r="W1459" s="159">
        <f t="shared" si="126"/>
        <v>0</v>
      </c>
      <c r="X1459" s="159">
        <v>0</v>
      </c>
      <c r="Y1459" s="159">
        <f t="shared" si="127"/>
        <v>0</v>
      </c>
      <c r="Z1459" s="159">
        <v>0</v>
      </c>
      <c r="AA1459" s="160">
        <f t="shared" si="128"/>
        <v>0</v>
      </c>
      <c r="AR1459" s="16" t="s">
        <v>612</v>
      </c>
      <c r="AT1459" s="16" t="s">
        <v>174</v>
      </c>
      <c r="AU1459" s="16" t="s">
        <v>93</v>
      </c>
      <c r="AY1459" s="16" t="s">
        <v>173</v>
      </c>
      <c r="BE1459" s="100">
        <f t="shared" si="129"/>
        <v>0</v>
      </c>
      <c r="BF1459" s="100">
        <f t="shared" si="130"/>
        <v>0</v>
      </c>
      <c r="BG1459" s="100">
        <f t="shared" si="131"/>
        <v>0</v>
      </c>
      <c r="BH1459" s="100">
        <f t="shared" si="132"/>
        <v>0</v>
      </c>
      <c r="BI1459" s="100">
        <f t="shared" si="133"/>
        <v>0</v>
      </c>
      <c r="BJ1459" s="16" t="s">
        <v>81</v>
      </c>
      <c r="BK1459" s="100">
        <f t="shared" si="134"/>
        <v>0</v>
      </c>
      <c r="BL1459" s="16" t="s">
        <v>612</v>
      </c>
      <c r="BM1459" s="16" t="s">
        <v>2565</v>
      </c>
    </row>
    <row r="1460" spans="2:65" s="1" customFormat="1" ht="22.5" customHeight="1">
      <c r="B1460" s="125"/>
      <c r="C1460" s="154" t="s">
        <v>2566</v>
      </c>
      <c r="D1460" s="154" t="s">
        <v>174</v>
      </c>
      <c r="E1460" s="155" t="s">
        <v>2567</v>
      </c>
      <c r="F1460" s="255" t="s">
        <v>2568</v>
      </c>
      <c r="G1460" s="256"/>
      <c r="H1460" s="256"/>
      <c r="I1460" s="256"/>
      <c r="J1460" s="156" t="s">
        <v>745</v>
      </c>
      <c r="K1460" s="157">
        <v>12</v>
      </c>
      <c r="L1460" s="257">
        <v>0</v>
      </c>
      <c r="M1460" s="256"/>
      <c r="N1460" s="258">
        <f t="shared" si="125"/>
        <v>0</v>
      </c>
      <c r="O1460" s="256"/>
      <c r="P1460" s="256"/>
      <c r="Q1460" s="256"/>
      <c r="R1460" s="127"/>
      <c r="T1460" s="158" t="s">
        <v>3</v>
      </c>
      <c r="U1460" s="42" t="s">
        <v>39</v>
      </c>
      <c r="V1460" s="34"/>
      <c r="W1460" s="159">
        <f t="shared" si="126"/>
        <v>0</v>
      </c>
      <c r="X1460" s="159">
        <v>0</v>
      </c>
      <c r="Y1460" s="159">
        <f t="shared" si="127"/>
        <v>0</v>
      </c>
      <c r="Z1460" s="159">
        <v>0</v>
      </c>
      <c r="AA1460" s="160">
        <f t="shared" si="128"/>
        <v>0</v>
      </c>
      <c r="AR1460" s="16" t="s">
        <v>612</v>
      </c>
      <c r="AT1460" s="16" t="s">
        <v>174</v>
      </c>
      <c r="AU1460" s="16" t="s">
        <v>93</v>
      </c>
      <c r="AY1460" s="16" t="s">
        <v>173</v>
      </c>
      <c r="BE1460" s="100">
        <f t="shared" si="129"/>
        <v>0</v>
      </c>
      <c r="BF1460" s="100">
        <f t="shared" si="130"/>
        <v>0</v>
      </c>
      <c r="BG1460" s="100">
        <f t="shared" si="131"/>
        <v>0</v>
      </c>
      <c r="BH1460" s="100">
        <f t="shared" si="132"/>
        <v>0</v>
      </c>
      <c r="BI1460" s="100">
        <f t="shared" si="133"/>
        <v>0</v>
      </c>
      <c r="BJ1460" s="16" t="s">
        <v>81</v>
      </c>
      <c r="BK1460" s="100">
        <f t="shared" si="134"/>
        <v>0</v>
      </c>
      <c r="BL1460" s="16" t="s">
        <v>612</v>
      </c>
      <c r="BM1460" s="16" t="s">
        <v>2569</v>
      </c>
    </row>
    <row r="1461" spans="2:65" s="1" customFormat="1" ht="22.5" customHeight="1">
      <c r="B1461" s="125"/>
      <c r="C1461" s="154" t="s">
        <v>2570</v>
      </c>
      <c r="D1461" s="154" t="s">
        <v>174</v>
      </c>
      <c r="E1461" s="155" t="s">
        <v>2571</v>
      </c>
      <c r="F1461" s="255" t="s">
        <v>2572</v>
      </c>
      <c r="G1461" s="256"/>
      <c r="H1461" s="256"/>
      <c r="I1461" s="256"/>
      <c r="J1461" s="156" t="s">
        <v>177</v>
      </c>
      <c r="K1461" s="157">
        <v>1</v>
      </c>
      <c r="L1461" s="257">
        <v>0</v>
      </c>
      <c r="M1461" s="256"/>
      <c r="N1461" s="258">
        <f t="shared" si="125"/>
        <v>0</v>
      </c>
      <c r="O1461" s="256"/>
      <c r="P1461" s="256"/>
      <c r="Q1461" s="256"/>
      <c r="R1461" s="127"/>
      <c r="T1461" s="158" t="s">
        <v>3</v>
      </c>
      <c r="U1461" s="42" t="s">
        <v>39</v>
      </c>
      <c r="V1461" s="34"/>
      <c r="W1461" s="159">
        <f t="shared" si="126"/>
        <v>0</v>
      </c>
      <c r="X1461" s="159">
        <v>0</v>
      </c>
      <c r="Y1461" s="159">
        <f t="shared" si="127"/>
        <v>0</v>
      </c>
      <c r="Z1461" s="159">
        <v>0</v>
      </c>
      <c r="AA1461" s="160">
        <f t="shared" si="128"/>
        <v>0</v>
      </c>
      <c r="AR1461" s="16" t="s">
        <v>612</v>
      </c>
      <c r="AT1461" s="16" t="s">
        <v>174</v>
      </c>
      <c r="AU1461" s="16" t="s">
        <v>93</v>
      </c>
      <c r="AY1461" s="16" t="s">
        <v>173</v>
      </c>
      <c r="BE1461" s="100">
        <f t="shared" si="129"/>
        <v>0</v>
      </c>
      <c r="BF1461" s="100">
        <f t="shared" si="130"/>
        <v>0</v>
      </c>
      <c r="BG1461" s="100">
        <f t="shared" si="131"/>
        <v>0</v>
      </c>
      <c r="BH1461" s="100">
        <f t="shared" si="132"/>
        <v>0</v>
      </c>
      <c r="BI1461" s="100">
        <f t="shared" si="133"/>
        <v>0</v>
      </c>
      <c r="BJ1461" s="16" t="s">
        <v>81</v>
      </c>
      <c r="BK1461" s="100">
        <f t="shared" si="134"/>
        <v>0</v>
      </c>
      <c r="BL1461" s="16" t="s">
        <v>612</v>
      </c>
      <c r="BM1461" s="16" t="s">
        <v>2573</v>
      </c>
    </row>
    <row r="1462" spans="2:63" s="9" customFormat="1" ht="29.85" customHeight="1">
      <c r="B1462" s="143"/>
      <c r="C1462" s="144"/>
      <c r="D1462" s="153" t="s">
        <v>144</v>
      </c>
      <c r="E1462" s="153"/>
      <c r="F1462" s="153"/>
      <c r="G1462" s="153"/>
      <c r="H1462" s="153"/>
      <c r="I1462" s="153"/>
      <c r="J1462" s="153"/>
      <c r="K1462" s="153"/>
      <c r="L1462" s="153"/>
      <c r="M1462" s="153"/>
      <c r="N1462" s="279">
        <f>BK1462</f>
        <v>0</v>
      </c>
      <c r="O1462" s="280"/>
      <c r="P1462" s="280"/>
      <c r="Q1462" s="280"/>
      <c r="R1462" s="146"/>
      <c r="T1462" s="147"/>
      <c r="U1462" s="144"/>
      <c r="V1462" s="144"/>
      <c r="W1462" s="148">
        <f>SUM(W1463:W1464)</f>
        <v>0</v>
      </c>
      <c r="X1462" s="144"/>
      <c r="Y1462" s="148">
        <f>SUM(Y1463:Y1464)</f>
        <v>0</v>
      </c>
      <c r="Z1462" s="144"/>
      <c r="AA1462" s="149">
        <f>SUM(AA1463:AA1464)</f>
        <v>0</v>
      </c>
      <c r="AR1462" s="150" t="s">
        <v>188</v>
      </c>
      <c r="AT1462" s="151" t="s">
        <v>73</v>
      </c>
      <c r="AU1462" s="151" t="s">
        <v>81</v>
      </c>
      <c r="AY1462" s="150" t="s">
        <v>173</v>
      </c>
      <c r="BK1462" s="152">
        <f>SUM(BK1463:BK1464)</f>
        <v>0</v>
      </c>
    </row>
    <row r="1463" spans="2:65" s="1" customFormat="1" ht="22.5" customHeight="1">
      <c r="B1463" s="125"/>
      <c r="C1463" s="154" t="s">
        <v>2574</v>
      </c>
      <c r="D1463" s="154" t="s">
        <v>174</v>
      </c>
      <c r="E1463" s="155" t="s">
        <v>2575</v>
      </c>
      <c r="F1463" s="255" t="s">
        <v>2576</v>
      </c>
      <c r="G1463" s="256"/>
      <c r="H1463" s="256"/>
      <c r="I1463" s="256"/>
      <c r="J1463" s="156" t="s">
        <v>919</v>
      </c>
      <c r="K1463" s="157">
        <v>1</v>
      </c>
      <c r="L1463" s="257">
        <v>0</v>
      </c>
      <c r="M1463" s="256"/>
      <c r="N1463" s="258">
        <f>ROUND(L1463*K1463,2)</f>
        <v>0</v>
      </c>
      <c r="O1463" s="256"/>
      <c r="P1463" s="256"/>
      <c r="Q1463" s="256"/>
      <c r="R1463" s="127"/>
      <c r="T1463" s="158" t="s">
        <v>3</v>
      </c>
      <c r="U1463" s="42" t="s">
        <v>39</v>
      </c>
      <c r="V1463" s="34"/>
      <c r="W1463" s="159">
        <f>V1463*K1463</f>
        <v>0</v>
      </c>
      <c r="X1463" s="159">
        <v>0</v>
      </c>
      <c r="Y1463" s="159">
        <f>X1463*K1463</f>
        <v>0</v>
      </c>
      <c r="Z1463" s="159">
        <v>0</v>
      </c>
      <c r="AA1463" s="160">
        <f>Z1463*K1463</f>
        <v>0</v>
      </c>
      <c r="AR1463" s="16" t="s">
        <v>612</v>
      </c>
      <c r="AT1463" s="16" t="s">
        <v>174</v>
      </c>
      <c r="AU1463" s="16" t="s">
        <v>93</v>
      </c>
      <c r="AY1463" s="16" t="s">
        <v>173</v>
      </c>
      <c r="BE1463" s="100">
        <f>IF(U1463="základní",N1463,0)</f>
        <v>0</v>
      </c>
      <c r="BF1463" s="100">
        <f>IF(U1463="snížená",N1463,0)</f>
        <v>0</v>
      </c>
      <c r="BG1463" s="100">
        <f>IF(U1463="zákl. přenesená",N1463,0)</f>
        <v>0</v>
      </c>
      <c r="BH1463" s="100">
        <f>IF(U1463="sníž. přenesená",N1463,0)</f>
        <v>0</v>
      </c>
      <c r="BI1463" s="100">
        <f>IF(U1463="nulová",N1463,0)</f>
        <v>0</v>
      </c>
      <c r="BJ1463" s="16" t="s">
        <v>81</v>
      </c>
      <c r="BK1463" s="100">
        <f>ROUND(L1463*K1463,2)</f>
        <v>0</v>
      </c>
      <c r="BL1463" s="16" t="s">
        <v>612</v>
      </c>
      <c r="BM1463" s="16" t="s">
        <v>2577</v>
      </c>
    </row>
    <row r="1464" spans="2:65" s="1" customFormat="1" ht="31.5" customHeight="1">
      <c r="B1464" s="125"/>
      <c r="C1464" s="154" t="s">
        <v>2578</v>
      </c>
      <c r="D1464" s="154" t="s">
        <v>174</v>
      </c>
      <c r="E1464" s="155" t="s">
        <v>2579</v>
      </c>
      <c r="F1464" s="255" t="s">
        <v>2580</v>
      </c>
      <c r="G1464" s="256"/>
      <c r="H1464" s="256"/>
      <c r="I1464" s="256"/>
      <c r="J1464" s="156" t="s">
        <v>919</v>
      </c>
      <c r="K1464" s="157">
        <v>1</v>
      </c>
      <c r="L1464" s="257">
        <v>0</v>
      </c>
      <c r="M1464" s="256"/>
      <c r="N1464" s="258">
        <f>ROUND(L1464*K1464,2)</f>
        <v>0</v>
      </c>
      <c r="O1464" s="256"/>
      <c r="P1464" s="256"/>
      <c r="Q1464" s="256"/>
      <c r="R1464" s="127"/>
      <c r="T1464" s="158" t="s">
        <v>3</v>
      </c>
      <c r="U1464" s="42" t="s">
        <v>39</v>
      </c>
      <c r="V1464" s="34"/>
      <c r="W1464" s="159">
        <f>V1464*K1464</f>
        <v>0</v>
      </c>
      <c r="X1464" s="159">
        <v>0</v>
      </c>
      <c r="Y1464" s="159">
        <f>X1464*K1464</f>
        <v>0</v>
      </c>
      <c r="Z1464" s="159">
        <v>0</v>
      </c>
      <c r="AA1464" s="160">
        <f>Z1464*K1464</f>
        <v>0</v>
      </c>
      <c r="AR1464" s="16" t="s">
        <v>612</v>
      </c>
      <c r="AT1464" s="16" t="s">
        <v>174</v>
      </c>
      <c r="AU1464" s="16" t="s">
        <v>93</v>
      </c>
      <c r="AY1464" s="16" t="s">
        <v>173</v>
      </c>
      <c r="BE1464" s="100">
        <f>IF(U1464="základní",N1464,0)</f>
        <v>0</v>
      </c>
      <c r="BF1464" s="100">
        <f>IF(U1464="snížená",N1464,0)</f>
        <v>0</v>
      </c>
      <c r="BG1464" s="100">
        <f>IF(U1464="zákl. přenesená",N1464,0)</f>
        <v>0</v>
      </c>
      <c r="BH1464" s="100">
        <f>IF(U1464="sníž. přenesená",N1464,0)</f>
        <v>0</v>
      </c>
      <c r="BI1464" s="100">
        <f>IF(U1464="nulová",N1464,0)</f>
        <v>0</v>
      </c>
      <c r="BJ1464" s="16" t="s">
        <v>81</v>
      </c>
      <c r="BK1464" s="100">
        <f>ROUND(L1464*K1464,2)</f>
        <v>0</v>
      </c>
      <c r="BL1464" s="16" t="s">
        <v>612</v>
      </c>
      <c r="BM1464" s="16" t="s">
        <v>2581</v>
      </c>
    </row>
    <row r="1465" spans="2:63" s="9" customFormat="1" ht="29.85" customHeight="1">
      <c r="B1465" s="143"/>
      <c r="C1465" s="144"/>
      <c r="D1465" s="153" t="s">
        <v>145</v>
      </c>
      <c r="E1465" s="153"/>
      <c r="F1465" s="153"/>
      <c r="G1465" s="153"/>
      <c r="H1465" s="153"/>
      <c r="I1465" s="153"/>
      <c r="J1465" s="153"/>
      <c r="K1465" s="153"/>
      <c r="L1465" s="153"/>
      <c r="M1465" s="153"/>
      <c r="N1465" s="279">
        <f>BK1465</f>
        <v>0</v>
      </c>
      <c r="O1465" s="280"/>
      <c r="P1465" s="280"/>
      <c r="Q1465" s="280"/>
      <c r="R1465" s="146"/>
      <c r="T1465" s="147"/>
      <c r="U1465" s="144"/>
      <c r="V1465" s="144"/>
      <c r="W1465" s="148">
        <f>SUM(W1466:W1811)</f>
        <v>0</v>
      </c>
      <c r="X1465" s="144"/>
      <c r="Y1465" s="148">
        <f>SUM(Y1466:Y1811)</f>
        <v>0</v>
      </c>
      <c r="Z1465" s="144"/>
      <c r="AA1465" s="149">
        <f>SUM(AA1466:AA1811)</f>
        <v>0</v>
      </c>
      <c r="AR1465" s="150" t="s">
        <v>188</v>
      </c>
      <c r="AT1465" s="151" t="s">
        <v>73</v>
      </c>
      <c r="AU1465" s="151" t="s">
        <v>81</v>
      </c>
      <c r="AY1465" s="150" t="s">
        <v>173</v>
      </c>
      <c r="BK1465" s="152">
        <f>SUM(BK1466:BK1811)</f>
        <v>0</v>
      </c>
    </row>
    <row r="1466" spans="2:65" s="1" customFormat="1" ht="22.5" customHeight="1">
      <c r="B1466" s="125"/>
      <c r="C1466" s="154" t="s">
        <v>2582</v>
      </c>
      <c r="D1466" s="154" t="s">
        <v>174</v>
      </c>
      <c r="E1466" s="155" t="s">
        <v>2583</v>
      </c>
      <c r="F1466" s="255" t="s">
        <v>2584</v>
      </c>
      <c r="G1466" s="256"/>
      <c r="H1466" s="256"/>
      <c r="I1466" s="256"/>
      <c r="J1466" s="156" t="s">
        <v>182</v>
      </c>
      <c r="K1466" s="157">
        <v>2500</v>
      </c>
      <c r="L1466" s="257">
        <v>0</v>
      </c>
      <c r="M1466" s="256"/>
      <c r="N1466" s="258">
        <f>ROUND(L1466*K1466,2)</f>
        <v>0</v>
      </c>
      <c r="O1466" s="256"/>
      <c r="P1466" s="256"/>
      <c r="Q1466" s="256"/>
      <c r="R1466" s="127"/>
      <c r="T1466" s="158" t="s">
        <v>3</v>
      </c>
      <c r="U1466" s="42" t="s">
        <v>39</v>
      </c>
      <c r="V1466" s="34"/>
      <c r="W1466" s="159">
        <f>V1466*K1466</f>
        <v>0</v>
      </c>
      <c r="X1466" s="159">
        <v>0</v>
      </c>
      <c r="Y1466" s="159">
        <f>X1466*K1466</f>
        <v>0</v>
      </c>
      <c r="Z1466" s="159">
        <v>0</v>
      </c>
      <c r="AA1466" s="160">
        <f>Z1466*K1466</f>
        <v>0</v>
      </c>
      <c r="AR1466" s="16" t="s">
        <v>612</v>
      </c>
      <c r="AT1466" s="16" t="s">
        <v>174</v>
      </c>
      <c r="AU1466" s="16" t="s">
        <v>93</v>
      </c>
      <c r="AY1466" s="16" t="s">
        <v>173</v>
      </c>
      <c r="BE1466" s="100">
        <f>IF(U1466="základní",N1466,0)</f>
        <v>0</v>
      </c>
      <c r="BF1466" s="100">
        <f>IF(U1466="snížená",N1466,0)</f>
        <v>0</v>
      </c>
      <c r="BG1466" s="100">
        <f>IF(U1466="zákl. přenesená",N1466,0)</f>
        <v>0</v>
      </c>
      <c r="BH1466" s="100">
        <f>IF(U1466="sníž. přenesená",N1466,0)</f>
        <v>0</v>
      </c>
      <c r="BI1466" s="100">
        <f>IF(U1466="nulová",N1466,0)</f>
        <v>0</v>
      </c>
      <c r="BJ1466" s="16" t="s">
        <v>81</v>
      </c>
      <c r="BK1466" s="100">
        <f>ROUND(L1466*K1466,2)</f>
        <v>0</v>
      </c>
      <c r="BL1466" s="16" t="s">
        <v>612</v>
      </c>
      <c r="BM1466" s="16" t="s">
        <v>2585</v>
      </c>
    </row>
    <row r="1467" spans="2:51" s="10" customFormat="1" ht="22.5" customHeight="1">
      <c r="B1467" s="161"/>
      <c r="C1467" s="162"/>
      <c r="D1467" s="162"/>
      <c r="E1467" s="163" t="s">
        <v>3</v>
      </c>
      <c r="F1467" s="259" t="s">
        <v>2586</v>
      </c>
      <c r="G1467" s="260"/>
      <c r="H1467" s="260"/>
      <c r="I1467" s="260"/>
      <c r="J1467" s="162"/>
      <c r="K1467" s="164">
        <v>300</v>
      </c>
      <c r="L1467" s="162"/>
      <c r="M1467" s="162"/>
      <c r="N1467" s="162"/>
      <c r="O1467" s="162"/>
      <c r="P1467" s="162"/>
      <c r="Q1467" s="162"/>
      <c r="R1467" s="165"/>
      <c r="T1467" s="166"/>
      <c r="U1467" s="162"/>
      <c r="V1467" s="162"/>
      <c r="W1467" s="162"/>
      <c r="X1467" s="162"/>
      <c r="Y1467" s="162"/>
      <c r="Z1467" s="162"/>
      <c r="AA1467" s="167"/>
      <c r="AT1467" s="168" t="s">
        <v>185</v>
      </c>
      <c r="AU1467" s="168" t="s">
        <v>93</v>
      </c>
      <c r="AV1467" s="10" t="s">
        <v>93</v>
      </c>
      <c r="AW1467" s="10" t="s">
        <v>32</v>
      </c>
      <c r="AX1467" s="10" t="s">
        <v>74</v>
      </c>
      <c r="AY1467" s="168" t="s">
        <v>173</v>
      </c>
    </row>
    <row r="1468" spans="2:51" s="10" customFormat="1" ht="22.5" customHeight="1">
      <c r="B1468" s="161"/>
      <c r="C1468" s="162"/>
      <c r="D1468" s="162"/>
      <c r="E1468" s="163" t="s">
        <v>3</v>
      </c>
      <c r="F1468" s="261" t="s">
        <v>2587</v>
      </c>
      <c r="G1468" s="260"/>
      <c r="H1468" s="260"/>
      <c r="I1468" s="260"/>
      <c r="J1468" s="162"/>
      <c r="K1468" s="164">
        <v>200</v>
      </c>
      <c r="L1468" s="162"/>
      <c r="M1468" s="162"/>
      <c r="N1468" s="162"/>
      <c r="O1468" s="162"/>
      <c r="P1468" s="162"/>
      <c r="Q1468" s="162"/>
      <c r="R1468" s="165"/>
      <c r="T1468" s="166"/>
      <c r="U1468" s="162"/>
      <c r="V1468" s="162"/>
      <c r="W1468" s="162"/>
      <c r="X1468" s="162"/>
      <c r="Y1468" s="162"/>
      <c r="Z1468" s="162"/>
      <c r="AA1468" s="167"/>
      <c r="AT1468" s="168" t="s">
        <v>185</v>
      </c>
      <c r="AU1468" s="168" t="s">
        <v>93</v>
      </c>
      <c r="AV1468" s="10" t="s">
        <v>93</v>
      </c>
      <c r="AW1468" s="10" t="s">
        <v>32</v>
      </c>
      <c r="AX1468" s="10" t="s">
        <v>74</v>
      </c>
      <c r="AY1468" s="168" t="s">
        <v>173</v>
      </c>
    </row>
    <row r="1469" spans="2:51" s="10" customFormat="1" ht="22.5" customHeight="1">
      <c r="B1469" s="161"/>
      <c r="C1469" s="162"/>
      <c r="D1469" s="162"/>
      <c r="E1469" s="163" t="s">
        <v>3</v>
      </c>
      <c r="F1469" s="261" t="s">
        <v>2588</v>
      </c>
      <c r="G1469" s="260"/>
      <c r="H1469" s="260"/>
      <c r="I1469" s="260"/>
      <c r="J1469" s="162"/>
      <c r="K1469" s="164">
        <v>400</v>
      </c>
      <c r="L1469" s="162"/>
      <c r="M1469" s="162"/>
      <c r="N1469" s="162"/>
      <c r="O1469" s="162"/>
      <c r="P1469" s="162"/>
      <c r="Q1469" s="162"/>
      <c r="R1469" s="165"/>
      <c r="T1469" s="166"/>
      <c r="U1469" s="162"/>
      <c r="V1469" s="162"/>
      <c r="W1469" s="162"/>
      <c r="X1469" s="162"/>
      <c r="Y1469" s="162"/>
      <c r="Z1469" s="162"/>
      <c r="AA1469" s="167"/>
      <c r="AT1469" s="168" t="s">
        <v>185</v>
      </c>
      <c r="AU1469" s="168" t="s">
        <v>93</v>
      </c>
      <c r="AV1469" s="10" t="s">
        <v>93</v>
      </c>
      <c r="AW1469" s="10" t="s">
        <v>32</v>
      </c>
      <c r="AX1469" s="10" t="s">
        <v>74</v>
      </c>
      <c r="AY1469" s="168" t="s">
        <v>173</v>
      </c>
    </row>
    <row r="1470" spans="2:51" s="10" customFormat="1" ht="22.5" customHeight="1">
      <c r="B1470" s="161"/>
      <c r="C1470" s="162"/>
      <c r="D1470" s="162"/>
      <c r="E1470" s="163" t="s">
        <v>3</v>
      </c>
      <c r="F1470" s="261" t="s">
        <v>2589</v>
      </c>
      <c r="G1470" s="260"/>
      <c r="H1470" s="260"/>
      <c r="I1470" s="260"/>
      <c r="J1470" s="162"/>
      <c r="K1470" s="164">
        <v>500</v>
      </c>
      <c r="L1470" s="162"/>
      <c r="M1470" s="162"/>
      <c r="N1470" s="162"/>
      <c r="O1470" s="162"/>
      <c r="P1470" s="162"/>
      <c r="Q1470" s="162"/>
      <c r="R1470" s="165"/>
      <c r="T1470" s="166"/>
      <c r="U1470" s="162"/>
      <c r="V1470" s="162"/>
      <c r="W1470" s="162"/>
      <c r="X1470" s="162"/>
      <c r="Y1470" s="162"/>
      <c r="Z1470" s="162"/>
      <c r="AA1470" s="167"/>
      <c r="AT1470" s="168" t="s">
        <v>185</v>
      </c>
      <c r="AU1470" s="168" t="s">
        <v>93</v>
      </c>
      <c r="AV1470" s="10" t="s">
        <v>93</v>
      </c>
      <c r="AW1470" s="10" t="s">
        <v>32</v>
      </c>
      <c r="AX1470" s="10" t="s">
        <v>74</v>
      </c>
      <c r="AY1470" s="168" t="s">
        <v>173</v>
      </c>
    </row>
    <row r="1471" spans="2:51" s="10" customFormat="1" ht="22.5" customHeight="1">
      <c r="B1471" s="161"/>
      <c r="C1471" s="162"/>
      <c r="D1471" s="162"/>
      <c r="E1471" s="163" t="s">
        <v>3</v>
      </c>
      <c r="F1471" s="261" t="s">
        <v>2590</v>
      </c>
      <c r="G1471" s="260"/>
      <c r="H1471" s="260"/>
      <c r="I1471" s="260"/>
      <c r="J1471" s="162"/>
      <c r="K1471" s="164">
        <v>400</v>
      </c>
      <c r="L1471" s="162"/>
      <c r="M1471" s="162"/>
      <c r="N1471" s="162"/>
      <c r="O1471" s="162"/>
      <c r="P1471" s="162"/>
      <c r="Q1471" s="162"/>
      <c r="R1471" s="165"/>
      <c r="T1471" s="166"/>
      <c r="U1471" s="162"/>
      <c r="V1471" s="162"/>
      <c r="W1471" s="162"/>
      <c r="X1471" s="162"/>
      <c r="Y1471" s="162"/>
      <c r="Z1471" s="162"/>
      <c r="AA1471" s="167"/>
      <c r="AT1471" s="168" t="s">
        <v>185</v>
      </c>
      <c r="AU1471" s="168" t="s">
        <v>93</v>
      </c>
      <c r="AV1471" s="10" t="s">
        <v>93</v>
      </c>
      <c r="AW1471" s="10" t="s">
        <v>32</v>
      </c>
      <c r="AX1471" s="10" t="s">
        <v>74</v>
      </c>
      <c r="AY1471" s="168" t="s">
        <v>173</v>
      </c>
    </row>
    <row r="1472" spans="2:51" s="10" customFormat="1" ht="22.5" customHeight="1">
      <c r="B1472" s="161"/>
      <c r="C1472" s="162"/>
      <c r="D1472" s="162"/>
      <c r="E1472" s="163" t="s">
        <v>3</v>
      </c>
      <c r="F1472" s="261" t="s">
        <v>2591</v>
      </c>
      <c r="G1472" s="260"/>
      <c r="H1472" s="260"/>
      <c r="I1472" s="260"/>
      <c r="J1472" s="162"/>
      <c r="K1472" s="164">
        <v>400</v>
      </c>
      <c r="L1472" s="162"/>
      <c r="M1472" s="162"/>
      <c r="N1472" s="162"/>
      <c r="O1472" s="162"/>
      <c r="P1472" s="162"/>
      <c r="Q1472" s="162"/>
      <c r="R1472" s="165"/>
      <c r="T1472" s="166"/>
      <c r="U1472" s="162"/>
      <c r="V1472" s="162"/>
      <c r="W1472" s="162"/>
      <c r="X1472" s="162"/>
      <c r="Y1472" s="162"/>
      <c r="Z1472" s="162"/>
      <c r="AA1472" s="167"/>
      <c r="AT1472" s="168" t="s">
        <v>185</v>
      </c>
      <c r="AU1472" s="168" t="s">
        <v>93</v>
      </c>
      <c r="AV1472" s="10" t="s">
        <v>93</v>
      </c>
      <c r="AW1472" s="10" t="s">
        <v>32</v>
      </c>
      <c r="AX1472" s="10" t="s">
        <v>74</v>
      </c>
      <c r="AY1472" s="168" t="s">
        <v>173</v>
      </c>
    </row>
    <row r="1473" spans="2:51" s="10" customFormat="1" ht="22.5" customHeight="1">
      <c r="B1473" s="161"/>
      <c r="C1473" s="162"/>
      <c r="D1473" s="162"/>
      <c r="E1473" s="163" t="s">
        <v>3</v>
      </c>
      <c r="F1473" s="261" t="s">
        <v>2592</v>
      </c>
      <c r="G1473" s="260"/>
      <c r="H1473" s="260"/>
      <c r="I1473" s="260"/>
      <c r="J1473" s="162"/>
      <c r="K1473" s="164">
        <v>200</v>
      </c>
      <c r="L1473" s="162"/>
      <c r="M1473" s="162"/>
      <c r="N1473" s="162"/>
      <c r="O1473" s="162"/>
      <c r="P1473" s="162"/>
      <c r="Q1473" s="162"/>
      <c r="R1473" s="165"/>
      <c r="T1473" s="166"/>
      <c r="U1473" s="162"/>
      <c r="V1473" s="162"/>
      <c r="W1473" s="162"/>
      <c r="X1473" s="162"/>
      <c r="Y1473" s="162"/>
      <c r="Z1473" s="162"/>
      <c r="AA1473" s="167"/>
      <c r="AT1473" s="168" t="s">
        <v>185</v>
      </c>
      <c r="AU1473" s="168" t="s">
        <v>93</v>
      </c>
      <c r="AV1473" s="10" t="s">
        <v>93</v>
      </c>
      <c r="AW1473" s="10" t="s">
        <v>32</v>
      </c>
      <c r="AX1473" s="10" t="s">
        <v>74</v>
      </c>
      <c r="AY1473" s="168" t="s">
        <v>173</v>
      </c>
    </row>
    <row r="1474" spans="2:51" s="10" customFormat="1" ht="22.5" customHeight="1">
      <c r="B1474" s="161"/>
      <c r="C1474" s="162"/>
      <c r="D1474" s="162"/>
      <c r="E1474" s="163" t="s">
        <v>3</v>
      </c>
      <c r="F1474" s="261" t="s">
        <v>2593</v>
      </c>
      <c r="G1474" s="260"/>
      <c r="H1474" s="260"/>
      <c r="I1474" s="260"/>
      <c r="J1474" s="162"/>
      <c r="K1474" s="164">
        <v>100</v>
      </c>
      <c r="L1474" s="162"/>
      <c r="M1474" s="162"/>
      <c r="N1474" s="162"/>
      <c r="O1474" s="162"/>
      <c r="P1474" s="162"/>
      <c r="Q1474" s="162"/>
      <c r="R1474" s="165"/>
      <c r="T1474" s="166"/>
      <c r="U1474" s="162"/>
      <c r="V1474" s="162"/>
      <c r="W1474" s="162"/>
      <c r="X1474" s="162"/>
      <c r="Y1474" s="162"/>
      <c r="Z1474" s="162"/>
      <c r="AA1474" s="167"/>
      <c r="AT1474" s="168" t="s">
        <v>185</v>
      </c>
      <c r="AU1474" s="168" t="s">
        <v>93</v>
      </c>
      <c r="AV1474" s="10" t="s">
        <v>93</v>
      </c>
      <c r="AW1474" s="10" t="s">
        <v>32</v>
      </c>
      <c r="AX1474" s="10" t="s">
        <v>74</v>
      </c>
      <c r="AY1474" s="168" t="s">
        <v>173</v>
      </c>
    </row>
    <row r="1475" spans="2:51" s="11" customFormat="1" ht="22.5" customHeight="1">
      <c r="B1475" s="169"/>
      <c r="C1475" s="170"/>
      <c r="D1475" s="170"/>
      <c r="E1475" s="171" t="s">
        <v>3</v>
      </c>
      <c r="F1475" s="262" t="s">
        <v>187</v>
      </c>
      <c r="G1475" s="263"/>
      <c r="H1475" s="263"/>
      <c r="I1475" s="263"/>
      <c r="J1475" s="170"/>
      <c r="K1475" s="172">
        <v>2500</v>
      </c>
      <c r="L1475" s="170"/>
      <c r="M1475" s="170"/>
      <c r="N1475" s="170"/>
      <c r="O1475" s="170"/>
      <c r="P1475" s="170"/>
      <c r="Q1475" s="170"/>
      <c r="R1475" s="173"/>
      <c r="T1475" s="174"/>
      <c r="U1475" s="170"/>
      <c r="V1475" s="170"/>
      <c r="W1475" s="170"/>
      <c r="X1475" s="170"/>
      <c r="Y1475" s="170"/>
      <c r="Z1475" s="170"/>
      <c r="AA1475" s="175"/>
      <c r="AT1475" s="176" t="s">
        <v>185</v>
      </c>
      <c r="AU1475" s="176" t="s">
        <v>93</v>
      </c>
      <c r="AV1475" s="11" t="s">
        <v>178</v>
      </c>
      <c r="AW1475" s="11" t="s">
        <v>32</v>
      </c>
      <c r="AX1475" s="11" t="s">
        <v>81</v>
      </c>
      <c r="AY1475" s="176" t="s">
        <v>173</v>
      </c>
    </row>
    <row r="1476" spans="2:65" s="1" customFormat="1" ht="22.5" customHeight="1">
      <c r="B1476" s="125"/>
      <c r="C1476" s="154" t="s">
        <v>2594</v>
      </c>
      <c r="D1476" s="154" t="s">
        <v>174</v>
      </c>
      <c r="E1476" s="155" t="s">
        <v>2595</v>
      </c>
      <c r="F1476" s="255" t="s">
        <v>2596</v>
      </c>
      <c r="G1476" s="256"/>
      <c r="H1476" s="256"/>
      <c r="I1476" s="256"/>
      <c r="J1476" s="156" t="s">
        <v>182</v>
      </c>
      <c r="K1476" s="157">
        <v>5300</v>
      </c>
      <c r="L1476" s="257">
        <v>0</v>
      </c>
      <c r="M1476" s="256"/>
      <c r="N1476" s="258">
        <f>ROUND(L1476*K1476,2)</f>
        <v>0</v>
      </c>
      <c r="O1476" s="256"/>
      <c r="P1476" s="256"/>
      <c r="Q1476" s="256"/>
      <c r="R1476" s="127"/>
      <c r="T1476" s="158" t="s">
        <v>3</v>
      </c>
      <c r="U1476" s="42" t="s">
        <v>39</v>
      </c>
      <c r="V1476" s="34"/>
      <c r="W1476" s="159">
        <f>V1476*K1476</f>
        <v>0</v>
      </c>
      <c r="X1476" s="159">
        <v>0</v>
      </c>
      <c r="Y1476" s="159">
        <f>X1476*K1476</f>
        <v>0</v>
      </c>
      <c r="Z1476" s="159">
        <v>0</v>
      </c>
      <c r="AA1476" s="160">
        <f>Z1476*K1476</f>
        <v>0</v>
      </c>
      <c r="AR1476" s="16" t="s">
        <v>612</v>
      </c>
      <c r="AT1476" s="16" t="s">
        <v>174</v>
      </c>
      <c r="AU1476" s="16" t="s">
        <v>93</v>
      </c>
      <c r="AY1476" s="16" t="s">
        <v>173</v>
      </c>
      <c r="BE1476" s="100">
        <f>IF(U1476="základní",N1476,0)</f>
        <v>0</v>
      </c>
      <c r="BF1476" s="100">
        <f>IF(U1476="snížená",N1476,0)</f>
        <v>0</v>
      </c>
      <c r="BG1476" s="100">
        <f>IF(U1476="zákl. přenesená",N1476,0)</f>
        <v>0</v>
      </c>
      <c r="BH1476" s="100">
        <f>IF(U1476="sníž. přenesená",N1476,0)</f>
        <v>0</v>
      </c>
      <c r="BI1476" s="100">
        <f>IF(U1476="nulová",N1476,0)</f>
        <v>0</v>
      </c>
      <c r="BJ1476" s="16" t="s">
        <v>81</v>
      </c>
      <c r="BK1476" s="100">
        <f>ROUND(L1476*K1476,2)</f>
        <v>0</v>
      </c>
      <c r="BL1476" s="16" t="s">
        <v>612</v>
      </c>
      <c r="BM1476" s="16" t="s">
        <v>2597</v>
      </c>
    </row>
    <row r="1477" spans="2:51" s="10" customFormat="1" ht="22.5" customHeight="1">
      <c r="B1477" s="161"/>
      <c r="C1477" s="162"/>
      <c r="D1477" s="162"/>
      <c r="E1477" s="163" t="s">
        <v>3</v>
      </c>
      <c r="F1477" s="259" t="s">
        <v>2598</v>
      </c>
      <c r="G1477" s="260"/>
      <c r="H1477" s="260"/>
      <c r="I1477" s="260"/>
      <c r="J1477" s="162"/>
      <c r="K1477" s="164">
        <v>400</v>
      </c>
      <c r="L1477" s="162"/>
      <c r="M1477" s="162"/>
      <c r="N1477" s="162"/>
      <c r="O1477" s="162"/>
      <c r="P1477" s="162"/>
      <c r="Q1477" s="162"/>
      <c r="R1477" s="165"/>
      <c r="T1477" s="166"/>
      <c r="U1477" s="162"/>
      <c r="V1477" s="162"/>
      <c r="W1477" s="162"/>
      <c r="X1477" s="162"/>
      <c r="Y1477" s="162"/>
      <c r="Z1477" s="162"/>
      <c r="AA1477" s="167"/>
      <c r="AT1477" s="168" t="s">
        <v>185</v>
      </c>
      <c r="AU1477" s="168" t="s">
        <v>93</v>
      </c>
      <c r="AV1477" s="10" t="s">
        <v>93</v>
      </c>
      <c r="AW1477" s="10" t="s">
        <v>32</v>
      </c>
      <c r="AX1477" s="10" t="s">
        <v>74</v>
      </c>
      <c r="AY1477" s="168" t="s">
        <v>173</v>
      </c>
    </row>
    <row r="1478" spans="2:51" s="10" customFormat="1" ht="22.5" customHeight="1">
      <c r="B1478" s="161"/>
      <c r="C1478" s="162"/>
      <c r="D1478" s="162"/>
      <c r="E1478" s="163" t="s">
        <v>3</v>
      </c>
      <c r="F1478" s="261" t="s">
        <v>2599</v>
      </c>
      <c r="G1478" s="260"/>
      <c r="H1478" s="260"/>
      <c r="I1478" s="260"/>
      <c r="J1478" s="162"/>
      <c r="K1478" s="164">
        <v>400</v>
      </c>
      <c r="L1478" s="162"/>
      <c r="M1478" s="162"/>
      <c r="N1478" s="162"/>
      <c r="O1478" s="162"/>
      <c r="P1478" s="162"/>
      <c r="Q1478" s="162"/>
      <c r="R1478" s="165"/>
      <c r="T1478" s="166"/>
      <c r="U1478" s="162"/>
      <c r="V1478" s="162"/>
      <c r="W1478" s="162"/>
      <c r="X1478" s="162"/>
      <c r="Y1478" s="162"/>
      <c r="Z1478" s="162"/>
      <c r="AA1478" s="167"/>
      <c r="AT1478" s="168" t="s">
        <v>185</v>
      </c>
      <c r="AU1478" s="168" t="s">
        <v>93</v>
      </c>
      <c r="AV1478" s="10" t="s">
        <v>93</v>
      </c>
      <c r="AW1478" s="10" t="s">
        <v>32</v>
      </c>
      <c r="AX1478" s="10" t="s">
        <v>74</v>
      </c>
      <c r="AY1478" s="168" t="s">
        <v>173</v>
      </c>
    </row>
    <row r="1479" spans="2:51" s="10" customFormat="1" ht="22.5" customHeight="1">
      <c r="B1479" s="161"/>
      <c r="C1479" s="162"/>
      <c r="D1479" s="162"/>
      <c r="E1479" s="163" t="s">
        <v>3</v>
      </c>
      <c r="F1479" s="261" t="s">
        <v>2600</v>
      </c>
      <c r="G1479" s="260"/>
      <c r="H1479" s="260"/>
      <c r="I1479" s="260"/>
      <c r="J1479" s="162"/>
      <c r="K1479" s="164">
        <v>600</v>
      </c>
      <c r="L1479" s="162"/>
      <c r="M1479" s="162"/>
      <c r="N1479" s="162"/>
      <c r="O1479" s="162"/>
      <c r="P1479" s="162"/>
      <c r="Q1479" s="162"/>
      <c r="R1479" s="165"/>
      <c r="T1479" s="166"/>
      <c r="U1479" s="162"/>
      <c r="V1479" s="162"/>
      <c r="W1479" s="162"/>
      <c r="X1479" s="162"/>
      <c r="Y1479" s="162"/>
      <c r="Z1479" s="162"/>
      <c r="AA1479" s="167"/>
      <c r="AT1479" s="168" t="s">
        <v>185</v>
      </c>
      <c r="AU1479" s="168" t="s">
        <v>93</v>
      </c>
      <c r="AV1479" s="10" t="s">
        <v>93</v>
      </c>
      <c r="AW1479" s="10" t="s">
        <v>32</v>
      </c>
      <c r="AX1479" s="10" t="s">
        <v>74</v>
      </c>
      <c r="AY1479" s="168" t="s">
        <v>173</v>
      </c>
    </row>
    <row r="1480" spans="2:51" s="10" customFormat="1" ht="22.5" customHeight="1">
      <c r="B1480" s="161"/>
      <c r="C1480" s="162"/>
      <c r="D1480" s="162"/>
      <c r="E1480" s="163" t="s">
        <v>3</v>
      </c>
      <c r="F1480" s="261" t="s">
        <v>2601</v>
      </c>
      <c r="G1480" s="260"/>
      <c r="H1480" s="260"/>
      <c r="I1480" s="260"/>
      <c r="J1480" s="162"/>
      <c r="K1480" s="164">
        <v>600</v>
      </c>
      <c r="L1480" s="162"/>
      <c r="M1480" s="162"/>
      <c r="N1480" s="162"/>
      <c r="O1480" s="162"/>
      <c r="P1480" s="162"/>
      <c r="Q1480" s="162"/>
      <c r="R1480" s="165"/>
      <c r="T1480" s="166"/>
      <c r="U1480" s="162"/>
      <c r="V1480" s="162"/>
      <c r="W1480" s="162"/>
      <c r="X1480" s="162"/>
      <c r="Y1480" s="162"/>
      <c r="Z1480" s="162"/>
      <c r="AA1480" s="167"/>
      <c r="AT1480" s="168" t="s">
        <v>185</v>
      </c>
      <c r="AU1480" s="168" t="s">
        <v>93</v>
      </c>
      <c r="AV1480" s="10" t="s">
        <v>93</v>
      </c>
      <c r="AW1480" s="10" t="s">
        <v>32</v>
      </c>
      <c r="AX1480" s="10" t="s">
        <v>74</v>
      </c>
      <c r="AY1480" s="168" t="s">
        <v>173</v>
      </c>
    </row>
    <row r="1481" spans="2:51" s="10" customFormat="1" ht="22.5" customHeight="1">
      <c r="B1481" s="161"/>
      <c r="C1481" s="162"/>
      <c r="D1481" s="162"/>
      <c r="E1481" s="163" t="s">
        <v>3</v>
      </c>
      <c r="F1481" s="261" t="s">
        <v>2602</v>
      </c>
      <c r="G1481" s="260"/>
      <c r="H1481" s="260"/>
      <c r="I1481" s="260"/>
      <c r="J1481" s="162"/>
      <c r="K1481" s="164">
        <v>600</v>
      </c>
      <c r="L1481" s="162"/>
      <c r="M1481" s="162"/>
      <c r="N1481" s="162"/>
      <c r="O1481" s="162"/>
      <c r="P1481" s="162"/>
      <c r="Q1481" s="162"/>
      <c r="R1481" s="165"/>
      <c r="T1481" s="166"/>
      <c r="U1481" s="162"/>
      <c r="V1481" s="162"/>
      <c r="W1481" s="162"/>
      <c r="X1481" s="162"/>
      <c r="Y1481" s="162"/>
      <c r="Z1481" s="162"/>
      <c r="AA1481" s="167"/>
      <c r="AT1481" s="168" t="s">
        <v>185</v>
      </c>
      <c r="AU1481" s="168" t="s">
        <v>93</v>
      </c>
      <c r="AV1481" s="10" t="s">
        <v>93</v>
      </c>
      <c r="AW1481" s="10" t="s">
        <v>32</v>
      </c>
      <c r="AX1481" s="10" t="s">
        <v>74</v>
      </c>
      <c r="AY1481" s="168" t="s">
        <v>173</v>
      </c>
    </row>
    <row r="1482" spans="2:51" s="10" customFormat="1" ht="22.5" customHeight="1">
      <c r="B1482" s="161"/>
      <c r="C1482" s="162"/>
      <c r="D1482" s="162"/>
      <c r="E1482" s="163" t="s">
        <v>3</v>
      </c>
      <c r="F1482" s="261" t="s">
        <v>2603</v>
      </c>
      <c r="G1482" s="260"/>
      <c r="H1482" s="260"/>
      <c r="I1482" s="260"/>
      <c r="J1482" s="162"/>
      <c r="K1482" s="164">
        <v>700</v>
      </c>
      <c r="L1482" s="162"/>
      <c r="M1482" s="162"/>
      <c r="N1482" s="162"/>
      <c r="O1482" s="162"/>
      <c r="P1482" s="162"/>
      <c r="Q1482" s="162"/>
      <c r="R1482" s="165"/>
      <c r="T1482" s="166"/>
      <c r="U1482" s="162"/>
      <c r="V1482" s="162"/>
      <c r="W1482" s="162"/>
      <c r="X1482" s="162"/>
      <c r="Y1482" s="162"/>
      <c r="Z1482" s="162"/>
      <c r="AA1482" s="167"/>
      <c r="AT1482" s="168" t="s">
        <v>185</v>
      </c>
      <c r="AU1482" s="168" t="s">
        <v>93</v>
      </c>
      <c r="AV1482" s="10" t="s">
        <v>93</v>
      </c>
      <c r="AW1482" s="10" t="s">
        <v>32</v>
      </c>
      <c r="AX1482" s="10" t="s">
        <v>74</v>
      </c>
      <c r="AY1482" s="168" t="s">
        <v>173</v>
      </c>
    </row>
    <row r="1483" spans="2:51" s="10" customFormat="1" ht="22.5" customHeight="1">
      <c r="B1483" s="161"/>
      <c r="C1483" s="162"/>
      <c r="D1483" s="162"/>
      <c r="E1483" s="163" t="s">
        <v>3</v>
      </c>
      <c r="F1483" s="261" t="s">
        <v>2604</v>
      </c>
      <c r="G1483" s="260"/>
      <c r="H1483" s="260"/>
      <c r="I1483" s="260"/>
      <c r="J1483" s="162"/>
      <c r="K1483" s="164">
        <v>1500</v>
      </c>
      <c r="L1483" s="162"/>
      <c r="M1483" s="162"/>
      <c r="N1483" s="162"/>
      <c r="O1483" s="162"/>
      <c r="P1483" s="162"/>
      <c r="Q1483" s="162"/>
      <c r="R1483" s="165"/>
      <c r="T1483" s="166"/>
      <c r="U1483" s="162"/>
      <c r="V1483" s="162"/>
      <c r="W1483" s="162"/>
      <c r="X1483" s="162"/>
      <c r="Y1483" s="162"/>
      <c r="Z1483" s="162"/>
      <c r="AA1483" s="167"/>
      <c r="AT1483" s="168" t="s">
        <v>185</v>
      </c>
      <c r="AU1483" s="168" t="s">
        <v>93</v>
      </c>
      <c r="AV1483" s="10" t="s">
        <v>93</v>
      </c>
      <c r="AW1483" s="10" t="s">
        <v>32</v>
      </c>
      <c r="AX1483" s="10" t="s">
        <v>74</v>
      </c>
      <c r="AY1483" s="168" t="s">
        <v>173</v>
      </c>
    </row>
    <row r="1484" spans="2:51" s="10" customFormat="1" ht="22.5" customHeight="1">
      <c r="B1484" s="161"/>
      <c r="C1484" s="162"/>
      <c r="D1484" s="162"/>
      <c r="E1484" s="163" t="s">
        <v>3</v>
      </c>
      <c r="F1484" s="261" t="s">
        <v>2605</v>
      </c>
      <c r="G1484" s="260"/>
      <c r="H1484" s="260"/>
      <c r="I1484" s="260"/>
      <c r="J1484" s="162"/>
      <c r="K1484" s="164">
        <v>500</v>
      </c>
      <c r="L1484" s="162"/>
      <c r="M1484" s="162"/>
      <c r="N1484" s="162"/>
      <c r="O1484" s="162"/>
      <c r="P1484" s="162"/>
      <c r="Q1484" s="162"/>
      <c r="R1484" s="165"/>
      <c r="T1484" s="166"/>
      <c r="U1484" s="162"/>
      <c r="V1484" s="162"/>
      <c r="W1484" s="162"/>
      <c r="X1484" s="162"/>
      <c r="Y1484" s="162"/>
      <c r="Z1484" s="162"/>
      <c r="AA1484" s="167"/>
      <c r="AT1484" s="168" t="s">
        <v>185</v>
      </c>
      <c r="AU1484" s="168" t="s">
        <v>93</v>
      </c>
      <c r="AV1484" s="10" t="s">
        <v>93</v>
      </c>
      <c r="AW1484" s="10" t="s">
        <v>32</v>
      </c>
      <c r="AX1484" s="10" t="s">
        <v>74</v>
      </c>
      <c r="AY1484" s="168" t="s">
        <v>173</v>
      </c>
    </row>
    <row r="1485" spans="2:51" s="11" customFormat="1" ht="22.5" customHeight="1">
      <c r="B1485" s="169"/>
      <c r="C1485" s="170"/>
      <c r="D1485" s="170"/>
      <c r="E1485" s="171" t="s">
        <v>3</v>
      </c>
      <c r="F1485" s="262" t="s">
        <v>187</v>
      </c>
      <c r="G1485" s="263"/>
      <c r="H1485" s="263"/>
      <c r="I1485" s="263"/>
      <c r="J1485" s="170"/>
      <c r="K1485" s="172">
        <v>5300</v>
      </c>
      <c r="L1485" s="170"/>
      <c r="M1485" s="170"/>
      <c r="N1485" s="170"/>
      <c r="O1485" s="170"/>
      <c r="P1485" s="170"/>
      <c r="Q1485" s="170"/>
      <c r="R1485" s="173"/>
      <c r="T1485" s="174"/>
      <c r="U1485" s="170"/>
      <c r="V1485" s="170"/>
      <c r="W1485" s="170"/>
      <c r="X1485" s="170"/>
      <c r="Y1485" s="170"/>
      <c r="Z1485" s="170"/>
      <c r="AA1485" s="175"/>
      <c r="AT1485" s="176" t="s">
        <v>185</v>
      </c>
      <c r="AU1485" s="176" t="s">
        <v>93</v>
      </c>
      <c r="AV1485" s="11" t="s">
        <v>178</v>
      </c>
      <c r="AW1485" s="11" t="s">
        <v>32</v>
      </c>
      <c r="AX1485" s="11" t="s">
        <v>81</v>
      </c>
      <c r="AY1485" s="176" t="s">
        <v>173</v>
      </c>
    </row>
    <row r="1486" spans="2:65" s="1" customFormat="1" ht="22.5" customHeight="1">
      <c r="B1486" s="125"/>
      <c r="C1486" s="154" t="s">
        <v>2606</v>
      </c>
      <c r="D1486" s="154" t="s">
        <v>174</v>
      </c>
      <c r="E1486" s="155" t="s">
        <v>2607</v>
      </c>
      <c r="F1486" s="255" t="s">
        <v>2608</v>
      </c>
      <c r="G1486" s="256"/>
      <c r="H1486" s="256"/>
      <c r="I1486" s="256"/>
      <c r="J1486" s="156" t="s">
        <v>182</v>
      </c>
      <c r="K1486" s="157">
        <v>140</v>
      </c>
      <c r="L1486" s="257">
        <v>0</v>
      </c>
      <c r="M1486" s="256"/>
      <c r="N1486" s="258">
        <f>ROUND(L1486*K1486,2)</f>
        <v>0</v>
      </c>
      <c r="O1486" s="256"/>
      <c r="P1486" s="256"/>
      <c r="Q1486" s="256"/>
      <c r="R1486" s="127"/>
      <c r="T1486" s="158" t="s">
        <v>3</v>
      </c>
      <c r="U1486" s="42" t="s">
        <v>39</v>
      </c>
      <c r="V1486" s="34"/>
      <c r="W1486" s="159">
        <f>V1486*K1486</f>
        <v>0</v>
      </c>
      <c r="X1486" s="159">
        <v>0</v>
      </c>
      <c r="Y1486" s="159">
        <f>X1486*K1486</f>
        <v>0</v>
      </c>
      <c r="Z1486" s="159">
        <v>0</v>
      </c>
      <c r="AA1486" s="160">
        <f>Z1486*K1486</f>
        <v>0</v>
      </c>
      <c r="AR1486" s="16" t="s">
        <v>612</v>
      </c>
      <c r="AT1486" s="16" t="s">
        <v>174</v>
      </c>
      <c r="AU1486" s="16" t="s">
        <v>93</v>
      </c>
      <c r="AY1486" s="16" t="s">
        <v>173</v>
      </c>
      <c r="BE1486" s="100">
        <f>IF(U1486="základní",N1486,0)</f>
        <v>0</v>
      </c>
      <c r="BF1486" s="100">
        <f>IF(U1486="snížená",N1486,0)</f>
        <v>0</v>
      </c>
      <c r="BG1486" s="100">
        <f>IF(U1486="zákl. přenesená",N1486,0)</f>
        <v>0</v>
      </c>
      <c r="BH1486" s="100">
        <f>IF(U1486="sníž. přenesená",N1486,0)</f>
        <v>0</v>
      </c>
      <c r="BI1486" s="100">
        <f>IF(U1486="nulová",N1486,0)</f>
        <v>0</v>
      </c>
      <c r="BJ1486" s="16" t="s">
        <v>81</v>
      </c>
      <c r="BK1486" s="100">
        <f>ROUND(L1486*K1486,2)</f>
        <v>0</v>
      </c>
      <c r="BL1486" s="16" t="s">
        <v>612</v>
      </c>
      <c r="BM1486" s="16" t="s">
        <v>2609</v>
      </c>
    </row>
    <row r="1487" spans="2:51" s="10" customFormat="1" ht="22.5" customHeight="1">
      <c r="B1487" s="161"/>
      <c r="C1487" s="162"/>
      <c r="D1487" s="162"/>
      <c r="E1487" s="163" t="s">
        <v>3</v>
      </c>
      <c r="F1487" s="259" t="s">
        <v>2610</v>
      </c>
      <c r="G1487" s="260"/>
      <c r="H1487" s="260"/>
      <c r="I1487" s="260"/>
      <c r="J1487" s="162"/>
      <c r="K1487" s="164">
        <v>10</v>
      </c>
      <c r="L1487" s="162"/>
      <c r="M1487" s="162"/>
      <c r="N1487" s="162"/>
      <c r="O1487" s="162"/>
      <c r="P1487" s="162"/>
      <c r="Q1487" s="162"/>
      <c r="R1487" s="165"/>
      <c r="T1487" s="166"/>
      <c r="U1487" s="162"/>
      <c r="V1487" s="162"/>
      <c r="W1487" s="162"/>
      <c r="X1487" s="162"/>
      <c r="Y1487" s="162"/>
      <c r="Z1487" s="162"/>
      <c r="AA1487" s="167"/>
      <c r="AT1487" s="168" t="s">
        <v>185</v>
      </c>
      <c r="AU1487" s="168" t="s">
        <v>93</v>
      </c>
      <c r="AV1487" s="10" t="s">
        <v>93</v>
      </c>
      <c r="AW1487" s="10" t="s">
        <v>32</v>
      </c>
      <c r="AX1487" s="10" t="s">
        <v>74</v>
      </c>
      <c r="AY1487" s="168" t="s">
        <v>173</v>
      </c>
    </row>
    <row r="1488" spans="2:51" s="10" customFormat="1" ht="22.5" customHeight="1">
      <c r="B1488" s="161"/>
      <c r="C1488" s="162"/>
      <c r="D1488" s="162"/>
      <c r="E1488" s="163" t="s">
        <v>3</v>
      </c>
      <c r="F1488" s="261" t="s">
        <v>2611</v>
      </c>
      <c r="G1488" s="260"/>
      <c r="H1488" s="260"/>
      <c r="I1488" s="260"/>
      <c r="J1488" s="162"/>
      <c r="K1488" s="164">
        <v>10</v>
      </c>
      <c r="L1488" s="162"/>
      <c r="M1488" s="162"/>
      <c r="N1488" s="162"/>
      <c r="O1488" s="162"/>
      <c r="P1488" s="162"/>
      <c r="Q1488" s="162"/>
      <c r="R1488" s="165"/>
      <c r="T1488" s="166"/>
      <c r="U1488" s="162"/>
      <c r="V1488" s="162"/>
      <c r="W1488" s="162"/>
      <c r="X1488" s="162"/>
      <c r="Y1488" s="162"/>
      <c r="Z1488" s="162"/>
      <c r="AA1488" s="167"/>
      <c r="AT1488" s="168" t="s">
        <v>185</v>
      </c>
      <c r="AU1488" s="168" t="s">
        <v>93</v>
      </c>
      <c r="AV1488" s="10" t="s">
        <v>93</v>
      </c>
      <c r="AW1488" s="10" t="s">
        <v>32</v>
      </c>
      <c r="AX1488" s="10" t="s">
        <v>74</v>
      </c>
      <c r="AY1488" s="168" t="s">
        <v>173</v>
      </c>
    </row>
    <row r="1489" spans="2:51" s="10" customFormat="1" ht="22.5" customHeight="1">
      <c r="B1489" s="161"/>
      <c r="C1489" s="162"/>
      <c r="D1489" s="162"/>
      <c r="E1489" s="163" t="s">
        <v>3</v>
      </c>
      <c r="F1489" s="261" t="s">
        <v>2612</v>
      </c>
      <c r="G1489" s="260"/>
      <c r="H1489" s="260"/>
      <c r="I1489" s="260"/>
      <c r="J1489" s="162"/>
      <c r="K1489" s="164">
        <v>10</v>
      </c>
      <c r="L1489" s="162"/>
      <c r="M1489" s="162"/>
      <c r="N1489" s="162"/>
      <c r="O1489" s="162"/>
      <c r="P1489" s="162"/>
      <c r="Q1489" s="162"/>
      <c r="R1489" s="165"/>
      <c r="T1489" s="166"/>
      <c r="U1489" s="162"/>
      <c r="V1489" s="162"/>
      <c r="W1489" s="162"/>
      <c r="X1489" s="162"/>
      <c r="Y1489" s="162"/>
      <c r="Z1489" s="162"/>
      <c r="AA1489" s="167"/>
      <c r="AT1489" s="168" t="s">
        <v>185</v>
      </c>
      <c r="AU1489" s="168" t="s">
        <v>93</v>
      </c>
      <c r="AV1489" s="10" t="s">
        <v>93</v>
      </c>
      <c r="AW1489" s="10" t="s">
        <v>32</v>
      </c>
      <c r="AX1489" s="10" t="s">
        <v>74</v>
      </c>
      <c r="AY1489" s="168" t="s">
        <v>173</v>
      </c>
    </row>
    <row r="1490" spans="2:51" s="10" customFormat="1" ht="22.5" customHeight="1">
      <c r="B1490" s="161"/>
      <c r="C1490" s="162"/>
      <c r="D1490" s="162"/>
      <c r="E1490" s="163" t="s">
        <v>3</v>
      </c>
      <c r="F1490" s="261" t="s">
        <v>2613</v>
      </c>
      <c r="G1490" s="260"/>
      <c r="H1490" s="260"/>
      <c r="I1490" s="260"/>
      <c r="J1490" s="162"/>
      <c r="K1490" s="164">
        <v>20</v>
      </c>
      <c r="L1490" s="162"/>
      <c r="M1490" s="162"/>
      <c r="N1490" s="162"/>
      <c r="O1490" s="162"/>
      <c r="P1490" s="162"/>
      <c r="Q1490" s="162"/>
      <c r="R1490" s="165"/>
      <c r="T1490" s="166"/>
      <c r="U1490" s="162"/>
      <c r="V1490" s="162"/>
      <c r="W1490" s="162"/>
      <c r="X1490" s="162"/>
      <c r="Y1490" s="162"/>
      <c r="Z1490" s="162"/>
      <c r="AA1490" s="167"/>
      <c r="AT1490" s="168" t="s">
        <v>185</v>
      </c>
      <c r="AU1490" s="168" t="s">
        <v>93</v>
      </c>
      <c r="AV1490" s="10" t="s">
        <v>93</v>
      </c>
      <c r="AW1490" s="10" t="s">
        <v>32</v>
      </c>
      <c r="AX1490" s="10" t="s">
        <v>74</v>
      </c>
      <c r="AY1490" s="168" t="s">
        <v>173</v>
      </c>
    </row>
    <row r="1491" spans="2:51" s="10" customFormat="1" ht="22.5" customHeight="1">
      <c r="B1491" s="161"/>
      <c r="C1491" s="162"/>
      <c r="D1491" s="162"/>
      <c r="E1491" s="163" t="s">
        <v>3</v>
      </c>
      <c r="F1491" s="261" t="s">
        <v>2614</v>
      </c>
      <c r="G1491" s="260"/>
      <c r="H1491" s="260"/>
      <c r="I1491" s="260"/>
      <c r="J1491" s="162"/>
      <c r="K1491" s="164">
        <v>20</v>
      </c>
      <c r="L1491" s="162"/>
      <c r="M1491" s="162"/>
      <c r="N1491" s="162"/>
      <c r="O1491" s="162"/>
      <c r="P1491" s="162"/>
      <c r="Q1491" s="162"/>
      <c r="R1491" s="165"/>
      <c r="T1491" s="166"/>
      <c r="U1491" s="162"/>
      <c r="V1491" s="162"/>
      <c r="W1491" s="162"/>
      <c r="X1491" s="162"/>
      <c r="Y1491" s="162"/>
      <c r="Z1491" s="162"/>
      <c r="AA1491" s="167"/>
      <c r="AT1491" s="168" t="s">
        <v>185</v>
      </c>
      <c r="AU1491" s="168" t="s">
        <v>93</v>
      </c>
      <c r="AV1491" s="10" t="s">
        <v>93</v>
      </c>
      <c r="AW1491" s="10" t="s">
        <v>32</v>
      </c>
      <c r="AX1491" s="10" t="s">
        <v>74</v>
      </c>
      <c r="AY1491" s="168" t="s">
        <v>173</v>
      </c>
    </row>
    <row r="1492" spans="2:51" s="10" customFormat="1" ht="22.5" customHeight="1">
      <c r="B1492" s="161"/>
      <c r="C1492" s="162"/>
      <c r="D1492" s="162"/>
      <c r="E1492" s="163" t="s">
        <v>3</v>
      </c>
      <c r="F1492" s="261" t="s">
        <v>2615</v>
      </c>
      <c r="G1492" s="260"/>
      <c r="H1492" s="260"/>
      <c r="I1492" s="260"/>
      <c r="J1492" s="162"/>
      <c r="K1492" s="164">
        <v>20</v>
      </c>
      <c r="L1492" s="162"/>
      <c r="M1492" s="162"/>
      <c r="N1492" s="162"/>
      <c r="O1492" s="162"/>
      <c r="P1492" s="162"/>
      <c r="Q1492" s="162"/>
      <c r="R1492" s="165"/>
      <c r="T1492" s="166"/>
      <c r="U1492" s="162"/>
      <c r="V1492" s="162"/>
      <c r="W1492" s="162"/>
      <c r="X1492" s="162"/>
      <c r="Y1492" s="162"/>
      <c r="Z1492" s="162"/>
      <c r="AA1492" s="167"/>
      <c r="AT1492" s="168" t="s">
        <v>185</v>
      </c>
      <c r="AU1492" s="168" t="s">
        <v>93</v>
      </c>
      <c r="AV1492" s="10" t="s">
        <v>93</v>
      </c>
      <c r="AW1492" s="10" t="s">
        <v>32</v>
      </c>
      <c r="AX1492" s="10" t="s">
        <v>74</v>
      </c>
      <c r="AY1492" s="168" t="s">
        <v>173</v>
      </c>
    </row>
    <row r="1493" spans="2:51" s="10" customFormat="1" ht="22.5" customHeight="1">
      <c r="B1493" s="161"/>
      <c r="C1493" s="162"/>
      <c r="D1493" s="162"/>
      <c r="E1493" s="163" t="s">
        <v>3</v>
      </c>
      <c r="F1493" s="261" t="s">
        <v>2616</v>
      </c>
      <c r="G1493" s="260"/>
      <c r="H1493" s="260"/>
      <c r="I1493" s="260"/>
      <c r="J1493" s="162"/>
      <c r="K1493" s="164">
        <v>50</v>
      </c>
      <c r="L1493" s="162"/>
      <c r="M1493" s="162"/>
      <c r="N1493" s="162"/>
      <c r="O1493" s="162"/>
      <c r="P1493" s="162"/>
      <c r="Q1493" s="162"/>
      <c r="R1493" s="165"/>
      <c r="T1493" s="166"/>
      <c r="U1493" s="162"/>
      <c r="V1493" s="162"/>
      <c r="W1493" s="162"/>
      <c r="X1493" s="162"/>
      <c r="Y1493" s="162"/>
      <c r="Z1493" s="162"/>
      <c r="AA1493" s="167"/>
      <c r="AT1493" s="168" t="s">
        <v>185</v>
      </c>
      <c r="AU1493" s="168" t="s">
        <v>93</v>
      </c>
      <c r="AV1493" s="10" t="s">
        <v>93</v>
      </c>
      <c r="AW1493" s="10" t="s">
        <v>32</v>
      </c>
      <c r="AX1493" s="10" t="s">
        <v>74</v>
      </c>
      <c r="AY1493" s="168" t="s">
        <v>173</v>
      </c>
    </row>
    <row r="1494" spans="2:51" s="11" customFormat="1" ht="22.5" customHeight="1">
      <c r="B1494" s="169"/>
      <c r="C1494" s="170"/>
      <c r="D1494" s="170"/>
      <c r="E1494" s="171" t="s">
        <v>3</v>
      </c>
      <c r="F1494" s="262" t="s">
        <v>187</v>
      </c>
      <c r="G1494" s="263"/>
      <c r="H1494" s="263"/>
      <c r="I1494" s="263"/>
      <c r="J1494" s="170"/>
      <c r="K1494" s="172">
        <v>140</v>
      </c>
      <c r="L1494" s="170"/>
      <c r="M1494" s="170"/>
      <c r="N1494" s="170"/>
      <c r="O1494" s="170"/>
      <c r="P1494" s="170"/>
      <c r="Q1494" s="170"/>
      <c r="R1494" s="173"/>
      <c r="T1494" s="174"/>
      <c r="U1494" s="170"/>
      <c r="V1494" s="170"/>
      <c r="W1494" s="170"/>
      <c r="X1494" s="170"/>
      <c r="Y1494" s="170"/>
      <c r="Z1494" s="170"/>
      <c r="AA1494" s="175"/>
      <c r="AT1494" s="176" t="s">
        <v>185</v>
      </c>
      <c r="AU1494" s="176" t="s">
        <v>93</v>
      </c>
      <c r="AV1494" s="11" t="s">
        <v>178</v>
      </c>
      <c r="AW1494" s="11" t="s">
        <v>32</v>
      </c>
      <c r="AX1494" s="11" t="s">
        <v>81</v>
      </c>
      <c r="AY1494" s="176" t="s">
        <v>173</v>
      </c>
    </row>
    <row r="1495" spans="2:65" s="1" customFormat="1" ht="22.5" customHeight="1">
      <c r="B1495" s="125"/>
      <c r="C1495" s="154" t="s">
        <v>2617</v>
      </c>
      <c r="D1495" s="154" t="s">
        <v>174</v>
      </c>
      <c r="E1495" s="155" t="s">
        <v>2618</v>
      </c>
      <c r="F1495" s="255" t="s">
        <v>2619</v>
      </c>
      <c r="G1495" s="256"/>
      <c r="H1495" s="256"/>
      <c r="I1495" s="256"/>
      <c r="J1495" s="156" t="s">
        <v>182</v>
      </c>
      <c r="K1495" s="157">
        <v>20</v>
      </c>
      <c r="L1495" s="257">
        <v>0</v>
      </c>
      <c r="M1495" s="256"/>
      <c r="N1495" s="258">
        <f>ROUND(L1495*K1495,2)</f>
        <v>0</v>
      </c>
      <c r="O1495" s="256"/>
      <c r="P1495" s="256"/>
      <c r="Q1495" s="256"/>
      <c r="R1495" s="127"/>
      <c r="T1495" s="158" t="s">
        <v>3</v>
      </c>
      <c r="U1495" s="42" t="s">
        <v>39</v>
      </c>
      <c r="V1495" s="34"/>
      <c r="W1495" s="159">
        <f>V1495*K1495</f>
        <v>0</v>
      </c>
      <c r="X1495" s="159">
        <v>0</v>
      </c>
      <c r="Y1495" s="159">
        <f>X1495*K1495</f>
        <v>0</v>
      </c>
      <c r="Z1495" s="159">
        <v>0</v>
      </c>
      <c r="AA1495" s="160">
        <f>Z1495*K1495</f>
        <v>0</v>
      </c>
      <c r="AR1495" s="16" t="s">
        <v>612</v>
      </c>
      <c r="AT1495" s="16" t="s">
        <v>174</v>
      </c>
      <c r="AU1495" s="16" t="s">
        <v>93</v>
      </c>
      <c r="AY1495" s="16" t="s">
        <v>173</v>
      </c>
      <c r="BE1495" s="100">
        <f>IF(U1495="základní",N1495,0)</f>
        <v>0</v>
      </c>
      <c r="BF1495" s="100">
        <f>IF(U1495="snížená",N1495,0)</f>
        <v>0</v>
      </c>
      <c r="BG1495" s="100">
        <f>IF(U1495="zákl. přenesená",N1495,0)</f>
        <v>0</v>
      </c>
      <c r="BH1495" s="100">
        <f>IF(U1495="sníž. přenesená",N1495,0)</f>
        <v>0</v>
      </c>
      <c r="BI1495" s="100">
        <f>IF(U1495="nulová",N1495,0)</f>
        <v>0</v>
      </c>
      <c r="BJ1495" s="16" t="s">
        <v>81</v>
      </c>
      <c r="BK1495" s="100">
        <f>ROUND(L1495*K1495,2)</f>
        <v>0</v>
      </c>
      <c r="BL1495" s="16" t="s">
        <v>612</v>
      </c>
      <c r="BM1495" s="16" t="s">
        <v>2620</v>
      </c>
    </row>
    <row r="1496" spans="2:51" s="10" customFormat="1" ht="22.5" customHeight="1">
      <c r="B1496" s="161"/>
      <c r="C1496" s="162"/>
      <c r="D1496" s="162"/>
      <c r="E1496" s="163" t="s">
        <v>3</v>
      </c>
      <c r="F1496" s="259" t="s">
        <v>2621</v>
      </c>
      <c r="G1496" s="260"/>
      <c r="H1496" s="260"/>
      <c r="I1496" s="260"/>
      <c r="J1496" s="162"/>
      <c r="K1496" s="164">
        <v>20</v>
      </c>
      <c r="L1496" s="162"/>
      <c r="M1496" s="162"/>
      <c r="N1496" s="162"/>
      <c r="O1496" s="162"/>
      <c r="P1496" s="162"/>
      <c r="Q1496" s="162"/>
      <c r="R1496" s="165"/>
      <c r="T1496" s="166"/>
      <c r="U1496" s="162"/>
      <c r="V1496" s="162"/>
      <c r="W1496" s="162"/>
      <c r="X1496" s="162"/>
      <c r="Y1496" s="162"/>
      <c r="Z1496" s="162"/>
      <c r="AA1496" s="167"/>
      <c r="AT1496" s="168" t="s">
        <v>185</v>
      </c>
      <c r="AU1496" s="168" t="s">
        <v>93</v>
      </c>
      <c r="AV1496" s="10" t="s">
        <v>93</v>
      </c>
      <c r="AW1496" s="10" t="s">
        <v>32</v>
      </c>
      <c r="AX1496" s="10" t="s">
        <v>74</v>
      </c>
      <c r="AY1496" s="168" t="s">
        <v>173</v>
      </c>
    </row>
    <row r="1497" spans="2:51" s="11" customFormat="1" ht="22.5" customHeight="1">
      <c r="B1497" s="169"/>
      <c r="C1497" s="170"/>
      <c r="D1497" s="170"/>
      <c r="E1497" s="171" t="s">
        <v>3</v>
      </c>
      <c r="F1497" s="262" t="s">
        <v>187</v>
      </c>
      <c r="G1497" s="263"/>
      <c r="H1497" s="263"/>
      <c r="I1497" s="263"/>
      <c r="J1497" s="170"/>
      <c r="K1497" s="172">
        <v>20</v>
      </c>
      <c r="L1497" s="170"/>
      <c r="M1497" s="170"/>
      <c r="N1497" s="170"/>
      <c r="O1497" s="170"/>
      <c r="P1497" s="170"/>
      <c r="Q1497" s="170"/>
      <c r="R1497" s="173"/>
      <c r="T1497" s="174"/>
      <c r="U1497" s="170"/>
      <c r="V1497" s="170"/>
      <c r="W1497" s="170"/>
      <c r="X1497" s="170"/>
      <c r="Y1497" s="170"/>
      <c r="Z1497" s="170"/>
      <c r="AA1497" s="175"/>
      <c r="AT1497" s="176" t="s">
        <v>185</v>
      </c>
      <c r="AU1497" s="176" t="s">
        <v>93</v>
      </c>
      <c r="AV1497" s="11" t="s">
        <v>178</v>
      </c>
      <c r="AW1497" s="11" t="s">
        <v>32</v>
      </c>
      <c r="AX1497" s="11" t="s">
        <v>81</v>
      </c>
      <c r="AY1497" s="176" t="s">
        <v>173</v>
      </c>
    </row>
    <row r="1498" spans="2:65" s="1" customFormat="1" ht="22.5" customHeight="1">
      <c r="B1498" s="125"/>
      <c r="C1498" s="154" t="s">
        <v>2622</v>
      </c>
      <c r="D1498" s="154" t="s">
        <v>174</v>
      </c>
      <c r="E1498" s="155" t="s">
        <v>2623</v>
      </c>
      <c r="F1498" s="255" t="s">
        <v>2624</v>
      </c>
      <c r="G1498" s="256"/>
      <c r="H1498" s="256"/>
      <c r="I1498" s="256"/>
      <c r="J1498" s="156" t="s">
        <v>182</v>
      </c>
      <c r="K1498" s="157">
        <v>80</v>
      </c>
      <c r="L1498" s="257">
        <v>0</v>
      </c>
      <c r="M1498" s="256"/>
      <c r="N1498" s="258">
        <f>ROUND(L1498*K1498,2)</f>
        <v>0</v>
      </c>
      <c r="O1498" s="256"/>
      <c r="P1498" s="256"/>
      <c r="Q1498" s="256"/>
      <c r="R1498" s="127"/>
      <c r="T1498" s="158" t="s">
        <v>3</v>
      </c>
      <c r="U1498" s="42" t="s">
        <v>39</v>
      </c>
      <c r="V1498" s="34"/>
      <c r="W1498" s="159">
        <f>V1498*K1498</f>
        <v>0</v>
      </c>
      <c r="X1498" s="159">
        <v>0</v>
      </c>
      <c r="Y1498" s="159">
        <f>X1498*K1498</f>
        <v>0</v>
      </c>
      <c r="Z1498" s="159">
        <v>0</v>
      </c>
      <c r="AA1498" s="160">
        <f>Z1498*K1498</f>
        <v>0</v>
      </c>
      <c r="AR1498" s="16" t="s">
        <v>612</v>
      </c>
      <c r="AT1498" s="16" t="s">
        <v>174</v>
      </c>
      <c r="AU1498" s="16" t="s">
        <v>93</v>
      </c>
      <c r="AY1498" s="16" t="s">
        <v>173</v>
      </c>
      <c r="BE1498" s="100">
        <f>IF(U1498="základní",N1498,0)</f>
        <v>0</v>
      </c>
      <c r="BF1498" s="100">
        <f>IF(U1498="snížená",N1498,0)</f>
        <v>0</v>
      </c>
      <c r="BG1498" s="100">
        <f>IF(U1498="zákl. přenesená",N1498,0)</f>
        <v>0</v>
      </c>
      <c r="BH1498" s="100">
        <f>IF(U1498="sníž. přenesená",N1498,0)</f>
        <v>0</v>
      </c>
      <c r="BI1498" s="100">
        <f>IF(U1498="nulová",N1498,0)</f>
        <v>0</v>
      </c>
      <c r="BJ1498" s="16" t="s">
        <v>81</v>
      </c>
      <c r="BK1498" s="100">
        <f>ROUND(L1498*K1498,2)</f>
        <v>0</v>
      </c>
      <c r="BL1498" s="16" t="s">
        <v>612</v>
      </c>
      <c r="BM1498" s="16" t="s">
        <v>2625</v>
      </c>
    </row>
    <row r="1499" spans="2:51" s="10" customFormat="1" ht="22.5" customHeight="1">
      <c r="B1499" s="161"/>
      <c r="C1499" s="162"/>
      <c r="D1499" s="162"/>
      <c r="E1499" s="163" t="s">
        <v>3</v>
      </c>
      <c r="F1499" s="259" t="s">
        <v>3</v>
      </c>
      <c r="G1499" s="260"/>
      <c r="H1499" s="260"/>
      <c r="I1499" s="260"/>
      <c r="J1499" s="162"/>
      <c r="K1499" s="164">
        <v>0</v>
      </c>
      <c r="L1499" s="162"/>
      <c r="M1499" s="162"/>
      <c r="N1499" s="162"/>
      <c r="O1499" s="162"/>
      <c r="P1499" s="162"/>
      <c r="Q1499" s="162"/>
      <c r="R1499" s="165"/>
      <c r="T1499" s="166"/>
      <c r="U1499" s="162"/>
      <c r="V1499" s="162"/>
      <c r="W1499" s="162"/>
      <c r="X1499" s="162"/>
      <c r="Y1499" s="162"/>
      <c r="Z1499" s="162"/>
      <c r="AA1499" s="167"/>
      <c r="AT1499" s="168" t="s">
        <v>185</v>
      </c>
      <c r="AU1499" s="168" t="s">
        <v>93</v>
      </c>
      <c r="AV1499" s="10" t="s">
        <v>93</v>
      </c>
      <c r="AW1499" s="10" t="s">
        <v>32</v>
      </c>
      <c r="AX1499" s="10" t="s">
        <v>74</v>
      </c>
      <c r="AY1499" s="168" t="s">
        <v>173</v>
      </c>
    </row>
    <row r="1500" spans="2:51" s="10" customFormat="1" ht="22.5" customHeight="1">
      <c r="B1500" s="161"/>
      <c r="C1500" s="162"/>
      <c r="D1500" s="162"/>
      <c r="E1500" s="163" t="s">
        <v>3</v>
      </c>
      <c r="F1500" s="261" t="s">
        <v>3</v>
      </c>
      <c r="G1500" s="260"/>
      <c r="H1500" s="260"/>
      <c r="I1500" s="260"/>
      <c r="J1500" s="162"/>
      <c r="K1500" s="164">
        <v>0</v>
      </c>
      <c r="L1500" s="162"/>
      <c r="M1500" s="162"/>
      <c r="N1500" s="162"/>
      <c r="O1500" s="162"/>
      <c r="P1500" s="162"/>
      <c r="Q1500" s="162"/>
      <c r="R1500" s="165"/>
      <c r="T1500" s="166"/>
      <c r="U1500" s="162"/>
      <c r="V1500" s="162"/>
      <c r="W1500" s="162"/>
      <c r="X1500" s="162"/>
      <c r="Y1500" s="162"/>
      <c r="Z1500" s="162"/>
      <c r="AA1500" s="167"/>
      <c r="AT1500" s="168" t="s">
        <v>185</v>
      </c>
      <c r="AU1500" s="168" t="s">
        <v>93</v>
      </c>
      <c r="AV1500" s="10" t="s">
        <v>93</v>
      </c>
      <c r="AW1500" s="10" t="s">
        <v>32</v>
      </c>
      <c r="AX1500" s="10" t="s">
        <v>74</v>
      </c>
      <c r="AY1500" s="168" t="s">
        <v>173</v>
      </c>
    </row>
    <row r="1501" spans="2:51" s="10" customFormat="1" ht="22.5" customHeight="1">
      <c r="B1501" s="161"/>
      <c r="C1501" s="162"/>
      <c r="D1501" s="162"/>
      <c r="E1501" s="163" t="s">
        <v>3</v>
      </c>
      <c r="F1501" s="261" t="s">
        <v>2626</v>
      </c>
      <c r="G1501" s="260"/>
      <c r="H1501" s="260"/>
      <c r="I1501" s="260"/>
      <c r="J1501" s="162"/>
      <c r="K1501" s="164">
        <v>80</v>
      </c>
      <c r="L1501" s="162"/>
      <c r="M1501" s="162"/>
      <c r="N1501" s="162"/>
      <c r="O1501" s="162"/>
      <c r="P1501" s="162"/>
      <c r="Q1501" s="162"/>
      <c r="R1501" s="165"/>
      <c r="T1501" s="166"/>
      <c r="U1501" s="162"/>
      <c r="V1501" s="162"/>
      <c r="W1501" s="162"/>
      <c r="X1501" s="162"/>
      <c r="Y1501" s="162"/>
      <c r="Z1501" s="162"/>
      <c r="AA1501" s="167"/>
      <c r="AT1501" s="168" t="s">
        <v>185</v>
      </c>
      <c r="AU1501" s="168" t="s">
        <v>93</v>
      </c>
      <c r="AV1501" s="10" t="s">
        <v>93</v>
      </c>
      <c r="AW1501" s="10" t="s">
        <v>32</v>
      </c>
      <c r="AX1501" s="10" t="s">
        <v>81</v>
      </c>
      <c r="AY1501" s="168" t="s">
        <v>173</v>
      </c>
    </row>
    <row r="1502" spans="2:51" s="10" customFormat="1" ht="22.5" customHeight="1">
      <c r="B1502" s="161"/>
      <c r="C1502" s="162"/>
      <c r="D1502" s="162"/>
      <c r="E1502" s="163" t="s">
        <v>3</v>
      </c>
      <c r="F1502" s="261" t="s">
        <v>3</v>
      </c>
      <c r="G1502" s="260"/>
      <c r="H1502" s="260"/>
      <c r="I1502" s="260"/>
      <c r="J1502" s="162"/>
      <c r="K1502" s="164">
        <v>0</v>
      </c>
      <c r="L1502" s="162"/>
      <c r="M1502" s="162"/>
      <c r="N1502" s="162"/>
      <c r="O1502" s="162"/>
      <c r="P1502" s="162"/>
      <c r="Q1502" s="162"/>
      <c r="R1502" s="165"/>
      <c r="T1502" s="166"/>
      <c r="U1502" s="162"/>
      <c r="V1502" s="162"/>
      <c r="W1502" s="162"/>
      <c r="X1502" s="162"/>
      <c r="Y1502" s="162"/>
      <c r="Z1502" s="162"/>
      <c r="AA1502" s="167"/>
      <c r="AT1502" s="168" t="s">
        <v>185</v>
      </c>
      <c r="AU1502" s="168" t="s">
        <v>93</v>
      </c>
      <c r="AV1502" s="10" t="s">
        <v>93</v>
      </c>
      <c r="AW1502" s="10" t="s">
        <v>32</v>
      </c>
      <c r="AX1502" s="10" t="s">
        <v>74</v>
      </c>
      <c r="AY1502" s="168" t="s">
        <v>173</v>
      </c>
    </row>
    <row r="1503" spans="2:51" s="10" customFormat="1" ht="22.5" customHeight="1">
      <c r="B1503" s="161"/>
      <c r="C1503" s="162"/>
      <c r="D1503" s="162"/>
      <c r="E1503" s="163" t="s">
        <v>3</v>
      </c>
      <c r="F1503" s="261" t="s">
        <v>3</v>
      </c>
      <c r="G1503" s="260"/>
      <c r="H1503" s="260"/>
      <c r="I1503" s="260"/>
      <c r="J1503" s="162"/>
      <c r="K1503" s="164">
        <v>0</v>
      </c>
      <c r="L1503" s="162"/>
      <c r="M1503" s="162"/>
      <c r="N1503" s="162"/>
      <c r="O1503" s="162"/>
      <c r="P1503" s="162"/>
      <c r="Q1503" s="162"/>
      <c r="R1503" s="165"/>
      <c r="T1503" s="166"/>
      <c r="U1503" s="162"/>
      <c r="V1503" s="162"/>
      <c r="W1503" s="162"/>
      <c r="X1503" s="162"/>
      <c r="Y1503" s="162"/>
      <c r="Z1503" s="162"/>
      <c r="AA1503" s="167"/>
      <c r="AT1503" s="168" t="s">
        <v>185</v>
      </c>
      <c r="AU1503" s="168" t="s">
        <v>93</v>
      </c>
      <c r="AV1503" s="10" t="s">
        <v>93</v>
      </c>
      <c r="AW1503" s="10" t="s">
        <v>32</v>
      </c>
      <c r="AX1503" s="10" t="s">
        <v>74</v>
      </c>
      <c r="AY1503" s="168" t="s">
        <v>173</v>
      </c>
    </row>
    <row r="1504" spans="2:51" s="10" customFormat="1" ht="22.5" customHeight="1">
      <c r="B1504" s="161"/>
      <c r="C1504" s="162"/>
      <c r="D1504" s="162"/>
      <c r="E1504" s="163" t="s">
        <v>3</v>
      </c>
      <c r="F1504" s="261" t="s">
        <v>3</v>
      </c>
      <c r="G1504" s="260"/>
      <c r="H1504" s="260"/>
      <c r="I1504" s="260"/>
      <c r="J1504" s="162"/>
      <c r="K1504" s="164">
        <v>0</v>
      </c>
      <c r="L1504" s="162"/>
      <c r="M1504" s="162"/>
      <c r="N1504" s="162"/>
      <c r="O1504" s="162"/>
      <c r="P1504" s="162"/>
      <c r="Q1504" s="162"/>
      <c r="R1504" s="165"/>
      <c r="T1504" s="166"/>
      <c r="U1504" s="162"/>
      <c r="V1504" s="162"/>
      <c r="W1504" s="162"/>
      <c r="X1504" s="162"/>
      <c r="Y1504" s="162"/>
      <c r="Z1504" s="162"/>
      <c r="AA1504" s="167"/>
      <c r="AT1504" s="168" t="s">
        <v>185</v>
      </c>
      <c r="AU1504" s="168" t="s">
        <v>93</v>
      </c>
      <c r="AV1504" s="10" t="s">
        <v>93</v>
      </c>
      <c r="AW1504" s="10" t="s">
        <v>32</v>
      </c>
      <c r="AX1504" s="10" t="s">
        <v>74</v>
      </c>
      <c r="AY1504" s="168" t="s">
        <v>173</v>
      </c>
    </row>
    <row r="1505" spans="2:51" s="10" customFormat="1" ht="22.5" customHeight="1">
      <c r="B1505" s="161"/>
      <c r="C1505" s="162"/>
      <c r="D1505" s="162"/>
      <c r="E1505" s="163" t="s">
        <v>3</v>
      </c>
      <c r="F1505" s="261" t="s">
        <v>3</v>
      </c>
      <c r="G1505" s="260"/>
      <c r="H1505" s="260"/>
      <c r="I1505" s="260"/>
      <c r="J1505" s="162"/>
      <c r="K1505" s="164">
        <v>0</v>
      </c>
      <c r="L1505" s="162"/>
      <c r="M1505" s="162"/>
      <c r="N1505" s="162"/>
      <c r="O1505" s="162"/>
      <c r="P1505" s="162"/>
      <c r="Q1505" s="162"/>
      <c r="R1505" s="165"/>
      <c r="T1505" s="166"/>
      <c r="U1505" s="162"/>
      <c r="V1505" s="162"/>
      <c r="W1505" s="162"/>
      <c r="X1505" s="162"/>
      <c r="Y1505" s="162"/>
      <c r="Z1505" s="162"/>
      <c r="AA1505" s="167"/>
      <c r="AT1505" s="168" t="s">
        <v>185</v>
      </c>
      <c r="AU1505" s="168" t="s">
        <v>93</v>
      </c>
      <c r="AV1505" s="10" t="s">
        <v>93</v>
      </c>
      <c r="AW1505" s="10" t="s">
        <v>32</v>
      </c>
      <c r="AX1505" s="10" t="s">
        <v>74</v>
      </c>
      <c r="AY1505" s="168" t="s">
        <v>173</v>
      </c>
    </row>
    <row r="1506" spans="2:51" s="10" customFormat="1" ht="22.5" customHeight="1">
      <c r="B1506" s="161"/>
      <c r="C1506" s="162"/>
      <c r="D1506" s="162"/>
      <c r="E1506" s="163" t="s">
        <v>3</v>
      </c>
      <c r="F1506" s="261" t="s">
        <v>3</v>
      </c>
      <c r="G1506" s="260"/>
      <c r="H1506" s="260"/>
      <c r="I1506" s="260"/>
      <c r="J1506" s="162"/>
      <c r="K1506" s="164">
        <v>0</v>
      </c>
      <c r="L1506" s="162"/>
      <c r="M1506" s="162"/>
      <c r="N1506" s="162"/>
      <c r="O1506" s="162"/>
      <c r="P1506" s="162"/>
      <c r="Q1506" s="162"/>
      <c r="R1506" s="165"/>
      <c r="T1506" s="166"/>
      <c r="U1506" s="162"/>
      <c r="V1506" s="162"/>
      <c r="W1506" s="162"/>
      <c r="X1506" s="162"/>
      <c r="Y1506" s="162"/>
      <c r="Z1506" s="162"/>
      <c r="AA1506" s="167"/>
      <c r="AT1506" s="168" t="s">
        <v>185</v>
      </c>
      <c r="AU1506" s="168" t="s">
        <v>93</v>
      </c>
      <c r="AV1506" s="10" t="s">
        <v>93</v>
      </c>
      <c r="AW1506" s="10" t="s">
        <v>32</v>
      </c>
      <c r="AX1506" s="10" t="s">
        <v>74</v>
      </c>
      <c r="AY1506" s="168" t="s">
        <v>173</v>
      </c>
    </row>
    <row r="1507" spans="2:51" s="10" customFormat="1" ht="22.5" customHeight="1">
      <c r="B1507" s="161"/>
      <c r="C1507" s="162"/>
      <c r="D1507" s="162"/>
      <c r="E1507" s="163" t="s">
        <v>3</v>
      </c>
      <c r="F1507" s="261" t="s">
        <v>3</v>
      </c>
      <c r="G1507" s="260"/>
      <c r="H1507" s="260"/>
      <c r="I1507" s="260"/>
      <c r="J1507" s="162"/>
      <c r="K1507" s="164">
        <v>0</v>
      </c>
      <c r="L1507" s="162"/>
      <c r="M1507" s="162"/>
      <c r="N1507" s="162"/>
      <c r="O1507" s="162"/>
      <c r="P1507" s="162"/>
      <c r="Q1507" s="162"/>
      <c r="R1507" s="165"/>
      <c r="T1507" s="166"/>
      <c r="U1507" s="162"/>
      <c r="V1507" s="162"/>
      <c r="W1507" s="162"/>
      <c r="X1507" s="162"/>
      <c r="Y1507" s="162"/>
      <c r="Z1507" s="162"/>
      <c r="AA1507" s="167"/>
      <c r="AT1507" s="168" t="s">
        <v>185</v>
      </c>
      <c r="AU1507" s="168" t="s">
        <v>93</v>
      </c>
      <c r="AV1507" s="10" t="s">
        <v>93</v>
      </c>
      <c r="AW1507" s="10" t="s">
        <v>32</v>
      </c>
      <c r="AX1507" s="10" t="s">
        <v>74</v>
      </c>
      <c r="AY1507" s="168" t="s">
        <v>173</v>
      </c>
    </row>
    <row r="1508" spans="2:51" s="10" customFormat="1" ht="22.5" customHeight="1">
      <c r="B1508" s="161"/>
      <c r="C1508" s="162"/>
      <c r="D1508" s="162"/>
      <c r="E1508" s="163" t="s">
        <v>3</v>
      </c>
      <c r="F1508" s="261" t="s">
        <v>3</v>
      </c>
      <c r="G1508" s="260"/>
      <c r="H1508" s="260"/>
      <c r="I1508" s="260"/>
      <c r="J1508" s="162"/>
      <c r="K1508" s="164">
        <v>0</v>
      </c>
      <c r="L1508" s="162"/>
      <c r="M1508" s="162"/>
      <c r="N1508" s="162"/>
      <c r="O1508" s="162"/>
      <c r="P1508" s="162"/>
      <c r="Q1508" s="162"/>
      <c r="R1508" s="165"/>
      <c r="T1508" s="166"/>
      <c r="U1508" s="162"/>
      <c r="V1508" s="162"/>
      <c r="W1508" s="162"/>
      <c r="X1508" s="162"/>
      <c r="Y1508" s="162"/>
      <c r="Z1508" s="162"/>
      <c r="AA1508" s="167"/>
      <c r="AT1508" s="168" t="s">
        <v>185</v>
      </c>
      <c r="AU1508" s="168" t="s">
        <v>93</v>
      </c>
      <c r="AV1508" s="10" t="s">
        <v>93</v>
      </c>
      <c r="AW1508" s="10" t="s">
        <v>32</v>
      </c>
      <c r="AX1508" s="10" t="s">
        <v>74</v>
      </c>
      <c r="AY1508" s="168" t="s">
        <v>173</v>
      </c>
    </row>
    <row r="1509" spans="2:51" s="10" customFormat="1" ht="22.5" customHeight="1">
      <c r="B1509" s="161"/>
      <c r="C1509" s="162"/>
      <c r="D1509" s="162"/>
      <c r="E1509" s="163" t="s">
        <v>3</v>
      </c>
      <c r="F1509" s="261" t="s">
        <v>3</v>
      </c>
      <c r="G1509" s="260"/>
      <c r="H1509" s="260"/>
      <c r="I1509" s="260"/>
      <c r="J1509" s="162"/>
      <c r="K1509" s="164">
        <v>0</v>
      </c>
      <c r="L1509" s="162"/>
      <c r="M1509" s="162"/>
      <c r="N1509" s="162"/>
      <c r="O1509" s="162"/>
      <c r="P1509" s="162"/>
      <c r="Q1509" s="162"/>
      <c r="R1509" s="165"/>
      <c r="T1509" s="166"/>
      <c r="U1509" s="162"/>
      <c r="V1509" s="162"/>
      <c r="W1509" s="162"/>
      <c r="X1509" s="162"/>
      <c r="Y1509" s="162"/>
      <c r="Z1509" s="162"/>
      <c r="AA1509" s="167"/>
      <c r="AT1509" s="168" t="s">
        <v>185</v>
      </c>
      <c r="AU1509" s="168" t="s">
        <v>93</v>
      </c>
      <c r="AV1509" s="10" t="s">
        <v>93</v>
      </c>
      <c r="AW1509" s="10" t="s">
        <v>32</v>
      </c>
      <c r="AX1509" s="10" t="s">
        <v>74</v>
      </c>
      <c r="AY1509" s="168" t="s">
        <v>173</v>
      </c>
    </row>
    <row r="1510" spans="2:51" s="10" customFormat="1" ht="22.5" customHeight="1">
      <c r="B1510" s="161"/>
      <c r="C1510" s="162"/>
      <c r="D1510" s="162"/>
      <c r="E1510" s="163" t="s">
        <v>3</v>
      </c>
      <c r="F1510" s="261" t="s">
        <v>3</v>
      </c>
      <c r="G1510" s="260"/>
      <c r="H1510" s="260"/>
      <c r="I1510" s="260"/>
      <c r="J1510" s="162"/>
      <c r="K1510" s="164">
        <v>0</v>
      </c>
      <c r="L1510" s="162"/>
      <c r="M1510" s="162"/>
      <c r="N1510" s="162"/>
      <c r="O1510" s="162"/>
      <c r="P1510" s="162"/>
      <c r="Q1510" s="162"/>
      <c r="R1510" s="165"/>
      <c r="T1510" s="166"/>
      <c r="U1510" s="162"/>
      <c r="V1510" s="162"/>
      <c r="W1510" s="162"/>
      <c r="X1510" s="162"/>
      <c r="Y1510" s="162"/>
      <c r="Z1510" s="162"/>
      <c r="AA1510" s="167"/>
      <c r="AT1510" s="168" t="s">
        <v>185</v>
      </c>
      <c r="AU1510" s="168" t="s">
        <v>93</v>
      </c>
      <c r="AV1510" s="10" t="s">
        <v>93</v>
      </c>
      <c r="AW1510" s="10" t="s">
        <v>32</v>
      </c>
      <c r="AX1510" s="10" t="s">
        <v>74</v>
      </c>
      <c r="AY1510" s="168" t="s">
        <v>173</v>
      </c>
    </row>
    <row r="1511" spans="2:65" s="1" customFormat="1" ht="22.5" customHeight="1">
      <c r="B1511" s="125"/>
      <c r="C1511" s="154" t="s">
        <v>2627</v>
      </c>
      <c r="D1511" s="154" t="s">
        <v>174</v>
      </c>
      <c r="E1511" s="155" t="s">
        <v>2628</v>
      </c>
      <c r="F1511" s="255" t="s">
        <v>2629</v>
      </c>
      <c r="G1511" s="256"/>
      <c r="H1511" s="256"/>
      <c r="I1511" s="256"/>
      <c r="J1511" s="156" t="s">
        <v>182</v>
      </c>
      <c r="K1511" s="157">
        <v>420</v>
      </c>
      <c r="L1511" s="257">
        <v>0</v>
      </c>
      <c r="M1511" s="256"/>
      <c r="N1511" s="258">
        <f>ROUND(L1511*K1511,2)</f>
        <v>0</v>
      </c>
      <c r="O1511" s="256"/>
      <c r="P1511" s="256"/>
      <c r="Q1511" s="256"/>
      <c r="R1511" s="127"/>
      <c r="T1511" s="158" t="s">
        <v>3</v>
      </c>
      <c r="U1511" s="42" t="s">
        <v>39</v>
      </c>
      <c r="V1511" s="34"/>
      <c r="W1511" s="159">
        <f>V1511*K1511</f>
        <v>0</v>
      </c>
      <c r="X1511" s="159">
        <v>0</v>
      </c>
      <c r="Y1511" s="159">
        <f>X1511*K1511</f>
        <v>0</v>
      </c>
      <c r="Z1511" s="159">
        <v>0</v>
      </c>
      <c r="AA1511" s="160">
        <f>Z1511*K1511</f>
        <v>0</v>
      </c>
      <c r="AR1511" s="16" t="s">
        <v>612</v>
      </c>
      <c r="AT1511" s="16" t="s">
        <v>174</v>
      </c>
      <c r="AU1511" s="16" t="s">
        <v>93</v>
      </c>
      <c r="AY1511" s="16" t="s">
        <v>173</v>
      </c>
      <c r="BE1511" s="100">
        <f>IF(U1511="základní",N1511,0)</f>
        <v>0</v>
      </c>
      <c r="BF1511" s="100">
        <f>IF(U1511="snížená",N1511,0)</f>
        <v>0</v>
      </c>
      <c r="BG1511" s="100">
        <f>IF(U1511="zákl. přenesená",N1511,0)</f>
        <v>0</v>
      </c>
      <c r="BH1511" s="100">
        <f>IF(U1511="sníž. přenesená",N1511,0)</f>
        <v>0</v>
      </c>
      <c r="BI1511" s="100">
        <f>IF(U1511="nulová",N1511,0)</f>
        <v>0</v>
      </c>
      <c r="BJ1511" s="16" t="s">
        <v>81</v>
      </c>
      <c r="BK1511" s="100">
        <f>ROUND(L1511*K1511,2)</f>
        <v>0</v>
      </c>
      <c r="BL1511" s="16" t="s">
        <v>612</v>
      </c>
      <c r="BM1511" s="16" t="s">
        <v>2630</v>
      </c>
    </row>
    <row r="1512" spans="2:51" s="10" customFormat="1" ht="22.5" customHeight="1">
      <c r="B1512" s="161"/>
      <c r="C1512" s="162"/>
      <c r="D1512" s="162"/>
      <c r="E1512" s="163" t="s">
        <v>3</v>
      </c>
      <c r="F1512" s="259" t="s">
        <v>2631</v>
      </c>
      <c r="G1512" s="260"/>
      <c r="H1512" s="260"/>
      <c r="I1512" s="260"/>
      <c r="J1512" s="162"/>
      <c r="K1512" s="164">
        <v>20</v>
      </c>
      <c r="L1512" s="162"/>
      <c r="M1512" s="162"/>
      <c r="N1512" s="162"/>
      <c r="O1512" s="162"/>
      <c r="P1512" s="162"/>
      <c r="Q1512" s="162"/>
      <c r="R1512" s="165"/>
      <c r="T1512" s="166"/>
      <c r="U1512" s="162"/>
      <c r="V1512" s="162"/>
      <c r="W1512" s="162"/>
      <c r="X1512" s="162"/>
      <c r="Y1512" s="162"/>
      <c r="Z1512" s="162"/>
      <c r="AA1512" s="167"/>
      <c r="AT1512" s="168" t="s">
        <v>185</v>
      </c>
      <c r="AU1512" s="168" t="s">
        <v>93</v>
      </c>
      <c r="AV1512" s="10" t="s">
        <v>93</v>
      </c>
      <c r="AW1512" s="10" t="s">
        <v>32</v>
      </c>
      <c r="AX1512" s="10" t="s">
        <v>74</v>
      </c>
      <c r="AY1512" s="168" t="s">
        <v>173</v>
      </c>
    </row>
    <row r="1513" spans="2:51" s="10" customFormat="1" ht="22.5" customHeight="1">
      <c r="B1513" s="161"/>
      <c r="C1513" s="162"/>
      <c r="D1513" s="162"/>
      <c r="E1513" s="163" t="s">
        <v>3</v>
      </c>
      <c r="F1513" s="261" t="s">
        <v>2632</v>
      </c>
      <c r="G1513" s="260"/>
      <c r="H1513" s="260"/>
      <c r="I1513" s="260"/>
      <c r="J1513" s="162"/>
      <c r="K1513" s="164">
        <v>50</v>
      </c>
      <c r="L1513" s="162"/>
      <c r="M1513" s="162"/>
      <c r="N1513" s="162"/>
      <c r="O1513" s="162"/>
      <c r="P1513" s="162"/>
      <c r="Q1513" s="162"/>
      <c r="R1513" s="165"/>
      <c r="T1513" s="166"/>
      <c r="U1513" s="162"/>
      <c r="V1513" s="162"/>
      <c r="W1513" s="162"/>
      <c r="X1513" s="162"/>
      <c r="Y1513" s="162"/>
      <c r="Z1513" s="162"/>
      <c r="AA1513" s="167"/>
      <c r="AT1513" s="168" t="s">
        <v>185</v>
      </c>
      <c r="AU1513" s="168" t="s">
        <v>93</v>
      </c>
      <c r="AV1513" s="10" t="s">
        <v>93</v>
      </c>
      <c r="AW1513" s="10" t="s">
        <v>32</v>
      </c>
      <c r="AX1513" s="10" t="s">
        <v>74</v>
      </c>
      <c r="AY1513" s="168" t="s">
        <v>173</v>
      </c>
    </row>
    <row r="1514" spans="2:51" s="10" customFormat="1" ht="22.5" customHeight="1">
      <c r="B1514" s="161"/>
      <c r="C1514" s="162"/>
      <c r="D1514" s="162"/>
      <c r="E1514" s="163" t="s">
        <v>3</v>
      </c>
      <c r="F1514" s="261" t="s">
        <v>2633</v>
      </c>
      <c r="G1514" s="260"/>
      <c r="H1514" s="260"/>
      <c r="I1514" s="260"/>
      <c r="J1514" s="162"/>
      <c r="K1514" s="164">
        <v>50</v>
      </c>
      <c r="L1514" s="162"/>
      <c r="M1514" s="162"/>
      <c r="N1514" s="162"/>
      <c r="O1514" s="162"/>
      <c r="P1514" s="162"/>
      <c r="Q1514" s="162"/>
      <c r="R1514" s="165"/>
      <c r="T1514" s="166"/>
      <c r="U1514" s="162"/>
      <c r="V1514" s="162"/>
      <c r="W1514" s="162"/>
      <c r="X1514" s="162"/>
      <c r="Y1514" s="162"/>
      <c r="Z1514" s="162"/>
      <c r="AA1514" s="167"/>
      <c r="AT1514" s="168" t="s">
        <v>185</v>
      </c>
      <c r="AU1514" s="168" t="s">
        <v>93</v>
      </c>
      <c r="AV1514" s="10" t="s">
        <v>93</v>
      </c>
      <c r="AW1514" s="10" t="s">
        <v>32</v>
      </c>
      <c r="AX1514" s="10" t="s">
        <v>74</v>
      </c>
      <c r="AY1514" s="168" t="s">
        <v>173</v>
      </c>
    </row>
    <row r="1515" spans="2:51" s="10" customFormat="1" ht="22.5" customHeight="1">
      <c r="B1515" s="161"/>
      <c r="C1515" s="162"/>
      <c r="D1515" s="162"/>
      <c r="E1515" s="163" t="s">
        <v>3</v>
      </c>
      <c r="F1515" s="261" t="s">
        <v>2634</v>
      </c>
      <c r="G1515" s="260"/>
      <c r="H1515" s="260"/>
      <c r="I1515" s="260"/>
      <c r="J1515" s="162"/>
      <c r="K1515" s="164">
        <v>50</v>
      </c>
      <c r="L1515" s="162"/>
      <c r="M1515" s="162"/>
      <c r="N1515" s="162"/>
      <c r="O1515" s="162"/>
      <c r="P1515" s="162"/>
      <c r="Q1515" s="162"/>
      <c r="R1515" s="165"/>
      <c r="T1515" s="166"/>
      <c r="U1515" s="162"/>
      <c r="V1515" s="162"/>
      <c r="W1515" s="162"/>
      <c r="X1515" s="162"/>
      <c r="Y1515" s="162"/>
      <c r="Z1515" s="162"/>
      <c r="AA1515" s="167"/>
      <c r="AT1515" s="168" t="s">
        <v>185</v>
      </c>
      <c r="AU1515" s="168" t="s">
        <v>93</v>
      </c>
      <c r="AV1515" s="10" t="s">
        <v>93</v>
      </c>
      <c r="AW1515" s="10" t="s">
        <v>32</v>
      </c>
      <c r="AX1515" s="10" t="s">
        <v>74</v>
      </c>
      <c r="AY1515" s="168" t="s">
        <v>173</v>
      </c>
    </row>
    <row r="1516" spans="2:51" s="10" customFormat="1" ht="22.5" customHeight="1">
      <c r="B1516" s="161"/>
      <c r="C1516" s="162"/>
      <c r="D1516" s="162"/>
      <c r="E1516" s="163" t="s">
        <v>3</v>
      </c>
      <c r="F1516" s="261" t="s">
        <v>2635</v>
      </c>
      <c r="G1516" s="260"/>
      <c r="H1516" s="260"/>
      <c r="I1516" s="260"/>
      <c r="J1516" s="162"/>
      <c r="K1516" s="164">
        <v>50</v>
      </c>
      <c r="L1516" s="162"/>
      <c r="M1516" s="162"/>
      <c r="N1516" s="162"/>
      <c r="O1516" s="162"/>
      <c r="P1516" s="162"/>
      <c r="Q1516" s="162"/>
      <c r="R1516" s="165"/>
      <c r="T1516" s="166"/>
      <c r="U1516" s="162"/>
      <c r="V1516" s="162"/>
      <c r="W1516" s="162"/>
      <c r="X1516" s="162"/>
      <c r="Y1516" s="162"/>
      <c r="Z1516" s="162"/>
      <c r="AA1516" s="167"/>
      <c r="AT1516" s="168" t="s">
        <v>185</v>
      </c>
      <c r="AU1516" s="168" t="s">
        <v>93</v>
      </c>
      <c r="AV1516" s="10" t="s">
        <v>93</v>
      </c>
      <c r="AW1516" s="10" t="s">
        <v>32</v>
      </c>
      <c r="AX1516" s="10" t="s">
        <v>74</v>
      </c>
      <c r="AY1516" s="168" t="s">
        <v>173</v>
      </c>
    </row>
    <row r="1517" spans="2:51" s="10" customFormat="1" ht="22.5" customHeight="1">
      <c r="B1517" s="161"/>
      <c r="C1517" s="162"/>
      <c r="D1517" s="162"/>
      <c r="E1517" s="163" t="s">
        <v>3</v>
      </c>
      <c r="F1517" s="261" t="s">
        <v>2636</v>
      </c>
      <c r="G1517" s="260"/>
      <c r="H1517" s="260"/>
      <c r="I1517" s="260"/>
      <c r="J1517" s="162"/>
      <c r="K1517" s="164">
        <v>50</v>
      </c>
      <c r="L1517" s="162"/>
      <c r="M1517" s="162"/>
      <c r="N1517" s="162"/>
      <c r="O1517" s="162"/>
      <c r="P1517" s="162"/>
      <c r="Q1517" s="162"/>
      <c r="R1517" s="165"/>
      <c r="T1517" s="166"/>
      <c r="U1517" s="162"/>
      <c r="V1517" s="162"/>
      <c r="W1517" s="162"/>
      <c r="X1517" s="162"/>
      <c r="Y1517" s="162"/>
      <c r="Z1517" s="162"/>
      <c r="AA1517" s="167"/>
      <c r="AT1517" s="168" t="s">
        <v>185</v>
      </c>
      <c r="AU1517" s="168" t="s">
        <v>93</v>
      </c>
      <c r="AV1517" s="10" t="s">
        <v>93</v>
      </c>
      <c r="AW1517" s="10" t="s">
        <v>32</v>
      </c>
      <c r="AX1517" s="10" t="s">
        <v>74</v>
      </c>
      <c r="AY1517" s="168" t="s">
        <v>173</v>
      </c>
    </row>
    <row r="1518" spans="2:51" s="10" customFormat="1" ht="22.5" customHeight="1">
      <c r="B1518" s="161"/>
      <c r="C1518" s="162"/>
      <c r="D1518" s="162"/>
      <c r="E1518" s="163" t="s">
        <v>3</v>
      </c>
      <c r="F1518" s="261" t="s">
        <v>2637</v>
      </c>
      <c r="G1518" s="260"/>
      <c r="H1518" s="260"/>
      <c r="I1518" s="260"/>
      <c r="J1518" s="162"/>
      <c r="K1518" s="164">
        <v>100</v>
      </c>
      <c r="L1518" s="162"/>
      <c r="M1518" s="162"/>
      <c r="N1518" s="162"/>
      <c r="O1518" s="162"/>
      <c r="P1518" s="162"/>
      <c r="Q1518" s="162"/>
      <c r="R1518" s="165"/>
      <c r="T1518" s="166"/>
      <c r="U1518" s="162"/>
      <c r="V1518" s="162"/>
      <c r="W1518" s="162"/>
      <c r="X1518" s="162"/>
      <c r="Y1518" s="162"/>
      <c r="Z1518" s="162"/>
      <c r="AA1518" s="167"/>
      <c r="AT1518" s="168" t="s">
        <v>185</v>
      </c>
      <c r="AU1518" s="168" t="s">
        <v>93</v>
      </c>
      <c r="AV1518" s="10" t="s">
        <v>93</v>
      </c>
      <c r="AW1518" s="10" t="s">
        <v>32</v>
      </c>
      <c r="AX1518" s="10" t="s">
        <v>74</v>
      </c>
      <c r="AY1518" s="168" t="s">
        <v>173</v>
      </c>
    </row>
    <row r="1519" spans="2:51" s="10" customFormat="1" ht="22.5" customHeight="1">
      <c r="B1519" s="161"/>
      <c r="C1519" s="162"/>
      <c r="D1519" s="162"/>
      <c r="E1519" s="163" t="s">
        <v>3</v>
      </c>
      <c r="F1519" s="261" t="s">
        <v>2638</v>
      </c>
      <c r="G1519" s="260"/>
      <c r="H1519" s="260"/>
      <c r="I1519" s="260"/>
      <c r="J1519" s="162"/>
      <c r="K1519" s="164">
        <v>50</v>
      </c>
      <c r="L1519" s="162"/>
      <c r="M1519" s="162"/>
      <c r="N1519" s="162"/>
      <c r="O1519" s="162"/>
      <c r="P1519" s="162"/>
      <c r="Q1519" s="162"/>
      <c r="R1519" s="165"/>
      <c r="T1519" s="166"/>
      <c r="U1519" s="162"/>
      <c r="V1519" s="162"/>
      <c r="W1519" s="162"/>
      <c r="X1519" s="162"/>
      <c r="Y1519" s="162"/>
      <c r="Z1519" s="162"/>
      <c r="AA1519" s="167"/>
      <c r="AT1519" s="168" t="s">
        <v>185</v>
      </c>
      <c r="AU1519" s="168" t="s">
        <v>93</v>
      </c>
      <c r="AV1519" s="10" t="s">
        <v>93</v>
      </c>
      <c r="AW1519" s="10" t="s">
        <v>32</v>
      </c>
      <c r="AX1519" s="10" t="s">
        <v>74</v>
      </c>
      <c r="AY1519" s="168" t="s">
        <v>173</v>
      </c>
    </row>
    <row r="1520" spans="2:51" s="11" customFormat="1" ht="22.5" customHeight="1">
      <c r="B1520" s="169"/>
      <c r="C1520" s="170"/>
      <c r="D1520" s="170"/>
      <c r="E1520" s="171" t="s">
        <v>3</v>
      </c>
      <c r="F1520" s="262" t="s">
        <v>187</v>
      </c>
      <c r="G1520" s="263"/>
      <c r="H1520" s="263"/>
      <c r="I1520" s="263"/>
      <c r="J1520" s="170"/>
      <c r="K1520" s="172">
        <v>420</v>
      </c>
      <c r="L1520" s="170"/>
      <c r="M1520" s="170"/>
      <c r="N1520" s="170"/>
      <c r="O1520" s="170"/>
      <c r="P1520" s="170"/>
      <c r="Q1520" s="170"/>
      <c r="R1520" s="173"/>
      <c r="T1520" s="174"/>
      <c r="U1520" s="170"/>
      <c r="V1520" s="170"/>
      <c r="W1520" s="170"/>
      <c r="X1520" s="170"/>
      <c r="Y1520" s="170"/>
      <c r="Z1520" s="170"/>
      <c r="AA1520" s="175"/>
      <c r="AT1520" s="176" t="s">
        <v>185</v>
      </c>
      <c r="AU1520" s="176" t="s">
        <v>93</v>
      </c>
      <c r="AV1520" s="11" t="s">
        <v>178</v>
      </c>
      <c r="AW1520" s="11" t="s">
        <v>32</v>
      </c>
      <c r="AX1520" s="11" t="s">
        <v>81</v>
      </c>
      <c r="AY1520" s="176" t="s">
        <v>173</v>
      </c>
    </row>
    <row r="1521" spans="2:65" s="1" customFormat="1" ht="22.5" customHeight="1">
      <c r="B1521" s="125"/>
      <c r="C1521" s="154" t="s">
        <v>2639</v>
      </c>
      <c r="D1521" s="154" t="s">
        <v>174</v>
      </c>
      <c r="E1521" s="155" t="s">
        <v>2640</v>
      </c>
      <c r="F1521" s="255" t="s">
        <v>2641</v>
      </c>
      <c r="G1521" s="256"/>
      <c r="H1521" s="256"/>
      <c r="I1521" s="256"/>
      <c r="J1521" s="156" t="s">
        <v>919</v>
      </c>
      <c r="K1521" s="157">
        <v>8</v>
      </c>
      <c r="L1521" s="257">
        <v>0</v>
      </c>
      <c r="M1521" s="256"/>
      <c r="N1521" s="258">
        <f>ROUND(L1521*K1521,2)</f>
        <v>0</v>
      </c>
      <c r="O1521" s="256"/>
      <c r="P1521" s="256"/>
      <c r="Q1521" s="256"/>
      <c r="R1521" s="127"/>
      <c r="T1521" s="158" t="s">
        <v>3</v>
      </c>
      <c r="U1521" s="42" t="s">
        <v>39</v>
      </c>
      <c r="V1521" s="34"/>
      <c r="W1521" s="159">
        <f>V1521*K1521</f>
        <v>0</v>
      </c>
      <c r="X1521" s="159">
        <v>0</v>
      </c>
      <c r="Y1521" s="159">
        <f>X1521*K1521</f>
        <v>0</v>
      </c>
      <c r="Z1521" s="159">
        <v>0</v>
      </c>
      <c r="AA1521" s="160">
        <f>Z1521*K1521</f>
        <v>0</v>
      </c>
      <c r="AR1521" s="16" t="s">
        <v>612</v>
      </c>
      <c r="AT1521" s="16" t="s">
        <v>174</v>
      </c>
      <c r="AU1521" s="16" t="s">
        <v>93</v>
      </c>
      <c r="AY1521" s="16" t="s">
        <v>173</v>
      </c>
      <c r="BE1521" s="100">
        <f>IF(U1521="základní",N1521,0)</f>
        <v>0</v>
      </c>
      <c r="BF1521" s="100">
        <f>IF(U1521="snížená",N1521,0)</f>
        <v>0</v>
      </c>
      <c r="BG1521" s="100">
        <f>IF(U1521="zákl. přenesená",N1521,0)</f>
        <v>0</v>
      </c>
      <c r="BH1521" s="100">
        <f>IF(U1521="sníž. přenesená",N1521,0)</f>
        <v>0</v>
      </c>
      <c r="BI1521" s="100">
        <f>IF(U1521="nulová",N1521,0)</f>
        <v>0</v>
      </c>
      <c r="BJ1521" s="16" t="s">
        <v>81</v>
      </c>
      <c r="BK1521" s="100">
        <f>ROUND(L1521*K1521,2)</f>
        <v>0</v>
      </c>
      <c r="BL1521" s="16" t="s">
        <v>612</v>
      </c>
      <c r="BM1521" s="16" t="s">
        <v>2642</v>
      </c>
    </row>
    <row r="1522" spans="2:51" s="10" customFormat="1" ht="22.5" customHeight="1">
      <c r="B1522" s="161"/>
      <c r="C1522" s="162"/>
      <c r="D1522" s="162"/>
      <c r="E1522" s="163" t="s">
        <v>3</v>
      </c>
      <c r="F1522" s="259" t="s">
        <v>2643</v>
      </c>
      <c r="G1522" s="260"/>
      <c r="H1522" s="260"/>
      <c r="I1522" s="260"/>
      <c r="J1522" s="162"/>
      <c r="K1522" s="164">
        <v>1</v>
      </c>
      <c r="L1522" s="162"/>
      <c r="M1522" s="162"/>
      <c r="N1522" s="162"/>
      <c r="O1522" s="162"/>
      <c r="P1522" s="162"/>
      <c r="Q1522" s="162"/>
      <c r="R1522" s="165"/>
      <c r="T1522" s="166"/>
      <c r="U1522" s="162"/>
      <c r="V1522" s="162"/>
      <c r="W1522" s="162"/>
      <c r="X1522" s="162"/>
      <c r="Y1522" s="162"/>
      <c r="Z1522" s="162"/>
      <c r="AA1522" s="167"/>
      <c r="AT1522" s="168" t="s">
        <v>185</v>
      </c>
      <c r="AU1522" s="168" t="s">
        <v>93</v>
      </c>
      <c r="AV1522" s="10" t="s">
        <v>93</v>
      </c>
      <c r="AW1522" s="10" t="s">
        <v>32</v>
      </c>
      <c r="AX1522" s="10" t="s">
        <v>74</v>
      </c>
      <c r="AY1522" s="168" t="s">
        <v>173</v>
      </c>
    </row>
    <row r="1523" spans="2:51" s="10" customFormat="1" ht="22.5" customHeight="1">
      <c r="B1523" s="161"/>
      <c r="C1523" s="162"/>
      <c r="D1523" s="162"/>
      <c r="E1523" s="163" t="s">
        <v>3</v>
      </c>
      <c r="F1523" s="261" t="s">
        <v>2644</v>
      </c>
      <c r="G1523" s="260"/>
      <c r="H1523" s="260"/>
      <c r="I1523" s="260"/>
      <c r="J1523" s="162"/>
      <c r="K1523" s="164">
        <v>1</v>
      </c>
      <c r="L1523" s="162"/>
      <c r="M1523" s="162"/>
      <c r="N1523" s="162"/>
      <c r="O1523" s="162"/>
      <c r="P1523" s="162"/>
      <c r="Q1523" s="162"/>
      <c r="R1523" s="165"/>
      <c r="T1523" s="166"/>
      <c r="U1523" s="162"/>
      <c r="V1523" s="162"/>
      <c r="W1523" s="162"/>
      <c r="X1523" s="162"/>
      <c r="Y1523" s="162"/>
      <c r="Z1523" s="162"/>
      <c r="AA1523" s="167"/>
      <c r="AT1523" s="168" t="s">
        <v>185</v>
      </c>
      <c r="AU1523" s="168" t="s">
        <v>93</v>
      </c>
      <c r="AV1523" s="10" t="s">
        <v>93</v>
      </c>
      <c r="AW1523" s="10" t="s">
        <v>32</v>
      </c>
      <c r="AX1523" s="10" t="s">
        <v>74</v>
      </c>
      <c r="AY1523" s="168" t="s">
        <v>173</v>
      </c>
    </row>
    <row r="1524" spans="2:51" s="10" customFormat="1" ht="22.5" customHeight="1">
      <c r="B1524" s="161"/>
      <c r="C1524" s="162"/>
      <c r="D1524" s="162"/>
      <c r="E1524" s="163" t="s">
        <v>3</v>
      </c>
      <c r="F1524" s="261" t="s">
        <v>2645</v>
      </c>
      <c r="G1524" s="260"/>
      <c r="H1524" s="260"/>
      <c r="I1524" s="260"/>
      <c r="J1524" s="162"/>
      <c r="K1524" s="164">
        <v>1</v>
      </c>
      <c r="L1524" s="162"/>
      <c r="M1524" s="162"/>
      <c r="N1524" s="162"/>
      <c r="O1524" s="162"/>
      <c r="P1524" s="162"/>
      <c r="Q1524" s="162"/>
      <c r="R1524" s="165"/>
      <c r="T1524" s="166"/>
      <c r="U1524" s="162"/>
      <c r="V1524" s="162"/>
      <c r="W1524" s="162"/>
      <c r="X1524" s="162"/>
      <c r="Y1524" s="162"/>
      <c r="Z1524" s="162"/>
      <c r="AA1524" s="167"/>
      <c r="AT1524" s="168" t="s">
        <v>185</v>
      </c>
      <c r="AU1524" s="168" t="s">
        <v>93</v>
      </c>
      <c r="AV1524" s="10" t="s">
        <v>93</v>
      </c>
      <c r="AW1524" s="10" t="s">
        <v>32</v>
      </c>
      <c r="AX1524" s="10" t="s">
        <v>74</v>
      </c>
      <c r="AY1524" s="168" t="s">
        <v>173</v>
      </c>
    </row>
    <row r="1525" spans="2:51" s="10" customFormat="1" ht="22.5" customHeight="1">
      <c r="B1525" s="161"/>
      <c r="C1525" s="162"/>
      <c r="D1525" s="162"/>
      <c r="E1525" s="163" t="s">
        <v>3</v>
      </c>
      <c r="F1525" s="261" t="s">
        <v>2646</v>
      </c>
      <c r="G1525" s="260"/>
      <c r="H1525" s="260"/>
      <c r="I1525" s="260"/>
      <c r="J1525" s="162"/>
      <c r="K1525" s="164">
        <v>1</v>
      </c>
      <c r="L1525" s="162"/>
      <c r="M1525" s="162"/>
      <c r="N1525" s="162"/>
      <c r="O1525" s="162"/>
      <c r="P1525" s="162"/>
      <c r="Q1525" s="162"/>
      <c r="R1525" s="165"/>
      <c r="T1525" s="166"/>
      <c r="U1525" s="162"/>
      <c r="V1525" s="162"/>
      <c r="W1525" s="162"/>
      <c r="X1525" s="162"/>
      <c r="Y1525" s="162"/>
      <c r="Z1525" s="162"/>
      <c r="AA1525" s="167"/>
      <c r="AT1525" s="168" t="s">
        <v>185</v>
      </c>
      <c r="AU1525" s="168" t="s">
        <v>93</v>
      </c>
      <c r="AV1525" s="10" t="s">
        <v>93</v>
      </c>
      <c r="AW1525" s="10" t="s">
        <v>32</v>
      </c>
      <c r="AX1525" s="10" t="s">
        <v>74</v>
      </c>
      <c r="AY1525" s="168" t="s">
        <v>173</v>
      </c>
    </row>
    <row r="1526" spans="2:51" s="10" customFormat="1" ht="22.5" customHeight="1">
      <c r="B1526" s="161"/>
      <c r="C1526" s="162"/>
      <c r="D1526" s="162"/>
      <c r="E1526" s="163" t="s">
        <v>3</v>
      </c>
      <c r="F1526" s="261" t="s">
        <v>2647</v>
      </c>
      <c r="G1526" s="260"/>
      <c r="H1526" s="260"/>
      <c r="I1526" s="260"/>
      <c r="J1526" s="162"/>
      <c r="K1526" s="164">
        <v>1</v>
      </c>
      <c r="L1526" s="162"/>
      <c r="M1526" s="162"/>
      <c r="N1526" s="162"/>
      <c r="O1526" s="162"/>
      <c r="P1526" s="162"/>
      <c r="Q1526" s="162"/>
      <c r="R1526" s="165"/>
      <c r="T1526" s="166"/>
      <c r="U1526" s="162"/>
      <c r="V1526" s="162"/>
      <c r="W1526" s="162"/>
      <c r="X1526" s="162"/>
      <c r="Y1526" s="162"/>
      <c r="Z1526" s="162"/>
      <c r="AA1526" s="167"/>
      <c r="AT1526" s="168" t="s">
        <v>185</v>
      </c>
      <c r="AU1526" s="168" t="s">
        <v>93</v>
      </c>
      <c r="AV1526" s="10" t="s">
        <v>93</v>
      </c>
      <c r="AW1526" s="10" t="s">
        <v>32</v>
      </c>
      <c r="AX1526" s="10" t="s">
        <v>74</v>
      </c>
      <c r="AY1526" s="168" t="s">
        <v>173</v>
      </c>
    </row>
    <row r="1527" spans="2:51" s="10" customFormat="1" ht="22.5" customHeight="1">
      <c r="B1527" s="161"/>
      <c r="C1527" s="162"/>
      <c r="D1527" s="162"/>
      <c r="E1527" s="163" t="s">
        <v>3</v>
      </c>
      <c r="F1527" s="261" t="s">
        <v>2648</v>
      </c>
      <c r="G1527" s="260"/>
      <c r="H1527" s="260"/>
      <c r="I1527" s="260"/>
      <c r="J1527" s="162"/>
      <c r="K1527" s="164">
        <v>1</v>
      </c>
      <c r="L1527" s="162"/>
      <c r="M1527" s="162"/>
      <c r="N1527" s="162"/>
      <c r="O1527" s="162"/>
      <c r="P1527" s="162"/>
      <c r="Q1527" s="162"/>
      <c r="R1527" s="165"/>
      <c r="T1527" s="166"/>
      <c r="U1527" s="162"/>
      <c r="V1527" s="162"/>
      <c r="W1527" s="162"/>
      <c r="X1527" s="162"/>
      <c r="Y1527" s="162"/>
      <c r="Z1527" s="162"/>
      <c r="AA1527" s="167"/>
      <c r="AT1527" s="168" t="s">
        <v>185</v>
      </c>
      <c r="AU1527" s="168" t="s">
        <v>93</v>
      </c>
      <c r="AV1527" s="10" t="s">
        <v>93</v>
      </c>
      <c r="AW1527" s="10" t="s">
        <v>32</v>
      </c>
      <c r="AX1527" s="10" t="s">
        <v>74</v>
      </c>
      <c r="AY1527" s="168" t="s">
        <v>173</v>
      </c>
    </row>
    <row r="1528" spans="2:51" s="10" customFormat="1" ht="22.5" customHeight="1">
      <c r="B1528" s="161"/>
      <c r="C1528" s="162"/>
      <c r="D1528" s="162"/>
      <c r="E1528" s="163" t="s">
        <v>3</v>
      </c>
      <c r="F1528" s="261" t="s">
        <v>2649</v>
      </c>
      <c r="G1528" s="260"/>
      <c r="H1528" s="260"/>
      <c r="I1528" s="260"/>
      <c r="J1528" s="162"/>
      <c r="K1528" s="164">
        <v>1</v>
      </c>
      <c r="L1528" s="162"/>
      <c r="M1528" s="162"/>
      <c r="N1528" s="162"/>
      <c r="O1528" s="162"/>
      <c r="P1528" s="162"/>
      <c r="Q1528" s="162"/>
      <c r="R1528" s="165"/>
      <c r="T1528" s="166"/>
      <c r="U1528" s="162"/>
      <c r="V1528" s="162"/>
      <c r="W1528" s="162"/>
      <c r="X1528" s="162"/>
      <c r="Y1528" s="162"/>
      <c r="Z1528" s="162"/>
      <c r="AA1528" s="167"/>
      <c r="AT1528" s="168" t="s">
        <v>185</v>
      </c>
      <c r="AU1528" s="168" t="s">
        <v>93</v>
      </c>
      <c r="AV1528" s="10" t="s">
        <v>93</v>
      </c>
      <c r="AW1528" s="10" t="s">
        <v>32</v>
      </c>
      <c r="AX1528" s="10" t="s">
        <v>74</v>
      </c>
      <c r="AY1528" s="168" t="s">
        <v>173</v>
      </c>
    </row>
    <row r="1529" spans="2:51" s="10" customFormat="1" ht="22.5" customHeight="1">
      <c r="B1529" s="161"/>
      <c r="C1529" s="162"/>
      <c r="D1529" s="162"/>
      <c r="E1529" s="163" t="s">
        <v>3</v>
      </c>
      <c r="F1529" s="261" t="s">
        <v>2650</v>
      </c>
      <c r="G1529" s="260"/>
      <c r="H1529" s="260"/>
      <c r="I1529" s="260"/>
      <c r="J1529" s="162"/>
      <c r="K1529" s="164">
        <v>1</v>
      </c>
      <c r="L1529" s="162"/>
      <c r="M1529" s="162"/>
      <c r="N1529" s="162"/>
      <c r="O1529" s="162"/>
      <c r="P1529" s="162"/>
      <c r="Q1529" s="162"/>
      <c r="R1529" s="165"/>
      <c r="T1529" s="166"/>
      <c r="U1529" s="162"/>
      <c r="V1529" s="162"/>
      <c r="W1529" s="162"/>
      <c r="X1529" s="162"/>
      <c r="Y1529" s="162"/>
      <c r="Z1529" s="162"/>
      <c r="AA1529" s="167"/>
      <c r="AT1529" s="168" t="s">
        <v>185</v>
      </c>
      <c r="AU1529" s="168" t="s">
        <v>93</v>
      </c>
      <c r="AV1529" s="10" t="s">
        <v>93</v>
      </c>
      <c r="AW1529" s="10" t="s">
        <v>32</v>
      </c>
      <c r="AX1529" s="10" t="s">
        <v>74</v>
      </c>
      <c r="AY1529" s="168" t="s">
        <v>173</v>
      </c>
    </row>
    <row r="1530" spans="2:51" s="11" customFormat="1" ht="22.5" customHeight="1">
      <c r="B1530" s="169"/>
      <c r="C1530" s="170"/>
      <c r="D1530" s="170"/>
      <c r="E1530" s="171" t="s">
        <v>3</v>
      </c>
      <c r="F1530" s="262" t="s">
        <v>187</v>
      </c>
      <c r="G1530" s="263"/>
      <c r="H1530" s="263"/>
      <c r="I1530" s="263"/>
      <c r="J1530" s="170"/>
      <c r="K1530" s="172">
        <v>8</v>
      </c>
      <c r="L1530" s="170"/>
      <c r="M1530" s="170"/>
      <c r="N1530" s="170"/>
      <c r="O1530" s="170"/>
      <c r="P1530" s="170"/>
      <c r="Q1530" s="170"/>
      <c r="R1530" s="173"/>
      <c r="T1530" s="174"/>
      <c r="U1530" s="170"/>
      <c r="V1530" s="170"/>
      <c r="W1530" s="170"/>
      <c r="X1530" s="170"/>
      <c r="Y1530" s="170"/>
      <c r="Z1530" s="170"/>
      <c r="AA1530" s="175"/>
      <c r="AT1530" s="176" t="s">
        <v>185</v>
      </c>
      <c r="AU1530" s="176" t="s">
        <v>93</v>
      </c>
      <c r="AV1530" s="11" t="s">
        <v>178</v>
      </c>
      <c r="AW1530" s="11" t="s">
        <v>32</v>
      </c>
      <c r="AX1530" s="11" t="s">
        <v>81</v>
      </c>
      <c r="AY1530" s="176" t="s">
        <v>173</v>
      </c>
    </row>
    <row r="1531" spans="2:65" s="1" customFormat="1" ht="22.5" customHeight="1">
      <c r="B1531" s="125"/>
      <c r="C1531" s="154" t="s">
        <v>2651</v>
      </c>
      <c r="D1531" s="154" t="s">
        <v>174</v>
      </c>
      <c r="E1531" s="155" t="s">
        <v>2652</v>
      </c>
      <c r="F1531" s="255" t="s">
        <v>2653</v>
      </c>
      <c r="G1531" s="256"/>
      <c r="H1531" s="256"/>
      <c r="I1531" s="256"/>
      <c r="J1531" s="156" t="s">
        <v>919</v>
      </c>
      <c r="K1531" s="157">
        <v>8</v>
      </c>
      <c r="L1531" s="257">
        <v>0</v>
      </c>
      <c r="M1531" s="256"/>
      <c r="N1531" s="258">
        <f>ROUND(L1531*K1531,2)</f>
        <v>0</v>
      </c>
      <c r="O1531" s="256"/>
      <c r="P1531" s="256"/>
      <c r="Q1531" s="256"/>
      <c r="R1531" s="127"/>
      <c r="T1531" s="158" t="s">
        <v>3</v>
      </c>
      <c r="U1531" s="42" t="s">
        <v>39</v>
      </c>
      <c r="V1531" s="34"/>
      <c r="W1531" s="159">
        <f>V1531*K1531</f>
        <v>0</v>
      </c>
      <c r="X1531" s="159">
        <v>0</v>
      </c>
      <c r="Y1531" s="159">
        <f>X1531*K1531</f>
        <v>0</v>
      </c>
      <c r="Z1531" s="159">
        <v>0</v>
      </c>
      <c r="AA1531" s="160">
        <f>Z1531*K1531</f>
        <v>0</v>
      </c>
      <c r="AR1531" s="16" t="s">
        <v>612</v>
      </c>
      <c r="AT1531" s="16" t="s">
        <v>174</v>
      </c>
      <c r="AU1531" s="16" t="s">
        <v>93</v>
      </c>
      <c r="AY1531" s="16" t="s">
        <v>173</v>
      </c>
      <c r="BE1531" s="100">
        <f>IF(U1531="základní",N1531,0)</f>
        <v>0</v>
      </c>
      <c r="BF1531" s="100">
        <f>IF(U1531="snížená",N1531,0)</f>
        <v>0</v>
      </c>
      <c r="BG1531" s="100">
        <f>IF(U1531="zákl. přenesená",N1531,0)</f>
        <v>0</v>
      </c>
      <c r="BH1531" s="100">
        <f>IF(U1531="sníž. přenesená",N1531,0)</f>
        <v>0</v>
      </c>
      <c r="BI1531" s="100">
        <f>IF(U1531="nulová",N1531,0)</f>
        <v>0</v>
      </c>
      <c r="BJ1531" s="16" t="s">
        <v>81</v>
      </c>
      <c r="BK1531" s="100">
        <f>ROUND(L1531*K1531,2)</f>
        <v>0</v>
      </c>
      <c r="BL1531" s="16" t="s">
        <v>612</v>
      </c>
      <c r="BM1531" s="16" t="s">
        <v>2654</v>
      </c>
    </row>
    <row r="1532" spans="2:51" s="10" customFormat="1" ht="22.5" customHeight="1">
      <c r="B1532" s="161"/>
      <c r="C1532" s="162"/>
      <c r="D1532" s="162"/>
      <c r="E1532" s="163" t="s">
        <v>3</v>
      </c>
      <c r="F1532" s="259" t="s">
        <v>2643</v>
      </c>
      <c r="G1532" s="260"/>
      <c r="H1532" s="260"/>
      <c r="I1532" s="260"/>
      <c r="J1532" s="162"/>
      <c r="K1532" s="164">
        <v>1</v>
      </c>
      <c r="L1532" s="162"/>
      <c r="M1532" s="162"/>
      <c r="N1532" s="162"/>
      <c r="O1532" s="162"/>
      <c r="P1532" s="162"/>
      <c r="Q1532" s="162"/>
      <c r="R1532" s="165"/>
      <c r="T1532" s="166"/>
      <c r="U1532" s="162"/>
      <c r="V1532" s="162"/>
      <c r="W1532" s="162"/>
      <c r="X1532" s="162"/>
      <c r="Y1532" s="162"/>
      <c r="Z1532" s="162"/>
      <c r="AA1532" s="167"/>
      <c r="AT1532" s="168" t="s">
        <v>185</v>
      </c>
      <c r="AU1532" s="168" t="s">
        <v>93</v>
      </c>
      <c r="AV1532" s="10" t="s">
        <v>93</v>
      </c>
      <c r="AW1532" s="10" t="s">
        <v>32</v>
      </c>
      <c r="AX1532" s="10" t="s">
        <v>74</v>
      </c>
      <c r="AY1532" s="168" t="s">
        <v>173</v>
      </c>
    </row>
    <row r="1533" spans="2:51" s="10" customFormat="1" ht="22.5" customHeight="1">
      <c r="B1533" s="161"/>
      <c r="C1533" s="162"/>
      <c r="D1533" s="162"/>
      <c r="E1533" s="163" t="s">
        <v>3</v>
      </c>
      <c r="F1533" s="261" t="s">
        <v>2644</v>
      </c>
      <c r="G1533" s="260"/>
      <c r="H1533" s="260"/>
      <c r="I1533" s="260"/>
      <c r="J1533" s="162"/>
      <c r="K1533" s="164">
        <v>1</v>
      </c>
      <c r="L1533" s="162"/>
      <c r="M1533" s="162"/>
      <c r="N1533" s="162"/>
      <c r="O1533" s="162"/>
      <c r="P1533" s="162"/>
      <c r="Q1533" s="162"/>
      <c r="R1533" s="165"/>
      <c r="T1533" s="166"/>
      <c r="U1533" s="162"/>
      <c r="V1533" s="162"/>
      <c r="W1533" s="162"/>
      <c r="X1533" s="162"/>
      <c r="Y1533" s="162"/>
      <c r="Z1533" s="162"/>
      <c r="AA1533" s="167"/>
      <c r="AT1533" s="168" t="s">
        <v>185</v>
      </c>
      <c r="AU1533" s="168" t="s">
        <v>93</v>
      </c>
      <c r="AV1533" s="10" t="s">
        <v>93</v>
      </c>
      <c r="AW1533" s="10" t="s">
        <v>32</v>
      </c>
      <c r="AX1533" s="10" t="s">
        <v>74</v>
      </c>
      <c r="AY1533" s="168" t="s">
        <v>173</v>
      </c>
    </row>
    <row r="1534" spans="2:51" s="10" customFormat="1" ht="22.5" customHeight="1">
      <c r="B1534" s="161"/>
      <c r="C1534" s="162"/>
      <c r="D1534" s="162"/>
      <c r="E1534" s="163" t="s">
        <v>3</v>
      </c>
      <c r="F1534" s="261" t="s">
        <v>2645</v>
      </c>
      <c r="G1534" s="260"/>
      <c r="H1534" s="260"/>
      <c r="I1534" s="260"/>
      <c r="J1534" s="162"/>
      <c r="K1534" s="164">
        <v>1</v>
      </c>
      <c r="L1534" s="162"/>
      <c r="M1534" s="162"/>
      <c r="N1534" s="162"/>
      <c r="O1534" s="162"/>
      <c r="P1534" s="162"/>
      <c r="Q1534" s="162"/>
      <c r="R1534" s="165"/>
      <c r="T1534" s="166"/>
      <c r="U1534" s="162"/>
      <c r="V1534" s="162"/>
      <c r="W1534" s="162"/>
      <c r="X1534" s="162"/>
      <c r="Y1534" s="162"/>
      <c r="Z1534" s="162"/>
      <c r="AA1534" s="167"/>
      <c r="AT1534" s="168" t="s">
        <v>185</v>
      </c>
      <c r="AU1534" s="168" t="s">
        <v>93</v>
      </c>
      <c r="AV1534" s="10" t="s">
        <v>93</v>
      </c>
      <c r="AW1534" s="10" t="s">
        <v>32</v>
      </c>
      <c r="AX1534" s="10" t="s">
        <v>74</v>
      </c>
      <c r="AY1534" s="168" t="s">
        <v>173</v>
      </c>
    </row>
    <row r="1535" spans="2:51" s="10" customFormat="1" ht="22.5" customHeight="1">
      <c r="B1535" s="161"/>
      <c r="C1535" s="162"/>
      <c r="D1535" s="162"/>
      <c r="E1535" s="163" t="s">
        <v>3</v>
      </c>
      <c r="F1535" s="261" t="s">
        <v>2646</v>
      </c>
      <c r="G1535" s="260"/>
      <c r="H1535" s="260"/>
      <c r="I1535" s="260"/>
      <c r="J1535" s="162"/>
      <c r="K1535" s="164">
        <v>1</v>
      </c>
      <c r="L1535" s="162"/>
      <c r="M1535" s="162"/>
      <c r="N1535" s="162"/>
      <c r="O1535" s="162"/>
      <c r="P1535" s="162"/>
      <c r="Q1535" s="162"/>
      <c r="R1535" s="165"/>
      <c r="T1535" s="166"/>
      <c r="U1535" s="162"/>
      <c r="V1535" s="162"/>
      <c r="W1535" s="162"/>
      <c r="X1535" s="162"/>
      <c r="Y1535" s="162"/>
      <c r="Z1535" s="162"/>
      <c r="AA1535" s="167"/>
      <c r="AT1535" s="168" t="s">
        <v>185</v>
      </c>
      <c r="AU1535" s="168" t="s">
        <v>93</v>
      </c>
      <c r="AV1535" s="10" t="s">
        <v>93</v>
      </c>
      <c r="AW1535" s="10" t="s">
        <v>32</v>
      </c>
      <c r="AX1535" s="10" t="s">
        <v>74</v>
      </c>
      <c r="AY1535" s="168" t="s">
        <v>173</v>
      </c>
    </row>
    <row r="1536" spans="2:51" s="10" customFormat="1" ht="22.5" customHeight="1">
      <c r="B1536" s="161"/>
      <c r="C1536" s="162"/>
      <c r="D1536" s="162"/>
      <c r="E1536" s="163" t="s">
        <v>3</v>
      </c>
      <c r="F1536" s="261" t="s">
        <v>2647</v>
      </c>
      <c r="G1536" s="260"/>
      <c r="H1536" s="260"/>
      <c r="I1536" s="260"/>
      <c r="J1536" s="162"/>
      <c r="K1536" s="164">
        <v>1</v>
      </c>
      <c r="L1536" s="162"/>
      <c r="M1536" s="162"/>
      <c r="N1536" s="162"/>
      <c r="O1536" s="162"/>
      <c r="P1536" s="162"/>
      <c r="Q1536" s="162"/>
      <c r="R1536" s="165"/>
      <c r="T1536" s="166"/>
      <c r="U1536" s="162"/>
      <c r="V1536" s="162"/>
      <c r="W1536" s="162"/>
      <c r="X1536" s="162"/>
      <c r="Y1536" s="162"/>
      <c r="Z1536" s="162"/>
      <c r="AA1536" s="167"/>
      <c r="AT1536" s="168" t="s">
        <v>185</v>
      </c>
      <c r="AU1536" s="168" t="s">
        <v>93</v>
      </c>
      <c r="AV1536" s="10" t="s">
        <v>93</v>
      </c>
      <c r="AW1536" s="10" t="s">
        <v>32</v>
      </c>
      <c r="AX1536" s="10" t="s">
        <v>74</v>
      </c>
      <c r="AY1536" s="168" t="s">
        <v>173</v>
      </c>
    </row>
    <row r="1537" spans="2:51" s="10" customFormat="1" ht="22.5" customHeight="1">
      <c r="B1537" s="161"/>
      <c r="C1537" s="162"/>
      <c r="D1537" s="162"/>
      <c r="E1537" s="163" t="s">
        <v>3</v>
      </c>
      <c r="F1537" s="261" t="s">
        <v>2648</v>
      </c>
      <c r="G1537" s="260"/>
      <c r="H1537" s="260"/>
      <c r="I1537" s="260"/>
      <c r="J1537" s="162"/>
      <c r="K1537" s="164">
        <v>1</v>
      </c>
      <c r="L1537" s="162"/>
      <c r="M1537" s="162"/>
      <c r="N1537" s="162"/>
      <c r="O1537" s="162"/>
      <c r="P1537" s="162"/>
      <c r="Q1537" s="162"/>
      <c r="R1537" s="165"/>
      <c r="T1537" s="166"/>
      <c r="U1537" s="162"/>
      <c r="V1537" s="162"/>
      <c r="W1537" s="162"/>
      <c r="X1537" s="162"/>
      <c r="Y1537" s="162"/>
      <c r="Z1537" s="162"/>
      <c r="AA1537" s="167"/>
      <c r="AT1537" s="168" t="s">
        <v>185</v>
      </c>
      <c r="AU1537" s="168" t="s">
        <v>93</v>
      </c>
      <c r="AV1537" s="10" t="s">
        <v>93</v>
      </c>
      <c r="AW1537" s="10" t="s">
        <v>32</v>
      </c>
      <c r="AX1537" s="10" t="s">
        <v>74</v>
      </c>
      <c r="AY1537" s="168" t="s">
        <v>173</v>
      </c>
    </row>
    <row r="1538" spans="2:51" s="10" customFormat="1" ht="22.5" customHeight="1">
      <c r="B1538" s="161"/>
      <c r="C1538" s="162"/>
      <c r="D1538" s="162"/>
      <c r="E1538" s="163" t="s">
        <v>3</v>
      </c>
      <c r="F1538" s="261" t="s">
        <v>2649</v>
      </c>
      <c r="G1538" s="260"/>
      <c r="H1538" s="260"/>
      <c r="I1538" s="260"/>
      <c r="J1538" s="162"/>
      <c r="K1538" s="164">
        <v>1</v>
      </c>
      <c r="L1538" s="162"/>
      <c r="M1538" s="162"/>
      <c r="N1538" s="162"/>
      <c r="O1538" s="162"/>
      <c r="P1538" s="162"/>
      <c r="Q1538" s="162"/>
      <c r="R1538" s="165"/>
      <c r="T1538" s="166"/>
      <c r="U1538" s="162"/>
      <c r="V1538" s="162"/>
      <c r="W1538" s="162"/>
      <c r="X1538" s="162"/>
      <c r="Y1538" s="162"/>
      <c r="Z1538" s="162"/>
      <c r="AA1538" s="167"/>
      <c r="AT1538" s="168" t="s">
        <v>185</v>
      </c>
      <c r="AU1538" s="168" t="s">
        <v>93</v>
      </c>
      <c r="AV1538" s="10" t="s">
        <v>93</v>
      </c>
      <c r="AW1538" s="10" t="s">
        <v>32</v>
      </c>
      <c r="AX1538" s="10" t="s">
        <v>74</v>
      </c>
      <c r="AY1538" s="168" t="s">
        <v>173</v>
      </c>
    </row>
    <row r="1539" spans="2:51" s="10" customFormat="1" ht="22.5" customHeight="1">
      <c r="B1539" s="161"/>
      <c r="C1539" s="162"/>
      <c r="D1539" s="162"/>
      <c r="E1539" s="163" t="s">
        <v>3</v>
      </c>
      <c r="F1539" s="261" t="s">
        <v>2650</v>
      </c>
      <c r="G1539" s="260"/>
      <c r="H1539" s="260"/>
      <c r="I1539" s="260"/>
      <c r="J1539" s="162"/>
      <c r="K1539" s="164">
        <v>1</v>
      </c>
      <c r="L1539" s="162"/>
      <c r="M1539" s="162"/>
      <c r="N1539" s="162"/>
      <c r="O1539" s="162"/>
      <c r="P1539" s="162"/>
      <c r="Q1539" s="162"/>
      <c r="R1539" s="165"/>
      <c r="T1539" s="166"/>
      <c r="U1539" s="162"/>
      <c r="V1539" s="162"/>
      <c r="W1539" s="162"/>
      <c r="X1539" s="162"/>
      <c r="Y1539" s="162"/>
      <c r="Z1539" s="162"/>
      <c r="AA1539" s="167"/>
      <c r="AT1539" s="168" t="s">
        <v>185</v>
      </c>
      <c r="AU1539" s="168" t="s">
        <v>93</v>
      </c>
      <c r="AV1539" s="10" t="s">
        <v>93</v>
      </c>
      <c r="AW1539" s="10" t="s">
        <v>32</v>
      </c>
      <c r="AX1539" s="10" t="s">
        <v>74</v>
      </c>
      <c r="AY1539" s="168" t="s">
        <v>173</v>
      </c>
    </row>
    <row r="1540" spans="2:51" s="11" customFormat="1" ht="22.5" customHeight="1">
      <c r="B1540" s="169"/>
      <c r="C1540" s="170"/>
      <c r="D1540" s="170"/>
      <c r="E1540" s="171" t="s">
        <v>3</v>
      </c>
      <c r="F1540" s="262" t="s">
        <v>187</v>
      </c>
      <c r="G1540" s="263"/>
      <c r="H1540" s="263"/>
      <c r="I1540" s="263"/>
      <c r="J1540" s="170"/>
      <c r="K1540" s="172">
        <v>8</v>
      </c>
      <c r="L1540" s="170"/>
      <c r="M1540" s="170"/>
      <c r="N1540" s="170"/>
      <c r="O1540" s="170"/>
      <c r="P1540" s="170"/>
      <c r="Q1540" s="170"/>
      <c r="R1540" s="173"/>
      <c r="T1540" s="174"/>
      <c r="U1540" s="170"/>
      <c r="V1540" s="170"/>
      <c r="W1540" s="170"/>
      <c r="X1540" s="170"/>
      <c r="Y1540" s="170"/>
      <c r="Z1540" s="170"/>
      <c r="AA1540" s="175"/>
      <c r="AT1540" s="176" t="s">
        <v>185</v>
      </c>
      <c r="AU1540" s="176" t="s">
        <v>93</v>
      </c>
      <c r="AV1540" s="11" t="s">
        <v>178</v>
      </c>
      <c r="AW1540" s="11" t="s">
        <v>32</v>
      </c>
      <c r="AX1540" s="11" t="s">
        <v>81</v>
      </c>
      <c r="AY1540" s="176" t="s">
        <v>173</v>
      </c>
    </row>
    <row r="1541" spans="2:65" s="1" customFormat="1" ht="22.5" customHeight="1">
      <c r="B1541" s="125"/>
      <c r="C1541" s="154" t="s">
        <v>2655</v>
      </c>
      <c r="D1541" s="154" t="s">
        <v>174</v>
      </c>
      <c r="E1541" s="155" t="s">
        <v>2656</v>
      </c>
      <c r="F1541" s="255" t="s">
        <v>2657</v>
      </c>
      <c r="G1541" s="256"/>
      <c r="H1541" s="256"/>
      <c r="I1541" s="256"/>
      <c r="J1541" s="156" t="s">
        <v>919</v>
      </c>
      <c r="K1541" s="157">
        <v>42</v>
      </c>
      <c r="L1541" s="257">
        <v>0</v>
      </c>
      <c r="M1541" s="256"/>
      <c r="N1541" s="258">
        <f>ROUND(L1541*K1541,2)</f>
        <v>0</v>
      </c>
      <c r="O1541" s="256"/>
      <c r="P1541" s="256"/>
      <c r="Q1541" s="256"/>
      <c r="R1541" s="127"/>
      <c r="T1541" s="158" t="s">
        <v>3</v>
      </c>
      <c r="U1541" s="42" t="s">
        <v>39</v>
      </c>
      <c r="V1541" s="34"/>
      <c r="W1541" s="159">
        <f>V1541*K1541</f>
        <v>0</v>
      </c>
      <c r="X1541" s="159">
        <v>0</v>
      </c>
      <c r="Y1541" s="159">
        <f>X1541*K1541</f>
        <v>0</v>
      </c>
      <c r="Z1541" s="159">
        <v>0</v>
      </c>
      <c r="AA1541" s="160">
        <f>Z1541*K1541</f>
        <v>0</v>
      </c>
      <c r="AR1541" s="16" t="s">
        <v>612</v>
      </c>
      <c r="AT1541" s="16" t="s">
        <v>174</v>
      </c>
      <c r="AU1541" s="16" t="s">
        <v>93</v>
      </c>
      <c r="AY1541" s="16" t="s">
        <v>173</v>
      </c>
      <c r="BE1541" s="100">
        <f>IF(U1541="základní",N1541,0)</f>
        <v>0</v>
      </c>
      <c r="BF1541" s="100">
        <f>IF(U1541="snížená",N1541,0)</f>
        <v>0</v>
      </c>
      <c r="BG1541" s="100">
        <f>IF(U1541="zákl. přenesená",N1541,0)</f>
        <v>0</v>
      </c>
      <c r="BH1541" s="100">
        <f>IF(U1541="sníž. přenesená",N1541,0)</f>
        <v>0</v>
      </c>
      <c r="BI1541" s="100">
        <f>IF(U1541="nulová",N1541,0)</f>
        <v>0</v>
      </c>
      <c r="BJ1541" s="16" t="s">
        <v>81</v>
      </c>
      <c r="BK1541" s="100">
        <f>ROUND(L1541*K1541,2)</f>
        <v>0</v>
      </c>
      <c r="BL1541" s="16" t="s">
        <v>612</v>
      </c>
      <c r="BM1541" s="16" t="s">
        <v>2658</v>
      </c>
    </row>
    <row r="1542" spans="2:51" s="10" customFormat="1" ht="22.5" customHeight="1">
      <c r="B1542" s="161"/>
      <c r="C1542" s="162"/>
      <c r="D1542" s="162"/>
      <c r="E1542" s="163" t="s">
        <v>3</v>
      </c>
      <c r="F1542" s="259" t="s">
        <v>2659</v>
      </c>
      <c r="G1542" s="260"/>
      <c r="H1542" s="260"/>
      <c r="I1542" s="260"/>
      <c r="J1542" s="162"/>
      <c r="K1542" s="164">
        <v>5</v>
      </c>
      <c r="L1542" s="162"/>
      <c r="M1542" s="162"/>
      <c r="N1542" s="162"/>
      <c r="O1542" s="162"/>
      <c r="P1542" s="162"/>
      <c r="Q1542" s="162"/>
      <c r="R1542" s="165"/>
      <c r="T1542" s="166"/>
      <c r="U1542" s="162"/>
      <c r="V1542" s="162"/>
      <c r="W1542" s="162"/>
      <c r="X1542" s="162"/>
      <c r="Y1542" s="162"/>
      <c r="Z1542" s="162"/>
      <c r="AA1542" s="167"/>
      <c r="AT1542" s="168" t="s">
        <v>185</v>
      </c>
      <c r="AU1542" s="168" t="s">
        <v>93</v>
      </c>
      <c r="AV1542" s="10" t="s">
        <v>93</v>
      </c>
      <c r="AW1542" s="10" t="s">
        <v>32</v>
      </c>
      <c r="AX1542" s="10" t="s">
        <v>74</v>
      </c>
      <c r="AY1542" s="168" t="s">
        <v>173</v>
      </c>
    </row>
    <row r="1543" spans="2:51" s="10" customFormat="1" ht="22.5" customHeight="1">
      <c r="B1543" s="161"/>
      <c r="C1543" s="162"/>
      <c r="D1543" s="162"/>
      <c r="E1543" s="163" t="s">
        <v>3</v>
      </c>
      <c r="F1543" s="261" t="s">
        <v>2660</v>
      </c>
      <c r="G1543" s="260"/>
      <c r="H1543" s="260"/>
      <c r="I1543" s="260"/>
      <c r="J1543" s="162"/>
      <c r="K1543" s="164">
        <v>9</v>
      </c>
      <c r="L1543" s="162"/>
      <c r="M1543" s="162"/>
      <c r="N1543" s="162"/>
      <c r="O1543" s="162"/>
      <c r="P1543" s="162"/>
      <c r="Q1543" s="162"/>
      <c r="R1543" s="165"/>
      <c r="T1543" s="166"/>
      <c r="U1543" s="162"/>
      <c r="V1543" s="162"/>
      <c r="W1543" s="162"/>
      <c r="X1543" s="162"/>
      <c r="Y1543" s="162"/>
      <c r="Z1543" s="162"/>
      <c r="AA1543" s="167"/>
      <c r="AT1543" s="168" t="s">
        <v>185</v>
      </c>
      <c r="AU1543" s="168" t="s">
        <v>93</v>
      </c>
      <c r="AV1543" s="10" t="s">
        <v>93</v>
      </c>
      <c r="AW1543" s="10" t="s">
        <v>32</v>
      </c>
      <c r="AX1543" s="10" t="s">
        <v>74</v>
      </c>
      <c r="AY1543" s="168" t="s">
        <v>173</v>
      </c>
    </row>
    <row r="1544" spans="2:51" s="10" customFormat="1" ht="22.5" customHeight="1">
      <c r="B1544" s="161"/>
      <c r="C1544" s="162"/>
      <c r="D1544" s="162"/>
      <c r="E1544" s="163" t="s">
        <v>3</v>
      </c>
      <c r="F1544" s="261" t="s">
        <v>2661</v>
      </c>
      <c r="G1544" s="260"/>
      <c r="H1544" s="260"/>
      <c r="I1544" s="260"/>
      <c r="J1544" s="162"/>
      <c r="K1544" s="164">
        <v>6</v>
      </c>
      <c r="L1544" s="162"/>
      <c r="M1544" s="162"/>
      <c r="N1544" s="162"/>
      <c r="O1544" s="162"/>
      <c r="P1544" s="162"/>
      <c r="Q1544" s="162"/>
      <c r="R1544" s="165"/>
      <c r="T1544" s="166"/>
      <c r="U1544" s="162"/>
      <c r="V1544" s="162"/>
      <c r="W1544" s="162"/>
      <c r="X1544" s="162"/>
      <c r="Y1544" s="162"/>
      <c r="Z1544" s="162"/>
      <c r="AA1544" s="167"/>
      <c r="AT1544" s="168" t="s">
        <v>185</v>
      </c>
      <c r="AU1544" s="168" t="s">
        <v>93</v>
      </c>
      <c r="AV1544" s="10" t="s">
        <v>93</v>
      </c>
      <c r="AW1544" s="10" t="s">
        <v>32</v>
      </c>
      <c r="AX1544" s="10" t="s">
        <v>74</v>
      </c>
      <c r="AY1544" s="168" t="s">
        <v>173</v>
      </c>
    </row>
    <row r="1545" spans="2:51" s="10" customFormat="1" ht="22.5" customHeight="1">
      <c r="B1545" s="161"/>
      <c r="C1545" s="162"/>
      <c r="D1545" s="162"/>
      <c r="E1545" s="163" t="s">
        <v>3</v>
      </c>
      <c r="F1545" s="261" t="s">
        <v>2662</v>
      </c>
      <c r="G1545" s="260"/>
      <c r="H1545" s="260"/>
      <c r="I1545" s="260"/>
      <c r="J1545" s="162"/>
      <c r="K1545" s="164">
        <v>6</v>
      </c>
      <c r="L1545" s="162"/>
      <c r="M1545" s="162"/>
      <c r="N1545" s="162"/>
      <c r="O1545" s="162"/>
      <c r="P1545" s="162"/>
      <c r="Q1545" s="162"/>
      <c r="R1545" s="165"/>
      <c r="T1545" s="166"/>
      <c r="U1545" s="162"/>
      <c r="V1545" s="162"/>
      <c r="W1545" s="162"/>
      <c r="X1545" s="162"/>
      <c r="Y1545" s="162"/>
      <c r="Z1545" s="162"/>
      <c r="AA1545" s="167"/>
      <c r="AT1545" s="168" t="s">
        <v>185</v>
      </c>
      <c r="AU1545" s="168" t="s">
        <v>93</v>
      </c>
      <c r="AV1545" s="10" t="s">
        <v>93</v>
      </c>
      <c r="AW1545" s="10" t="s">
        <v>32</v>
      </c>
      <c r="AX1545" s="10" t="s">
        <v>74</v>
      </c>
      <c r="AY1545" s="168" t="s">
        <v>173</v>
      </c>
    </row>
    <row r="1546" spans="2:51" s="10" customFormat="1" ht="22.5" customHeight="1">
      <c r="B1546" s="161"/>
      <c r="C1546" s="162"/>
      <c r="D1546" s="162"/>
      <c r="E1546" s="163" t="s">
        <v>3</v>
      </c>
      <c r="F1546" s="261" t="s">
        <v>2663</v>
      </c>
      <c r="G1546" s="260"/>
      <c r="H1546" s="260"/>
      <c r="I1546" s="260"/>
      <c r="J1546" s="162"/>
      <c r="K1546" s="164">
        <v>5</v>
      </c>
      <c r="L1546" s="162"/>
      <c r="M1546" s="162"/>
      <c r="N1546" s="162"/>
      <c r="O1546" s="162"/>
      <c r="P1546" s="162"/>
      <c r="Q1546" s="162"/>
      <c r="R1546" s="165"/>
      <c r="T1546" s="166"/>
      <c r="U1546" s="162"/>
      <c r="V1546" s="162"/>
      <c r="W1546" s="162"/>
      <c r="X1546" s="162"/>
      <c r="Y1546" s="162"/>
      <c r="Z1546" s="162"/>
      <c r="AA1546" s="167"/>
      <c r="AT1546" s="168" t="s">
        <v>185</v>
      </c>
      <c r="AU1546" s="168" t="s">
        <v>93</v>
      </c>
      <c r="AV1546" s="10" t="s">
        <v>93</v>
      </c>
      <c r="AW1546" s="10" t="s">
        <v>32</v>
      </c>
      <c r="AX1546" s="10" t="s">
        <v>74</v>
      </c>
      <c r="AY1546" s="168" t="s">
        <v>173</v>
      </c>
    </row>
    <row r="1547" spans="2:51" s="10" customFormat="1" ht="22.5" customHeight="1">
      <c r="B1547" s="161"/>
      <c r="C1547" s="162"/>
      <c r="D1547" s="162"/>
      <c r="E1547" s="163" t="s">
        <v>3</v>
      </c>
      <c r="F1547" s="261" t="s">
        <v>2664</v>
      </c>
      <c r="G1547" s="260"/>
      <c r="H1547" s="260"/>
      <c r="I1547" s="260"/>
      <c r="J1547" s="162"/>
      <c r="K1547" s="164">
        <v>3</v>
      </c>
      <c r="L1547" s="162"/>
      <c r="M1547" s="162"/>
      <c r="N1547" s="162"/>
      <c r="O1547" s="162"/>
      <c r="P1547" s="162"/>
      <c r="Q1547" s="162"/>
      <c r="R1547" s="165"/>
      <c r="T1547" s="166"/>
      <c r="U1547" s="162"/>
      <c r="V1547" s="162"/>
      <c r="W1547" s="162"/>
      <c r="X1547" s="162"/>
      <c r="Y1547" s="162"/>
      <c r="Z1547" s="162"/>
      <c r="AA1547" s="167"/>
      <c r="AT1547" s="168" t="s">
        <v>185</v>
      </c>
      <c r="AU1547" s="168" t="s">
        <v>93</v>
      </c>
      <c r="AV1547" s="10" t="s">
        <v>93</v>
      </c>
      <c r="AW1547" s="10" t="s">
        <v>32</v>
      </c>
      <c r="AX1547" s="10" t="s">
        <v>74</v>
      </c>
      <c r="AY1547" s="168" t="s">
        <v>173</v>
      </c>
    </row>
    <row r="1548" spans="2:51" s="10" customFormat="1" ht="22.5" customHeight="1">
      <c r="B1548" s="161"/>
      <c r="C1548" s="162"/>
      <c r="D1548" s="162"/>
      <c r="E1548" s="163" t="s">
        <v>3</v>
      </c>
      <c r="F1548" s="261" t="s">
        <v>2665</v>
      </c>
      <c r="G1548" s="260"/>
      <c r="H1548" s="260"/>
      <c r="I1548" s="260"/>
      <c r="J1548" s="162"/>
      <c r="K1548" s="164">
        <v>8</v>
      </c>
      <c r="L1548" s="162"/>
      <c r="M1548" s="162"/>
      <c r="N1548" s="162"/>
      <c r="O1548" s="162"/>
      <c r="P1548" s="162"/>
      <c r="Q1548" s="162"/>
      <c r="R1548" s="165"/>
      <c r="T1548" s="166"/>
      <c r="U1548" s="162"/>
      <c r="V1548" s="162"/>
      <c r="W1548" s="162"/>
      <c r="X1548" s="162"/>
      <c r="Y1548" s="162"/>
      <c r="Z1548" s="162"/>
      <c r="AA1548" s="167"/>
      <c r="AT1548" s="168" t="s">
        <v>185</v>
      </c>
      <c r="AU1548" s="168" t="s">
        <v>93</v>
      </c>
      <c r="AV1548" s="10" t="s">
        <v>93</v>
      </c>
      <c r="AW1548" s="10" t="s">
        <v>32</v>
      </c>
      <c r="AX1548" s="10" t="s">
        <v>74</v>
      </c>
      <c r="AY1548" s="168" t="s">
        <v>173</v>
      </c>
    </row>
    <row r="1549" spans="2:51" s="11" customFormat="1" ht="22.5" customHeight="1">
      <c r="B1549" s="169"/>
      <c r="C1549" s="170"/>
      <c r="D1549" s="170"/>
      <c r="E1549" s="171" t="s">
        <v>3</v>
      </c>
      <c r="F1549" s="262" t="s">
        <v>187</v>
      </c>
      <c r="G1549" s="263"/>
      <c r="H1549" s="263"/>
      <c r="I1549" s="263"/>
      <c r="J1549" s="170"/>
      <c r="K1549" s="172">
        <v>42</v>
      </c>
      <c r="L1549" s="170"/>
      <c r="M1549" s="170"/>
      <c r="N1549" s="170"/>
      <c r="O1549" s="170"/>
      <c r="P1549" s="170"/>
      <c r="Q1549" s="170"/>
      <c r="R1549" s="173"/>
      <c r="T1549" s="174"/>
      <c r="U1549" s="170"/>
      <c r="V1549" s="170"/>
      <c r="W1549" s="170"/>
      <c r="X1549" s="170"/>
      <c r="Y1549" s="170"/>
      <c r="Z1549" s="170"/>
      <c r="AA1549" s="175"/>
      <c r="AT1549" s="176" t="s">
        <v>185</v>
      </c>
      <c r="AU1549" s="176" t="s">
        <v>93</v>
      </c>
      <c r="AV1549" s="11" t="s">
        <v>178</v>
      </c>
      <c r="AW1549" s="11" t="s">
        <v>32</v>
      </c>
      <c r="AX1549" s="11" t="s">
        <v>81</v>
      </c>
      <c r="AY1549" s="176" t="s">
        <v>173</v>
      </c>
    </row>
    <row r="1550" spans="2:65" s="1" customFormat="1" ht="22.5" customHeight="1">
      <c r="B1550" s="125"/>
      <c r="C1550" s="154" t="s">
        <v>2666</v>
      </c>
      <c r="D1550" s="154" t="s">
        <v>174</v>
      </c>
      <c r="E1550" s="155" t="s">
        <v>2667</v>
      </c>
      <c r="F1550" s="255" t="s">
        <v>2668</v>
      </c>
      <c r="G1550" s="256"/>
      <c r="H1550" s="256"/>
      <c r="I1550" s="256"/>
      <c r="J1550" s="156" t="s">
        <v>919</v>
      </c>
      <c r="K1550" s="157">
        <v>159</v>
      </c>
      <c r="L1550" s="257">
        <v>0</v>
      </c>
      <c r="M1550" s="256"/>
      <c r="N1550" s="258">
        <f>ROUND(L1550*K1550,2)</f>
        <v>0</v>
      </c>
      <c r="O1550" s="256"/>
      <c r="P1550" s="256"/>
      <c r="Q1550" s="256"/>
      <c r="R1550" s="127"/>
      <c r="T1550" s="158" t="s">
        <v>3</v>
      </c>
      <c r="U1550" s="42" t="s">
        <v>39</v>
      </c>
      <c r="V1550" s="34"/>
      <c r="W1550" s="159">
        <f>V1550*K1550</f>
        <v>0</v>
      </c>
      <c r="X1550" s="159">
        <v>0</v>
      </c>
      <c r="Y1550" s="159">
        <f>X1550*K1550</f>
        <v>0</v>
      </c>
      <c r="Z1550" s="159">
        <v>0</v>
      </c>
      <c r="AA1550" s="160">
        <f>Z1550*K1550</f>
        <v>0</v>
      </c>
      <c r="AR1550" s="16" t="s">
        <v>612</v>
      </c>
      <c r="AT1550" s="16" t="s">
        <v>174</v>
      </c>
      <c r="AU1550" s="16" t="s">
        <v>93</v>
      </c>
      <c r="AY1550" s="16" t="s">
        <v>173</v>
      </c>
      <c r="BE1550" s="100">
        <f>IF(U1550="základní",N1550,0)</f>
        <v>0</v>
      </c>
      <c r="BF1550" s="100">
        <f>IF(U1550="snížená",N1550,0)</f>
        <v>0</v>
      </c>
      <c r="BG1550" s="100">
        <f>IF(U1550="zákl. přenesená",N1550,0)</f>
        <v>0</v>
      </c>
      <c r="BH1550" s="100">
        <f>IF(U1550="sníž. přenesená",N1550,0)</f>
        <v>0</v>
      </c>
      <c r="BI1550" s="100">
        <f>IF(U1550="nulová",N1550,0)</f>
        <v>0</v>
      </c>
      <c r="BJ1550" s="16" t="s">
        <v>81</v>
      </c>
      <c r="BK1550" s="100">
        <f>ROUND(L1550*K1550,2)</f>
        <v>0</v>
      </c>
      <c r="BL1550" s="16" t="s">
        <v>612</v>
      </c>
      <c r="BM1550" s="16" t="s">
        <v>2669</v>
      </c>
    </row>
    <row r="1551" spans="2:51" s="10" customFormat="1" ht="22.5" customHeight="1">
      <c r="B1551" s="161"/>
      <c r="C1551" s="162"/>
      <c r="D1551" s="162"/>
      <c r="E1551" s="163" t="s">
        <v>3</v>
      </c>
      <c r="F1551" s="259" t="s">
        <v>2670</v>
      </c>
      <c r="G1551" s="260"/>
      <c r="H1551" s="260"/>
      <c r="I1551" s="260"/>
      <c r="J1551" s="162"/>
      <c r="K1551" s="164">
        <v>28</v>
      </c>
      <c r="L1551" s="162"/>
      <c r="M1551" s="162"/>
      <c r="N1551" s="162"/>
      <c r="O1551" s="162"/>
      <c r="P1551" s="162"/>
      <c r="Q1551" s="162"/>
      <c r="R1551" s="165"/>
      <c r="T1551" s="166"/>
      <c r="U1551" s="162"/>
      <c r="V1551" s="162"/>
      <c r="W1551" s="162"/>
      <c r="X1551" s="162"/>
      <c r="Y1551" s="162"/>
      <c r="Z1551" s="162"/>
      <c r="AA1551" s="167"/>
      <c r="AT1551" s="168" t="s">
        <v>185</v>
      </c>
      <c r="AU1551" s="168" t="s">
        <v>93</v>
      </c>
      <c r="AV1551" s="10" t="s">
        <v>93</v>
      </c>
      <c r="AW1551" s="10" t="s">
        <v>32</v>
      </c>
      <c r="AX1551" s="10" t="s">
        <v>74</v>
      </c>
      <c r="AY1551" s="168" t="s">
        <v>173</v>
      </c>
    </row>
    <row r="1552" spans="2:51" s="10" customFormat="1" ht="22.5" customHeight="1">
      <c r="B1552" s="161"/>
      <c r="C1552" s="162"/>
      <c r="D1552" s="162"/>
      <c r="E1552" s="163" t="s">
        <v>3</v>
      </c>
      <c r="F1552" s="261" t="s">
        <v>2671</v>
      </c>
      <c r="G1552" s="260"/>
      <c r="H1552" s="260"/>
      <c r="I1552" s="260"/>
      <c r="J1552" s="162"/>
      <c r="K1552" s="164">
        <v>25</v>
      </c>
      <c r="L1552" s="162"/>
      <c r="M1552" s="162"/>
      <c r="N1552" s="162"/>
      <c r="O1552" s="162"/>
      <c r="P1552" s="162"/>
      <c r="Q1552" s="162"/>
      <c r="R1552" s="165"/>
      <c r="T1552" s="166"/>
      <c r="U1552" s="162"/>
      <c r="V1552" s="162"/>
      <c r="W1552" s="162"/>
      <c r="X1552" s="162"/>
      <c r="Y1552" s="162"/>
      <c r="Z1552" s="162"/>
      <c r="AA1552" s="167"/>
      <c r="AT1552" s="168" t="s">
        <v>185</v>
      </c>
      <c r="AU1552" s="168" t="s">
        <v>93</v>
      </c>
      <c r="AV1552" s="10" t="s">
        <v>93</v>
      </c>
      <c r="AW1552" s="10" t="s">
        <v>32</v>
      </c>
      <c r="AX1552" s="10" t="s">
        <v>74</v>
      </c>
      <c r="AY1552" s="168" t="s">
        <v>173</v>
      </c>
    </row>
    <row r="1553" spans="2:51" s="10" customFormat="1" ht="22.5" customHeight="1">
      <c r="B1553" s="161"/>
      <c r="C1553" s="162"/>
      <c r="D1553" s="162"/>
      <c r="E1553" s="163" t="s">
        <v>3</v>
      </c>
      <c r="F1553" s="261" t="s">
        <v>2672</v>
      </c>
      <c r="G1553" s="260"/>
      <c r="H1553" s="260"/>
      <c r="I1553" s="260"/>
      <c r="J1553" s="162"/>
      <c r="K1553" s="164">
        <v>20</v>
      </c>
      <c r="L1553" s="162"/>
      <c r="M1553" s="162"/>
      <c r="N1553" s="162"/>
      <c r="O1553" s="162"/>
      <c r="P1553" s="162"/>
      <c r="Q1553" s="162"/>
      <c r="R1553" s="165"/>
      <c r="T1553" s="166"/>
      <c r="U1553" s="162"/>
      <c r="V1553" s="162"/>
      <c r="W1553" s="162"/>
      <c r="X1553" s="162"/>
      <c r="Y1553" s="162"/>
      <c r="Z1553" s="162"/>
      <c r="AA1553" s="167"/>
      <c r="AT1553" s="168" t="s">
        <v>185</v>
      </c>
      <c r="AU1553" s="168" t="s">
        <v>93</v>
      </c>
      <c r="AV1553" s="10" t="s">
        <v>93</v>
      </c>
      <c r="AW1553" s="10" t="s">
        <v>32</v>
      </c>
      <c r="AX1553" s="10" t="s">
        <v>74</v>
      </c>
      <c r="AY1553" s="168" t="s">
        <v>173</v>
      </c>
    </row>
    <row r="1554" spans="2:51" s="10" customFormat="1" ht="22.5" customHeight="1">
      <c r="B1554" s="161"/>
      <c r="C1554" s="162"/>
      <c r="D1554" s="162"/>
      <c r="E1554" s="163" t="s">
        <v>3</v>
      </c>
      <c r="F1554" s="261" t="s">
        <v>2673</v>
      </c>
      <c r="G1554" s="260"/>
      <c r="H1554" s="260"/>
      <c r="I1554" s="260"/>
      <c r="J1554" s="162"/>
      <c r="K1554" s="164">
        <v>24</v>
      </c>
      <c r="L1554" s="162"/>
      <c r="M1554" s="162"/>
      <c r="N1554" s="162"/>
      <c r="O1554" s="162"/>
      <c r="P1554" s="162"/>
      <c r="Q1554" s="162"/>
      <c r="R1554" s="165"/>
      <c r="T1554" s="166"/>
      <c r="U1554" s="162"/>
      <c r="V1554" s="162"/>
      <c r="W1554" s="162"/>
      <c r="X1554" s="162"/>
      <c r="Y1554" s="162"/>
      <c r="Z1554" s="162"/>
      <c r="AA1554" s="167"/>
      <c r="AT1554" s="168" t="s">
        <v>185</v>
      </c>
      <c r="AU1554" s="168" t="s">
        <v>93</v>
      </c>
      <c r="AV1554" s="10" t="s">
        <v>93</v>
      </c>
      <c r="AW1554" s="10" t="s">
        <v>32</v>
      </c>
      <c r="AX1554" s="10" t="s">
        <v>74</v>
      </c>
      <c r="AY1554" s="168" t="s">
        <v>173</v>
      </c>
    </row>
    <row r="1555" spans="2:51" s="10" customFormat="1" ht="22.5" customHeight="1">
      <c r="B1555" s="161"/>
      <c r="C1555" s="162"/>
      <c r="D1555" s="162"/>
      <c r="E1555" s="163" t="s">
        <v>3</v>
      </c>
      <c r="F1555" s="261" t="s">
        <v>2674</v>
      </c>
      <c r="G1555" s="260"/>
      <c r="H1555" s="260"/>
      <c r="I1555" s="260"/>
      <c r="J1555" s="162"/>
      <c r="K1555" s="164">
        <v>8</v>
      </c>
      <c r="L1555" s="162"/>
      <c r="M1555" s="162"/>
      <c r="N1555" s="162"/>
      <c r="O1555" s="162"/>
      <c r="P1555" s="162"/>
      <c r="Q1555" s="162"/>
      <c r="R1555" s="165"/>
      <c r="T1555" s="166"/>
      <c r="U1555" s="162"/>
      <c r="V1555" s="162"/>
      <c r="W1555" s="162"/>
      <c r="X1555" s="162"/>
      <c r="Y1555" s="162"/>
      <c r="Z1555" s="162"/>
      <c r="AA1555" s="167"/>
      <c r="AT1555" s="168" t="s">
        <v>185</v>
      </c>
      <c r="AU1555" s="168" t="s">
        <v>93</v>
      </c>
      <c r="AV1555" s="10" t="s">
        <v>93</v>
      </c>
      <c r="AW1555" s="10" t="s">
        <v>32</v>
      </c>
      <c r="AX1555" s="10" t="s">
        <v>74</v>
      </c>
      <c r="AY1555" s="168" t="s">
        <v>173</v>
      </c>
    </row>
    <row r="1556" spans="2:51" s="10" customFormat="1" ht="22.5" customHeight="1">
      <c r="B1556" s="161"/>
      <c r="C1556" s="162"/>
      <c r="D1556" s="162"/>
      <c r="E1556" s="163" t="s">
        <v>3</v>
      </c>
      <c r="F1556" s="261" t="s">
        <v>2675</v>
      </c>
      <c r="G1556" s="260"/>
      <c r="H1556" s="260"/>
      <c r="I1556" s="260"/>
      <c r="J1556" s="162"/>
      <c r="K1556" s="164">
        <v>25</v>
      </c>
      <c r="L1556" s="162"/>
      <c r="M1556" s="162"/>
      <c r="N1556" s="162"/>
      <c r="O1556" s="162"/>
      <c r="P1556" s="162"/>
      <c r="Q1556" s="162"/>
      <c r="R1556" s="165"/>
      <c r="T1556" s="166"/>
      <c r="U1556" s="162"/>
      <c r="V1556" s="162"/>
      <c r="W1556" s="162"/>
      <c r="X1556" s="162"/>
      <c r="Y1556" s="162"/>
      <c r="Z1556" s="162"/>
      <c r="AA1556" s="167"/>
      <c r="AT1556" s="168" t="s">
        <v>185</v>
      </c>
      <c r="AU1556" s="168" t="s">
        <v>93</v>
      </c>
      <c r="AV1556" s="10" t="s">
        <v>93</v>
      </c>
      <c r="AW1556" s="10" t="s">
        <v>32</v>
      </c>
      <c r="AX1556" s="10" t="s">
        <v>74</v>
      </c>
      <c r="AY1556" s="168" t="s">
        <v>173</v>
      </c>
    </row>
    <row r="1557" spans="2:51" s="10" customFormat="1" ht="22.5" customHeight="1">
      <c r="B1557" s="161"/>
      <c r="C1557" s="162"/>
      <c r="D1557" s="162"/>
      <c r="E1557" s="163" t="s">
        <v>3</v>
      </c>
      <c r="F1557" s="261" t="s">
        <v>2676</v>
      </c>
      <c r="G1557" s="260"/>
      <c r="H1557" s="260"/>
      <c r="I1557" s="260"/>
      <c r="J1557" s="162"/>
      <c r="K1557" s="164">
        <v>22</v>
      </c>
      <c r="L1557" s="162"/>
      <c r="M1557" s="162"/>
      <c r="N1557" s="162"/>
      <c r="O1557" s="162"/>
      <c r="P1557" s="162"/>
      <c r="Q1557" s="162"/>
      <c r="R1557" s="165"/>
      <c r="T1557" s="166"/>
      <c r="U1557" s="162"/>
      <c r="V1557" s="162"/>
      <c r="W1557" s="162"/>
      <c r="X1557" s="162"/>
      <c r="Y1557" s="162"/>
      <c r="Z1557" s="162"/>
      <c r="AA1557" s="167"/>
      <c r="AT1557" s="168" t="s">
        <v>185</v>
      </c>
      <c r="AU1557" s="168" t="s">
        <v>93</v>
      </c>
      <c r="AV1557" s="10" t="s">
        <v>93</v>
      </c>
      <c r="AW1557" s="10" t="s">
        <v>32</v>
      </c>
      <c r="AX1557" s="10" t="s">
        <v>74</v>
      </c>
      <c r="AY1557" s="168" t="s">
        <v>173</v>
      </c>
    </row>
    <row r="1558" spans="2:51" s="10" customFormat="1" ht="22.5" customHeight="1">
      <c r="B1558" s="161"/>
      <c r="C1558" s="162"/>
      <c r="D1558" s="162"/>
      <c r="E1558" s="163" t="s">
        <v>3</v>
      </c>
      <c r="F1558" s="261" t="s">
        <v>2677</v>
      </c>
      <c r="G1558" s="260"/>
      <c r="H1558" s="260"/>
      <c r="I1558" s="260"/>
      <c r="J1558" s="162"/>
      <c r="K1558" s="164">
        <v>7</v>
      </c>
      <c r="L1558" s="162"/>
      <c r="M1558" s="162"/>
      <c r="N1558" s="162"/>
      <c r="O1558" s="162"/>
      <c r="P1558" s="162"/>
      <c r="Q1558" s="162"/>
      <c r="R1558" s="165"/>
      <c r="T1558" s="166"/>
      <c r="U1558" s="162"/>
      <c r="V1558" s="162"/>
      <c r="W1558" s="162"/>
      <c r="X1558" s="162"/>
      <c r="Y1558" s="162"/>
      <c r="Z1558" s="162"/>
      <c r="AA1558" s="167"/>
      <c r="AT1558" s="168" t="s">
        <v>185</v>
      </c>
      <c r="AU1558" s="168" t="s">
        <v>93</v>
      </c>
      <c r="AV1558" s="10" t="s">
        <v>93</v>
      </c>
      <c r="AW1558" s="10" t="s">
        <v>32</v>
      </c>
      <c r="AX1558" s="10" t="s">
        <v>74</v>
      </c>
      <c r="AY1558" s="168" t="s">
        <v>173</v>
      </c>
    </row>
    <row r="1559" spans="2:51" s="11" customFormat="1" ht="22.5" customHeight="1">
      <c r="B1559" s="169"/>
      <c r="C1559" s="170"/>
      <c r="D1559" s="170"/>
      <c r="E1559" s="171" t="s">
        <v>3</v>
      </c>
      <c r="F1559" s="262" t="s">
        <v>187</v>
      </c>
      <c r="G1559" s="263"/>
      <c r="H1559" s="263"/>
      <c r="I1559" s="263"/>
      <c r="J1559" s="170"/>
      <c r="K1559" s="172">
        <v>159</v>
      </c>
      <c r="L1559" s="170"/>
      <c r="M1559" s="170"/>
      <c r="N1559" s="170"/>
      <c r="O1559" s="170"/>
      <c r="P1559" s="170"/>
      <c r="Q1559" s="170"/>
      <c r="R1559" s="173"/>
      <c r="T1559" s="174"/>
      <c r="U1559" s="170"/>
      <c r="V1559" s="170"/>
      <c r="W1559" s="170"/>
      <c r="X1559" s="170"/>
      <c r="Y1559" s="170"/>
      <c r="Z1559" s="170"/>
      <c r="AA1559" s="175"/>
      <c r="AT1559" s="176" t="s">
        <v>185</v>
      </c>
      <c r="AU1559" s="176" t="s">
        <v>93</v>
      </c>
      <c r="AV1559" s="11" t="s">
        <v>178</v>
      </c>
      <c r="AW1559" s="11" t="s">
        <v>32</v>
      </c>
      <c r="AX1559" s="11" t="s">
        <v>81</v>
      </c>
      <c r="AY1559" s="176" t="s">
        <v>173</v>
      </c>
    </row>
    <row r="1560" spans="2:65" s="1" customFormat="1" ht="22.5" customHeight="1">
      <c r="B1560" s="125"/>
      <c r="C1560" s="154" t="s">
        <v>2678</v>
      </c>
      <c r="D1560" s="154" t="s">
        <v>174</v>
      </c>
      <c r="E1560" s="155" t="s">
        <v>2679</v>
      </c>
      <c r="F1560" s="255" t="s">
        <v>2680</v>
      </c>
      <c r="G1560" s="256"/>
      <c r="H1560" s="256"/>
      <c r="I1560" s="256"/>
      <c r="J1560" s="156" t="s">
        <v>919</v>
      </c>
      <c r="K1560" s="157">
        <v>82</v>
      </c>
      <c r="L1560" s="257">
        <v>0</v>
      </c>
      <c r="M1560" s="256"/>
      <c r="N1560" s="258">
        <f>ROUND(L1560*K1560,2)</f>
        <v>0</v>
      </c>
      <c r="O1560" s="256"/>
      <c r="P1560" s="256"/>
      <c r="Q1560" s="256"/>
      <c r="R1560" s="127"/>
      <c r="T1560" s="158" t="s">
        <v>3</v>
      </c>
      <c r="U1560" s="42" t="s">
        <v>39</v>
      </c>
      <c r="V1560" s="34"/>
      <c r="W1560" s="159">
        <f>V1560*K1560</f>
        <v>0</v>
      </c>
      <c r="X1560" s="159">
        <v>0</v>
      </c>
      <c r="Y1560" s="159">
        <f>X1560*K1560</f>
        <v>0</v>
      </c>
      <c r="Z1560" s="159">
        <v>0</v>
      </c>
      <c r="AA1560" s="160">
        <f>Z1560*K1560</f>
        <v>0</v>
      </c>
      <c r="AR1560" s="16" t="s">
        <v>612</v>
      </c>
      <c r="AT1560" s="16" t="s">
        <v>174</v>
      </c>
      <c r="AU1560" s="16" t="s">
        <v>93</v>
      </c>
      <c r="AY1560" s="16" t="s">
        <v>173</v>
      </c>
      <c r="BE1560" s="100">
        <f>IF(U1560="základní",N1560,0)</f>
        <v>0</v>
      </c>
      <c r="BF1560" s="100">
        <f>IF(U1560="snížená",N1560,0)</f>
        <v>0</v>
      </c>
      <c r="BG1560" s="100">
        <f>IF(U1560="zákl. přenesená",N1560,0)</f>
        <v>0</v>
      </c>
      <c r="BH1560" s="100">
        <f>IF(U1560="sníž. přenesená",N1560,0)</f>
        <v>0</v>
      </c>
      <c r="BI1560" s="100">
        <f>IF(U1560="nulová",N1560,0)</f>
        <v>0</v>
      </c>
      <c r="BJ1560" s="16" t="s">
        <v>81</v>
      </c>
      <c r="BK1560" s="100">
        <f>ROUND(L1560*K1560,2)</f>
        <v>0</v>
      </c>
      <c r="BL1560" s="16" t="s">
        <v>612</v>
      </c>
      <c r="BM1560" s="16" t="s">
        <v>2681</v>
      </c>
    </row>
    <row r="1561" spans="2:51" s="10" customFormat="1" ht="22.5" customHeight="1">
      <c r="B1561" s="161"/>
      <c r="C1561" s="162"/>
      <c r="D1561" s="162"/>
      <c r="E1561" s="163" t="s">
        <v>3</v>
      </c>
      <c r="F1561" s="259" t="s">
        <v>2682</v>
      </c>
      <c r="G1561" s="260"/>
      <c r="H1561" s="260"/>
      <c r="I1561" s="260"/>
      <c r="J1561" s="162"/>
      <c r="K1561" s="164">
        <v>4</v>
      </c>
      <c r="L1561" s="162"/>
      <c r="M1561" s="162"/>
      <c r="N1561" s="162"/>
      <c r="O1561" s="162"/>
      <c r="P1561" s="162"/>
      <c r="Q1561" s="162"/>
      <c r="R1561" s="165"/>
      <c r="T1561" s="166"/>
      <c r="U1561" s="162"/>
      <c r="V1561" s="162"/>
      <c r="W1561" s="162"/>
      <c r="X1561" s="162"/>
      <c r="Y1561" s="162"/>
      <c r="Z1561" s="162"/>
      <c r="AA1561" s="167"/>
      <c r="AT1561" s="168" t="s">
        <v>185</v>
      </c>
      <c r="AU1561" s="168" t="s">
        <v>93</v>
      </c>
      <c r="AV1561" s="10" t="s">
        <v>93</v>
      </c>
      <c r="AW1561" s="10" t="s">
        <v>32</v>
      </c>
      <c r="AX1561" s="10" t="s">
        <v>74</v>
      </c>
      <c r="AY1561" s="168" t="s">
        <v>173</v>
      </c>
    </row>
    <row r="1562" spans="2:51" s="10" customFormat="1" ht="22.5" customHeight="1">
      <c r="B1562" s="161"/>
      <c r="C1562" s="162"/>
      <c r="D1562" s="162"/>
      <c r="E1562" s="163" t="s">
        <v>3</v>
      </c>
      <c r="F1562" s="261" t="s">
        <v>2683</v>
      </c>
      <c r="G1562" s="260"/>
      <c r="H1562" s="260"/>
      <c r="I1562" s="260"/>
      <c r="J1562" s="162"/>
      <c r="K1562" s="164">
        <v>32</v>
      </c>
      <c r="L1562" s="162"/>
      <c r="M1562" s="162"/>
      <c r="N1562" s="162"/>
      <c r="O1562" s="162"/>
      <c r="P1562" s="162"/>
      <c r="Q1562" s="162"/>
      <c r="R1562" s="165"/>
      <c r="T1562" s="166"/>
      <c r="U1562" s="162"/>
      <c r="V1562" s="162"/>
      <c r="W1562" s="162"/>
      <c r="X1562" s="162"/>
      <c r="Y1562" s="162"/>
      <c r="Z1562" s="162"/>
      <c r="AA1562" s="167"/>
      <c r="AT1562" s="168" t="s">
        <v>185</v>
      </c>
      <c r="AU1562" s="168" t="s">
        <v>93</v>
      </c>
      <c r="AV1562" s="10" t="s">
        <v>93</v>
      </c>
      <c r="AW1562" s="10" t="s">
        <v>32</v>
      </c>
      <c r="AX1562" s="10" t="s">
        <v>74</v>
      </c>
      <c r="AY1562" s="168" t="s">
        <v>173</v>
      </c>
    </row>
    <row r="1563" spans="2:51" s="10" customFormat="1" ht="22.5" customHeight="1">
      <c r="B1563" s="161"/>
      <c r="C1563" s="162"/>
      <c r="D1563" s="162"/>
      <c r="E1563" s="163" t="s">
        <v>3</v>
      </c>
      <c r="F1563" s="261" t="s">
        <v>2673</v>
      </c>
      <c r="G1563" s="260"/>
      <c r="H1563" s="260"/>
      <c r="I1563" s="260"/>
      <c r="J1563" s="162"/>
      <c r="K1563" s="164">
        <v>24</v>
      </c>
      <c r="L1563" s="162"/>
      <c r="M1563" s="162"/>
      <c r="N1563" s="162"/>
      <c r="O1563" s="162"/>
      <c r="P1563" s="162"/>
      <c r="Q1563" s="162"/>
      <c r="R1563" s="165"/>
      <c r="T1563" s="166"/>
      <c r="U1563" s="162"/>
      <c r="V1563" s="162"/>
      <c r="W1563" s="162"/>
      <c r="X1563" s="162"/>
      <c r="Y1563" s="162"/>
      <c r="Z1563" s="162"/>
      <c r="AA1563" s="167"/>
      <c r="AT1563" s="168" t="s">
        <v>185</v>
      </c>
      <c r="AU1563" s="168" t="s">
        <v>93</v>
      </c>
      <c r="AV1563" s="10" t="s">
        <v>93</v>
      </c>
      <c r="AW1563" s="10" t="s">
        <v>32</v>
      </c>
      <c r="AX1563" s="10" t="s">
        <v>74</v>
      </c>
      <c r="AY1563" s="168" t="s">
        <v>173</v>
      </c>
    </row>
    <row r="1564" spans="2:51" s="10" customFormat="1" ht="22.5" customHeight="1">
      <c r="B1564" s="161"/>
      <c r="C1564" s="162"/>
      <c r="D1564" s="162"/>
      <c r="E1564" s="163" t="s">
        <v>3</v>
      </c>
      <c r="F1564" s="261" t="s">
        <v>2684</v>
      </c>
      <c r="G1564" s="260"/>
      <c r="H1564" s="260"/>
      <c r="I1564" s="260"/>
      <c r="J1564" s="162"/>
      <c r="K1564" s="164">
        <v>18</v>
      </c>
      <c r="L1564" s="162"/>
      <c r="M1564" s="162"/>
      <c r="N1564" s="162"/>
      <c r="O1564" s="162"/>
      <c r="P1564" s="162"/>
      <c r="Q1564" s="162"/>
      <c r="R1564" s="165"/>
      <c r="T1564" s="166"/>
      <c r="U1564" s="162"/>
      <c r="V1564" s="162"/>
      <c r="W1564" s="162"/>
      <c r="X1564" s="162"/>
      <c r="Y1564" s="162"/>
      <c r="Z1564" s="162"/>
      <c r="AA1564" s="167"/>
      <c r="AT1564" s="168" t="s">
        <v>185</v>
      </c>
      <c r="AU1564" s="168" t="s">
        <v>93</v>
      </c>
      <c r="AV1564" s="10" t="s">
        <v>93</v>
      </c>
      <c r="AW1564" s="10" t="s">
        <v>32</v>
      </c>
      <c r="AX1564" s="10" t="s">
        <v>74</v>
      </c>
      <c r="AY1564" s="168" t="s">
        <v>173</v>
      </c>
    </row>
    <row r="1565" spans="2:51" s="10" customFormat="1" ht="22.5" customHeight="1">
      <c r="B1565" s="161"/>
      <c r="C1565" s="162"/>
      <c r="D1565" s="162"/>
      <c r="E1565" s="163" t="s">
        <v>3</v>
      </c>
      <c r="F1565" s="261" t="s">
        <v>2685</v>
      </c>
      <c r="G1565" s="260"/>
      <c r="H1565" s="260"/>
      <c r="I1565" s="260"/>
      <c r="J1565" s="162"/>
      <c r="K1565" s="164">
        <v>4</v>
      </c>
      <c r="L1565" s="162"/>
      <c r="M1565" s="162"/>
      <c r="N1565" s="162"/>
      <c r="O1565" s="162"/>
      <c r="P1565" s="162"/>
      <c r="Q1565" s="162"/>
      <c r="R1565" s="165"/>
      <c r="T1565" s="166"/>
      <c r="U1565" s="162"/>
      <c r="V1565" s="162"/>
      <c r="W1565" s="162"/>
      <c r="X1565" s="162"/>
      <c r="Y1565" s="162"/>
      <c r="Z1565" s="162"/>
      <c r="AA1565" s="167"/>
      <c r="AT1565" s="168" t="s">
        <v>185</v>
      </c>
      <c r="AU1565" s="168" t="s">
        <v>93</v>
      </c>
      <c r="AV1565" s="10" t="s">
        <v>93</v>
      </c>
      <c r="AW1565" s="10" t="s">
        <v>32</v>
      </c>
      <c r="AX1565" s="10" t="s">
        <v>74</v>
      </c>
      <c r="AY1565" s="168" t="s">
        <v>173</v>
      </c>
    </row>
    <row r="1566" spans="2:51" s="11" customFormat="1" ht="22.5" customHeight="1">
      <c r="B1566" s="169"/>
      <c r="C1566" s="170"/>
      <c r="D1566" s="170"/>
      <c r="E1566" s="171" t="s">
        <v>3</v>
      </c>
      <c r="F1566" s="262" t="s">
        <v>187</v>
      </c>
      <c r="G1566" s="263"/>
      <c r="H1566" s="263"/>
      <c r="I1566" s="263"/>
      <c r="J1566" s="170"/>
      <c r="K1566" s="172">
        <v>82</v>
      </c>
      <c r="L1566" s="170"/>
      <c r="M1566" s="170"/>
      <c r="N1566" s="170"/>
      <c r="O1566" s="170"/>
      <c r="P1566" s="170"/>
      <c r="Q1566" s="170"/>
      <c r="R1566" s="173"/>
      <c r="T1566" s="174"/>
      <c r="U1566" s="170"/>
      <c r="V1566" s="170"/>
      <c r="W1566" s="170"/>
      <c r="X1566" s="170"/>
      <c r="Y1566" s="170"/>
      <c r="Z1566" s="170"/>
      <c r="AA1566" s="175"/>
      <c r="AT1566" s="176" t="s">
        <v>185</v>
      </c>
      <c r="AU1566" s="176" t="s">
        <v>93</v>
      </c>
      <c r="AV1566" s="11" t="s">
        <v>178</v>
      </c>
      <c r="AW1566" s="11" t="s">
        <v>32</v>
      </c>
      <c r="AX1566" s="11" t="s">
        <v>81</v>
      </c>
      <c r="AY1566" s="176" t="s">
        <v>173</v>
      </c>
    </row>
    <row r="1567" spans="2:65" s="1" customFormat="1" ht="22.5" customHeight="1">
      <c r="B1567" s="125"/>
      <c r="C1567" s="154" t="s">
        <v>2686</v>
      </c>
      <c r="D1567" s="154" t="s">
        <v>174</v>
      </c>
      <c r="E1567" s="155" t="s">
        <v>2687</v>
      </c>
      <c r="F1567" s="255" t="s">
        <v>2688</v>
      </c>
      <c r="G1567" s="256"/>
      <c r="H1567" s="256"/>
      <c r="I1567" s="256"/>
      <c r="J1567" s="156" t="s">
        <v>919</v>
      </c>
      <c r="K1567" s="157">
        <v>125</v>
      </c>
      <c r="L1567" s="257">
        <v>0</v>
      </c>
      <c r="M1567" s="256"/>
      <c r="N1567" s="258">
        <f>ROUND(L1567*K1567,2)</f>
        <v>0</v>
      </c>
      <c r="O1567" s="256"/>
      <c r="P1567" s="256"/>
      <c r="Q1567" s="256"/>
      <c r="R1567" s="127"/>
      <c r="T1567" s="158" t="s">
        <v>3</v>
      </c>
      <c r="U1567" s="42" t="s">
        <v>39</v>
      </c>
      <c r="V1567" s="34"/>
      <c r="W1567" s="159">
        <f>V1567*K1567</f>
        <v>0</v>
      </c>
      <c r="X1567" s="159">
        <v>0</v>
      </c>
      <c r="Y1567" s="159">
        <f>X1567*K1567</f>
        <v>0</v>
      </c>
      <c r="Z1567" s="159">
        <v>0</v>
      </c>
      <c r="AA1567" s="160">
        <f>Z1567*K1567</f>
        <v>0</v>
      </c>
      <c r="AR1567" s="16" t="s">
        <v>612</v>
      </c>
      <c r="AT1567" s="16" t="s">
        <v>174</v>
      </c>
      <c r="AU1567" s="16" t="s">
        <v>93</v>
      </c>
      <c r="AY1567" s="16" t="s">
        <v>173</v>
      </c>
      <c r="BE1567" s="100">
        <f>IF(U1567="základní",N1567,0)</f>
        <v>0</v>
      </c>
      <c r="BF1567" s="100">
        <f>IF(U1567="snížená",N1567,0)</f>
        <v>0</v>
      </c>
      <c r="BG1567" s="100">
        <f>IF(U1567="zákl. přenesená",N1567,0)</f>
        <v>0</v>
      </c>
      <c r="BH1567" s="100">
        <f>IF(U1567="sníž. přenesená",N1567,0)</f>
        <v>0</v>
      </c>
      <c r="BI1567" s="100">
        <f>IF(U1567="nulová",N1567,0)</f>
        <v>0</v>
      </c>
      <c r="BJ1567" s="16" t="s">
        <v>81</v>
      </c>
      <c r="BK1567" s="100">
        <f>ROUND(L1567*K1567,2)</f>
        <v>0</v>
      </c>
      <c r="BL1567" s="16" t="s">
        <v>612</v>
      </c>
      <c r="BM1567" s="16" t="s">
        <v>2689</v>
      </c>
    </row>
    <row r="1568" spans="2:51" s="10" customFormat="1" ht="22.5" customHeight="1">
      <c r="B1568" s="161"/>
      <c r="C1568" s="162"/>
      <c r="D1568" s="162"/>
      <c r="E1568" s="163" t="s">
        <v>3</v>
      </c>
      <c r="F1568" s="259" t="s">
        <v>2690</v>
      </c>
      <c r="G1568" s="260"/>
      <c r="H1568" s="260"/>
      <c r="I1568" s="260"/>
      <c r="J1568" s="162"/>
      <c r="K1568" s="164">
        <v>12</v>
      </c>
      <c r="L1568" s="162"/>
      <c r="M1568" s="162"/>
      <c r="N1568" s="162"/>
      <c r="O1568" s="162"/>
      <c r="P1568" s="162"/>
      <c r="Q1568" s="162"/>
      <c r="R1568" s="165"/>
      <c r="T1568" s="166"/>
      <c r="U1568" s="162"/>
      <c r="V1568" s="162"/>
      <c r="W1568" s="162"/>
      <c r="X1568" s="162"/>
      <c r="Y1568" s="162"/>
      <c r="Z1568" s="162"/>
      <c r="AA1568" s="167"/>
      <c r="AT1568" s="168" t="s">
        <v>185</v>
      </c>
      <c r="AU1568" s="168" t="s">
        <v>93</v>
      </c>
      <c r="AV1568" s="10" t="s">
        <v>93</v>
      </c>
      <c r="AW1568" s="10" t="s">
        <v>32</v>
      </c>
      <c r="AX1568" s="10" t="s">
        <v>74</v>
      </c>
      <c r="AY1568" s="168" t="s">
        <v>173</v>
      </c>
    </row>
    <row r="1569" spans="2:51" s="10" customFormat="1" ht="22.5" customHeight="1">
      <c r="B1569" s="161"/>
      <c r="C1569" s="162"/>
      <c r="D1569" s="162"/>
      <c r="E1569" s="163" t="s">
        <v>3</v>
      </c>
      <c r="F1569" s="261" t="s">
        <v>2691</v>
      </c>
      <c r="G1569" s="260"/>
      <c r="H1569" s="260"/>
      <c r="I1569" s="260"/>
      <c r="J1569" s="162"/>
      <c r="K1569" s="164">
        <v>6</v>
      </c>
      <c r="L1569" s="162"/>
      <c r="M1569" s="162"/>
      <c r="N1569" s="162"/>
      <c r="O1569" s="162"/>
      <c r="P1569" s="162"/>
      <c r="Q1569" s="162"/>
      <c r="R1569" s="165"/>
      <c r="T1569" s="166"/>
      <c r="U1569" s="162"/>
      <c r="V1569" s="162"/>
      <c r="W1569" s="162"/>
      <c r="X1569" s="162"/>
      <c r="Y1569" s="162"/>
      <c r="Z1569" s="162"/>
      <c r="AA1569" s="167"/>
      <c r="AT1569" s="168" t="s">
        <v>185</v>
      </c>
      <c r="AU1569" s="168" t="s">
        <v>93</v>
      </c>
      <c r="AV1569" s="10" t="s">
        <v>93</v>
      </c>
      <c r="AW1569" s="10" t="s">
        <v>32</v>
      </c>
      <c r="AX1569" s="10" t="s">
        <v>74</v>
      </c>
      <c r="AY1569" s="168" t="s">
        <v>173</v>
      </c>
    </row>
    <row r="1570" spans="2:51" s="10" customFormat="1" ht="22.5" customHeight="1">
      <c r="B1570" s="161"/>
      <c r="C1570" s="162"/>
      <c r="D1570" s="162"/>
      <c r="E1570" s="163" t="s">
        <v>3</v>
      </c>
      <c r="F1570" s="261" t="s">
        <v>2692</v>
      </c>
      <c r="G1570" s="260"/>
      <c r="H1570" s="260"/>
      <c r="I1570" s="260"/>
      <c r="J1570" s="162"/>
      <c r="K1570" s="164">
        <v>25</v>
      </c>
      <c r="L1570" s="162"/>
      <c r="M1570" s="162"/>
      <c r="N1570" s="162"/>
      <c r="O1570" s="162"/>
      <c r="P1570" s="162"/>
      <c r="Q1570" s="162"/>
      <c r="R1570" s="165"/>
      <c r="T1570" s="166"/>
      <c r="U1570" s="162"/>
      <c r="V1570" s="162"/>
      <c r="W1570" s="162"/>
      <c r="X1570" s="162"/>
      <c r="Y1570" s="162"/>
      <c r="Z1570" s="162"/>
      <c r="AA1570" s="167"/>
      <c r="AT1570" s="168" t="s">
        <v>185</v>
      </c>
      <c r="AU1570" s="168" t="s">
        <v>93</v>
      </c>
      <c r="AV1570" s="10" t="s">
        <v>93</v>
      </c>
      <c r="AW1570" s="10" t="s">
        <v>32</v>
      </c>
      <c r="AX1570" s="10" t="s">
        <v>74</v>
      </c>
      <c r="AY1570" s="168" t="s">
        <v>173</v>
      </c>
    </row>
    <row r="1571" spans="2:51" s="10" customFormat="1" ht="22.5" customHeight="1">
      <c r="B1571" s="161"/>
      <c r="C1571" s="162"/>
      <c r="D1571" s="162"/>
      <c r="E1571" s="163" t="s">
        <v>3</v>
      </c>
      <c r="F1571" s="261" t="s">
        <v>2693</v>
      </c>
      <c r="G1571" s="260"/>
      <c r="H1571" s="260"/>
      <c r="I1571" s="260"/>
      <c r="J1571" s="162"/>
      <c r="K1571" s="164">
        <v>35</v>
      </c>
      <c r="L1571" s="162"/>
      <c r="M1571" s="162"/>
      <c r="N1571" s="162"/>
      <c r="O1571" s="162"/>
      <c r="P1571" s="162"/>
      <c r="Q1571" s="162"/>
      <c r="R1571" s="165"/>
      <c r="T1571" s="166"/>
      <c r="U1571" s="162"/>
      <c r="V1571" s="162"/>
      <c r="W1571" s="162"/>
      <c r="X1571" s="162"/>
      <c r="Y1571" s="162"/>
      <c r="Z1571" s="162"/>
      <c r="AA1571" s="167"/>
      <c r="AT1571" s="168" t="s">
        <v>185</v>
      </c>
      <c r="AU1571" s="168" t="s">
        <v>93</v>
      </c>
      <c r="AV1571" s="10" t="s">
        <v>93</v>
      </c>
      <c r="AW1571" s="10" t="s">
        <v>32</v>
      </c>
      <c r="AX1571" s="10" t="s">
        <v>74</v>
      </c>
      <c r="AY1571" s="168" t="s">
        <v>173</v>
      </c>
    </row>
    <row r="1572" spans="2:51" s="10" customFormat="1" ht="22.5" customHeight="1">
      <c r="B1572" s="161"/>
      <c r="C1572" s="162"/>
      <c r="D1572" s="162"/>
      <c r="E1572" s="163" t="s">
        <v>3</v>
      </c>
      <c r="F1572" s="261" t="s">
        <v>2694</v>
      </c>
      <c r="G1572" s="260"/>
      <c r="H1572" s="260"/>
      <c r="I1572" s="260"/>
      <c r="J1572" s="162"/>
      <c r="K1572" s="164">
        <v>25</v>
      </c>
      <c r="L1572" s="162"/>
      <c r="M1572" s="162"/>
      <c r="N1572" s="162"/>
      <c r="O1572" s="162"/>
      <c r="P1572" s="162"/>
      <c r="Q1572" s="162"/>
      <c r="R1572" s="165"/>
      <c r="T1572" s="166"/>
      <c r="U1572" s="162"/>
      <c r="V1572" s="162"/>
      <c r="W1572" s="162"/>
      <c r="X1572" s="162"/>
      <c r="Y1572" s="162"/>
      <c r="Z1572" s="162"/>
      <c r="AA1572" s="167"/>
      <c r="AT1572" s="168" t="s">
        <v>185</v>
      </c>
      <c r="AU1572" s="168" t="s">
        <v>93</v>
      </c>
      <c r="AV1572" s="10" t="s">
        <v>93</v>
      </c>
      <c r="AW1572" s="10" t="s">
        <v>32</v>
      </c>
      <c r="AX1572" s="10" t="s">
        <v>74</v>
      </c>
      <c r="AY1572" s="168" t="s">
        <v>173</v>
      </c>
    </row>
    <row r="1573" spans="2:51" s="10" customFormat="1" ht="22.5" customHeight="1">
      <c r="B1573" s="161"/>
      <c r="C1573" s="162"/>
      <c r="D1573" s="162"/>
      <c r="E1573" s="163" t="s">
        <v>3</v>
      </c>
      <c r="F1573" s="261" t="s">
        <v>2695</v>
      </c>
      <c r="G1573" s="260"/>
      <c r="H1573" s="260"/>
      <c r="I1573" s="260"/>
      <c r="J1573" s="162"/>
      <c r="K1573" s="164">
        <v>15</v>
      </c>
      <c r="L1573" s="162"/>
      <c r="M1573" s="162"/>
      <c r="N1573" s="162"/>
      <c r="O1573" s="162"/>
      <c r="P1573" s="162"/>
      <c r="Q1573" s="162"/>
      <c r="R1573" s="165"/>
      <c r="T1573" s="166"/>
      <c r="U1573" s="162"/>
      <c r="V1573" s="162"/>
      <c r="W1573" s="162"/>
      <c r="X1573" s="162"/>
      <c r="Y1573" s="162"/>
      <c r="Z1573" s="162"/>
      <c r="AA1573" s="167"/>
      <c r="AT1573" s="168" t="s">
        <v>185</v>
      </c>
      <c r="AU1573" s="168" t="s">
        <v>93</v>
      </c>
      <c r="AV1573" s="10" t="s">
        <v>93</v>
      </c>
      <c r="AW1573" s="10" t="s">
        <v>32</v>
      </c>
      <c r="AX1573" s="10" t="s">
        <v>74</v>
      </c>
      <c r="AY1573" s="168" t="s">
        <v>173</v>
      </c>
    </row>
    <row r="1574" spans="2:51" s="10" customFormat="1" ht="22.5" customHeight="1">
      <c r="B1574" s="161"/>
      <c r="C1574" s="162"/>
      <c r="D1574" s="162"/>
      <c r="E1574" s="163" t="s">
        <v>3</v>
      </c>
      <c r="F1574" s="261" t="s">
        <v>2696</v>
      </c>
      <c r="G1574" s="260"/>
      <c r="H1574" s="260"/>
      <c r="I1574" s="260"/>
      <c r="J1574" s="162"/>
      <c r="K1574" s="164">
        <v>5</v>
      </c>
      <c r="L1574" s="162"/>
      <c r="M1574" s="162"/>
      <c r="N1574" s="162"/>
      <c r="O1574" s="162"/>
      <c r="P1574" s="162"/>
      <c r="Q1574" s="162"/>
      <c r="R1574" s="165"/>
      <c r="T1574" s="166"/>
      <c r="U1574" s="162"/>
      <c r="V1574" s="162"/>
      <c r="W1574" s="162"/>
      <c r="X1574" s="162"/>
      <c r="Y1574" s="162"/>
      <c r="Z1574" s="162"/>
      <c r="AA1574" s="167"/>
      <c r="AT1574" s="168" t="s">
        <v>185</v>
      </c>
      <c r="AU1574" s="168" t="s">
        <v>93</v>
      </c>
      <c r="AV1574" s="10" t="s">
        <v>93</v>
      </c>
      <c r="AW1574" s="10" t="s">
        <v>32</v>
      </c>
      <c r="AX1574" s="10" t="s">
        <v>74</v>
      </c>
      <c r="AY1574" s="168" t="s">
        <v>173</v>
      </c>
    </row>
    <row r="1575" spans="2:51" s="10" customFormat="1" ht="22.5" customHeight="1">
      <c r="B1575" s="161"/>
      <c r="C1575" s="162"/>
      <c r="D1575" s="162"/>
      <c r="E1575" s="163" t="s">
        <v>3</v>
      </c>
      <c r="F1575" s="261" t="s">
        <v>2697</v>
      </c>
      <c r="G1575" s="260"/>
      <c r="H1575" s="260"/>
      <c r="I1575" s="260"/>
      <c r="J1575" s="162"/>
      <c r="K1575" s="164">
        <v>2</v>
      </c>
      <c r="L1575" s="162"/>
      <c r="M1575" s="162"/>
      <c r="N1575" s="162"/>
      <c r="O1575" s="162"/>
      <c r="P1575" s="162"/>
      <c r="Q1575" s="162"/>
      <c r="R1575" s="165"/>
      <c r="T1575" s="166"/>
      <c r="U1575" s="162"/>
      <c r="V1575" s="162"/>
      <c r="W1575" s="162"/>
      <c r="X1575" s="162"/>
      <c r="Y1575" s="162"/>
      <c r="Z1575" s="162"/>
      <c r="AA1575" s="167"/>
      <c r="AT1575" s="168" t="s">
        <v>185</v>
      </c>
      <c r="AU1575" s="168" t="s">
        <v>93</v>
      </c>
      <c r="AV1575" s="10" t="s">
        <v>93</v>
      </c>
      <c r="AW1575" s="10" t="s">
        <v>32</v>
      </c>
      <c r="AX1575" s="10" t="s">
        <v>74</v>
      </c>
      <c r="AY1575" s="168" t="s">
        <v>173</v>
      </c>
    </row>
    <row r="1576" spans="2:51" s="11" customFormat="1" ht="22.5" customHeight="1">
      <c r="B1576" s="169"/>
      <c r="C1576" s="170"/>
      <c r="D1576" s="170"/>
      <c r="E1576" s="171" t="s">
        <v>3</v>
      </c>
      <c r="F1576" s="262" t="s">
        <v>187</v>
      </c>
      <c r="G1576" s="263"/>
      <c r="H1576" s="263"/>
      <c r="I1576" s="263"/>
      <c r="J1576" s="170"/>
      <c r="K1576" s="172">
        <v>125</v>
      </c>
      <c r="L1576" s="170"/>
      <c r="M1576" s="170"/>
      <c r="N1576" s="170"/>
      <c r="O1576" s="170"/>
      <c r="P1576" s="170"/>
      <c r="Q1576" s="170"/>
      <c r="R1576" s="173"/>
      <c r="T1576" s="174"/>
      <c r="U1576" s="170"/>
      <c r="V1576" s="170"/>
      <c r="W1576" s="170"/>
      <c r="X1576" s="170"/>
      <c r="Y1576" s="170"/>
      <c r="Z1576" s="170"/>
      <c r="AA1576" s="175"/>
      <c r="AT1576" s="176" t="s">
        <v>185</v>
      </c>
      <c r="AU1576" s="176" t="s">
        <v>93</v>
      </c>
      <c r="AV1576" s="11" t="s">
        <v>178</v>
      </c>
      <c r="AW1576" s="11" t="s">
        <v>32</v>
      </c>
      <c r="AX1576" s="11" t="s">
        <v>81</v>
      </c>
      <c r="AY1576" s="176" t="s">
        <v>173</v>
      </c>
    </row>
    <row r="1577" spans="2:65" s="1" customFormat="1" ht="22.5" customHeight="1">
      <c r="B1577" s="125"/>
      <c r="C1577" s="154" t="s">
        <v>2698</v>
      </c>
      <c r="D1577" s="154" t="s">
        <v>174</v>
      </c>
      <c r="E1577" s="155" t="s">
        <v>2699</v>
      </c>
      <c r="F1577" s="255" t="s">
        <v>2700</v>
      </c>
      <c r="G1577" s="256"/>
      <c r="H1577" s="256"/>
      <c r="I1577" s="256"/>
      <c r="J1577" s="156" t="s">
        <v>919</v>
      </c>
      <c r="K1577" s="157">
        <v>96</v>
      </c>
      <c r="L1577" s="257">
        <v>0</v>
      </c>
      <c r="M1577" s="256"/>
      <c r="N1577" s="258">
        <f>ROUND(L1577*K1577,2)</f>
        <v>0</v>
      </c>
      <c r="O1577" s="256"/>
      <c r="P1577" s="256"/>
      <c r="Q1577" s="256"/>
      <c r="R1577" s="127"/>
      <c r="T1577" s="158" t="s">
        <v>3</v>
      </c>
      <c r="U1577" s="42" t="s">
        <v>39</v>
      </c>
      <c r="V1577" s="34"/>
      <c r="W1577" s="159">
        <f>V1577*K1577</f>
        <v>0</v>
      </c>
      <c r="X1577" s="159">
        <v>0</v>
      </c>
      <c r="Y1577" s="159">
        <f>X1577*K1577</f>
        <v>0</v>
      </c>
      <c r="Z1577" s="159">
        <v>0</v>
      </c>
      <c r="AA1577" s="160">
        <f>Z1577*K1577</f>
        <v>0</v>
      </c>
      <c r="AR1577" s="16" t="s">
        <v>612</v>
      </c>
      <c r="AT1577" s="16" t="s">
        <v>174</v>
      </c>
      <c r="AU1577" s="16" t="s">
        <v>93</v>
      </c>
      <c r="AY1577" s="16" t="s">
        <v>173</v>
      </c>
      <c r="BE1577" s="100">
        <f>IF(U1577="základní",N1577,0)</f>
        <v>0</v>
      </c>
      <c r="BF1577" s="100">
        <f>IF(U1577="snížená",N1577,0)</f>
        <v>0</v>
      </c>
      <c r="BG1577" s="100">
        <f>IF(U1577="zákl. přenesená",N1577,0)</f>
        <v>0</v>
      </c>
      <c r="BH1577" s="100">
        <f>IF(U1577="sníž. přenesená",N1577,0)</f>
        <v>0</v>
      </c>
      <c r="BI1577" s="100">
        <f>IF(U1577="nulová",N1577,0)</f>
        <v>0</v>
      </c>
      <c r="BJ1577" s="16" t="s">
        <v>81</v>
      </c>
      <c r="BK1577" s="100">
        <f>ROUND(L1577*K1577,2)</f>
        <v>0</v>
      </c>
      <c r="BL1577" s="16" t="s">
        <v>612</v>
      </c>
      <c r="BM1577" s="16" t="s">
        <v>2701</v>
      </c>
    </row>
    <row r="1578" spans="2:51" s="10" customFormat="1" ht="22.5" customHeight="1">
      <c r="B1578" s="161"/>
      <c r="C1578" s="162"/>
      <c r="D1578" s="162"/>
      <c r="E1578" s="163" t="s">
        <v>3</v>
      </c>
      <c r="F1578" s="259" t="s">
        <v>2702</v>
      </c>
      <c r="G1578" s="260"/>
      <c r="H1578" s="260"/>
      <c r="I1578" s="260"/>
      <c r="J1578" s="162"/>
      <c r="K1578" s="164">
        <v>8</v>
      </c>
      <c r="L1578" s="162"/>
      <c r="M1578" s="162"/>
      <c r="N1578" s="162"/>
      <c r="O1578" s="162"/>
      <c r="P1578" s="162"/>
      <c r="Q1578" s="162"/>
      <c r="R1578" s="165"/>
      <c r="T1578" s="166"/>
      <c r="U1578" s="162"/>
      <c r="V1578" s="162"/>
      <c r="W1578" s="162"/>
      <c r="X1578" s="162"/>
      <c r="Y1578" s="162"/>
      <c r="Z1578" s="162"/>
      <c r="AA1578" s="167"/>
      <c r="AT1578" s="168" t="s">
        <v>185</v>
      </c>
      <c r="AU1578" s="168" t="s">
        <v>93</v>
      </c>
      <c r="AV1578" s="10" t="s">
        <v>93</v>
      </c>
      <c r="AW1578" s="10" t="s">
        <v>32</v>
      </c>
      <c r="AX1578" s="10" t="s">
        <v>74</v>
      </c>
      <c r="AY1578" s="168" t="s">
        <v>173</v>
      </c>
    </row>
    <row r="1579" spans="2:51" s="10" customFormat="1" ht="22.5" customHeight="1">
      <c r="B1579" s="161"/>
      <c r="C1579" s="162"/>
      <c r="D1579" s="162"/>
      <c r="E1579" s="163" t="s">
        <v>3</v>
      </c>
      <c r="F1579" s="261" t="s">
        <v>2703</v>
      </c>
      <c r="G1579" s="260"/>
      <c r="H1579" s="260"/>
      <c r="I1579" s="260"/>
      <c r="J1579" s="162"/>
      <c r="K1579" s="164">
        <v>20</v>
      </c>
      <c r="L1579" s="162"/>
      <c r="M1579" s="162"/>
      <c r="N1579" s="162"/>
      <c r="O1579" s="162"/>
      <c r="P1579" s="162"/>
      <c r="Q1579" s="162"/>
      <c r="R1579" s="165"/>
      <c r="T1579" s="166"/>
      <c r="U1579" s="162"/>
      <c r="V1579" s="162"/>
      <c r="W1579" s="162"/>
      <c r="X1579" s="162"/>
      <c r="Y1579" s="162"/>
      <c r="Z1579" s="162"/>
      <c r="AA1579" s="167"/>
      <c r="AT1579" s="168" t="s">
        <v>185</v>
      </c>
      <c r="AU1579" s="168" t="s">
        <v>93</v>
      </c>
      <c r="AV1579" s="10" t="s">
        <v>93</v>
      </c>
      <c r="AW1579" s="10" t="s">
        <v>32</v>
      </c>
      <c r="AX1579" s="10" t="s">
        <v>74</v>
      </c>
      <c r="AY1579" s="168" t="s">
        <v>173</v>
      </c>
    </row>
    <row r="1580" spans="2:51" s="10" customFormat="1" ht="22.5" customHeight="1">
      <c r="B1580" s="161"/>
      <c r="C1580" s="162"/>
      <c r="D1580" s="162"/>
      <c r="E1580" s="163" t="s">
        <v>3</v>
      </c>
      <c r="F1580" s="261" t="s">
        <v>2704</v>
      </c>
      <c r="G1580" s="260"/>
      <c r="H1580" s="260"/>
      <c r="I1580" s="260"/>
      <c r="J1580" s="162"/>
      <c r="K1580" s="164">
        <v>7</v>
      </c>
      <c r="L1580" s="162"/>
      <c r="M1580" s="162"/>
      <c r="N1580" s="162"/>
      <c r="O1580" s="162"/>
      <c r="P1580" s="162"/>
      <c r="Q1580" s="162"/>
      <c r="R1580" s="165"/>
      <c r="T1580" s="166"/>
      <c r="U1580" s="162"/>
      <c r="V1580" s="162"/>
      <c r="W1580" s="162"/>
      <c r="X1580" s="162"/>
      <c r="Y1580" s="162"/>
      <c r="Z1580" s="162"/>
      <c r="AA1580" s="167"/>
      <c r="AT1580" s="168" t="s">
        <v>185</v>
      </c>
      <c r="AU1580" s="168" t="s">
        <v>93</v>
      </c>
      <c r="AV1580" s="10" t="s">
        <v>93</v>
      </c>
      <c r="AW1580" s="10" t="s">
        <v>32</v>
      </c>
      <c r="AX1580" s="10" t="s">
        <v>74</v>
      </c>
      <c r="AY1580" s="168" t="s">
        <v>173</v>
      </c>
    </row>
    <row r="1581" spans="2:51" s="10" customFormat="1" ht="22.5" customHeight="1">
      <c r="B1581" s="161"/>
      <c r="C1581" s="162"/>
      <c r="D1581" s="162"/>
      <c r="E1581" s="163" t="s">
        <v>3</v>
      </c>
      <c r="F1581" s="261" t="s">
        <v>2613</v>
      </c>
      <c r="G1581" s="260"/>
      <c r="H1581" s="260"/>
      <c r="I1581" s="260"/>
      <c r="J1581" s="162"/>
      <c r="K1581" s="164">
        <v>20</v>
      </c>
      <c r="L1581" s="162"/>
      <c r="M1581" s="162"/>
      <c r="N1581" s="162"/>
      <c r="O1581" s="162"/>
      <c r="P1581" s="162"/>
      <c r="Q1581" s="162"/>
      <c r="R1581" s="165"/>
      <c r="T1581" s="166"/>
      <c r="U1581" s="162"/>
      <c r="V1581" s="162"/>
      <c r="W1581" s="162"/>
      <c r="X1581" s="162"/>
      <c r="Y1581" s="162"/>
      <c r="Z1581" s="162"/>
      <c r="AA1581" s="167"/>
      <c r="AT1581" s="168" t="s">
        <v>185</v>
      </c>
      <c r="AU1581" s="168" t="s">
        <v>93</v>
      </c>
      <c r="AV1581" s="10" t="s">
        <v>93</v>
      </c>
      <c r="AW1581" s="10" t="s">
        <v>32</v>
      </c>
      <c r="AX1581" s="10" t="s">
        <v>74</v>
      </c>
      <c r="AY1581" s="168" t="s">
        <v>173</v>
      </c>
    </row>
    <row r="1582" spans="2:51" s="10" customFormat="1" ht="22.5" customHeight="1">
      <c r="B1582" s="161"/>
      <c r="C1582" s="162"/>
      <c r="D1582" s="162"/>
      <c r="E1582" s="163" t="s">
        <v>3</v>
      </c>
      <c r="F1582" s="261" t="s">
        <v>2705</v>
      </c>
      <c r="G1582" s="260"/>
      <c r="H1582" s="260"/>
      <c r="I1582" s="260"/>
      <c r="J1582" s="162"/>
      <c r="K1582" s="164">
        <v>9</v>
      </c>
      <c r="L1582" s="162"/>
      <c r="M1582" s="162"/>
      <c r="N1582" s="162"/>
      <c r="O1582" s="162"/>
      <c r="P1582" s="162"/>
      <c r="Q1582" s="162"/>
      <c r="R1582" s="165"/>
      <c r="T1582" s="166"/>
      <c r="U1582" s="162"/>
      <c r="V1582" s="162"/>
      <c r="W1582" s="162"/>
      <c r="X1582" s="162"/>
      <c r="Y1582" s="162"/>
      <c r="Z1582" s="162"/>
      <c r="AA1582" s="167"/>
      <c r="AT1582" s="168" t="s">
        <v>185</v>
      </c>
      <c r="AU1582" s="168" t="s">
        <v>93</v>
      </c>
      <c r="AV1582" s="10" t="s">
        <v>93</v>
      </c>
      <c r="AW1582" s="10" t="s">
        <v>32</v>
      </c>
      <c r="AX1582" s="10" t="s">
        <v>74</v>
      </c>
      <c r="AY1582" s="168" t="s">
        <v>173</v>
      </c>
    </row>
    <row r="1583" spans="2:51" s="10" customFormat="1" ht="22.5" customHeight="1">
      <c r="B1583" s="161"/>
      <c r="C1583" s="162"/>
      <c r="D1583" s="162"/>
      <c r="E1583" s="163" t="s">
        <v>3</v>
      </c>
      <c r="F1583" s="261" t="s">
        <v>2615</v>
      </c>
      <c r="G1583" s="260"/>
      <c r="H1583" s="260"/>
      <c r="I1583" s="260"/>
      <c r="J1583" s="162"/>
      <c r="K1583" s="164">
        <v>20</v>
      </c>
      <c r="L1583" s="162"/>
      <c r="M1583" s="162"/>
      <c r="N1583" s="162"/>
      <c r="O1583" s="162"/>
      <c r="P1583" s="162"/>
      <c r="Q1583" s="162"/>
      <c r="R1583" s="165"/>
      <c r="T1583" s="166"/>
      <c r="U1583" s="162"/>
      <c r="V1583" s="162"/>
      <c r="W1583" s="162"/>
      <c r="X1583" s="162"/>
      <c r="Y1583" s="162"/>
      <c r="Z1583" s="162"/>
      <c r="AA1583" s="167"/>
      <c r="AT1583" s="168" t="s">
        <v>185</v>
      </c>
      <c r="AU1583" s="168" t="s">
        <v>93</v>
      </c>
      <c r="AV1583" s="10" t="s">
        <v>93</v>
      </c>
      <c r="AW1583" s="10" t="s">
        <v>32</v>
      </c>
      <c r="AX1583" s="10" t="s">
        <v>74</v>
      </c>
      <c r="AY1583" s="168" t="s">
        <v>173</v>
      </c>
    </row>
    <row r="1584" spans="2:51" s="10" customFormat="1" ht="22.5" customHeight="1">
      <c r="B1584" s="161"/>
      <c r="C1584" s="162"/>
      <c r="D1584" s="162"/>
      <c r="E1584" s="163" t="s">
        <v>3</v>
      </c>
      <c r="F1584" s="261" t="s">
        <v>2665</v>
      </c>
      <c r="G1584" s="260"/>
      <c r="H1584" s="260"/>
      <c r="I1584" s="260"/>
      <c r="J1584" s="162"/>
      <c r="K1584" s="164">
        <v>8</v>
      </c>
      <c r="L1584" s="162"/>
      <c r="M1584" s="162"/>
      <c r="N1584" s="162"/>
      <c r="O1584" s="162"/>
      <c r="P1584" s="162"/>
      <c r="Q1584" s="162"/>
      <c r="R1584" s="165"/>
      <c r="T1584" s="166"/>
      <c r="U1584" s="162"/>
      <c r="V1584" s="162"/>
      <c r="W1584" s="162"/>
      <c r="X1584" s="162"/>
      <c r="Y1584" s="162"/>
      <c r="Z1584" s="162"/>
      <c r="AA1584" s="167"/>
      <c r="AT1584" s="168" t="s">
        <v>185</v>
      </c>
      <c r="AU1584" s="168" t="s">
        <v>93</v>
      </c>
      <c r="AV1584" s="10" t="s">
        <v>93</v>
      </c>
      <c r="AW1584" s="10" t="s">
        <v>32</v>
      </c>
      <c r="AX1584" s="10" t="s">
        <v>74</v>
      </c>
      <c r="AY1584" s="168" t="s">
        <v>173</v>
      </c>
    </row>
    <row r="1585" spans="2:51" s="10" customFormat="1" ht="22.5" customHeight="1">
      <c r="B1585" s="161"/>
      <c r="C1585" s="162"/>
      <c r="D1585" s="162"/>
      <c r="E1585" s="163" t="s">
        <v>3</v>
      </c>
      <c r="F1585" s="261" t="s">
        <v>2706</v>
      </c>
      <c r="G1585" s="260"/>
      <c r="H1585" s="260"/>
      <c r="I1585" s="260"/>
      <c r="J1585" s="162"/>
      <c r="K1585" s="164">
        <v>4</v>
      </c>
      <c r="L1585" s="162"/>
      <c r="M1585" s="162"/>
      <c r="N1585" s="162"/>
      <c r="O1585" s="162"/>
      <c r="P1585" s="162"/>
      <c r="Q1585" s="162"/>
      <c r="R1585" s="165"/>
      <c r="T1585" s="166"/>
      <c r="U1585" s="162"/>
      <c r="V1585" s="162"/>
      <c r="W1585" s="162"/>
      <c r="X1585" s="162"/>
      <c r="Y1585" s="162"/>
      <c r="Z1585" s="162"/>
      <c r="AA1585" s="167"/>
      <c r="AT1585" s="168" t="s">
        <v>185</v>
      </c>
      <c r="AU1585" s="168" t="s">
        <v>93</v>
      </c>
      <c r="AV1585" s="10" t="s">
        <v>93</v>
      </c>
      <c r="AW1585" s="10" t="s">
        <v>32</v>
      </c>
      <c r="AX1585" s="10" t="s">
        <v>74</v>
      </c>
      <c r="AY1585" s="168" t="s">
        <v>173</v>
      </c>
    </row>
    <row r="1586" spans="2:51" s="11" customFormat="1" ht="22.5" customHeight="1">
      <c r="B1586" s="169"/>
      <c r="C1586" s="170"/>
      <c r="D1586" s="170"/>
      <c r="E1586" s="171" t="s">
        <v>3</v>
      </c>
      <c r="F1586" s="262" t="s">
        <v>187</v>
      </c>
      <c r="G1586" s="263"/>
      <c r="H1586" s="263"/>
      <c r="I1586" s="263"/>
      <c r="J1586" s="170"/>
      <c r="K1586" s="172">
        <v>96</v>
      </c>
      <c r="L1586" s="170"/>
      <c r="M1586" s="170"/>
      <c r="N1586" s="170"/>
      <c r="O1586" s="170"/>
      <c r="P1586" s="170"/>
      <c r="Q1586" s="170"/>
      <c r="R1586" s="173"/>
      <c r="T1586" s="174"/>
      <c r="U1586" s="170"/>
      <c r="V1586" s="170"/>
      <c r="W1586" s="170"/>
      <c r="X1586" s="170"/>
      <c r="Y1586" s="170"/>
      <c r="Z1586" s="170"/>
      <c r="AA1586" s="175"/>
      <c r="AT1586" s="176" t="s">
        <v>185</v>
      </c>
      <c r="AU1586" s="176" t="s">
        <v>93</v>
      </c>
      <c r="AV1586" s="11" t="s">
        <v>178</v>
      </c>
      <c r="AW1586" s="11" t="s">
        <v>32</v>
      </c>
      <c r="AX1586" s="11" t="s">
        <v>81</v>
      </c>
      <c r="AY1586" s="176" t="s">
        <v>173</v>
      </c>
    </row>
    <row r="1587" spans="2:65" s="1" customFormat="1" ht="22.5" customHeight="1">
      <c r="B1587" s="125"/>
      <c r="C1587" s="154" t="s">
        <v>2707</v>
      </c>
      <c r="D1587" s="154" t="s">
        <v>174</v>
      </c>
      <c r="E1587" s="155" t="s">
        <v>2708</v>
      </c>
      <c r="F1587" s="255" t="s">
        <v>2709</v>
      </c>
      <c r="G1587" s="256"/>
      <c r="H1587" s="256"/>
      <c r="I1587" s="256"/>
      <c r="J1587" s="156" t="s">
        <v>919</v>
      </c>
      <c r="K1587" s="157">
        <v>18</v>
      </c>
      <c r="L1587" s="257">
        <v>0</v>
      </c>
      <c r="M1587" s="256"/>
      <c r="N1587" s="258">
        <f>ROUND(L1587*K1587,2)</f>
        <v>0</v>
      </c>
      <c r="O1587" s="256"/>
      <c r="P1587" s="256"/>
      <c r="Q1587" s="256"/>
      <c r="R1587" s="127"/>
      <c r="T1587" s="158" t="s">
        <v>3</v>
      </c>
      <c r="U1587" s="42" t="s">
        <v>39</v>
      </c>
      <c r="V1587" s="34"/>
      <c r="W1587" s="159">
        <f>V1587*K1587</f>
        <v>0</v>
      </c>
      <c r="X1587" s="159">
        <v>0</v>
      </c>
      <c r="Y1587" s="159">
        <f>X1587*K1587</f>
        <v>0</v>
      </c>
      <c r="Z1587" s="159">
        <v>0</v>
      </c>
      <c r="AA1587" s="160">
        <f>Z1587*K1587</f>
        <v>0</v>
      </c>
      <c r="AR1587" s="16" t="s">
        <v>612</v>
      </c>
      <c r="AT1587" s="16" t="s">
        <v>174</v>
      </c>
      <c r="AU1587" s="16" t="s">
        <v>93</v>
      </c>
      <c r="AY1587" s="16" t="s">
        <v>173</v>
      </c>
      <c r="BE1587" s="100">
        <f>IF(U1587="základní",N1587,0)</f>
        <v>0</v>
      </c>
      <c r="BF1587" s="100">
        <f>IF(U1587="snížená",N1587,0)</f>
        <v>0</v>
      </c>
      <c r="BG1587" s="100">
        <f>IF(U1587="zákl. přenesená",N1587,0)</f>
        <v>0</v>
      </c>
      <c r="BH1587" s="100">
        <f>IF(U1587="sníž. přenesená",N1587,0)</f>
        <v>0</v>
      </c>
      <c r="BI1587" s="100">
        <f>IF(U1587="nulová",N1587,0)</f>
        <v>0</v>
      </c>
      <c r="BJ1587" s="16" t="s">
        <v>81</v>
      </c>
      <c r="BK1587" s="100">
        <f>ROUND(L1587*K1587,2)</f>
        <v>0</v>
      </c>
      <c r="BL1587" s="16" t="s">
        <v>612</v>
      </c>
      <c r="BM1587" s="16" t="s">
        <v>2710</v>
      </c>
    </row>
    <row r="1588" spans="2:51" s="10" customFormat="1" ht="22.5" customHeight="1">
      <c r="B1588" s="161"/>
      <c r="C1588" s="162"/>
      <c r="D1588" s="162"/>
      <c r="E1588" s="163" t="s">
        <v>3</v>
      </c>
      <c r="F1588" s="259" t="s">
        <v>2612</v>
      </c>
      <c r="G1588" s="260"/>
      <c r="H1588" s="260"/>
      <c r="I1588" s="260"/>
      <c r="J1588" s="162"/>
      <c r="K1588" s="164">
        <v>10</v>
      </c>
      <c r="L1588" s="162"/>
      <c r="M1588" s="162"/>
      <c r="N1588" s="162"/>
      <c r="O1588" s="162"/>
      <c r="P1588" s="162"/>
      <c r="Q1588" s="162"/>
      <c r="R1588" s="165"/>
      <c r="T1588" s="166"/>
      <c r="U1588" s="162"/>
      <c r="V1588" s="162"/>
      <c r="W1588" s="162"/>
      <c r="X1588" s="162"/>
      <c r="Y1588" s="162"/>
      <c r="Z1588" s="162"/>
      <c r="AA1588" s="167"/>
      <c r="AT1588" s="168" t="s">
        <v>185</v>
      </c>
      <c r="AU1588" s="168" t="s">
        <v>93</v>
      </c>
      <c r="AV1588" s="10" t="s">
        <v>93</v>
      </c>
      <c r="AW1588" s="10" t="s">
        <v>32</v>
      </c>
      <c r="AX1588" s="10" t="s">
        <v>74</v>
      </c>
      <c r="AY1588" s="168" t="s">
        <v>173</v>
      </c>
    </row>
    <row r="1589" spans="2:51" s="10" customFormat="1" ht="22.5" customHeight="1">
      <c r="B1589" s="161"/>
      <c r="C1589" s="162"/>
      <c r="D1589" s="162"/>
      <c r="E1589" s="163" t="s">
        <v>3</v>
      </c>
      <c r="F1589" s="261" t="s">
        <v>2662</v>
      </c>
      <c r="G1589" s="260"/>
      <c r="H1589" s="260"/>
      <c r="I1589" s="260"/>
      <c r="J1589" s="162"/>
      <c r="K1589" s="164">
        <v>6</v>
      </c>
      <c r="L1589" s="162"/>
      <c r="M1589" s="162"/>
      <c r="N1589" s="162"/>
      <c r="O1589" s="162"/>
      <c r="P1589" s="162"/>
      <c r="Q1589" s="162"/>
      <c r="R1589" s="165"/>
      <c r="T1589" s="166"/>
      <c r="U1589" s="162"/>
      <c r="V1589" s="162"/>
      <c r="W1589" s="162"/>
      <c r="X1589" s="162"/>
      <c r="Y1589" s="162"/>
      <c r="Z1589" s="162"/>
      <c r="AA1589" s="167"/>
      <c r="AT1589" s="168" t="s">
        <v>185</v>
      </c>
      <c r="AU1589" s="168" t="s">
        <v>93</v>
      </c>
      <c r="AV1589" s="10" t="s">
        <v>93</v>
      </c>
      <c r="AW1589" s="10" t="s">
        <v>32</v>
      </c>
      <c r="AX1589" s="10" t="s">
        <v>74</v>
      </c>
      <c r="AY1589" s="168" t="s">
        <v>173</v>
      </c>
    </row>
    <row r="1590" spans="2:51" s="10" customFormat="1" ht="22.5" customHeight="1">
      <c r="B1590" s="161"/>
      <c r="C1590" s="162"/>
      <c r="D1590" s="162"/>
      <c r="E1590" s="163" t="s">
        <v>3</v>
      </c>
      <c r="F1590" s="261" t="s">
        <v>2711</v>
      </c>
      <c r="G1590" s="260"/>
      <c r="H1590" s="260"/>
      <c r="I1590" s="260"/>
      <c r="J1590" s="162"/>
      <c r="K1590" s="164">
        <v>2</v>
      </c>
      <c r="L1590" s="162"/>
      <c r="M1590" s="162"/>
      <c r="N1590" s="162"/>
      <c r="O1590" s="162"/>
      <c r="P1590" s="162"/>
      <c r="Q1590" s="162"/>
      <c r="R1590" s="165"/>
      <c r="T1590" s="166"/>
      <c r="U1590" s="162"/>
      <c r="V1590" s="162"/>
      <c r="W1590" s="162"/>
      <c r="X1590" s="162"/>
      <c r="Y1590" s="162"/>
      <c r="Z1590" s="162"/>
      <c r="AA1590" s="167"/>
      <c r="AT1590" s="168" t="s">
        <v>185</v>
      </c>
      <c r="AU1590" s="168" t="s">
        <v>93</v>
      </c>
      <c r="AV1590" s="10" t="s">
        <v>93</v>
      </c>
      <c r="AW1590" s="10" t="s">
        <v>32</v>
      </c>
      <c r="AX1590" s="10" t="s">
        <v>74</v>
      </c>
      <c r="AY1590" s="168" t="s">
        <v>173</v>
      </c>
    </row>
    <row r="1591" spans="2:51" s="11" customFormat="1" ht="22.5" customHeight="1">
      <c r="B1591" s="169"/>
      <c r="C1591" s="170"/>
      <c r="D1591" s="170"/>
      <c r="E1591" s="171" t="s">
        <v>3</v>
      </c>
      <c r="F1591" s="262" t="s">
        <v>187</v>
      </c>
      <c r="G1591" s="263"/>
      <c r="H1591" s="263"/>
      <c r="I1591" s="263"/>
      <c r="J1591" s="170"/>
      <c r="K1591" s="172">
        <v>18</v>
      </c>
      <c r="L1591" s="170"/>
      <c r="M1591" s="170"/>
      <c r="N1591" s="170"/>
      <c r="O1591" s="170"/>
      <c r="P1591" s="170"/>
      <c r="Q1591" s="170"/>
      <c r="R1591" s="173"/>
      <c r="T1591" s="174"/>
      <c r="U1591" s="170"/>
      <c r="V1591" s="170"/>
      <c r="W1591" s="170"/>
      <c r="X1591" s="170"/>
      <c r="Y1591" s="170"/>
      <c r="Z1591" s="170"/>
      <c r="AA1591" s="175"/>
      <c r="AT1591" s="176" t="s">
        <v>185</v>
      </c>
      <c r="AU1591" s="176" t="s">
        <v>93</v>
      </c>
      <c r="AV1591" s="11" t="s">
        <v>178</v>
      </c>
      <c r="AW1591" s="11" t="s">
        <v>32</v>
      </c>
      <c r="AX1591" s="11" t="s">
        <v>81</v>
      </c>
      <c r="AY1591" s="176" t="s">
        <v>173</v>
      </c>
    </row>
    <row r="1592" spans="2:65" s="1" customFormat="1" ht="22.5" customHeight="1">
      <c r="B1592" s="125"/>
      <c r="C1592" s="154" t="s">
        <v>2712</v>
      </c>
      <c r="D1592" s="154" t="s">
        <v>174</v>
      </c>
      <c r="E1592" s="155" t="s">
        <v>2713</v>
      </c>
      <c r="F1592" s="255" t="s">
        <v>2714</v>
      </c>
      <c r="G1592" s="256"/>
      <c r="H1592" s="256"/>
      <c r="I1592" s="256"/>
      <c r="J1592" s="156" t="s">
        <v>919</v>
      </c>
      <c r="K1592" s="157">
        <v>8</v>
      </c>
      <c r="L1592" s="257">
        <v>0</v>
      </c>
      <c r="M1592" s="256"/>
      <c r="N1592" s="258">
        <f>ROUND(L1592*K1592,2)</f>
        <v>0</v>
      </c>
      <c r="O1592" s="256"/>
      <c r="P1592" s="256"/>
      <c r="Q1592" s="256"/>
      <c r="R1592" s="127"/>
      <c r="T1592" s="158" t="s">
        <v>3</v>
      </c>
      <c r="U1592" s="42" t="s">
        <v>39</v>
      </c>
      <c r="V1592" s="34"/>
      <c r="W1592" s="159">
        <f>V1592*K1592</f>
        <v>0</v>
      </c>
      <c r="X1592" s="159">
        <v>0</v>
      </c>
      <c r="Y1592" s="159">
        <f>X1592*K1592</f>
        <v>0</v>
      </c>
      <c r="Z1592" s="159">
        <v>0</v>
      </c>
      <c r="AA1592" s="160">
        <f>Z1592*K1592</f>
        <v>0</v>
      </c>
      <c r="AR1592" s="16" t="s">
        <v>612</v>
      </c>
      <c r="AT1592" s="16" t="s">
        <v>174</v>
      </c>
      <c r="AU1592" s="16" t="s">
        <v>93</v>
      </c>
      <c r="AY1592" s="16" t="s">
        <v>173</v>
      </c>
      <c r="BE1592" s="100">
        <f>IF(U1592="základní",N1592,0)</f>
        <v>0</v>
      </c>
      <c r="BF1592" s="100">
        <f>IF(U1592="snížená",N1592,0)</f>
        <v>0</v>
      </c>
      <c r="BG1592" s="100">
        <f>IF(U1592="zákl. přenesená",N1592,0)</f>
        <v>0</v>
      </c>
      <c r="BH1592" s="100">
        <f>IF(U1592="sníž. přenesená",N1592,0)</f>
        <v>0</v>
      </c>
      <c r="BI1592" s="100">
        <f>IF(U1592="nulová",N1592,0)</f>
        <v>0</v>
      </c>
      <c r="BJ1592" s="16" t="s">
        <v>81</v>
      </c>
      <c r="BK1592" s="100">
        <f>ROUND(L1592*K1592,2)</f>
        <v>0</v>
      </c>
      <c r="BL1592" s="16" t="s">
        <v>612</v>
      </c>
      <c r="BM1592" s="16" t="s">
        <v>2715</v>
      </c>
    </row>
    <row r="1593" spans="2:51" s="10" customFormat="1" ht="22.5" customHeight="1">
      <c r="B1593" s="161"/>
      <c r="C1593" s="162"/>
      <c r="D1593" s="162"/>
      <c r="E1593" s="163" t="s">
        <v>3</v>
      </c>
      <c r="F1593" s="259" t="s">
        <v>2716</v>
      </c>
      <c r="G1593" s="260"/>
      <c r="H1593" s="260"/>
      <c r="I1593" s="260"/>
      <c r="J1593" s="162"/>
      <c r="K1593" s="164">
        <v>2</v>
      </c>
      <c r="L1593" s="162"/>
      <c r="M1593" s="162"/>
      <c r="N1593" s="162"/>
      <c r="O1593" s="162"/>
      <c r="P1593" s="162"/>
      <c r="Q1593" s="162"/>
      <c r="R1593" s="165"/>
      <c r="T1593" s="166"/>
      <c r="U1593" s="162"/>
      <c r="V1593" s="162"/>
      <c r="W1593" s="162"/>
      <c r="X1593" s="162"/>
      <c r="Y1593" s="162"/>
      <c r="Z1593" s="162"/>
      <c r="AA1593" s="167"/>
      <c r="AT1593" s="168" t="s">
        <v>185</v>
      </c>
      <c r="AU1593" s="168" t="s">
        <v>93</v>
      </c>
      <c r="AV1593" s="10" t="s">
        <v>93</v>
      </c>
      <c r="AW1593" s="10" t="s">
        <v>32</v>
      </c>
      <c r="AX1593" s="10" t="s">
        <v>74</v>
      </c>
      <c r="AY1593" s="168" t="s">
        <v>173</v>
      </c>
    </row>
    <row r="1594" spans="2:51" s="10" customFormat="1" ht="22.5" customHeight="1">
      <c r="B1594" s="161"/>
      <c r="C1594" s="162"/>
      <c r="D1594" s="162"/>
      <c r="E1594" s="163" t="s">
        <v>3</v>
      </c>
      <c r="F1594" s="261" t="s">
        <v>2717</v>
      </c>
      <c r="G1594" s="260"/>
      <c r="H1594" s="260"/>
      <c r="I1594" s="260"/>
      <c r="J1594" s="162"/>
      <c r="K1594" s="164">
        <v>2</v>
      </c>
      <c r="L1594" s="162"/>
      <c r="M1594" s="162"/>
      <c r="N1594" s="162"/>
      <c r="O1594" s="162"/>
      <c r="P1594" s="162"/>
      <c r="Q1594" s="162"/>
      <c r="R1594" s="165"/>
      <c r="T1594" s="166"/>
      <c r="U1594" s="162"/>
      <c r="V1594" s="162"/>
      <c r="W1594" s="162"/>
      <c r="X1594" s="162"/>
      <c r="Y1594" s="162"/>
      <c r="Z1594" s="162"/>
      <c r="AA1594" s="167"/>
      <c r="AT1594" s="168" t="s">
        <v>185</v>
      </c>
      <c r="AU1594" s="168" t="s">
        <v>93</v>
      </c>
      <c r="AV1594" s="10" t="s">
        <v>93</v>
      </c>
      <c r="AW1594" s="10" t="s">
        <v>32</v>
      </c>
      <c r="AX1594" s="10" t="s">
        <v>74</v>
      </c>
      <c r="AY1594" s="168" t="s">
        <v>173</v>
      </c>
    </row>
    <row r="1595" spans="2:51" s="10" customFormat="1" ht="22.5" customHeight="1">
      <c r="B1595" s="161"/>
      <c r="C1595" s="162"/>
      <c r="D1595" s="162"/>
      <c r="E1595" s="163" t="s">
        <v>3</v>
      </c>
      <c r="F1595" s="261" t="s">
        <v>2718</v>
      </c>
      <c r="G1595" s="260"/>
      <c r="H1595" s="260"/>
      <c r="I1595" s="260"/>
      <c r="J1595" s="162"/>
      <c r="K1595" s="164">
        <v>2</v>
      </c>
      <c r="L1595" s="162"/>
      <c r="M1595" s="162"/>
      <c r="N1595" s="162"/>
      <c r="O1595" s="162"/>
      <c r="P1595" s="162"/>
      <c r="Q1595" s="162"/>
      <c r="R1595" s="165"/>
      <c r="T1595" s="166"/>
      <c r="U1595" s="162"/>
      <c r="V1595" s="162"/>
      <c r="W1595" s="162"/>
      <c r="X1595" s="162"/>
      <c r="Y1595" s="162"/>
      <c r="Z1595" s="162"/>
      <c r="AA1595" s="167"/>
      <c r="AT1595" s="168" t="s">
        <v>185</v>
      </c>
      <c r="AU1595" s="168" t="s">
        <v>93</v>
      </c>
      <c r="AV1595" s="10" t="s">
        <v>93</v>
      </c>
      <c r="AW1595" s="10" t="s">
        <v>32</v>
      </c>
      <c r="AX1595" s="10" t="s">
        <v>74</v>
      </c>
      <c r="AY1595" s="168" t="s">
        <v>173</v>
      </c>
    </row>
    <row r="1596" spans="2:51" s="10" customFormat="1" ht="22.5" customHeight="1">
      <c r="B1596" s="161"/>
      <c r="C1596" s="162"/>
      <c r="D1596" s="162"/>
      <c r="E1596" s="163" t="s">
        <v>3</v>
      </c>
      <c r="F1596" s="261" t="s">
        <v>2711</v>
      </c>
      <c r="G1596" s="260"/>
      <c r="H1596" s="260"/>
      <c r="I1596" s="260"/>
      <c r="J1596" s="162"/>
      <c r="K1596" s="164">
        <v>2</v>
      </c>
      <c r="L1596" s="162"/>
      <c r="M1596" s="162"/>
      <c r="N1596" s="162"/>
      <c r="O1596" s="162"/>
      <c r="P1596" s="162"/>
      <c r="Q1596" s="162"/>
      <c r="R1596" s="165"/>
      <c r="T1596" s="166"/>
      <c r="U1596" s="162"/>
      <c r="V1596" s="162"/>
      <c r="W1596" s="162"/>
      <c r="X1596" s="162"/>
      <c r="Y1596" s="162"/>
      <c r="Z1596" s="162"/>
      <c r="AA1596" s="167"/>
      <c r="AT1596" s="168" t="s">
        <v>185</v>
      </c>
      <c r="AU1596" s="168" t="s">
        <v>93</v>
      </c>
      <c r="AV1596" s="10" t="s">
        <v>93</v>
      </c>
      <c r="AW1596" s="10" t="s">
        <v>32</v>
      </c>
      <c r="AX1596" s="10" t="s">
        <v>74</v>
      </c>
      <c r="AY1596" s="168" t="s">
        <v>173</v>
      </c>
    </row>
    <row r="1597" spans="2:51" s="11" customFormat="1" ht="22.5" customHeight="1">
      <c r="B1597" s="169"/>
      <c r="C1597" s="170"/>
      <c r="D1597" s="170"/>
      <c r="E1597" s="171" t="s">
        <v>3</v>
      </c>
      <c r="F1597" s="262" t="s">
        <v>187</v>
      </c>
      <c r="G1597" s="263"/>
      <c r="H1597" s="263"/>
      <c r="I1597" s="263"/>
      <c r="J1597" s="170"/>
      <c r="K1597" s="172">
        <v>8</v>
      </c>
      <c r="L1597" s="170"/>
      <c r="M1597" s="170"/>
      <c r="N1597" s="170"/>
      <c r="O1597" s="170"/>
      <c r="P1597" s="170"/>
      <c r="Q1597" s="170"/>
      <c r="R1597" s="173"/>
      <c r="T1597" s="174"/>
      <c r="U1597" s="170"/>
      <c r="V1597" s="170"/>
      <c r="W1597" s="170"/>
      <c r="X1597" s="170"/>
      <c r="Y1597" s="170"/>
      <c r="Z1597" s="170"/>
      <c r="AA1597" s="175"/>
      <c r="AT1597" s="176" t="s">
        <v>185</v>
      </c>
      <c r="AU1597" s="176" t="s">
        <v>93</v>
      </c>
      <c r="AV1597" s="11" t="s">
        <v>178</v>
      </c>
      <c r="AW1597" s="11" t="s">
        <v>32</v>
      </c>
      <c r="AX1597" s="11" t="s">
        <v>81</v>
      </c>
      <c r="AY1597" s="176" t="s">
        <v>173</v>
      </c>
    </row>
    <row r="1598" spans="2:65" s="1" customFormat="1" ht="22.5" customHeight="1">
      <c r="B1598" s="125"/>
      <c r="C1598" s="154" t="s">
        <v>2719</v>
      </c>
      <c r="D1598" s="154" t="s">
        <v>174</v>
      </c>
      <c r="E1598" s="155" t="s">
        <v>2720</v>
      </c>
      <c r="F1598" s="255" t="s">
        <v>2721</v>
      </c>
      <c r="G1598" s="256"/>
      <c r="H1598" s="256"/>
      <c r="I1598" s="256"/>
      <c r="J1598" s="156" t="s">
        <v>919</v>
      </c>
      <c r="K1598" s="157">
        <v>3</v>
      </c>
      <c r="L1598" s="257">
        <v>0</v>
      </c>
      <c r="M1598" s="256"/>
      <c r="N1598" s="258">
        <f>ROUND(L1598*K1598,2)</f>
        <v>0</v>
      </c>
      <c r="O1598" s="256"/>
      <c r="P1598" s="256"/>
      <c r="Q1598" s="256"/>
      <c r="R1598" s="127"/>
      <c r="T1598" s="158" t="s">
        <v>3</v>
      </c>
      <c r="U1598" s="42" t="s">
        <v>39</v>
      </c>
      <c r="V1598" s="34"/>
      <c r="W1598" s="159">
        <f>V1598*K1598</f>
        <v>0</v>
      </c>
      <c r="X1598" s="159">
        <v>0</v>
      </c>
      <c r="Y1598" s="159">
        <f>X1598*K1598</f>
        <v>0</v>
      </c>
      <c r="Z1598" s="159">
        <v>0</v>
      </c>
      <c r="AA1598" s="160">
        <f>Z1598*K1598</f>
        <v>0</v>
      </c>
      <c r="AR1598" s="16" t="s">
        <v>612</v>
      </c>
      <c r="AT1598" s="16" t="s">
        <v>174</v>
      </c>
      <c r="AU1598" s="16" t="s">
        <v>93</v>
      </c>
      <c r="AY1598" s="16" t="s">
        <v>173</v>
      </c>
      <c r="BE1598" s="100">
        <f>IF(U1598="základní",N1598,0)</f>
        <v>0</v>
      </c>
      <c r="BF1598" s="100">
        <f>IF(U1598="snížená",N1598,0)</f>
        <v>0</v>
      </c>
      <c r="BG1598" s="100">
        <f>IF(U1598="zákl. přenesená",N1598,0)</f>
        <v>0</v>
      </c>
      <c r="BH1598" s="100">
        <f>IF(U1598="sníž. přenesená",N1598,0)</f>
        <v>0</v>
      </c>
      <c r="BI1598" s="100">
        <f>IF(U1598="nulová",N1598,0)</f>
        <v>0</v>
      </c>
      <c r="BJ1598" s="16" t="s">
        <v>81</v>
      </c>
      <c r="BK1598" s="100">
        <f>ROUND(L1598*K1598,2)</f>
        <v>0</v>
      </c>
      <c r="BL1598" s="16" t="s">
        <v>612</v>
      </c>
      <c r="BM1598" s="16" t="s">
        <v>2722</v>
      </c>
    </row>
    <row r="1599" spans="2:51" s="10" customFormat="1" ht="22.5" customHeight="1">
      <c r="B1599" s="161"/>
      <c r="C1599" s="162"/>
      <c r="D1599" s="162"/>
      <c r="E1599" s="163" t="s">
        <v>3</v>
      </c>
      <c r="F1599" s="259" t="s">
        <v>2723</v>
      </c>
      <c r="G1599" s="260"/>
      <c r="H1599" s="260"/>
      <c r="I1599" s="260"/>
      <c r="J1599" s="162"/>
      <c r="K1599" s="164">
        <v>3</v>
      </c>
      <c r="L1599" s="162"/>
      <c r="M1599" s="162"/>
      <c r="N1599" s="162"/>
      <c r="O1599" s="162"/>
      <c r="P1599" s="162"/>
      <c r="Q1599" s="162"/>
      <c r="R1599" s="165"/>
      <c r="T1599" s="166"/>
      <c r="U1599" s="162"/>
      <c r="V1599" s="162"/>
      <c r="W1599" s="162"/>
      <c r="X1599" s="162"/>
      <c r="Y1599" s="162"/>
      <c r="Z1599" s="162"/>
      <c r="AA1599" s="167"/>
      <c r="AT1599" s="168" t="s">
        <v>185</v>
      </c>
      <c r="AU1599" s="168" t="s">
        <v>93</v>
      </c>
      <c r="AV1599" s="10" t="s">
        <v>93</v>
      </c>
      <c r="AW1599" s="10" t="s">
        <v>32</v>
      </c>
      <c r="AX1599" s="10" t="s">
        <v>74</v>
      </c>
      <c r="AY1599" s="168" t="s">
        <v>173</v>
      </c>
    </row>
    <row r="1600" spans="2:51" s="11" customFormat="1" ht="22.5" customHeight="1">
      <c r="B1600" s="169"/>
      <c r="C1600" s="170"/>
      <c r="D1600" s="170"/>
      <c r="E1600" s="171" t="s">
        <v>3</v>
      </c>
      <c r="F1600" s="262" t="s">
        <v>187</v>
      </c>
      <c r="G1600" s="263"/>
      <c r="H1600" s="263"/>
      <c r="I1600" s="263"/>
      <c r="J1600" s="170"/>
      <c r="K1600" s="172">
        <v>3</v>
      </c>
      <c r="L1600" s="170"/>
      <c r="M1600" s="170"/>
      <c r="N1600" s="170"/>
      <c r="O1600" s="170"/>
      <c r="P1600" s="170"/>
      <c r="Q1600" s="170"/>
      <c r="R1600" s="173"/>
      <c r="T1600" s="174"/>
      <c r="U1600" s="170"/>
      <c r="V1600" s="170"/>
      <c r="W1600" s="170"/>
      <c r="X1600" s="170"/>
      <c r="Y1600" s="170"/>
      <c r="Z1600" s="170"/>
      <c r="AA1600" s="175"/>
      <c r="AT1600" s="176" t="s">
        <v>185</v>
      </c>
      <c r="AU1600" s="176" t="s">
        <v>93</v>
      </c>
      <c r="AV1600" s="11" t="s">
        <v>178</v>
      </c>
      <c r="AW1600" s="11" t="s">
        <v>32</v>
      </c>
      <c r="AX1600" s="11" t="s">
        <v>81</v>
      </c>
      <c r="AY1600" s="176" t="s">
        <v>173</v>
      </c>
    </row>
    <row r="1601" spans="2:65" s="1" customFormat="1" ht="22.5" customHeight="1">
      <c r="B1601" s="125"/>
      <c r="C1601" s="154" t="s">
        <v>2724</v>
      </c>
      <c r="D1601" s="154" t="s">
        <v>174</v>
      </c>
      <c r="E1601" s="155" t="s">
        <v>2725</v>
      </c>
      <c r="F1601" s="255" t="s">
        <v>2726</v>
      </c>
      <c r="G1601" s="256"/>
      <c r="H1601" s="256"/>
      <c r="I1601" s="256"/>
      <c r="J1601" s="156" t="s">
        <v>919</v>
      </c>
      <c r="K1601" s="157">
        <v>700</v>
      </c>
      <c r="L1601" s="257">
        <v>0</v>
      </c>
      <c r="M1601" s="256"/>
      <c r="N1601" s="258">
        <f>ROUND(L1601*K1601,2)</f>
        <v>0</v>
      </c>
      <c r="O1601" s="256"/>
      <c r="P1601" s="256"/>
      <c r="Q1601" s="256"/>
      <c r="R1601" s="127"/>
      <c r="T1601" s="158" t="s">
        <v>3</v>
      </c>
      <c r="U1601" s="42" t="s">
        <v>39</v>
      </c>
      <c r="V1601" s="34"/>
      <c r="W1601" s="159">
        <f>V1601*K1601</f>
        <v>0</v>
      </c>
      <c r="X1601" s="159">
        <v>0</v>
      </c>
      <c r="Y1601" s="159">
        <f>X1601*K1601</f>
        <v>0</v>
      </c>
      <c r="Z1601" s="159">
        <v>0</v>
      </c>
      <c r="AA1601" s="160">
        <f>Z1601*K1601</f>
        <v>0</v>
      </c>
      <c r="AR1601" s="16" t="s">
        <v>612</v>
      </c>
      <c r="AT1601" s="16" t="s">
        <v>174</v>
      </c>
      <c r="AU1601" s="16" t="s">
        <v>93</v>
      </c>
      <c r="AY1601" s="16" t="s">
        <v>173</v>
      </c>
      <c r="BE1601" s="100">
        <f>IF(U1601="základní",N1601,0)</f>
        <v>0</v>
      </c>
      <c r="BF1601" s="100">
        <f>IF(U1601="snížená",N1601,0)</f>
        <v>0</v>
      </c>
      <c r="BG1601" s="100">
        <f>IF(U1601="zákl. přenesená",N1601,0)</f>
        <v>0</v>
      </c>
      <c r="BH1601" s="100">
        <f>IF(U1601="sníž. přenesená",N1601,0)</f>
        <v>0</v>
      </c>
      <c r="BI1601" s="100">
        <f>IF(U1601="nulová",N1601,0)</f>
        <v>0</v>
      </c>
      <c r="BJ1601" s="16" t="s">
        <v>81</v>
      </c>
      <c r="BK1601" s="100">
        <f>ROUND(L1601*K1601,2)</f>
        <v>0</v>
      </c>
      <c r="BL1601" s="16" t="s">
        <v>612</v>
      </c>
      <c r="BM1601" s="16" t="s">
        <v>2727</v>
      </c>
    </row>
    <row r="1602" spans="2:51" s="10" customFormat="1" ht="22.5" customHeight="1">
      <c r="B1602" s="161"/>
      <c r="C1602" s="162"/>
      <c r="D1602" s="162"/>
      <c r="E1602" s="163" t="s">
        <v>3</v>
      </c>
      <c r="F1602" s="259" t="s">
        <v>2728</v>
      </c>
      <c r="G1602" s="260"/>
      <c r="H1602" s="260"/>
      <c r="I1602" s="260"/>
      <c r="J1602" s="162"/>
      <c r="K1602" s="164">
        <v>100</v>
      </c>
      <c r="L1602" s="162"/>
      <c r="M1602" s="162"/>
      <c r="N1602" s="162"/>
      <c r="O1602" s="162"/>
      <c r="P1602" s="162"/>
      <c r="Q1602" s="162"/>
      <c r="R1602" s="165"/>
      <c r="T1602" s="166"/>
      <c r="U1602" s="162"/>
      <c r="V1602" s="162"/>
      <c r="W1602" s="162"/>
      <c r="X1602" s="162"/>
      <c r="Y1602" s="162"/>
      <c r="Z1602" s="162"/>
      <c r="AA1602" s="167"/>
      <c r="AT1602" s="168" t="s">
        <v>185</v>
      </c>
      <c r="AU1602" s="168" t="s">
        <v>93</v>
      </c>
      <c r="AV1602" s="10" t="s">
        <v>93</v>
      </c>
      <c r="AW1602" s="10" t="s">
        <v>32</v>
      </c>
      <c r="AX1602" s="10" t="s">
        <v>74</v>
      </c>
      <c r="AY1602" s="168" t="s">
        <v>173</v>
      </c>
    </row>
    <row r="1603" spans="2:51" s="10" customFormat="1" ht="22.5" customHeight="1">
      <c r="B1603" s="161"/>
      <c r="C1603" s="162"/>
      <c r="D1603" s="162"/>
      <c r="E1603" s="163" t="s">
        <v>3</v>
      </c>
      <c r="F1603" s="261" t="s">
        <v>2729</v>
      </c>
      <c r="G1603" s="260"/>
      <c r="H1603" s="260"/>
      <c r="I1603" s="260"/>
      <c r="J1603" s="162"/>
      <c r="K1603" s="164">
        <v>100</v>
      </c>
      <c r="L1603" s="162"/>
      <c r="M1603" s="162"/>
      <c r="N1603" s="162"/>
      <c r="O1603" s="162"/>
      <c r="P1603" s="162"/>
      <c r="Q1603" s="162"/>
      <c r="R1603" s="165"/>
      <c r="T1603" s="166"/>
      <c r="U1603" s="162"/>
      <c r="V1603" s="162"/>
      <c r="W1603" s="162"/>
      <c r="X1603" s="162"/>
      <c r="Y1603" s="162"/>
      <c r="Z1603" s="162"/>
      <c r="AA1603" s="167"/>
      <c r="AT1603" s="168" t="s">
        <v>185</v>
      </c>
      <c r="AU1603" s="168" t="s">
        <v>93</v>
      </c>
      <c r="AV1603" s="10" t="s">
        <v>93</v>
      </c>
      <c r="AW1603" s="10" t="s">
        <v>32</v>
      </c>
      <c r="AX1603" s="10" t="s">
        <v>74</v>
      </c>
      <c r="AY1603" s="168" t="s">
        <v>173</v>
      </c>
    </row>
    <row r="1604" spans="2:51" s="10" customFormat="1" ht="22.5" customHeight="1">
      <c r="B1604" s="161"/>
      <c r="C1604" s="162"/>
      <c r="D1604" s="162"/>
      <c r="E1604" s="163" t="s">
        <v>3</v>
      </c>
      <c r="F1604" s="261" t="s">
        <v>2730</v>
      </c>
      <c r="G1604" s="260"/>
      <c r="H1604" s="260"/>
      <c r="I1604" s="260"/>
      <c r="J1604" s="162"/>
      <c r="K1604" s="164">
        <v>100</v>
      </c>
      <c r="L1604" s="162"/>
      <c r="M1604" s="162"/>
      <c r="N1604" s="162"/>
      <c r="O1604" s="162"/>
      <c r="P1604" s="162"/>
      <c r="Q1604" s="162"/>
      <c r="R1604" s="165"/>
      <c r="T1604" s="166"/>
      <c r="U1604" s="162"/>
      <c r="V1604" s="162"/>
      <c r="W1604" s="162"/>
      <c r="X1604" s="162"/>
      <c r="Y1604" s="162"/>
      <c r="Z1604" s="162"/>
      <c r="AA1604" s="167"/>
      <c r="AT1604" s="168" t="s">
        <v>185</v>
      </c>
      <c r="AU1604" s="168" t="s">
        <v>93</v>
      </c>
      <c r="AV1604" s="10" t="s">
        <v>93</v>
      </c>
      <c r="AW1604" s="10" t="s">
        <v>32</v>
      </c>
      <c r="AX1604" s="10" t="s">
        <v>74</v>
      </c>
      <c r="AY1604" s="168" t="s">
        <v>173</v>
      </c>
    </row>
    <row r="1605" spans="2:51" s="10" customFormat="1" ht="22.5" customHeight="1">
      <c r="B1605" s="161"/>
      <c r="C1605" s="162"/>
      <c r="D1605" s="162"/>
      <c r="E1605" s="163" t="s">
        <v>3</v>
      </c>
      <c r="F1605" s="261" t="s">
        <v>2731</v>
      </c>
      <c r="G1605" s="260"/>
      <c r="H1605" s="260"/>
      <c r="I1605" s="260"/>
      <c r="J1605" s="162"/>
      <c r="K1605" s="164">
        <v>100</v>
      </c>
      <c r="L1605" s="162"/>
      <c r="M1605" s="162"/>
      <c r="N1605" s="162"/>
      <c r="O1605" s="162"/>
      <c r="P1605" s="162"/>
      <c r="Q1605" s="162"/>
      <c r="R1605" s="165"/>
      <c r="T1605" s="166"/>
      <c r="U1605" s="162"/>
      <c r="V1605" s="162"/>
      <c r="W1605" s="162"/>
      <c r="X1605" s="162"/>
      <c r="Y1605" s="162"/>
      <c r="Z1605" s="162"/>
      <c r="AA1605" s="167"/>
      <c r="AT1605" s="168" t="s">
        <v>185</v>
      </c>
      <c r="AU1605" s="168" t="s">
        <v>93</v>
      </c>
      <c r="AV1605" s="10" t="s">
        <v>93</v>
      </c>
      <c r="AW1605" s="10" t="s">
        <v>32</v>
      </c>
      <c r="AX1605" s="10" t="s">
        <v>74</v>
      </c>
      <c r="AY1605" s="168" t="s">
        <v>173</v>
      </c>
    </row>
    <row r="1606" spans="2:51" s="10" customFormat="1" ht="22.5" customHeight="1">
      <c r="B1606" s="161"/>
      <c r="C1606" s="162"/>
      <c r="D1606" s="162"/>
      <c r="E1606" s="163" t="s">
        <v>3</v>
      </c>
      <c r="F1606" s="261" t="s">
        <v>2732</v>
      </c>
      <c r="G1606" s="260"/>
      <c r="H1606" s="260"/>
      <c r="I1606" s="260"/>
      <c r="J1606" s="162"/>
      <c r="K1606" s="164">
        <v>100</v>
      </c>
      <c r="L1606" s="162"/>
      <c r="M1606" s="162"/>
      <c r="N1606" s="162"/>
      <c r="O1606" s="162"/>
      <c r="P1606" s="162"/>
      <c r="Q1606" s="162"/>
      <c r="R1606" s="165"/>
      <c r="T1606" s="166"/>
      <c r="U1606" s="162"/>
      <c r="V1606" s="162"/>
      <c r="W1606" s="162"/>
      <c r="X1606" s="162"/>
      <c r="Y1606" s="162"/>
      <c r="Z1606" s="162"/>
      <c r="AA1606" s="167"/>
      <c r="AT1606" s="168" t="s">
        <v>185</v>
      </c>
      <c r="AU1606" s="168" t="s">
        <v>93</v>
      </c>
      <c r="AV1606" s="10" t="s">
        <v>93</v>
      </c>
      <c r="AW1606" s="10" t="s">
        <v>32</v>
      </c>
      <c r="AX1606" s="10" t="s">
        <v>74</v>
      </c>
      <c r="AY1606" s="168" t="s">
        <v>173</v>
      </c>
    </row>
    <row r="1607" spans="2:51" s="10" customFormat="1" ht="22.5" customHeight="1">
      <c r="B1607" s="161"/>
      <c r="C1607" s="162"/>
      <c r="D1607" s="162"/>
      <c r="E1607" s="163" t="s">
        <v>3</v>
      </c>
      <c r="F1607" s="261" t="s">
        <v>2733</v>
      </c>
      <c r="G1607" s="260"/>
      <c r="H1607" s="260"/>
      <c r="I1607" s="260"/>
      <c r="J1607" s="162"/>
      <c r="K1607" s="164">
        <v>100</v>
      </c>
      <c r="L1607" s="162"/>
      <c r="M1607" s="162"/>
      <c r="N1607" s="162"/>
      <c r="O1607" s="162"/>
      <c r="P1607" s="162"/>
      <c r="Q1607" s="162"/>
      <c r="R1607" s="165"/>
      <c r="T1607" s="166"/>
      <c r="U1607" s="162"/>
      <c r="V1607" s="162"/>
      <c r="W1607" s="162"/>
      <c r="X1607" s="162"/>
      <c r="Y1607" s="162"/>
      <c r="Z1607" s="162"/>
      <c r="AA1607" s="167"/>
      <c r="AT1607" s="168" t="s">
        <v>185</v>
      </c>
      <c r="AU1607" s="168" t="s">
        <v>93</v>
      </c>
      <c r="AV1607" s="10" t="s">
        <v>93</v>
      </c>
      <c r="AW1607" s="10" t="s">
        <v>32</v>
      </c>
      <c r="AX1607" s="10" t="s">
        <v>74</v>
      </c>
      <c r="AY1607" s="168" t="s">
        <v>173</v>
      </c>
    </row>
    <row r="1608" spans="2:51" s="10" customFormat="1" ht="22.5" customHeight="1">
      <c r="B1608" s="161"/>
      <c r="C1608" s="162"/>
      <c r="D1608" s="162"/>
      <c r="E1608" s="163" t="s">
        <v>3</v>
      </c>
      <c r="F1608" s="261" t="s">
        <v>2616</v>
      </c>
      <c r="G1608" s="260"/>
      <c r="H1608" s="260"/>
      <c r="I1608" s="260"/>
      <c r="J1608" s="162"/>
      <c r="K1608" s="164">
        <v>50</v>
      </c>
      <c r="L1608" s="162"/>
      <c r="M1608" s="162"/>
      <c r="N1608" s="162"/>
      <c r="O1608" s="162"/>
      <c r="P1608" s="162"/>
      <c r="Q1608" s="162"/>
      <c r="R1608" s="165"/>
      <c r="T1608" s="166"/>
      <c r="U1608" s="162"/>
      <c r="V1608" s="162"/>
      <c r="W1608" s="162"/>
      <c r="X1608" s="162"/>
      <c r="Y1608" s="162"/>
      <c r="Z1608" s="162"/>
      <c r="AA1608" s="167"/>
      <c r="AT1608" s="168" t="s">
        <v>185</v>
      </c>
      <c r="AU1608" s="168" t="s">
        <v>93</v>
      </c>
      <c r="AV1608" s="10" t="s">
        <v>93</v>
      </c>
      <c r="AW1608" s="10" t="s">
        <v>32</v>
      </c>
      <c r="AX1608" s="10" t="s">
        <v>74</v>
      </c>
      <c r="AY1608" s="168" t="s">
        <v>173</v>
      </c>
    </row>
    <row r="1609" spans="2:51" s="10" customFormat="1" ht="22.5" customHeight="1">
      <c r="B1609" s="161"/>
      <c r="C1609" s="162"/>
      <c r="D1609" s="162"/>
      <c r="E1609" s="163" t="s">
        <v>3</v>
      </c>
      <c r="F1609" s="261" t="s">
        <v>2638</v>
      </c>
      <c r="G1609" s="260"/>
      <c r="H1609" s="260"/>
      <c r="I1609" s="260"/>
      <c r="J1609" s="162"/>
      <c r="K1609" s="164">
        <v>50</v>
      </c>
      <c r="L1609" s="162"/>
      <c r="M1609" s="162"/>
      <c r="N1609" s="162"/>
      <c r="O1609" s="162"/>
      <c r="P1609" s="162"/>
      <c r="Q1609" s="162"/>
      <c r="R1609" s="165"/>
      <c r="T1609" s="166"/>
      <c r="U1609" s="162"/>
      <c r="V1609" s="162"/>
      <c r="W1609" s="162"/>
      <c r="X1609" s="162"/>
      <c r="Y1609" s="162"/>
      <c r="Z1609" s="162"/>
      <c r="AA1609" s="167"/>
      <c r="AT1609" s="168" t="s">
        <v>185</v>
      </c>
      <c r="AU1609" s="168" t="s">
        <v>93</v>
      </c>
      <c r="AV1609" s="10" t="s">
        <v>93</v>
      </c>
      <c r="AW1609" s="10" t="s">
        <v>32</v>
      </c>
      <c r="AX1609" s="10" t="s">
        <v>74</v>
      </c>
      <c r="AY1609" s="168" t="s">
        <v>173</v>
      </c>
    </row>
    <row r="1610" spans="2:51" s="11" customFormat="1" ht="22.5" customHeight="1">
      <c r="B1610" s="169"/>
      <c r="C1610" s="170"/>
      <c r="D1610" s="170"/>
      <c r="E1610" s="171" t="s">
        <v>3</v>
      </c>
      <c r="F1610" s="262" t="s">
        <v>187</v>
      </c>
      <c r="G1610" s="263"/>
      <c r="H1610" s="263"/>
      <c r="I1610" s="263"/>
      <c r="J1610" s="170"/>
      <c r="K1610" s="172">
        <v>700</v>
      </c>
      <c r="L1610" s="170"/>
      <c r="M1610" s="170"/>
      <c r="N1610" s="170"/>
      <c r="O1610" s="170"/>
      <c r="P1610" s="170"/>
      <c r="Q1610" s="170"/>
      <c r="R1610" s="173"/>
      <c r="T1610" s="174"/>
      <c r="U1610" s="170"/>
      <c r="V1610" s="170"/>
      <c r="W1610" s="170"/>
      <c r="X1610" s="170"/>
      <c r="Y1610" s="170"/>
      <c r="Z1610" s="170"/>
      <c r="AA1610" s="175"/>
      <c r="AT1610" s="176" t="s">
        <v>185</v>
      </c>
      <c r="AU1610" s="176" t="s">
        <v>93</v>
      </c>
      <c r="AV1610" s="11" t="s">
        <v>178</v>
      </c>
      <c r="AW1610" s="11" t="s">
        <v>32</v>
      </c>
      <c r="AX1610" s="11" t="s">
        <v>81</v>
      </c>
      <c r="AY1610" s="176" t="s">
        <v>173</v>
      </c>
    </row>
    <row r="1611" spans="2:65" s="1" customFormat="1" ht="22.5" customHeight="1">
      <c r="B1611" s="125"/>
      <c r="C1611" s="154" t="s">
        <v>2734</v>
      </c>
      <c r="D1611" s="154" t="s">
        <v>174</v>
      </c>
      <c r="E1611" s="155" t="s">
        <v>2735</v>
      </c>
      <c r="F1611" s="255" t="s">
        <v>2736</v>
      </c>
      <c r="G1611" s="256"/>
      <c r="H1611" s="256"/>
      <c r="I1611" s="256"/>
      <c r="J1611" s="156" t="s">
        <v>919</v>
      </c>
      <c r="K1611" s="157">
        <v>160</v>
      </c>
      <c r="L1611" s="257">
        <v>0</v>
      </c>
      <c r="M1611" s="256"/>
      <c r="N1611" s="258">
        <f>ROUND(L1611*K1611,2)</f>
        <v>0</v>
      </c>
      <c r="O1611" s="256"/>
      <c r="P1611" s="256"/>
      <c r="Q1611" s="256"/>
      <c r="R1611" s="127"/>
      <c r="T1611" s="158" t="s">
        <v>3</v>
      </c>
      <c r="U1611" s="42" t="s">
        <v>39</v>
      </c>
      <c r="V1611" s="34"/>
      <c r="W1611" s="159">
        <f>V1611*K1611</f>
        <v>0</v>
      </c>
      <c r="X1611" s="159">
        <v>0</v>
      </c>
      <c r="Y1611" s="159">
        <f>X1611*K1611</f>
        <v>0</v>
      </c>
      <c r="Z1611" s="159">
        <v>0</v>
      </c>
      <c r="AA1611" s="160">
        <f>Z1611*K1611</f>
        <v>0</v>
      </c>
      <c r="AR1611" s="16" t="s">
        <v>612</v>
      </c>
      <c r="AT1611" s="16" t="s">
        <v>174</v>
      </c>
      <c r="AU1611" s="16" t="s">
        <v>93</v>
      </c>
      <c r="AY1611" s="16" t="s">
        <v>173</v>
      </c>
      <c r="BE1611" s="100">
        <f>IF(U1611="základní",N1611,0)</f>
        <v>0</v>
      </c>
      <c r="BF1611" s="100">
        <f>IF(U1611="snížená",N1611,0)</f>
        <v>0</v>
      </c>
      <c r="BG1611" s="100">
        <f>IF(U1611="zákl. přenesená",N1611,0)</f>
        <v>0</v>
      </c>
      <c r="BH1611" s="100">
        <f>IF(U1611="sníž. přenesená",N1611,0)</f>
        <v>0</v>
      </c>
      <c r="BI1611" s="100">
        <f>IF(U1611="nulová",N1611,0)</f>
        <v>0</v>
      </c>
      <c r="BJ1611" s="16" t="s">
        <v>81</v>
      </c>
      <c r="BK1611" s="100">
        <f>ROUND(L1611*K1611,2)</f>
        <v>0</v>
      </c>
      <c r="BL1611" s="16" t="s">
        <v>612</v>
      </c>
      <c r="BM1611" s="16" t="s">
        <v>2737</v>
      </c>
    </row>
    <row r="1612" spans="2:51" s="10" customFormat="1" ht="22.5" customHeight="1">
      <c r="B1612" s="161"/>
      <c r="C1612" s="162"/>
      <c r="D1612" s="162"/>
      <c r="E1612" s="163" t="s">
        <v>3</v>
      </c>
      <c r="F1612" s="259" t="s">
        <v>2631</v>
      </c>
      <c r="G1612" s="260"/>
      <c r="H1612" s="260"/>
      <c r="I1612" s="260"/>
      <c r="J1612" s="162"/>
      <c r="K1612" s="164">
        <v>20</v>
      </c>
      <c r="L1612" s="162"/>
      <c r="M1612" s="162"/>
      <c r="N1612" s="162"/>
      <c r="O1612" s="162"/>
      <c r="P1612" s="162"/>
      <c r="Q1612" s="162"/>
      <c r="R1612" s="165"/>
      <c r="T1612" s="166"/>
      <c r="U1612" s="162"/>
      <c r="V1612" s="162"/>
      <c r="W1612" s="162"/>
      <c r="X1612" s="162"/>
      <c r="Y1612" s="162"/>
      <c r="Z1612" s="162"/>
      <c r="AA1612" s="167"/>
      <c r="AT1612" s="168" t="s">
        <v>185</v>
      </c>
      <c r="AU1612" s="168" t="s">
        <v>93</v>
      </c>
      <c r="AV1612" s="10" t="s">
        <v>93</v>
      </c>
      <c r="AW1612" s="10" t="s">
        <v>32</v>
      </c>
      <c r="AX1612" s="10" t="s">
        <v>74</v>
      </c>
      <c r="AY1612" s="168" t="s">
        <v>173</v>
      </c>
    </row>
    <row r="1613" spans="2:51" s="10" customFormat="1" ht="22.5" customHeight="1">
      <c r="B1613" s="161"/>
      <c r="C1613" s="162"/>
      <c r="D1613" s="162"/>
      <c r="E1613" s="163" t="s">
        <v>3</v>
      </c>
      <c r="F1613" s="261" t="s">
        <v>2703</v>
      </c>
      <c r="G1613" s="260"/>
      <c r="H1613" s="260"/>
      <c r="I1613" s="260"/>
      <c r="J1613" s="162"/>
      <c r="K1613" s="164">
        <v>20</v>
      </c>
      <c r="L1613" s="162"/>
      <c r="M1613" s="162"/>
      <c r="N1613" s="162"/>
      <c r="O1613" s="162"/>
      <c r="P1613" s="162"/>
      <c r="Q1613" s="162"/>
      <c r="R1613" s="165"/>
      <c r="T1613" s="166"/>
      <c r="U1613" s="162"/>
      <c r="V1613" s="162"/>
      <c r="W1613" s="162"/>
      <c r="X1613" s="162"/>
      <c r="Y1613" s="162"/>
      <c r="Z1613" s="162"/>
      <c r="AA1613" s="167"/>
      <c r="AT1613" s="168" t="s">
        <v>185</v>
      </c>
      <c r="AU1613" s="168" t="s">
        <v>93</v>
      </c>
      <c r="AV1613" s="10" t="s">
        <v>93</v>
      </c>
      <c r="AW1613" s="10" t="s">
        <v>32</v>
      </c>
      <c r="AX1613" s="10" t="s">
        <v>74</v>
      </c>
      <c r="AY1613" s="168" t="s">
        <v>173</v>
      </c>
    </row>
    <row r="1614" spans="2:51" s="10" customFormat="1" ht="22.5" customHeight="1">
      <c r="B1614" s="161"/>
      <c r="C1614" s="162"/>
      <c r="D1614" s="162"/>
      <c r="E1614" s="163" t="s">
        <v>3</v>
      </c>
      <c r="F1614" s="261" t="s">
        <v>2672</v>
      </c>
      <c r="G1614" s="260"/>
      <c r="H1614" s="260"/>
      <c r="I1614" s="260"/>
      <c r="J1614" s="162"/>
      <c r="K1614" s="164">
        <v>20</v>
      </c>
      <c r="L1614" s="162"/>
      <c r="M1614" s="162"/>
      <c r="N1614" s="162"/>
      <c r="O1614" s="162"/>
      <c r="P1614" s="162"/>
      <c r="Q1614" s="162"/>
      <c r="R1614" s="165"/>
      <c r="T1614" s="166"/>
      <c r="U1614" s="162"/>
      <c r="V1614" s="162"/>
      <c r="W1614" s="162"/>
      <c r="X1614" s="162"/>
      <c r="Y1614" s="162"/>
      <c r="Z1614" s="162"/>
      <c r="AA1614" s="167"/>
      <c r="AT1614" s="168" t="s">
        <v>185</v>
      </c>
      <c r="AU1614" s="168" t="s">
        <v>93</v>
      </c>
      <c r="AV1614" s="10" t="s">
        <v>93</v>
      </c>
      <c r="AW1614" s="10" t="s">
        <v>32</v>
      </c>
      <c r="AX1614" s="10" t="s">
        <v>74</v>
      </c>
      <c r="AY1614" s="168" t="s">
        <v>173</v>
      </c>
    </row>
    <row r="1615" spans="2:51" s="10" customFormat="1" ht="22.5" customHeight="1">
      <c r="B1615" s="161"/>
      <c r="C1615" s="162"/>
      <c r="D1615" s="162"/>
      <c r="E1615" s="163" t="s">
        <v>3</v>
      </c>
      <c r="F1615" s="261" t="s">
        <v>2613</v>
      </c>
      <c r="G1615" s="260"/>
      <c r="H1615" s="260"/>
      <c r="I1615" s="260"/>
      <c r="J1615" s="162"/>
      <c r="K1615" s="164">
        <v>20</v>
      </c>
      <c r="L1615" s="162"/>
      <c r="M1615" s="162"/>
      <c r="N1615" s="162"/>
      <c r="O1615" s="162"/>
      <c r="P1615" s="162"/>
      <c r="Q1615" s="162"/>
      <c r="R1615" s="165"/>
      <c r="T1615" s="166"/>
      <c r="U1615" s="162"/>
      <c r="V1615" s="162"/>
      <c r="W1615" s="162"/>
      <c r="X1615" s="162"/>
      <c r="Y1615" s="162"/>
      <c r="Z1615" s="162"/>
      <c r="AA1615" s="167"/>
      <c r="AT1615" s="168" t="s">
        <v>185</v>
      </c>
      <c r="AU1615" s="168" t="s">
        <v>93</v>
      </c>
      <c r="AV1615" s="10" t="s">
        <v>93</v>
      </c>
      <c r="AW1615" s="10" t="s">
        <v>32</v>
      </c>
      <c r="AX1615" s="10" t="s">
        <v>74</v>
      </c>
      <c r="AY1615" s="168" t="s">
        <v>173</v>
      </c>
    </row>
    <row r="1616" spans="2:51" s="10" customFormat="1" ht="22.5" customHeight="1">
      <c r="B1616" s="161"/>
      <c r="C1616" s="162"/>
      <c r="D1616" s="162"/>
      <c r="E1616" s="163" t="s">
        <v>3</v>
      </c>
      <c r="F1616" s="261" t="s">
        <v>2614</v>
      </c>
      <c r="G1616" s="260"/>
      <c r="H1616" s="260"/>
      <c r="I1616" s="260"/>
      <c r="J1616" s="162"/>
      <c r="K1616" s="164">
        <v>20</v>
      </c>
      <c r="L1616" s="162"/>
      <c r="M1616" s="162"/>
      <c r="N1616" s="162"/>
      <c r="O1616" s="162"/>
      <c r="P1616" s="162"/>
      <c r="Q1616" s="162"/>
      <c r="R1616" s="165"/>
      <c r="T1616" s="166"/>
      <c r="U1616" s="162"/>
      <c r="V1616" s="162"/>
      <c r="W1616" s="162"/>
      <c r="X1616" s="162"/>
      <c r="Y1616" s="162"/>
      <c r="Z1616" s="162"/>
      <c r="AA1616" s="167"/>
      <c r="AT1616" s="168" t="s">
        <v>185</v>
      </c>
      <c r="AU1616" s="168" t="s">
        <v>93</v>
      </c>
      <c r="AV1616" s="10" t="s">
        <v>93</v>
      </c>
      <c r="AW1616" s="10" t="s">
        <v>32</v>
      </c>
      <c r="AX1616" s="10" t="s">
        <v>74</v>
      </c>
      <c r="AY1616" s="168" t="s">
        <v>173</v>
      </c>
    </row>
    <row r="1617" spans="2:51" s="10" customFormat="1" ht="22.5" customHeight="1">
      <c r="B1617" s="161"/>
      <c r="C1617" s="162"/>
      <c r="D1617" s="162"/>
      <c r="E1617" s="163" t="s">
        <v>3</v>
      </c>
      <c r="F1617" s="261" t="s">
        <v>2615</v>
      </c>
      <c r="G1617" s="260"/>
      <c r="H1617" s="260"/>
      <c r="I1617" s="260"/>
      <c r="J1617" s="162"/>
      <c r="K1617" s="164">
        <v>20</v>
      </c>
      <c r="L1617" s="162"/>
      <c r="M1617" s="162"/>
      <c r="N1617" s="162"/>
      <c r="O1617" s="162"/>
      <c r="P1617" s="162"/>
      <c r="Q1617" s="162"/>
      <c r="R1617" s="165"/>
      <c r="T1617" s="166"/>
      <c r="U1617" s="162"/>
      <c r="V1617" s="162"/>
      <c r="W1617" s="162"/>
      <c r="X1617" s="162"/>
      <c r="Y1617" s="162"/>
      <c r="Z1617" s="162"/>
      <c r="AA1617" s="167"/>
      <c r="AT1617" s="168" t="s">
        <v>185</v>
      </c>
      <c r="AU1617" s="168" t="s">
        <v>93</v>
      </c>
      <c r="AV1617" s="10" t="s">
        <v>93</v>
      </c>
      <c r="AW1617" s="10" t="s">
        <v>32</v>
      </c>
      <c r="AX1617" s="10" t="s">
        <v>74</v>
      </c>
      <c r="AY1617" s="168" t="s">
        <v>173</v>
      </c>
    </row>
    <row r="1618" spans="2:51" s="10" customFormat="1" ht="22.5" customHeight="1">
      <c r="B1618" s="161"/>
      <c r="C1618" s="162"/>
      <c r="D1618" s="162"/>
      <c r="E1618" s="163" t="s">
        <v>3</v>
      </c>
      <c r="F1618" s="261" t="s">
        <v>2621</v>
      </c>
      <c r="G1618" s="260"/>
      <c r="H1618" s="260"/>
      <c r="I1618" s="260"/>
      <c r="J1618" s="162"/>
      <c r="K1618" s="164">
        <v>20</v>
      </c>
      <c r="L1618" s="162"/>
      <c r="M1618" s="162"/>
      <c r="N1618" s="162"/>
      <c r="O1618" s="162"/>
      <c r="P1618" s="162"/>
      <c r="Q1618" s="162"/>
      <c r="R1618" s="165"/>
      <c r="T1618" s="166"/>
      <c r="U1618" s="162"/>
      <c r="V1618" s="162"/>
      <c r="W1618" s="162"/>
      <c r="X1618" s="162"/>
      <c r="Y1618" s="162"/>
      <c r="Z1618" s="162"/>
      <c r="AA1618" s="167"/>
      <c r="AT1618" s="168" t="s">
        <v>185</v>
      </c>
      <c r="AU1618" s="168" t="s">
        <v>93</v>
      </c>
      <c r="AV1618" s="10" t="s">
        <v>93</v>
      </c>
      <c r="AW1618" s="10" t="s">
        <v>32</v>
      </c>
      <c r="AX1618" s="10" t="s">
        <v>74</v>
      </c>
      <c r="AY1618" s="168" t="s">
        <v>173</v>
      </c>
    </row>
    <row r="1619" spans="2:51" s="10" customFormat="1" ht="22.5" customHeight="1">
      <c r="B1619" s="161"/>
      <c r="C1619" s="162"/>
      <c r="D1619" s="162"/>
      <c r="E1619" s="163" t="s">
        <v>3</v>
      </c>
      <c r="F1619" s="261" t="s">
        <v>2738</v>
      </c>
      <c r="G1619" s="260"/>
      <c r="H1619" s="260"/>
      <c r="I1619" s="260"/>
      <c r="J1619" s="162"/>
      <c r="K1619" s="164">
        <v>20</v>
      </c>
      <c r="L1619" s="162"/>
      <c r="M1619" s="162"/>
      <c r="N1619" s="162"/>
      <c r="O1619" s="162"/>
      <c r="P1619" s="162"/>
      <c r="Q1619" s="162"/>
      <c r="R1619" s="165"/>
      <c r="T1619" s="166"/>
      <c r="U1619" s="162"/>
      <c r="V1619" s="162"/>
      <c r="W1619" s="162"/>
      <c r="X1619" s="162"/>
      <c r="Y1619" s="162"/>
      <c r="Z1619" s="162"/>
      <c r="AA1619" s="167"/>
      <c r="AT1619" s="168" t="s">
        <v>185</v>
      </c>
      <c r="AU1619" s="168" t="s">
        <v>93</v>
      </c>
      <c r="AV1619" s="10" t="s">
        <v>93</v>
      </c>
      <c r="AW1619" s="10" t="s">
        <v>32</v>
      </c>
      <c r="AX1619" s="10" t="s">
        <v>74</v>
      </c>
      <c r="AY1619" s="168" t="s">
        <v>173</v>
      </c>
    </row>
    <row r="1620" spans="2:51" s="11" customFormat="1" ht="22.5" customHeight="1">
      <c r="B1620" s="169"/>
      <c r="C1620" s="170"/>
      <c r="D1620" s="170"/>
      <c r="E1620" s="171" t="s">
        <v>3</v>
      </c>
      <c r="F1620" s="262" t="s">
        <v>187</v>
      </c>
      <c r="G1620" s="263"/>
      <c r="H1620" s="263"/>
      <c r="I1620" s="263"/>
      <c r="J1620" s="170"/>
      <c r="K1620" s="172">
        <v>160</v>
      </c>
      <c r="L1620" s="170"/>
      <c r="M1620" s="170"/>
      <c r="N1620" s="170"/>
      <c r="O1620" s="170"/>
      <c r="P1620" s="170"/>
      <c r="Q1620" s="170"/>
      <c r="R1620" s="173"/>
      <c r="T1620" s="174"/>
      <c r="U1620" s="170"/>
      <c r="V1620" s="170"/>
      <c r="W1620" s="170"/>
      <c r="X1620" s="170"/>
      <c r="Y1620" s="170"/>
      <c r="Z1620" s="170"/>
      <c r="AA1620" s="175"/>
      <c r="AT1620" s="176" t="s">
        <v>185</v>
      </c>
      <c r="AU1620" s="176" t="s">
        <v>93</v>
      </c>
      <c r="AV1620" s="11" t="s">
        <v>178</v>
      </c>
      <c r="AW1620" s="11" t="s">
        <v>32</v>
      </c>
      <c r="AX1620" s="11" t="s">
        <v>81</v>
      </c>
      <c r="AY1620" s="176" t="s">
        <v>173</v>
      </c>
    </row>
    <row r="1621" spans="2:65" s="1" customFormat="1" ht="22.5" customHeight="1">
      <c r="B1621" s="125"/>
      <c r="C1621" s="154" t="s">
        <v>2739</v>
      </c>
      <c r="D1621" s="154" t="s">
        <v>174</v>
      </c>
      <c r="E1621" s="155" t="s">
        <v>2740</v>
      </c>
      <c r="F1621" s="255" t="s">
        <v>2741</v>
      </c>
      <c r="G1621" s="256"/>
      <c r="H1621" s="256"/>
      <c r="I1621" s="256"/>
      <c r="J1621" s="156" t="s">
        <v>919</v>
      </c>
      <c r="K1621" s="157">
        <v>4000</v>
      </c>
      <c r="L1621" s="257">
        <v>0</v>
      </c>
      <c r="M1621" s="256"/>
      <c r="N1621" s="258">
        <f>ROUND(L1621*K1621,2)</f>
        <v>0</v>
      </c>
      <c r="O1621" s="256"/>
      <c r="P1621" s="256"/>
      <c r="Q1621" s="256"/>
      <c r="R1621" s="127"/>
      <c r="T1621" s="158" t="s">
        <v>3</v>
      </c>
      <c r="U1621" s="42" t="s">
        <v>39</v>
      </c>
      <c r="V1621" s="34"/>
      <c r="W1621" s="159">
        <f>V1621*K1621</f>
        <v>0</v>
      </c>
      <c r="X1621" s="159">
        <v>0</v>
      </c>
      <c r="Y1621" s="159">
        <f>X1621*K1621</f>
        <v>0</v>
      </c>
      <c r="Z1621" s="159">
        <v>0</v>
      </c>
      <c r="AA1621" s="160">
        <f>Z1621*K1621</f>
        <v>0</v>
      </c>
      <c r="AR1621" s="16" t="s">
        <v>612</v>
      </c>
      <c r="AT1621" s="16" t="s">
        <v>174</v>
      </c>
      <c r="AU1621" s="16" t="s">
        <v>93</v>
      </c>
      <c r="AY1621" s="16" t="s">
        <v>173</v>
      </c>
      <c r="BE1621" s="100">
        <f>IF(U1621="základní",N1621,0)</f>
        <v>0</v>
      </c>
      <c r="BF1621" s="100">
        <f>IF(U1621="snížená",N1621,0)</f>
        <v>0</v>
      </c>
      <c r="BG1621" s="100">
        <f>IF(U1621="zákl. přenesená",N1621,0)</f>
        <v>0</v>
      </c>
      <c r="BH1621" s="100">
        <f>IF(U1621="sníž. přenesená",N1621,0)</f>
        <v>0</v>
      </c>
      <c r="BI1621" s="100">
        <f>IF(U1621="nulová",N1621,0)</f>
        <v>0</v>
      </c>
      <c r="BJ1621" s="16" t="s">
        <v>81</v>
      </c>
      <c r="BK1621" s="100">
        <f>ROUND(L1621*K1621,2)</f>
        <v>0</v>
      </c>
      <c r="BL1621" s="16" t="s">
        <v>612</v>
      </c>
      <c r="BM1621" s="16" t="s">
        <v>2742</v>
      </c>
    </row>
    <row r="1622" spans="2:51" s="10" customFormat="1" ht="22.5" customHeight="1">
      <c r="B1622" s="161"/>
      <c r="C1622" s="162"/>
      <c r="D1622" s="162"/>
      <c r="E1622" s="163" t="s">
        <v>3</v>
      </c>
      <c r="F1622" s="259" t="s">
        <v>2743</v>
      </c>
      <c r="G1622" s="260"/>
      <c r="H1622" s="260"/>
      <c r="I1622" s="260"/>
      <c r="J1622" s="162"/>
      <c r="K1622" s="164">
        <v>500</v>
      </c>
      <c r="L1622" s="162"/>
      <c r="M1622" s="162"/>
      <c r="N1622" s="162"/>
      <c r="O1622" s="162"/>
      <c r="P1622" s="162"/>
      <c r="Q1622" s="162"/>
      <c r="R1622" s="165"/>
      <c r="T1622" s="166"/>
      <c r="U1622" s="162"/>
      <c r="V1622" s="162"/>
      <c r="W1622" s="162"/>
      <c r="X1622" s="162"/>
      <c r="Y1622" s="162"/>
      <c r="Z1622" s="162"/>
      <c r="AA1622" s="167"/>
      <c r="AT1622" s="168" t="s">
        <v>185</v>
      </c>
      <c r="AU1622" s="168" t="s">
        <v>93</v>
      </c>
      <c r="AV1622" s="10" t="s">
        <v>93</v>
      </c>
      <c r="AW1622" s="10" t="s">
        <v>32</v>
      </c>
      <c r="AX1622" s="10" t="s">
        <v>74</v>
      </c>
      <c r="AY1622" s="168" t="s">
        <v>173</v>
      </c>
    </row>
    <row r="1623" spans="2:51" s="10" customFormat="1" ht="22.5" customHeight="1">
      <c r="B1623" s="161"/>
      <c r="C1623" s="162"/>
      <c r="D1623" s="162"/>
      <c r="E1623" s="163" t="s">
        <v>3</v>
      </c>
      <c r="F1623" s="261" t="s">
        <v>2744</v>
      </c>
      <c r="G1623" s="260"/>
      <c r="H1623" s="260"/>
      <c r="I1623" s="260"/>
      <c r="J1623" s="162"/>
      <c r="K1623" s="164">
        <v>500</v>
      </c>
      <c r="L1623" s="162"/>
      <c r="M1623" s="162"/>
      <c r="N1623" s="162"/>
      <c r="O1623" s="162"/>
      <c r="P1623" s="162"/>
      <c r="Q1623" s="162"/>
      <c r="R1623" s="165"/>
      <c r="T1623" s="166"/>
      <c r="U1623" s="162"/>
      <c r="V1623" s="162"/>
      <c r="W1623" s="162"/>
      <c r="X1623" s="162"/>
      <c r="Y1623" s="162"/>
      <c r="Z1623" s="162"/>
      <c r="AA1623" s="167"/>
      <c r="AT1623" s="168" t="s">
        <v>185</v>
      </c>
      <c r="AU1623" s="168" t="s">
        <v>93</v>
      </c>
      <c r="AV1623" s="10" t="s">
        <v>93</v>
      </c>
      <c r="AW1623" s="10" t="s">
        <v>32</v>
      </c>
      <c r="AX1623" s="10" t="s">
        <v>74</v>
      </c>
      <c r="AY1623" s="168" t="s">
        <v>173</v>
      </c>
    </row>
    <row r="1624" spans="2:51" s="10" customFormat="1" ht="22.5" customHeight="1">
      <c r="B1624" s="161"/>
      <c r="C1624" s="162"/>
      <c r="D1624" s="162"/>
      <c r="E1624" s="163" t="s">
        <v>3</v>
      </c>
      <c r="F1624" s="261" t="s">
        <v>2745</v>
      </c>
      <c r="G1624" s="260"/>
      <c r="H1624" s="260"/>
      <c r="I1624" s="260"/>
      <c r="J1624" s="162"/>
      <c r="K1624" s="164">
        <v>500</v>
      </c>
      <c r="L1624" s="162"/>
      <c r="M1624" s="162"/>
      <c r="N1624" s="162"/>
      <c r="O1624" s="162"/>
      <c r="P1624" s="162"/>
      <c r="Q1624" s="162"/>
      <c r="R1624" s="165"/>
      <c r="T1624" s="166"/>
      <c r="U1624" s="162"/>
      <c r="V1624" s="162"/>
      <c r="W1624" s="162"/>
      <c r="X1624" s="162"/>
      <c r="Y1624" s="162"/>
      <c r="Z1624" s="162"/>
      <c r="AA1624" s="167"/>
      <c r="AT1624" s="168" t="s">
        <v>185</v>
      </c>
      <c r="AU1624" s="168" t="s">
        <v>93</v>
      </c>
      <c r="AV1624" s="10" t="s">
        <v>93</v>
      </c>
      <c r="AW1624" s="10" t="s">
        <v>32</v>
      </c>
      <c r="AX1624" s="10" t="s">
        <v>74</v>
      </c>
      <c r="AY1624" s="168" t="s">
        <v>173</v>
      </c>
    </row>
    <row r="1625" spans="2:51" s="10" customFormat="1" ht="22.5" customHeight="1">
      <c r="B1625" s="161"/>
      <c r="C1625" s="162"/>
      <c r="D1625" s="162"/>
      <c r="E1625" s="163" t="s">
        <v>3</v>
      </c>
      <c r="F1625" s="261" t="s">
        <v>2589</v>
      </c>
      <c r="G1625" s="260"/>
      <c r="H1625" s="260"/>
      <c r="I1625" s="260"/>
      <c r="J1625" s="162"/>
      <c r="K1625" s="164">
        <v>500</v>
      </c>
      <c r="L1625" s="162"/>
      <c r="M1625" s="162"/>
      <c r="N1625" s="162"/>
      <c r="O1625" s="162"/>
      <c r="P1625" s="162"/>
      <c r="Q1625" s="162"/>
      <c r="R1625" s="165"/>
      <c r="T1625" s="166"/>
      <c r="U1625" s="162"/>
      <c r="V1625" s="162"/>
      <c r="W1625" s="162"/>
      <c r="X1625" s="162"/>
      <c r="Y1625" s="162"/>
      <c r="Z1625" s="162"/>
      <c r="AA1625" s="167"/>
      <c r="AT1625" s="168" t="s">
        <v>185</v>
      </c>
      <c r="AU1625" s="168" t="s">
        <v>93</v>
      </c>
      <c r="AV1625" s="10" t="s">
        <v>93</v>
      </c>
      <c r="AW1625" s="10" t="s">
        <v>32</v>
      </c>
      <c r="AX1625" s="10" t="s">
        <v>74</v>
      </c>
      <c r="AY1625" s="168" t="s">
        <v>173</v>
      </c>
    </row>
    <row r="1626" spans="2:51" s="10" customFormat="1" ht="22.5" customHeight="1">
      <c r="B1626" s="161"/>
      <c r="C1626" s="162"/>
      <c r="D1626" s="162"/>
      <c r="E1626" s="163" t="s">
        <v>3</v>
      </c>
      <c r="F1626" s="261" t="s">
        <v>2746</v>
      </c>
      <c r="G1626" s="260"/>
      <c r="H1626" s="260"/>
      <c r="I1626" s="260"/>
      <c r="J1626" s="162"/>
      <c r="K1626" s="164">
        <v>500</v>
      </c>
      <c r="L1626" s="162"/>
      <c r="M1626" s="162"/>
      <c r="N1626" s="162"/>
      <c r="O1626" s="162"/>
      <c r="P1626" s="162"/>
      <c r="Q1626" s="162"/>
      <c r="R1626" s="165"/>
      <c r="T1626" s="166"/>
      <c r="U1626" s="162"/>
      <c r="V1626" s="162"/>
      <c r="W1626" s="162"/>
      <c r="X1626" s="162"/>
      <c r="Y1626" s="162"/>
      <c r="Z1626" s="162"/>
      <c r="AA1626" s="167"/>
      <c r="AT1626" s="168" t="s">
        <v>185</v>
      </c>
      <c r="AU1626" s="168" t="s">
        <v>93</v>
      </c>
      <c r="AV1626" s="10" t="s">
        <v>93</v>
      </c>
      <c r="AW1626" s="10" t="s">
        <v>32</v>
      </c>
      <c r="AX1626" s="10" t="s">
        <v>74</v>
      </c>
      <c r="AY1626" s="168" t="s">
        <v>173</v>
      </c>
    </row>
    <row r="1627" spans="2:51" s="10" customFormat="1" ht="22.5" customHeight="1">
      <c r="B1627" s="161"/>
      <c r="C1627" s="162"/>
      <c r="D1627" s="162"/>
      <c r="E1627" s="163" t="s">
        <v>3</v>
      </c>
      <c r="F1627" s="261" t="s">
        <v>2747</v>
      </c>
      <c r="G1627" s="260"/>
      <c r="H1627" s="260"/>
      <c r="I1627" s="260"/>
      <c r="J1627" s="162"/>
      <c r="K1627" s="164">
        <v>500</v>
      </c>
      <c r="L1627" s="162"/>
      <c r="M1627" s="162"/>
      <c r="N1627" s="162"/>
      <c r="O1627" s="162"/>
      <c r="P1627" s="162"/>
      <c r="Q1627" s="162"/>
      <c r="R1627" s="165"/>
      <c r="T1627" s="166"/>
      <c r="U1627" s="162"/>
      <c r="V1627" s="162"/>
      <c r="W1627" s="162"/>
      <c r="X1627" s="162"/>
      <c r="Y1627" s="162"/>
      <c r="Z1627" s="162"/>
      <c r="AA1627" s="167"/>
      <c r="AT1627" s="168" t="s">
        <v>185</v>
      </c>
      <c r="AU1627" s="168" t="s">
        <v>93</v>
      </c>
      <c r="AV1627" s="10" t="s">
        <v>93</v>
      </c>
      <c r="AW1627" s="10" t="s">
        <v>32</v>
      </c>
      <c r="AX1627" s="10" t="s">
        <v>74</v>
      </c>
      <c r="AY1627" s="168" t="s">
        <v>173</v>
      </c>
    </row>
    <row r="1628" spans="2:51" s="10" customFormat="1" ht="22.5" customHeight="1">
      <c r="B1628" s="161"/>
      <c r="C1628" s="162"/>
      <c r="D1628" s="162"/>
      <c r="E1628" s="163" t="s">
        <v>3</v>
      </c>
      <c r="F1628" s="261" t="s">
        <v>2748</v>
      </c>
      <c r="G1628" s="260"/>
      <c r="H1628" s="260"/>
      <c r="I1628" s="260"/>
      <c r="J1628" s="162"/>
      <c r="K1628" s="164">
        <v>500</v>
      </c>
      <c r="L1628" s="162"/>
      <c r="M1628" s="162"/>
      <c r="N1628" s="162"/>
      <c r="O1628" s="162"/>
      <c r="P1628" s="162"/>
      <c r="Q1628" s="162"/>
      <c r="R1628" s="165"/>
      <c r="T1628" s="166"/>
      <c r="U1628" s="162"/>
      <c r="V1628" s="162"/>
      <c r="W1628" s="162"/>
      <c r="X1628" s="162"/>
      <c r="Y1628" s="162"/>
      <c r="Z1628" s="162"/>
      <c r="AA1628" s="167"/>
      <c r="AT1628" s="168" t="s">
        <v>185</v>
      </c>
      <c r="AU1628" s="168" t="s">
        <v>93</v>
      </c>
      <c r="AV1628" s="10" t="s">
        <v>93</v>
      </c>
      <c r="AW1628" s="10" t="s">
        <v>32</v>
      </c>
      <c r="AX1628" s="10" t="s">
        <v>74</v>
      </c>
      <c r="AY1628" s="168" t="s">
        <v>173</v>
      </c>
    </row>
    <row r="1629" spans="2:51" s="10" customFormat="1" ht="22.5" customHeight="1">
      <c r="B1629" s="161"/>
      <c r="C1629" s="162"/>
      <c r="D1629" s="162"/>
      <c r="E1629" s="163" t="s">
        <v>3</v>
      </c>
      <c r="F1629" s="261" t="s">
        <v>2605</v>
      </c>
      <c r="G1629" s="260"/>
      <c r="H1629" s="260"/>
      <c r="I1629" s="260"/>
      <c r="J1629" s="162"/>
      <c r="K1629" s="164">
        <v>500</v>
      </c>
      <c r="L1629" s="162"/>
      <c r="M1629" s="162"/>
      <c r="N1629" s="162"/>
      <c r="O1629" s="162"/>
      <c r="P1629" s="162"/>
      <c r="Q1629" s="162"/>
      <c r="R1629" s="165"/>
      <c r="T1629" s="166"/>
      <c r="U1629" s="162"/>
      <c r="V1629" s="162"/>
      <c r="W1629" s="162"/>
      <c r="X1629" s="162"/>
      <c r="Y1629" s="162"/>
      <c r="Z1629" s="162"/>
      <c r="AA1629" s="167"/>
      <c r="AT1629" s="168" t="s">
        <v>185</v>
      </c>
      <c r="AU1629" s="168" t="s">
        <v>93</v>
      </c>
      <c r="AV1629" s="10" t="s">
        <v>93</v>
      </c>
      <c r="AW1629" s="10" t="s">
        <v>32</v>
      </c>
      <c r="AX1629" s="10" t="s">
        <v>74</v>
      </c>
      <c r="AY1629" s="168" t="s">
        <v>173</v>
      </c>
    </row>
    <row r="1630" spans="2:51" s="11" customFormat="1" ht="22.5" customHeight="1">
      <c r="B1630" s="169"/>
      <c r="C1630" s="170"/>
      <c r="D1630" s="170"/>
      <c r="E1630" s="171" t="s">
        <v>3</v>
      </c>
      <c r="F1630" s="262" t="s">
        <v>187</v>
      </c>
      <c r="G1630" s="263"/>
      <c r="H1630" s="263"/>
      <c r="I1630" s="263"/>
      <c r="J1630" s="170"/>
      <c r="K1630" s="172">
        <v>4000</v>
      </c>
      <c r="L1630" s="170"/>
      <c r="M1630" s="170"/>
      <c r="N1630" s="170"/>
      <c r="O1630" s="170"/>
      <c r="P1630" s="170"/>
      <c r="Q1630" s="170"/>
      <c r="R1630" s="173"/>
      <c r="T1630" s="174"/>
      <c r="U1630" s="170"/>
      <c r="V1630" s="170"/>
      <c r="W1630" s="170"/>
      <c r="X1630" s="170"/>
      <c r="Y1630" s="170"/>
      <c r="Z1630" s="170"/>
      <c r="AA1630" s="175"/>
      <c r="AT1630" s="176" t="s">
        <v>185</v>
      </c>
      <c r="AU1630" s="176" t="s">
        <v>93</v>
      </c>
      <c r="AV1630" s="11" t="s">
        <v>178</v>
      </c>
      <c r="AW1630" s="11" t="s">
        <v>32</v>
      </c>
      <c r="AX1630" s="11" t="s">
        <v>81</v>
      </c>
      <c r="AY1630" s="176" t="s">
        <v>173</v>
      </c>
    </row>
    <row r="1631" spans="2:65" s="1" customFormat="1" ht="22.5" customHeight="1">
      <c r="B1631" s="125"/>
      <c r="C1631" s="154" t="s">
        <v>2749</v>
      </c>
      <c r="D1631" s="154" t="s">
        <v>174</v>
      </c>
      <c r="E1631" s="155" t="s">
        <v>2750</v>
      </c>
      <c r="F1631" s="255" t="s">
        <v>2751</v>
      </c>
      <c r="G1631" s="256"/>
      <c r="H1631" s="256"/>
      <c r="I1631" s="256"/>
      <c r="J1631" s="156" t="s">
        <v>919</v>
      </c>
      <c r="K1631" s="157">
        <v>4000</v>
      </c>
      <c r="L1631" s="257">
        <v>0</v>
      </c>
      <c r="M1631" s="256"/>
      <c r="N1631" s="258">
        <f>ROUND(L1631*K1631,2)</f>
        <v>0</v>
      </c>
      <c r="O1631" s="256"/>
      <c r="P1631" s="256"/>
      <c r="Q1631" s="256"/>
      <c r="R1631" s="127"/>
      <c r="T1631" s="158" t="s">
        <v>3</v>
      </c>
      <c r="U1631" s="42" t="s">
        <v>39</v>
      </c>
      <c r="V1631" s="34"/>
      <c r="W1631" s="159">
        <f>V1631*K1631</f>
        <v>0</v>
      </c>
      <c r="X1631" s="159">
        <v>0</v>
      </c>
      <c r="Y1631" s="159">
        <f>X1631*K1631</f>
        <v>0</v>
      </c>
      <c r="Z1631" s="159">
        <v>0</v>
      </c>
      <c r="AA1631" s="160">
        <f>Z1631*K1631</f>
        <v>0</v>
      </c>
      <c r="AR1631" s="16" t="s">
        <v>612</v>
      </c>
      <c r="AT1631" s="16" t="s">
        <v>174</v>
      </c>
      <c r="AU1631" s="16" t="s">
        <v>93</v>
      </c>
      <c r="AY1631" s="16" t="s">
        <v>173</v>
      </c>
      <c r="BE1631" s="100">
        <f>IF(U1631="základní",N1631,0)</f>
        <v>0</v>
      </c>
      <c r="BF1631" s="100">
        <f>IF(U1631="snížená",N1631,0)</f>
        <v>0</v>
      </c>
      <c r="BG1631" s="100">
        <f>IF(U1631="zákl. přenesená",N1631,0)</f>
        <v>0</v>
      </c>
      <c r="BH1631" s="100">
        <f>IF(U1631="sníž. přenesená",N1631,0)</f>
        <v>0</v>
      </c>
      <c r="BI1631" s="100">
        <f>IF(U1631="nulová",N1631,0)</f>
        <v>0</v>
      </c>
      <c r="BJ1631" s="16" t="s">
        <v>81</v>
      </c>
      <c r="BK1631" s="100">
        <f>ROUND(L1631*K1631,2)</f>
        <v>0</v>
      </c>
      <c r="BL1631" s="16" t="s">
        <v>612</v>
      </c>
      <c r="BM1631" s="16" t="s">
        <v>2752</v>
      </c>
    </row>
    <row r="1632" spans="2:51" s="10" customFormat="1" ht="22.5" customHeight="1">
      <c r="B1632" s="161"/>
      <c r="C1632" s="162"/>
      <c r="D1632" s="162"/>
      <c r="E1632" s="163" t="s">
        <v>3</v>
      </c>
      <c r="F1632" s="259" t="s">
        <v>2743</v>
      </c>
      <c r="G1632" s="260"/>
      <c r="H1632" s="260"/>
      <c r="I1632" s="260"/>
      <c r="J1632" s="162"/>
      <c r="K1632" s="164">
        <v>500</v>
      </c>
      <c r="L1632" s="162"/>
      <c r="M1632" s="162"/>
      <c r="N1632" s="162"/>
      <c r="O1632" s="162"/>
      <c r="P1632" s="162"/>
      <c r="Q1632" s="162"/>
      <c r="R1632" s="165"/>
      <c r="T1632" s="166"/>
      <c r="U1632" s="162"/>
      <c r="V1632" s="162"/>
      <c r="W1632" s="162"/>
      <c r="X1632" s="162"/>
      <c r="Y1632" s="162"/>
      <c r="Z1632" s="162"/>
      <c r="AA1632" s="167"/>
      <c r="AT1632" s="168" t="s">
        <v>185</v>
      </c>
      <c r="AU1632" s="168" t="s">
        <v>93</v>
      </c>
      <c r="AV1632" s="10" t="s">
        <v>93</v>
      </c>
      <c r="AW1632" s="10" t="s">
        <v>32</v>
      </c>
      <c r="AX1632" s="10" t="s">
        <v>74</v>
      </c>
      <c r="AY1632" s="168" t="s">
        <v>173</v>
      </c>
    </row>
    <row r="1633" spans="2:51" s="10" customFormat="1" ht="22.5" customHeight="1">
      <c r="B1633" s="161"/>
      <c r="C1633" s="162"/>
      <c r="D1633" s="162"/>
      <c r="E1633" s="163" t="s">
        <v>3</v>
      </c>
      <c r="F1633" s="261" t="s">
        <v>2744</v>
      </c>
      <c r="G1633" s="260"/>
      <c r="H1633" s="260"/>
      <c r="I1633" s="260"/>
      <c r="J1633" s="162"/>
      <c r="K1633" s="164">
        <v>500</v>
      </c>
      <c r="L1633" s="162"/>
      <c r="M1633" s="162"/>
      <c r="N1633" s="162"/>
      <c r="O1633" s="162"/>
      <c r="P1633" s="162"/>
      <c r="Q1633" s="162"/>
      <c r="R1633" s="165"/>
      <c r="T1633" s="166"/>
      <c r="U1633" s="162"/>
      <c r="V1633" s="162"/>
      <c r="W1633" s="162"/>
      <c r="X1633" s="162"/>
      <c r="Y1633" s="162"/>
      <c r="Z1633" s="162"/>
      <c r="AA1633" s="167"/>
      <c r="AT1633" s="168" t="s">
        <v>185</v>
      </c>
      <c r="AU1633" s="168" t="s">
        <v>93</v>
      </c>
      <c r="AV1633" s="10" t="s">
        <v>93</v>
      </c>
      <c r="AW1633" s="10" t="s">
        <v>32</v>
      </c>
      <c r="AX1633" s="10" t="s">
        <v>74</v>
      </c>
      <c r="AY1633" s="168" t="s">
        <v>173</v>
      </c>
    </row>
    <row r="1634" spans="2:51" s="10" customFormat="1" ht="22.5" customHeight="1">
      <c r="B1634" s="161"/>
      <c r="C1634" s="162"/>
      <c r="D1634" s="162"/>
      <c r="E1634" s="163" t="s">
        <v>3</v>
      </c>
      <c r="F1634" s="261" t="s">
        <v>2745</v>
      </c>
      <c r="G1634" s="260"/>
      <c r="H1634" s="260"/>
      <c r="I1634" s="260"/>
      <c r="J1634" s="162"/>
      <c r="K1634" s="164">
        <v>500</v>
      </c>
      <c r="L1634" s="162"/>
      <c r="M1634" s="162"/>
      <c r="N1634" s="162"/>
      <c r="O1634" s="162"/>
      <c r="P1634" s="162"/>
      <c r="Q1634" s="162"/>
      <c r="R1634" s="165"/>
      <c r="T1634" s="166"/>
      <c r="U1634" s="162"/>
      <c r="V1634" s="162"/>
      <c r="W1634" s="162"/>
      <c r="X1634" s="162"/>
      <c r="Y1634" s="162"/>
      <c r="Z1634" s="162"/>
      <c r="AA1634" s="167"/>
      <c r="AT1634" s="168" t="s">
        <v>185</v>
      </c>
      <c r="AU1634" s="168" t="s">
        <v>93</v>
      </c>
      <c r="AV1634" s="10" t="s">
        <v>93</v>
      </c>
      <c r="AW1634" s="10" t="s">
        <v>32</v>
      </c>
      <c r="AX1634" s="10" t="s">
        <v>74</v>
      </c>
      <c r="AY1634" s="168" t="s">
        <v>173</v>
      </c>
    </row>
    <row r="1635" spans="2:51" s="10" customFormat="1" ht="22.5" customHeight="1">
      <c r="B1635" s="161"/>
      <c r="C1635" s="162"/>
      <c r="D1635" s="162"/>
      <c r="E1635" s="163" t="s">
        <v>3</v>
      </c>
      <c r="F1635" s="261" t="s">
        <v>2589</v>
      </c>
      <c r="G1635" s="260"/>
      <c r="H1635" s="260"/>
      <c r="I1635" s="260"/>
      <c r="J1635" s="162"/>
      <c r="K1635" s="164">
        <v>500</v>
      </c>
      <c r="L1635" s="162"/>
      <c r="M1635" s="162"/>
      <c r="N1635" s="162"/>
      <c r="O1635" s="162"/>
      <c r="P1635" s="162"/>
      <c r="Q1635" s="162"/>
      <c r="R1635" s="165"/>
      <c r="T1635" s="166"/>
      <c r="U1635" s="162"/>
      <c r="V1635" s="162"/>
      <c r="W1635" s="162"/>
      <c r="X1635" s="162"/>
      <c r="Y1635" s="162"/>
      <c r="Z1635" s="162"/>
      <c r="AA1635" s="167"/>
      <c r="AT1635" s="168" t="s">
        <v>185</v>
      </c>
      <c r="AU1635" s="168" t="s">
        <v>93</v>
      </c>
      <c r="AV1635" s="10" t="s">
        <v>93</v>
      </c>
      <c r="AW1635" s="10" t="s">
        <v>32</v>
      </c>
      <c r="AX1635" s="10" t="s">
        <v>74</v>
      </c>
      <c r="AY1635" s="168" t="s">
        <v>173</v>
      </c>
    </row>
    <row r="1636" spans="2:51" s="10" customFormat="1" ht="22.5" customHeight="1">
      <c r="B1636" s="161"/>
      <c r="C1636" s="162"/>
      <c r="D1636" s="162"/>
      <c r="E1636" s="163" t="s">
        <v>3</v>
      </c>
      <c r="F1636" s="261" t="s">
        <v>2746</v>
      </c>
      <c r="G1636" s="260"/>
      <c r="H1636" s="260"/>
      <c r="I1636" s="260"/>
      <c r="J1636" s="162"/>
      <c r="K1636" s="164">
        <v>500</v>
      </c>
      <c r="L1636" s="162"/>
      <c r="M1636" s="162"/>
      <c r="N1636" s="162"/>
      <c r="O1636" s="162"/>
      <c r="P1636" s="162"/>
      <c r="Q1636" s="162"/>
      <c r="R1636" s="165"/>
      <c r="T1636" s="166"/>
      <c r="U1636" s="162"/>
      <c r="V1636" s="162"/>
      <c r="W1636" s="162"/>
      <c r="X1636" s="162"/>
      <c r="Y1636" s="162"/>
      <c r="Z1636" s="162"/>
      <c r="AA1636" s="167"/>
      <c r="AT1636" s="168" t="s">
        <v>185</v>
      </c>
      <c r="AU1636" s="168" t="s">
        <v>93</v>
      </c>
      <c r="AV1636" s="10" t="s">
        <v>93</v>
      </c>
      <c r="AW1636" s="10" t="s">
        <v>32</v>
      </c>
      <c r="AX1636" s="10" t="s">
        <v>74</v>
      </c>
      <c r="AY1636" s="168" t="s">
        <v>173</v>
      </c>
    </row>
    <row r="1637" spans="2:51" s="10" customFormat="1" ht="22.5" customHeight="1">
      <c r="B1637" s="161"/>
      <c r="C1637" s="162"/>
      <c r="D1637" s="162"/>
      <c r="E1637" s="163" t="s">
        <v>3</v>
      </c>
      <c r="F1637" s="261" t="s">
        <v>2747</v>
      </c>
      <c r="G1637" s="260"/>
      <c r="H1637" s="260"/>
      <c r="I1637" s="260"/>
      <c r="J1637" s="162"/>
      <c r="K1637" s="164">
        <v>500</v>
      </c>
      <c r="L1637" s="162"/>
      <c r="M1637" s="162"/>
      <c r="N1637" s="162"/>
      <c r="O1637" s="162"/>
      <c r="P1637" s="162"/>
      <c r="Q1637" s="162"/>
      <c r="R1637" s="165"/>
      <c r="T1637" s="166"/>
      <c r="U1637" s="162"/>
      <c r="V1637" s="162"/>
      <c r="W1637" s="162"/>
      <c r="X1637" s="162"/>
      <c r="Y1637" s="162"/>
      <c r="Z1637" s="162"/>
      <c r="AA1637" s="167"/>
      <c r="AT1637" s="168" t="s">
        <v>185</v>
      </c>
      <c r="AU1637" s="168" t="s">
        <v>93</v>
      </c>
      <c r="AV1637" s="10" t="s">
        <v>93</v>
      </c>
      <c r="AW1637" s="10" t="s">
        <v>32</v>
      </c>
      <c r="AX1637" s="10" t="s">
        <v>74</v>
      </c>
      <c r="AY1637" s="168" t="s">
        <v>173</v>
      </c>
    </row>
    <row r="1638" spans="2:51" s="10" customFormat="1" ht="22.5" customHeight="1">
      <c r="B1638" s="161"/>
      <c r="C1638" s="162"/>
      <c r="D1638" s="162"/>
      <c r="E1638" s="163" t="s">
        <v>3</v>
      </c>
      <c r="F1638" s="261" t="s">
        <v>2748</v>
      </c>
      <c r="G1638" s="260"/>
      <c r="H1638" s="260"/>
      <c r="I1638" s="260"/>
      <c r="J1638" s="162"/>
      <c r="K1638" s="164">
        <v>500</v>
      </c>
      <c r="L1638" s="162"/>
      <c r="M1638" s="162"/>
      <c r="N1638" s="162"/>
      <c r="O1638" s="162"/>
      <c r="P1638" s="162"/>
      <c r="Q1638" s="162"/>
      <c r="R1638" s="165"/>
      <c r="T1638" s="166"/>
      <c r="U1638" s="162"/>
      <c r="V1638" s="162"/>
      <c r="W1638" s="162"/>
      <c r="X1638" s="162"/>
      <c r="Y1638" s="162"/>
      <c r="Z1638" s="162"/>
      <c r="AA1638" s="167"/>
      <c r="AT1638" s="168" t="s">
        <v>185</v>
      </c>
      <c r="AU1638" s="168" t="s">
        <v>93</v>
      </c>
      <c r="AV1638" s="10" t="s">
        <v>93</v>
      </c>
      <c r="AW1638" s="10" t="s">
        <v>32</v>
      </c>
      <c r="AX1638" s="10" t="s">
        <v>74</v>
      </c>
      <c r="AY1638" s="168" t="s">
        <v>173</v>
      </c>
    </row>
    <row r="1639" spans="2:51" s="10" customFormat="1" ht="22.5" customHeight="1">
      <c r="B1639" s="161"/>
      <c r="C1639" s="162"/>
      <c r="D1639" s="162"/>
      <c r="E1639" s="163" t="s">
        <v>3</v>
      </c>
      <c r="F1639" s="261" t="s">
        <v>2605</v>
      </c>
      <c r="G1639" s="260"/>
      <c r="H1639" s="260"/>
      <c r="I1639" s="260"/>
      <c r="J1639" s="162"/>
      <c r="K1639" s="164">
        <v>500</v>
      </c>
      <c r="L1639" s="162"/>
      <c r="M1639" s="162"/>
      <c r="N1639" s="162"/>
      <c r="O1639" s="162"/>
      <c r="P1639" s="162"/>
      <c r="Q1639" s="162"/>
      <c r="R1639" s="165"/>
      <c r="T1639" s="166"/>
      <c r="U1639" s="162"/>
      <c r="V1639" s="162"/>
      <c r="W1639" s="162"/>
      <c r="X1639" s="162"/>
      <c r="Y1639" s="162"/>
      <c r="Z1639" s="162"/>
      <c r="AA1639" s="167"/>
      <c r="AT1639" s="168" t="s">
        <v>185</v>
      </c>
      <c r="AU1639" s="168" t="s">
        <v>93</v>
      </c>
      <c r="AV1639" s="10" t="s">
        <v>93</v>
      </c>
      <c r="AW1639" s="10" t="s">
        <v>32</v>
      </c>
      <c r="AX1639" s="10" t="s">
        <v>74</v>
      </c>
      <c r="AY1639" s="168" t="s">
        <v>173</v>
      </c>
    </row>
    <row r="1640" spans="2:51" s="11" customFormat="1" ht="22.5" customHeight="1">
      <c r="B1640" s="169"/>
      <c r="C1640" s="170"/>
      <c r="D1640" s="170"/>
      <c r="E1640" s="171" t="s">
        <v>3</v>
      </c>
      <c r="F1640" s="262" t="s">
        <v>187</v>
      </c>
      <c r="G1640" s="263"/>
      <c r="H1640" s="263"/>
      <c r="I1640" s="263"/>
      <c r="J1640" s="170"/>
      <c r="K1640" s="172">
        <v>4000</v>
      </c>
      <c r="L1640" s="170"/>
      <c r="M1640" s="170"/>
      <c r="N1640" s="170"/>
      <c r="O1640" s="170"/>
      <c r="P1640" s="170"/>
      <c r="Q1640" s="170"/>
      <c r="R1640" s="173"/>
      <c r="T1640" s="174"/>
      <c r="U1640" s="170"/>
      <c r="V1640" s="170"/>
      <c r="W1640" s="170"/>
      <c r="X1640" s="170"/>
      <c r="Y1640" s="170"/>
      <c r="Z1640" s="170"/>
      <c r="AA1640" s="175"/>
      <c r="AT1640" s="176" t="s">
        <v>185</v>
      </c>
      <c r="AU1640" s="176" t="s">
        <v>93</v>
      </c>
      <c r="AV1640" s="11" t="s">
        <v>178</v>
      </c>
      <c r="AW1640" s="11" t="s">
        <v>32</v>
      </c>
      <c r="AX1640" s="11" t="s">
        <v>81</v>
      </c>
      <c r="AY1640" s="176" t="s">
        <v>173</v>
      </c>
    </row>
    <row r="1641" spans="2:65" s="1" customFormat="1" ht="22.5" customHeight="1">
      <c r="B1641" s="125"/>
      <c r="C1641" s="154" t="s">
        <v>2753</v>
      </c>
      <c r="D1641" s="154" t="s">
        <v>174</v>
      </c>
      <c r="E1641" s="155" t="s">
        <v>2754</v>
      </c>
      <c r="F1641" s="255" t="s">
        <v>2755</v>
      </c>
      <c r="G1641" s="256"/>
      <c r="H1641" s="256"/>
      <c r="I1641" s="256"/>
      <c r="J1641" s="156" t="s">
        <v>1957</v>
      </c>
      <c r="K1641" s="157">
        <v>960</v>
      </c>
      <c r="L1641" s="257">
        <v>0</v>
      </c>
      <c r="M1641" s="256"/>
      <c r="N1641" s="258">
        <f>ROUND(L1641*K1641,2)</f>
        <v>0</v>
      </c>
      <c r="O1641" s="256"/>
      <c r="P1641" s="256"/>
      <c r="Q1641" s="256"/>
      <c r="R1641" s="127"/>
      <c r="T1641" s="158" t="s">
        <v>3</v>
      </c>
      <c r="U1641" s="42" t="s">
        <v>39</v>
      </c>
      <c r="V1641" s="34"/>
      <c r="W1641" s="159">
        <f>V1641*K1641</f>
        <v>0</v>
      </c>
      <c r="X1641" s="159">
        <v>0</v>
      </c>
      <c r="Y1641" s="159">
        <f>X1641*K1641</f>
        <v>0</v>
      </c>
      <c r="Z1641" s="159">
        <v>0</v>
      </c>
      <c r="AA1641" s="160">
        <f>Z1641*K1641</f>
        <v>0</v>
      </c>
      <c r="AR1641" s="16" t="s">
        <v>612</v>
      </c>
      <c r="AT1641" s="16" t="s">
        <v>174</v>
      </c>
      <c r="AU1641" s="16" t="s">
        <v>93</v>
      </c>
      <c r="AY1641" s="16" t="s">
        <v>173</v>
      </c>
      <c r="BE1641" s="100">
        <f>IF(U1641="základní",N1641,0)</f>
        <v>0</v>
      </c>
      <c r="BF1641" s="100">
        <f>IF(U1641="snížená",N1641,0)</f>
        <v>0</v>
      </c>
      <c r="BG1641" s="100">
        <f>IF(U1641="zákl. přenesená",N1641,0)</f>
        <v>0</v>
      </c>
      <c r="BH1641" s="100">
        <f>IF(U1641="sníž. přenesená",N1641,0)</f>
        <v>0</v>
      </c>
      <c r="BI1641" s="100">
        <f>IF(U1641="nulová",N1641,0)</f>
        <v>0</v>
      </c>
      <c r="BJ1641" s="16" t="s">
        <v>81</v>
      </c>
      <c r="BK1641" s="100">
        <f>ROUND(L1641*K1641,2)</f>
        <v>0</v>
      </c>
      <c r="BL1641" s="16" t="s">
        <v>612</v>
      </c>
      <c r="BM1641" s="16" t="s">
        <v>2756</v>
      </c>
    </row>
    <row r="1642" spans="2:51" s="10" customFormat="1" ht="22.5" customHeight="1">
      <c r="B1642" s="161"/>
      <c r="C1642" s="162"/>
      <c r="D1642" s="162"/>
      <c r="E1642" s="163" t="s">
        <v>3</v>
      </c>
      <c r="F1642" s="259" t="s">
        <v>2757</v>
      </c>
      <c r="G1642" s="260"/>
      <c r="H1642" s="260"/>
      <c r="I1642" s="260"/>
      <c r="J1642" s="162"/>
      <c r="K1642" s="164">
        <v>120</v>
      </c>
      <c r="L1642" s="162"/>
      <c r="M1642" s="162"/>
      <c r="N1642" s="162"/>
      <c r="O1642" s="162"/>
      <c r="P1642" s="162"/>
      <c r="Q1642" s="162"/>
      <c r="R1642" s="165"/>
      <c r="T1642" s="166"/>
      <c r="U1642" s="162"/>
      <c r="V1642" s="162"/>
      <c r="W1642" s="162"/>
      <c r="X1642" s="162"/>
      <c r="Y1642" s="162"/>
      <c r="Z1642" s="162"/>
      <c r="AA1642" s="167"/>
      <c r="AT1642" s="168" t="s">
        <v>185</v>
      </c>
      <c r="AU1642" s="168" t="s">
        <v>93</v>
      </c>
      <c r="AV1642" s="10" t="s">
        <v>93</v>
      </c>
      <c r="AW1642" s="10" t="s">
        <v>32</v>
      </c>
      <c r="AX1642" s="10" t="s">
        <v>74</v>
      </c>
      <c r="AY1642" s="168" t="s">
        <v>173</v>
      </c>
    </row>
    <row r="1643" spans="2:51" s="10" customFormat="1" ht="22.5" customHeight="1">
      <c r="B1643" s="161"/>
      <c r="C1643" s="162"/>
      <c r="D1643" s="162"/>
      <c r="E1643" s="163" t="s">
        <v>3</v>
      </c>
      <c r="F1643" s="261" t="s">
        <v>2758</v>
      </c>
      <c r="G1643" s="260"/>
      <c r="H1643" s="260"/>
      <c r="I1643" s="260"/>
      <c r="J1643" s="162"/>
      <c r="K1643" s="164">
        <v>120</v>
      </c>
      <c r="L1643" s="162"/>
      <c r="M1643" s="162"/>
      <c r="N1643" s="162"/>
      <c r="O1643" s="162"/>
      <c r="P1643" s="162"/>
      <c r="Q1643" s="162"/>
      <c r="R1643" s="165"/>
      <c r="T1643" s="166"/>
      <c r="U1643" s="162"/>
      <c r="V1643" s="162"/>
      <c r="W1643" s="162"/>
      <c r="X1643" s="162"/>
      <c r="Y1643" s="162"/>
      <c r="Z1643" s="162"/>
      <c r="AA1643" s="167"/>
      <c r="AT1643" s="168" t="s">
        <v>185</v>
      </c>
      <c r="AU1643" s="168" t="s">
        <v>93</v>
      </c>
      <c r="AV1643" s="10" t="s">
        <v>93</v>
      </c>
      <c r="AW1643" s="10" t="s">
        <v>32</v>
      </c>
      <c r="AX1643" s="10" t="s">
        <v>74</v>
      </c>
      <c r="AY1643" s="168" t="s">
        <v>173</v>
      </c>
    </row>
    <row r="1644" spans="2:51" s="10" customFormat="1" ht="22.5" customHeight="1">
      <c r="B1644" s="161"/>
      <c r="C1644" s="162"/>
      <c r="D1644" s="162"/>
      <c r="E1644" s="163" t="s">
        <v>3</v>
      </c>
      <c r="F1644" s="261" t="s">
        <v>2759</v>
      </c>
      <c r="G1644" s="260"/>
      <c r="H1644" s="260"/>
      <c r="I1644" s="260"/>
      <c r="J1644" s="162"/>
      <c r="K1644" s="164">
        <v>120</v>
      </c>
      <c r="L1644" s="162"/>
      <c r="M1644" s="162"/>
      <c r="N1644" s="162"/>
      <c r="O1644" s="162"/>
      <c r="P1644" s="162"/>
      <c r="Q1644" s="162"/>
      <c r="R1644" s="165"/>
      <c r="T1644" s="166"/>
      <c r="U1644" s="162"/>
      <c r="V1644" s="162"/>
      <c r="W1644" s="162"/>
      <c r="X1644" s="162"/>
      <c r="Y1644" s="162"/>
      <c r="Z1644" s="162"/>
      <c r="AA1644" s="167"/>
      <c r="AT1644" s="168" t="s">
        <v>185</v>
      </c>
      <c r="AU1644" s="168" t="s">
        <v>93</v>
      </c>
      <c r="AV1644" s="10" t="s">
        <v>93</v>
      </c>
      <c r="AW1644" s="10" t="s">
        <v>32</v>
      </c>
      <c r="AX1644" s="10" t="s">
        <v>74</v>
      </c>
      <c r="AY1644" s="168" t="s">
        <v>173</v>
      </c>
    </row>
    <row r="1645" spans="2:51" s="10" customFormat="1" ht="22.5" customHeight="1">
      <c r="B1645" s="161"/>
      <c r="C1645" s="162"/>
      <c r="D1645" s="162"/>
      <c r="E1645" s="163" t="s">
        <v>3</v>
      </c>
      <c r="F1645" s="261" t="s">
        <v>2760</v>
      </c>
      <c r="G1645" s="260"/>
      <c r="H1645" s="260"/>
      <c r="I1645" s="260"/>
      <c r="J1645" s="162"/>
      <c r="K1645" s="164">
        <v>120</v>
      </c>
      <c r="L1645" s="162"/>
      <c r="M1645" s="162"/>
      <c r="N1645" s="162"/>
      <c r="O1645" s="162"/>
      <c r="P1645" s="162"/>
      <c r="Q1645" s="162"/>
      <c r="R1645" s="165"/>
      <c r="T1645" s="166"/>
      <c r="U1645" s="162"/>
      <c r="V1645" s="162"/>
      <c r="W1645" s="162"/>
      <c r="X1645" s="162"/>
      <c r="Y1645" s="162"/>
      <c r="Z1645" s="162"/>
      <c r="AA1645" s="167"/>
      <c r="AT1645" s="168" t="s">
        <v>185</v>
      </c>
      <c r="AU1645" s="168" t="s">
        <v>93</v>
      </c>
      <c r="AV1645" s="10" t="s">
        <v>93</v>
      </c>
      <c r="AW1645" s="10" t="s">
        <v>32</v>
      </c>
      <c r="AX1645" s="10" t="s">
        <v>74</v>
      </c>
      <c r="AY1645" s="168" t="s">
        <v>173</v>
      </c>
    </row>
    <row r="1646" spans="2:51" s="10" customFormat="1" ht="22.5" customHeight="1">
      <c r="B1646" s="161"/>
      <c r="C1646" s="162"/>
      <c r="D1646" s="162"/>
      <c r="E1646" s="163" t="s">
        <v>3</v>
      </c>
      <c r="F1646" s="261" t="s">
        <v>2761</v>
      </c>
      <c r="G1646" s="260"/>
      <c r="H1646" s="260"/>
      <c r="I1646" s="260"/>
      <c r="J1646" s="162"/>
      <c r="K1646" s="164">
        <v>120</v>
      </c>
      <c r="L1646" s="162"/>
      <c r="M1646" s="162"/>
      <c r="N1646" s="162"/>
      <c r="O1646" s="162"/>
      <c r="P1646" s="162"/>
      <c r="Q1646" s="162"/>
      <c r="R1646" s="165"/>
      <c r="T1646" s="166"/>
      <c r="U1646" s="162"/>
      <c r="V1646" s="162"/>
      <c r="W1646" s="162"/>
      <c r="X1646" s="162"/>
      <c r="Y1646" s="162"/>
      <c r="Z1646" s="162"/>
      <c r="AA1646" s="167"/>
      <c r="AT1646" s="168" t="s">
        <v>185</v>
      </c>
      <c r="AU1646" s="168" t="s">
        <v>93</v>
      </c>
      <c r="AV1646" s="10" t="s">
        <v>93</v>
      </c>
      <c r="AW1646" s="10" t="s">
        <v>32</v>
      </c>
      <c r="AX1646" s="10" t="s">
        <v>74</v>
      </c>
      <c r="AY1646" s="168" t="s">
        <v>173</v>
      </c>
    </row>
    <row r="1647" spans="2:51" s="10" customFormat="1" ht="22.5" customHeight="1">
      <c r="B1647" s="161"/>
      <c r="C1647" s="162"/>
      <c r="D1647" s="162"/>
      <c r="E1647" s="163" t="s">
        <v>3</v>
      </c>
      <c r="F1647" s="261" t="s">
        <v>2762</v>
      </c>
      <c r="G1647" s="260"/>
      <c r="H1647" s="260"/>
      <c r="I1647" s="260"/>
      <c r="J1647" s="162"/>
      <c r="K1647" s="164">
        <v>120</v>
      </c>
      <c r="L1647" s="162"/>
      <c r="M1647" s="162"/>
      <c r="N1647" s="162"/>
      <c r="O1647" s="162"/>
      <c r="P1647" s="162"/>
      <c r="Q1647" s="162"/>
      <c r="R1647" s="165"/>
      <c r="T1647" s="166"/>
      <c r="U1647" s="162"/>
      <c r="V1647" s="162"/>
      <c r="W1647" s="162"/>
      <c r="X1647" s="162"/>
      <c r="Y1647" s="162"/>
      <c r="Z1647" s="162"/>
      <c r="AA1647" s="167"/>
      <c r="AT1647" s="168" t="s">
        <v>185</v>
      </c>
      <c r="AU1647" s="168" t="s">
        <v>93</v>
      </c>
      <c r="AV1647" s="10" t="s">
        <v>93</v>
      </c>
      <c r="AW1647" s="10" t="s">
        <v>32</v>
      </c>
      <c r="AX1647" s="10" t="s">
        <v>74</v>
      </c>
      <c r="AY1647" s="168" t="s">
        <v>173</v>
      </c>
    </row>
    <row r="1648" spans="2:51" s="10" customFormat="1" ht="22.5" customHeight="1">
      <c r="B1648" s="161"/>
      <c r="C1648" s="162"/>
      <c r="D1648" s="162"/>
      <c r="E1648" s="163" t="s">
        <v>3</v>
      </c>
      <c r="F1648" s="261" t="s">
        <v>2763</v>
      </c>
      <c r="G1648" s="260"/>
      <c r="H1648" s="260"/>
      <c r="I1648" s="260"/>
      <c r="J1648" s="162"/>
      <c r="K1648" s="164">
        <v>120</v>
      </c>
      <c r="L1648" s="162"/>
      <c r="M1648" s="162"/>
      <c r="N1648" s="162"/>
      <c r="O1648" s="162"/>
      <c r="P1648" s="162"/>
      <c r="Q1648" s="162"/>
      <c r="R1648" s="165"/>
      <c r="T1648" s="166"/>
      <c r="U1648" s="162"/>
      <c r="V1648" s="162"/>
      <c r="W1648" s="162"/>
      <c r="X1648" s="162"/>
      <c r="Y1648" s="162"/>
      <c r="Z1648" s="162"/>
      <c r="AA1648" s="167"/>
      <c r="AT1648" s="168" t="s">
        <v>185</v>
      </c>
      <c r="AU1648" s="168" t="s">
        <v>93</v>
      </c>
      <c r="AV1648" s="10" t="s">
        <v>93</v>
      </c>
      <c r="AW1648" s="10" t="s">
        <v>32</v>
      </c>
      <c r="AX1648" s="10" t="s">
        <v>74</v>
      </c>
      <c r="AY1648" s="168" t="s">
        <v>173</v>
      </c>
    </row>
    <row r="1649" spans="2:51" s="10" customFormat="1" ht="22.5" customHeight="1">
      <c r="B1649" s="161"/>
      <c r="C1649" s="162"/>
      <c r="D1649" s="162"/>
      <c r="E1649" s="163" t="s">
        <v>3</v>
      </c>
      <c r="F1649" s="261" t="s">
        <v>2764</v>
      </c>
      <c r="G1649" s="260"/>
      <c r="H1649" s="260"/>
      <c r="I1649" s="260"/>
      <c r="J1649" s="162"/>
      <c r="K1649" s="164">
        <v>120</v>
      </c>
      <c r="L1649" s="162"/>
      <c r="M1649" s="162"/>
      <c r="N1649" s="162"/>
      <c r="O1649" s="162"/>
      <c r="P1649" s="162"/>
      <c r="Q1649" s="162"/>
      <c r="R1649" s="165"/>
      <c r="T1649" s="166"/>
      <c r="U1649" s="162"/>
      <c r="V1649" s="162"/>
      <c r="W1649" s="162"/>
      <c r="X1649" s="162"/>
      <c r="Y1649" s="162"/>
      <c r="Z1649" s="162"/>
      <c r="AA1649" s="167"/>
      <c r="AT1649" s="168" t="s">
        <v>185</v>
      </c>
      <c r="AU1649" s="168" t="s">
        <v>93</v>
      </c>
      <c r="AV1649" s="10" t="s">
        <v>93</v>
      </c>
      <c r="AW1649" s="10" t="s">
        <v>32</v>
      </c>
      <c r="AX1649" s="10" t="s">
        <v>74</v>
      </c>
      <c r="AY1649" s="168" t="s">
        <v>173</v>
      </c>
    </row>
    <row r="1650" spans="2:51" s="11" customFormat="1" ht="22.5" customHeight="1">
      <c r="B1650" s="169"/>
      <c r="C1650" s="170"/>
      <c r="D1650" s="170"/>
      <c r="E1650" s="171" t="s">
        <v>3</v>
      </c>
      <c r="F1650" s="262" t="s">
        <v>187</v>
      </c>
      <c r="G1650" s="263"/>
      <c r="H1650" s="263"/>
      <c r="I1650" s="263"/>
      <c r="J1650" s="170"/>
      <c r="K1650" s="172">
        <v>960</v>
      </c>
      <c r="L1650" s="170"/>
      <c r="M1650" s="170"/>
      <c r="N1650" s="170"/>
      <c r="O1650" s="170"/>
      <c r="P1650" s="170"/>
      <c r="Q1650" s="170"/>
      <c r="R1650" s="173"/>
      <c r="T1650" s="174"/>
      <c r="U1650" s="170"/>
      <c r="V1650" s="170"/>
      <c r="W1650" s="170"/>
      <c r="X1650" s="170"/>
      <c r="Y1650" s="170"/>
      <c r="Z1650" s="170"/>
      <c r="AA1650" s="175"/>
      <c r="AT1650" s="176" t="s">
        <v>185</v>
      </c>
      <c r="AU1650" s="176" t="s">
        <v>93</v>
      </c>
      <c r="AV1650" s="11" t="s">
        <v>178</v>
      </c>
      <c r="AW1650" s="11" t="s">
        <v>32</v>
      </c>
      <c r="AX1650" s="11" t="s">
        <v>81</v>
      </c>
      <c r="AY1650" s="176" t="s">
        <v>173</v>
      </c>
    </row>
    <row r="1651" spans="2:65" s="1" customFormat="1" ht="22.5" customHeight="1">
      <c r="B1651" s="125"/>
      <c r="C1651" s="154" t="s">
        <v>2765</v>
      </c>
      <c r="D1651" s="154" t="s">
        <v>174</v>
      </c>
      <c r="E1651" s="155" t="s">
        <v>2766</v>
      </c>
      <c r="F1651" s="255" t="s">
        <v>2767</v>
      </c>
      <c r="G1651" s="256"/>
      <c r="H1651" s="256"/>
      <c r="I1651" s="256"/>
      <c r="J1651" s="156" t="s">
        <v>919</v>
      </c>
      <c r="K1651" s="157">
        <v>15</v>
      </c>
      <c r="L1651" s="257">
        <v>0</v>
      </c>
      <c r="M1651" s="256"/>
      <c r="N1651" s="258">
        <f>ROUND(L1651*K1651,2)</f>
        <v>0</v>
      </c>
      <c r="O1651" s="256"/>
      <c r="P1651" s="256"/>
      <c r="Q1651" s="256"/>
      <c r="R1651" s="127"/>
      <c r="T1651" s="158" t="s">
        <v>3</v>
      </c>
      <c r="U1651" s="42" t="s">
        <v>39</v>
      </c>
      <c r="V1651" s="34"/>
      <c r="W1651" s="159">
        <f>V1651*K1651</f>
        <v>0</v>
      </c>
      <c r="X1651" s="159">
        <v>0</v>
      </c>
      <c r="Y1651" s="159">
        <f>X1651*K1651</f>
        <v>0</v>
      </c>
      <c r="Z1651" s="159">
        <v>0</v>
      </c>
      <c r="AA1651" s="160">
        <f>Z1651*K1651</f>
        <v>0</v>
      </c>
      <c r="AR1651" s="16" t="s">
        <v>612</v>
      </c>
      <c r="AT1651" s="16" t="s">
        <v>174</v>
      </c>
      <c r="AU1651" s="16" t="s">
        <v>93</v>
      </c>
      <c r="AY1651" s="16" t="s">
        <v>173</v>
      </c>
      <c r="BE1651" s="100">
        <f>IF(U1651="základní",N1651,0)</f>
        <v>0</v>
      </c>
      <c r="BF1651" s="100">
        <f>IF(U1651="snížená",N1651,0)</f>
        <v>0</v>
      </c>
      <c r="BG1651" s="100">
        <f>IF(U1651="zákl. přenesená",N1651,0)</f>
        <v>0</v>
      </c>
      <c r="BH1651" s="100">
        <f>IF(U1651="sníž. přenesená",N1651,0)</f>
        <v>0</v>
      </c>
      <c r="BI1651" s="100">
        <f>IF(U1651="nulová",N1651,0)</f>
        <v>0</v>
      </c>
      <c r="BJ1651" s="16" t="s">
        <v>81</v>
      </c>
      <c r="BK1651" s="100">
        <f>ROUND(L1651*K1651,2)</f>
        <v>0</v>
      </c>
      <c r="BL1651" s="16" t="s">
        <v>612</v>
      </c>
      <c r="BM1651" s="16" t="s">
        <v>2768</v>
      </c>
    </row>
    <row r="1652" spans="2:51" s="10" customFormat="1" ht="22.5" customHeight="1">
      <c r="B1652" s="161"/>
      <c r="C1652" s="162"/>
      <c r="D1652" s="162"/>
      <c r="E1652" s="163" t="s">
        <v>3</v>
      </c>
      <c r="F1652" s="259" t="s">
        <v>2643</v>
      </c>
      <c r="G1652" s="260"/>
      <c r="H1652" s="260"/>
      <c r="I1652" s="260"/>
      <c r="J1652" s="162"/>
      <c r="K1652" s="164">
        <v>1</v>
      </c>
      <c r="L1652" s="162"/>
      <c r="M1652" s="162"/>
      <c r="N1652" s="162"/>
      <c r="O1652" s="162"/>
      <c r="P1652" s="162"/>
      <c r="Q1652" s="162"/>
      <c r="R1652" s="165"/>
      <c r="T1652" s="166"/>
      <c r="U1652" s="162"/>
      <c r="V1652" s="162"/>
      <c r="W1652" s="162"/>
      <c r="X1652" s="162"/>
      <c r="Y1652" s="162"/>
      <c r="Z1652" s="162"/>
      <c r="AA1652" s="167"/>
      <c r="AT1652" s="168" t="s">
        <v>185</v>
      </c>
      <c r="AU1652" s="168" t="s">
        <v>93</v>
      </c>
      <c r="AV1652" s="10" t="s">
        <v>93</v>
      </c>
      <c r="AW1652" s="10" t="s">
        <v>32</v>
      </c>
      <c r="AX1652" s="10" t="s">
        <v>74</v>
      </c>
      <c r="AY1652" s="168" t="s">
        <v>173</v>
      </c>
    </row>
    <row r="1653" spans="2:51" s="10" customFormat="1" ht="22.5" customHeight="1">
      <c r="B1653" s="161"/>
      <c r="C1653" s="162"/>
      <c r="D1653" s="162"/>
      <c r="E1653" s="163" t="s">
        <v>3</v>
      </c>
      <c r="F1653" s="261" t="s">
        <v>2769</v>
      </c>
      <c r="G1653" s="260"/>
      <c r="H1653" s="260"/>
      <c r="I1653" s="260"/>
      <c r="J1653" s="162"/>
      <c r="K1653" s="164">
        <v>2</v>
      </c>
      <c r="L1653" s="162"/>
      <c r="M1653" s="162"/>
      <c r="N1653" s="162"/>
      <c r="O1653" s="162"/>
      <c r="P1653" s="162"/>
      <c r="Q1653" s="162"/>
      <c r="R1653" s="165"/>
      <c r="T1653" s="166"/>
      <c r="U1653" s="162"/>
      <c r="V1653" s="162"/>
      <c r="W1653" s="162"/>
      <c r="X1653" s="162"/>
      <c r="Y1653" s="162"/>
      <c r="Z1653" s="162"/>
      <c r="AA1653" s="167"/>
      <c r="AT1653" s="168" t="s">
        <v>185</v>
      </c>
      <c r="AU1653" s="168" t="s">
        <v>93</v>
      </c>
      <c r="AV1653" s="10" t="s">
        <v>93</v>
      </c>
      <c r="AW1653" s="10" t="s">
        <v>32</v>
      </c>
      <c r="AX1653" s="10" t="s">
        <v>74</v>
      </c>
      <c r="AY1653" s="168" t="s">
        <v>173</v>
      </c>
    </row>
    <row r="1654" spans="2:51" s="10" customFormat="1" ht="22.5" customHeight="1">
      <c r="B1654" s="161"/>
      <c r="C1654" s="162"/>
      <c r="D1654" s="162"/>
      <c r="E1654" s="163" t="s">
        <v>3</v>
      </c>
      <c r="F1654" s="261" t="s">
        <v>2716</v>
      </c>
      <c r="G1654" s="260"/>
      <c r="H1654" s="260"/>
      <c r="I1654" s="260"/>
      <c r="J1654" s="162"/>
      <c r="K1654" s="164">
        <v>2</v>
      </c>
      <c r="L1654" s="162"/>
      <c r="M1654" s="162"/>
      <c r="N1654" s="162"/>
      <c r="O1654" s="162"/>
      <c r="P1654" s="162"/>
      <c r="Q1654" s="162"/>
      <c r="R1654" s="165"/>
      <c r="T1654" s="166"/>
      <c r="U1654" s="162"/>
      <c r="V1654" s="162"/>
      <c r="W1654" s="162"/>
      <c r="X1654" s="162"/>
      <c r="Y1654" s="162"/>
      <c r="Z1654" s="162"/>
      <c r="AA1654" s="167"/>
      <c r="AT1654" s="168" t="s">
        <v>185</v>
      </c>
      <c r="AU1654" s="168" t="s">
        <v>93</v>
      </c>
      <c r="AV1654" s="10" t="s">
        <v>93</v>
      </c>
      <c r="AW1654" s="10" t="s">
        <v>32</v>
      </c>
      <c r="AX1654" s="10" t="s">
        <v>74</v>
      </c>
      <c r="AY1654" s="168" t="s">
        <v>173</v>
      </c>
    </row>
    <row r="1655" spans="2:51" s="10" customFormat="1" ht="22.5" customHeight="1">
      <c r="B1655" s="161"/>
      <c r="C1655" s="162"/>
      <c r="D1655" s="162"/>
      <c r="E1655" s="163" t="s">
        <v>3</v>
      </c>
      <c r="F1655" s="261" t="s">
        <v>2717</v>
      </c>
      <c r="G1655" s="260"/>
      <c r="H1655" s="260"/>
      <c r="I1655" s="260"/>
      <c r="J1655" s="162"/>
      <c r="K1655" s="164">
        <v>2</v>
      </c>
      <c r="L1655" s="162"/>
      <c r="M1655" s="162"/>
      <c r="N1655" s="162"/>
      <c r="O1655" s="162"/>
      <c r="P1655" s="162"/>
      <c r="Q1655" s="162"/>
      <c r="R1655" s="165"/>
      <c r="T1655" s="166"/>
      <c r="U1655" s="162"/>
      <c r="V1655" s="162"/>
      <c r="W1655" s="162"/>
      <c r="X1655" s="162"/>
      <c r="Y1655" s="162"/>
      <c r="Z1655" s="162"/>
      <c r="AA1655" s="167"/>
      <c r="AT1655" s="168" t="s">
        <v>185</v>
      </c>
      <c r="AU1655" s="168" t="s">
        <v>93</v>
      </c>
      <c r="AV1655" s="10" t="s">
        <v>93</v>
      </c>
      <c r="AW1655" s="10" t="s">
        <v>32</v>
      </c>
      <c r="AX1655" s="10" t="s">
        <v>74</v>
      </c>
      <c r="AY1655" s="168" t="s">
        <v>173</v>
      </c>
    </row>
    <row r="1656" spans="2:51" s="10" customFormat="1" ht="22.5" customHeight="1">
      <c r="B1656" s="161"/>
      <c r="C1656" s="162"/>
      <c r="D1656" s="162"/>
      <c r="E1656" s="163" t="s">
        <v>3</v>
      </c>
      <c r="F1656" s="261" t="s">
        <v>2718</v>
      </c>
      <c r="G1656" s="260"/>
      <c r="H1656" s="260"/>
      <c r="I1656" s="260"/>
      <c r="J1656" s="162"/>
      <c r="K1656" s="164">
        <v>2</v>
      </c>
      <c r="L1656" s="162"/>
      <c r="M1656" s="162"/>
      <c r="N1656" s="162"/>
      <c r="O1656" s="162"/>
      <c r="P1656" s="162"/>
      <c r="Q1656" s="162"/>
      <c r="R1656" s="165"/>
      <c r="T1656" s="166"/>
      <c r="U1656" s="162"/>
      <c r="V1656" s="162"/>
      <c r="W1656" s="162"/>
      <c r="X1656" s="162"/>
      <c r="Y1656" s="162"/>
      <c r="Z1656" s="162"/>
      <c r="AA1656" s="167"/>
      <c r="AT1656" s="168" t="s">
        <v>185</v>
      </c>
      <c r="AU1656" s="168" t="s">
        <v>93</v>
      </c>
      <c r="AV1656" s="10" t="s">
        <v>93</v>
      </c>
      <c r="AW1656" s="10" t="s">
        <v>32</v>
      </c>
      <c r="AX1656" s="10" t="s">
        <v>74</v>
      </c>
      <c r="AY1656" s="168" t="s">
        <v>173</v>
      </c>
    </row>
    <row r="1657" spans="2:51" s="10" customFormat="1" ht="22.5" customHeight="1">
      <c r="B1657" s="161"/>
      <c r="C1657" s="162"/>
      <c r="D1657" s="162"/>
      <c r="E1657" s="163" t="s">
        <v>3</v>
      </c>
      <c r="F1657" s="261" t="s">
        <v>2770</v>
      </c>
      <c r="G1657" s="260"/>
      <c r="H1657" s="260"/>
      <c r="I1657" s="260"/>
      <c r="J1657" s="162"/>
      <c r="K1657" s="164">
        <v>2</v>
      </c>
      <c r="L1657" s="162"/>
      <c r="M1657" s="162"/>
      <c r="N1657" s="162"/>
      <c r="O1657" s="162"/>
      <c r="P1657" s="162"/>
      <c r="Q1657" s="162"/>
      <c r="R1657" s="165"/>
      <c r="T1657" s="166"/>
      <c r="U1657" s="162"/>
      <c r="V1657" s="162"/>
      <c r="W1657" s="162"/>
      <c r="X1657" s="162"/>
      <c r="Y1657" s="162"/>
      <c r="Z1657" s="162"/>
      <c r="AA1657" s="167"/>
      <c r="AT1657" s="168" t="s">
        <v>185</v>
      </c>
      <c r="AU1657" s="168" t="s">
        <v>93</v>
      </c>
      <c r="AV1657" s="10" t="s">
        <v>93</v>
      </c>
      <c r="AW1657" s="10" t="s">
        <v>32</v>
      </c>
      <c r="AX1657" s="10" t="s">
        <v>74</v>
      </c>
      <c r="AY1657" s="168" t="s">
        <v>173</v>
      </c>
    </row>
    <row r="1658" spans="2:51" s="10" customFormat="1" ht="22.5" customHeight="1">
      <c r="B1658" s="161"/>
      <c r="C1658" s="162"/>
      <c r="D1658" s="162"/>
      <c r="E1658" s="163" t="s">
        <v>3</v>
      </c>
      <c r="F1658" s="261" t="s">
        <v>2711</v>
      </c>
      <c r="G1658" s="260"/>
      <c r="H1658" s="260"/>
      <c r="I1658" s="260"/>
      <c r="J1658" s="162"/>
      <c r="K1658" s="164">
        <v>2</v>
      </c>
      <c r="L1658" s="162"/>
      <c r="M1658" s="162"/>
      <c r="N1658" s="162"/>
      <c r="O1658" s="162"/>
      <c r="P1658" s="162"/>
      <c r="Q1658" s="162"/>
      <c r="R1658" s="165"/>
      <c r="T1658" s="166"/>
      <c r="U1658" s="162"/>
      <c r="V1658" s="162"/>
      <c r="W1658" s="162"/>
      <c r="X1658" s="162"/>
      <c r="Y1658" s="162"/>
      <c r="Z1658" s="162"/>
      <c r="AA1658" s="167"/>
      <c r="AT1658" s="168" t="s">
        <v>185</v>
      </c>
      <c r="AU1658" s="168" t="s">
        <v>93</v>
      </c>
      <c r="AV1658" s="10" t="s">
        <v>93</v>
      </c>
      <c r="AW1658" s="10" t="s">
        <v>32</v>
      </c>
      <c r="AX1658" s="10" t="s">
        <v>74</v>
      </c>
      <c r="AY1658" s="168" t="s">
        <v>173</v>
      </c>
    </row>
    <row r="1659" spans="2:51" s="10" customFormat="1" ht="22.5" customHeight="1">
      <c r="B1659" s="161"/>
      <c r="C1659" s="162"/>
      <c r="D1659" s="162"/>
      <c r="E1659" s="163" t="s">
        <v>3</v>
      </c>
      <c r="F1659" s="261" t="s">
        <v>2697</v>
      </c>
      <c r="G1659" s="260"/>
      <c r="H1659" s="260"/>
      <c r="I1659" s="260"/>
      <c r="J1659" s="162"/>
      <c r="K1659" s="164">
        <v>2</v>
      </c>
      <c r="L1659" s="162"/>
      <c r="M1659" s="162"/>
      <c r="N1659" s="162"/>
      <c r="O1659" s="162"/>
      <c r="P1659" s="162"/>
      <c r="Q1659" s="162"/>
      <c r="R1659" s="165"/>
      <c r="T1659" s="166"/>
      <c r="U1659" s="162"/>
      <c r="V1659" s="162"/>
      <c r="W1659" s="162"/>
      <c r="X1659" s="162"/>
      <c r="Y1659" s="162"/>
      <c r="Z1659" s="162"/>
      <c r="AA1659" s="167"/>
      <c r="AT1659" s="168" t="s">
        <v>185</v>
      </c>
      <c r="AU1659" s="168" t="s">
        <v>93</v>
      </c>
      <c r="AV1659" s="10" t="s">
        <v>93</v>
      </c>
      <c r="AW1659" s="10" t="s">
        <v>32</v>
      </c>
      <c r="AX1659" s="10" t="s">
        <v>74</v>
      </c>
      <c r="AY1659" s="168" t="s">
        <v>173</v>
      </c>
    </row>
    <row r="1660" spans="2:51" s="11" customFormat="1" ht="22.5" customHeight="1">
      <c r="B1660" s="169"/>
      <c r="C1660" s="170"/>
      <c r="D1660" s="170"/>
      <c r="E1660" s="171" t="s">
        <v>3</v>
      </c>
      <c r="F1660" s="262" t="s">
        <v>187</v>
      </c>
      <c r="G1660" s="263"/>
      <c r="H1660" s="263"/>
      <c r="I1660" s="263"/>
      <c r="J1660" s="170"/>
      <c r="K1660" s="172">
        <v>15</v>
      </c>
      <c r="L1660" s="170"/>
      <c r="M1660" s="170"/>
      <c r="N1660" s="170"/>
      <c r="O1660" s="170"/>
      <c r="P1660" s="170"/>
      <c r="Q1660" s="170"/>
      <c r="R1660" s="173"/>
      <c r="T1660" s="174"/>
      <c r="U1660" s="170"/>
      <c r="V1660" s="170"/>
      <c r="W1660" s="170"/>
      <c r="X1660" s="170"/>
      <c r="Y1660" s="170"/>
      <c r="Z1660" s="170"/>
      <c r="AA1660" s="175"/>
      <c r="AT1660" s="176" t="s">
        <v>185</v>
      </c>
      <c r="AU1660" s="176" t="s">
        <v>93</v>
      </c>
      <c r="AV1660" s="11" t="s">
        <v>178</v>
      </c>
      <c r="AW1660" s="11" t="s">
        <v>32</v>
      </c>
      <c r="AX1660" s="11" t="s">
        <v>81</v>
      </c>
      <c r="AY1660" s="176" t="s">
        <v>173</v>
      </c>
    </row>
    <row r="1661" spans="2:65" s="1" customFormat="1" ht="22.5" customHeight="1">
      <c r="B1661" s="125"/>
      <c r="C1661" s="154" t="s">
        <v>2771</v>
      </c>
      <c r="D1661" s="154" t="s">
        <v>174</v>
      </c>
      <c r="E1661" s="155" t="s">
        <v>2772</v>
      </c>
      <c r="F1661" s="255" t="s">
        <v>2773</v>
      </c>
      <c r="G1661" s="256"/>
      <c r="H1661" s="256"/>
      <c r="I1661" s="256"/>
      <c r="J1661" s="156" t="s">
        <v>919</v>
      </c>
      <c r="K1661" s="157">
        <v>111</v>
      </c>
      <c r="L1661" s="257">
        <v>0</v>
      </c>
      <c r="M1661" s="256"/>
      <c r="N1661" s="258">
        <f>ROUND(L1661*K1661,2)</f>
        <v>0</v>
      </c>
      <c r="O1661" s="256"/>
      <c r="P1661" s="256"/>
      <c r="Q1661" s="256"/>
      <c r="R1661" s="127"/>
      <c r="T1661" s="158" t="s">
        <v>3</v>
      </c>
      <c r="U1661" s="42" t="s">
        <v>39</v>
      </c>
      <c r="V1661" s="34"/>
      <c r="W1661" s="159">
        <f>V1661*K1661</f>
        <v>0</v>
      </c>
      <c r="X1661" s="159">
        <v>0</v>
      </c>
      <c r="Y1661" s="159">
        <f>X1661*K1661</f>
        <v>0</v>
      </c>
      <c r="Z1661" s="159">
        <v>0</v>
      </c>
      <c r="AA1661" s="160">
        <f>Z1661*K1661</f>
        <v>0</v>
      </c>
      <c r="AR1661" s="16" t="s">
        <v>612</v>
      </c>
      <c r="AT1661" s="16" t="s">
        <v>174</v>
      </c>
      <c r="AU1661" s="16" t="s">
        <v>93</v>
      </c>
      <c r="AY1661" s="16" t="s">
        <v>173</v>
      </c>
      <c r="BE1661" s="100">
        <f>IF(U1661="základní",N1661,0)</f>
        <v>0</v>
      </c>
      <c r="BF1661" s="100">
        <f>IF(U1661="snížená",N1661,0)</f>
        <v>0</v>
      </c>
      <c r="BG1661" s="100">
        <f>IF(U1661="zákl. přenesená",N1661,0)</f>
        <v>0</v>
      </c>
      <c r="BH1661" s="100">
        <f>IF(U1661="sníž. přenesená",N1661,0)</f>
        <v>0</v>
      </c>
      <c r="BI1661" s="100">
        <f>IF(U1661="nulová",N1661,0)</f>
        <v>0</v>
      </c>
      <c r="BJ1661" s="16" t="s">
        <v>81</v>
      </c>
      <c r="BK1661" s="100">
        <f>ROUND(L1661*K1661,2)</f>
        <v>0</v>
      </c>
      <c r="BL1661" s="16" t="s">
        <v>612</v>
      </c>
      <c r="BM1661" s="16" t="s">
        <v>2774</v>
      </c>
    </row>
    <row r="1662" spans="2:51" s="10" customFormat="1" ht="22.5" customHeight="1">
      <c r="B1662" s="161"/>
      <c r="C1662" s="162"/>
      <c r="D1662" s="162"/>
      <c r="E1662" s="163" t="s">
        <v>3</v>
      </c>
      <c r="F1662" s="259" t="s">
        <v>2775</v>
      </c>
      <c r="G1662" s="260"/>
      <c r="H1662" s="260"/>
      <c r="I1662" s="260"/>
      <c r="J1662" s="162"/>
      <c r="K1662" s="164">
        <v>13</v>
      </c>
      <c r="L1662" s="162"/>
      <c r="M1662" s="162"/>
      <c r="N1662" s="162"/>
      <c r="O1662" s="162"/>
      <c r="P1662" s="162"/>
      <c r="Q1662" s="162"/>
      <c r="R1662" s="165"/>
      <c r="T1662" s="166"/>
      <c r="U1662" s="162"/>
      <c r="V1662" s="162"/>
      <c r="W1662" s="162"/>
      <c r="X1662" s="162"/>
      <c r="Y1662" s="162"/>
      <c r="Z1662" s="162"/>
      <c r="AA1662" s="167"/>
      <c r="AT1662" s="168" t="s">
        <v>185</v>
      </c>
      <c r="AU1662" s="168" t="s">
        <v>93</v>
      </c>
      <c r="AV1662" s="10" t="s">
        <v>93</v>
      </c>
      <c r="AW1662" s="10" t="s">
        <v>32</v>
      </c>
      <c r="AX1662" s="10" t="s">
        <v>74</v>
      </c>
      <c r="AY1662" s="168" t="s">
        <v>173</v>
      </c>
    </row>
    <row r="1663" spans="2:51" s="10" customFormat="1" ht="22.5" customHeight="1">
      <c r="B1663" s="161"/>
      <c r="C1663" s="162"/>
      <c r="D1663" s="162"/>
      <c r="E1663" s="163" t="s">
        <v>3</v>
      </c>
      <c r="F1663" s="261" t="s">
        <v>2776</v>
      </c>
      <c r="G1663" s="260"/>
      <c r="H1663" s="260"/>
      <c r="I1663" s="260"/>
      <c r="J1663" s="162"/>
      <c r="K1663" s="164">
        <v>16</v>
      </c>
      <c r="L1663" s="162"/>
      <c r="M1663" s="162"/>
      <c r="N1663" s="162"/>
      <c r="O1663" s="162"/>
      <c r="P1663" s="162"/>
      <c r="Q1663" s="162"/>
      <c r="R1663" s="165"/>
      <c r="T1663" s="166"/>
      <c r="U1663" s="162"/>
      <c r="V1663" s="162"/>
      <c r="W1663" s="162"/>
      <c r="X1663" s="162"/>
      <c r="Y1663" s="162"/>
      <c r="Z1663" s="162"/>
      <c r="AA1663" s="167"/>
      <c r="AT1663" s="168" t="s">
        <v>185</v>
      </c>
      <c r="AU1663" s="168" t="s">
        <v>93</v>
      </c>
      <c r="AV1663" s="10" t="s">
        <v>93</v>
      </c>
      <c r="AW1663" s="10" t="s">
        <v>32</v>
      </c>
      <c r="AX1663" s="10" t="s">
        <v>74</v>
      </c>
      <c r="AY1663" s="168" t="s">
        <v>173</v>
      </c>
    </row>
    <row r="1664" spans="2:51" s="10" customFormat="1" ht="22.5" customHeight="1">
      <c r="B1664" s="161"/>
      <c r="C1664" s="162"/>
      <c r="D1664" s="162"/>
      <c r="E1664" s="163" t="s">
        <v>3</v>
      </c>
      <c r="F1664" s="261" t="s">
        <v>2777</v>
      </c>
      <c r="G1664" s="260"/>
      <c r="H1664" s="260"/>
      <c r="I1664" s="260"/>
      <c r="J1664" s="162"/>
      <c r="K1664" s="164">
        <v>13</v>
      </c>
      <c r="L1664" s="162"/>
      <c r="M1664" s="162"/>
      <c r="N1664" s="162"/>
      <c r="O1664" s="162"/>
      <c r="P1664" s="162"/>
      <c r="Q1664" s="162"/>
      <c r="R1664" s="165"/>
      <c r="T1664" s="166"/>
      <c r="U1664" s="162"/>
      <c r="V1664" s="162"/>
      <c r="W1664" s="162"/>
      <c r="X1664" s="162"/>
      <c r="Y1664" s="162"/>
      <c r="Z1664" s="162"/>
      <c r="AA1664" s="167"/>
      <c r="AT1664" s="168" t="s">
        <v>185</v>
      </c>
      <c r="AU1664" s="168" t="s">
        <v>93</v>
      </c>
      <c r="AV1664" s="10" t="s">
        <v>93</v>
      </c>
      <c r="AW1664" s="10" t="s">
        <v>32</v>
      </c>
      <c r="AX1664" s="10" t="s">
        <v>74</v>
      </c>
      <c r="AY1664" s="168" t="s">
        <v>173</v>
      </c>
    </row>
    <row r="1665" spans="2:51" s="10" customFormat="1" ht="22.5" customHeight="1">
      <c r="B1665" s="161"/>
      <c r="C1665" s="162"/>
      <c r="D1665" s="162"/>
      <c r="E1665" s="163" t="s">
        <v>3</v>
      </c>
      <c r="F1665" s="261" t="s">
        <v>2778</v>
      </c>
      <c r="G1665" s="260"/>
      <c r="H1665" s="260"/>
      <c r="I1665" s="260"/>
      <c r="J1665" s="162"/>
      <c r="K1665" s="164">
        <v>16</v>
      </c>
      <c r="L1665" s="162"/>
      <c r="M1665" s="162"/>
      <c r="N1665" s="162"/>
      <c r="O1665" s="162"/>
      <c r="P1665" s="162"/>
      <c r="Q1665" s="162"/>
      <c r="R1665" s="165"/>
      <c r="T1665" s="166"/>
      <c r="U1665" s="162"/>
      <c r="V1665" s="162"/>
      <c r="W1665" s="162"/>
      <c r="X1665" s="162"/>
      <c r="Y1665" s="162"/>
      <c r="Z1665" s="162"/>
      <c r="AA1665" s="167"/>
      <c r="AT1665" s="168" t="s">
        <v>185</v>
      </c>
      <c r="AU1665" s="168" t="s">
        <v>93</v>
      </c>
      <c r="AV1665" s="10" t="s">
        <v>93</v>
      </c>
      <c r="AW1665" s="10" t="s">
        <v>32</v>
      </c>
      <c r="AX1665" s="10" t="s">
        <v>74</v>
      </c>
      <c r="AY1665" s="168" t="s">
        <v>173</v>
      </c>
    </row>
    <row r="1666" spans="2:51" s="10" customFormat="1" ht="22.5" customHeight="1">
      <c r="B1666" s="161"/>
      <c r="C1666" s="162"/>
      <c r="D1666" s="162"/>
      <c r="E1666" s="163" t="s">
        <v>3</v>
      </c>
      <c r="F1666" s="261" t="s">
        <v>2779</v>
      </c>
      <c r="G1666" s="260"/>
      <c r="H1666" s="260"/>
      <c r="I1666" s="260"/>
      <c r="J1666" s="162"/>
      <c r="K1666" s="164">
        <v>14</v>
      </c>
      <c r="L1666" s="162"/>
      <c r="M1666" s="162"/>
      <c r="N1666" s="162"/>
      <c r="O1666" s="162"/>
      <c r="P1666" s="162"/>
      <c r="Q1666" s="162"/>
      <c r="R1666" s="165"/>
      <c r="T1666" s="166"/>
      <c r="U1666" s="162"/>
      <c r="V1666" s="162"/>
      <c r="W1666" s="162"/>
      <c r="X1666" s="162"/>
      <c r="Y1666" s="162"/>
      <c r="Z1666" s="162"/>
      <c r="AA1666" s="167"/>
      <c r="AT1666" s="168" t="s">
        <v>185</v>
      </c>
      <c r="AU1666" s="168" t="s">
        <v>93</v>
      </c>
      <c r="AV1666" s="10" t="s">
        <v>93</v>
      </c>
      <c r="AW1666" s="10" t="s">
        <v>32</v>
      </c>
      <c r="AX1666" s="10" t="s">
        <v>74</v>
      </c>
      <c r="AY1666" s="168" t="s">
        <v>173</v>
      </c>
    </row>
    <row r="1667" spans="2:51" s="10" customFormat="1" ht="22.5" customHeight="1">
      <c r="B1667" s="161"/>
      <c r="C1667" s="162"/>
      <c r="D1667" s="162"/>
      <c r="E1667" s="163" t="s">
        <v>3</v>
      </c>
      <c r="F1667" s="261" t="s">
        <v>2780</v>
      </c>
      <c r="G1667" s="260"/>
      <c r="H1667" s="260"/>
      <c r="I1667" s="260"/>
      <c r="J1667" s="162"/>
      <c r="K1667" s="164">
        <v>16</v>
      </c>
      <c r="L1667" s="162"/>
      <c r="M1667" s="162"/>
      <c r="N1667" s="162"/>
      <c r="O1667" s="162"/>
      <c r="P1667" s="162"/>
      <c r="Q1667" s="162"/>
      <c r="R1667" s="165"/>
      <c r="T1667" s="166"/>
      <c r="U1667" s="162"/>
      <c r="V1667" s="162"/>
      <c r="W1667" s="162"/>
      <c r="X1667" s="162"/>
      <c r="Y1667" s="162"/>
      <c r="Z1667" s="162"/>
      <c r="AA1667" s="167"/>
      <c r="AT1667" s="168" t="s">
        <v>185</v>
      </c>
      <c r="AU1667" s="168" t="s">
        <v>93</v>
      </c>
      <c r="AV1667" s="10" t="s">
        <v>93</v>
      </c>
      <c r="AW1667" s="10" t="s">
        <v>32</v>
      </c>
      <c r="AX1667" s="10" t="s">
        <v>74</v>
      </c>
      <c r="AY1667" s="168" t="s">
        <v>173</v>
      </c>
    </row>
    <row r="1668" spans="2:51" s="10" customFormat="1" ht="22.5" customHeight="1">
      <c r="B1668" s="161"/>
      <c r="C1668" s="162"/>
      <c r="D1668" s="162"/>
      <c r="E1668" s="163" t="s">
        <v>3</v>
      </c>
      <c r="F1668" s="261" t="s">
        <v>2781</v>
      </c>
      <c r="G1668" s="260"/>
      <c r="H1668" s="260"/>
      <c r="I1668" s="260"/>
      <c r="J1668" s="162"/>
      <c r="K1668" s="164">
        <v>14</v>
      </c>
      <c r="L1668" s="162"/>
      <c r="M1668" s="162"/>
      <c r="N1668" s="162"/>
      <c r="O1668" s="162"/>
      <c r="P1668" s="162"/>
      <c r="Q1668" s="162"/>
      <c r="R1668" s="165"/>
      <c r="T1668" s="166"/>
      <c r="U1668" s="162"/>
      <c r="V1668" s="162"/>
      <c r="W1668" s="162"/>
      <c r="X1668" s="162"/>
      <c r="Y1668" s="162"/>
      <c r="Z1668" s="162"/>
      <c r="AA1668" s="167"/>
      <c r="AT1668" s="168" t="s">
        <v>185</v>
      </c>
      <c r="AU1668" s="168" t="s">
        <v>93</v>
      </c>
      <c r="AV1668" s="10" t="s">
        <v>93</v>
      </c>
      <c r="AW1668" s="10" t="s">
        <v>32</v>
      </c>
      <c r="AX1668" s="10" t="s">
        <v>74</v>
      </c>
      <c r="AY1668" s="168" t="s">
        <v>173</v>
      </c>
    </row>
    <row r="1669" spans="2:51" s="10" customFormat="1" ht="22.5" customHeight="1">
      <c r="B1669" s="161"/>
      <c r="C1669" s="162"/>
      <c r="D1669" s="162"/>
      <c r="E1669" s="163" t="s">
        <v>3</v>
      </c>
      <c r="F1669" s="261" t="s">
        <v>2782</v>
      </c>
      <c r="G1669" s="260"/>
      <c r="H1669" s="260"/>
      <c r="I1669" s="260"/>
      <c r="J1669" s="162"/>
      <c r="K1669" s="164">
        <v>9</v>
      </c>
      <c r="L1669" s="162"/>
      <c r="M1669" s="162"/>
      <c r="N1669" s="162"/>
      <c r="O1669" s="162"/>
      <c r="P1669" s="162"/>
      <c r="Q1669" s="162"/>
      <c r="R1669" s="165"/>
      <c r="T1669" s="166"/>
      <c r="U1669" s="162"/>
      <c r="V1669" s="162"/>
      <c r="W1669" s="162"/>
      <c r="X1669" s="162"/>
      <c r="Y1669" s="162"/>
      <c r="Z1669" s="162"/>
      <c r="AA1669" s="167"/>
      <c r="AT1669" s="168" t="s">
        <v>185</v>
      </c>
      <c r="AU1669" s="168" t="s">
        <v>93</v>
      </c>
      <c r="AV1669" s="10" t="s">
        <v>93</v>
      </c>
      <c r="AW1669" s="10" t="s">
        <v>32</v>
      </c>
      <c r="AX1669" s="10" t="s">
        <v>74</v>
      </c>
      <c r="AY1669" s="168" t="s">
        <v>173</v>
      </c>
    </row>
    <row r="1670" spans="2:51" s="11" customFormat="1" ht="22.5" customHeight="1">
      <c r="B1670" s="169"/>
      <c r="C1670" s="170"/>
      <c r="D1670" s="170"/>
      <c r="E1670" s="171" t="s">
        <v>3</v>
      </c>
      <c r="F1670" s="262" t="s">
        <v>187</v>
      </c>
      <c r="G1670" s="263"/>
      <c r="H1670" s="263"/>
      <c r="I1670" s="263"/>
      <c r="J1670" s="170"/>
      <c r="K1670" s="172">
        <v>111</v>
      </c>
      <c r="L1670" s="170"/>
      <c r="M1670" s="170"/>
      <c r="N1670" s="170"/>
      <c r="O1670" s="170"/>
      <c r="P1670" s="170"/>
      <c r="Q1670" s="170"/>
      <c r="R1670" s="173"/>
      <c r="T1670" s="174"/>
      <c r="U1670" s="170"/>
      <c r="V1670" s="170"/>
      <c r="W1670" s="170"/>
      <c r="X1670" s="170"/>
      <c r="Y1670" s="170"/>
      <c r="Z1670" s="170"/>
      <c r="AA1670" s="175"/>
      <c r="AT1670" s="176" t="s">
        <v>185</v>
      </c>
      <c r="AU1670" s="176" t="s">
        <v>93</v>
      </c>
      <c r="AV1670" s="11" t="s">
        <v>178</v>
      </c>
      <c r="AW1670" s="11" t="s">
        <v>32</v>
      </c>
      <c r="AX1670" s="11" t="s">
        <v>81</v>
      </c>
      <c r="AY1670" s="176" t="s">
        <v>173</v>
      </c>
    </row>
    <row r="1671" spans="2:65" s="1" customFormat="1" ht="22.5" customHeight="1">
      <c r="B1671" s="125"/>
      <c r="C1671" s="154" t="s">
        <v>2783</v>
      </c>
      <c r="D1671" s="154" t="s">
        <v>174</v>
      </c>
      <c r="E1671" s="155" t="s">
        <v>2784</v>
      </c>
      <c r="F1671" s="255" t="s">
        <v>2785</v>
      </c>
      <c r="G1671" s="256"/>
      <c r="H1671" s="256"/>
      <c r="I1671" s="256"/>
      <c r="J1671" s="156" t="s">
        <v>919</v>
      </c>
      <c r="K1671" s="157">
        <v>4</v>
      </c>
      <c r="L1671" s="257">
        <v>0</v>
      </c>
      <c r="M1671" s="256"/>
      <c r="N1671" s="258">
        <f>ROUND(L1671*K1671,2)</f>
        <v>0</v>
      </c>
      <c r="O1671" s="256"/>
      <c r="P1671" s="256"/>
      <c r="Q1671" s="256"/>
      <c r="R1671" s="127"/>
      <c r="T1671" s="158" t="s">
        <v>3</v>
      </c>
      <c r="U1671" s="42" t="s">
        <v>39</v>
      </c>
      <c r="V1671" s="34"/>
      <c r="W1671" s="159">
        <f>V1671*K1671</f>
        <v>0</v>
      </c>
      <c r="X1671" s="159">
        <v>0</v>
      </c>
      <c r="Y1671" s="159">
        <f>X1671*K1671</f>
        <v>0</v>
      </c>
      <c r="Z1671" s="159">
        <v>0</v>
      </c>
      <c r="AA1671" s="160">
        <f>Z1671*K1671</f>
        <v>0</v>
      </c>
      <c r="AR1671" s="16" t="s">
        <v>612</v>
      </c>
      <c r="AT1671" s="16" t="s">
        <v>174</v>
      </c>
      <c r="AU1671" s="16" t="s">
        <v>93</v>
      </c>
      <c r="AY1671" s="16" t="s">
        <v>173</v>
      </c>
      <c r="BE1671" s="100">
        <f>IF(U1671="základní",N1671,0)</f>
        <v>0</v>
      </c>
      <c r="BF1671" s="100">
        <f>IF(U1671="snížená",N1671,0)</f>
        <v>0</v>
      </c>
      <c r="BG1671" s="100">
        <f>IF(U1671="zákl. přenesená",N1671,0)</f>
        <v>0</v>
      </c>
      <c r="BH1671" s="100">
        <f>IF(U1671="sníž. přenesená",N1671,0)</f>
        <v>0</v>
      </c>
      <c r="BI1671" s="100">
        <f>IF(U1671="nulová",N1671,0)</f>
        <v>0</v>
      </c>
      <c r="BJ1671" s="16" t="s">
        <v>81</v>
      </c>
      <c r="BK1671" s="100">
        <f>ROUND(L1671*K1671,2)</f>
        <v>0</v>
      </c>
      <c r="BL1671" s="16" t="s">
        <v>612</v>
      </c>
      <c r="BM1671" s="16" t="s">
        <v>2786</v>
      </c>
    </row>
    <row r="1672" spans="2:51" s="10" customFormat="1" ht="22.5" customHeight="1">
      <c r="B1672" s="161"/>
      <c r="C1672" s="162"/>
      <c r="D1672" s="162"/>
      <c r="E1672" s="163" t="s">
        <v>3</v>
      </c>
      <c r="F1672" s="259" t="s">
        <v>2643</v>
      </c>
      <c r="G1672" s="260"/>
      <c r="H1672" s="260"/>
      <c r="I1672" s="260"/>
      <c r="J1672" s="162"/>
      <c r="K1672" s="164">
        <v>1</v>
      </c>
      <c r="L1672" s="162"/>
      <c r="M1672" s="162"/>
      <c r="N1672" s="162"/>
      <c r="O1672" s="162"/>
      <c r="P1672" s="162"/>
      <c r="Q1672" s="162"/>
      <c r="R1672" s="165"/>
      <c r="T1672" s="166"/>
      <c r="U1672" s="162"/>
      <c r="V1672" s="162"/>
      <c r="W1672" s="162"/>
      <c r="X1672" s="162"/>
      <c r="Y1672" s="162"/>
      <c r="Z1672" s="162"/>
      <c r="AA1672" s="167"/>
      <c r="AT1672" s="168" t="s">
        <v>185</v>
      </c>
      <c r="AU1672" s="168" t="s">
        <v>93</v>
      </c>
      <c r="AV1672" s="10" t="s">
        <v>93</v>
      </c>
      <c r="AW1672" s="10" t="s">
        <v>32</v>
      </c>
      <c r="AX1672" s="10" t="s">
        <v>74</v>
      </c>
      <c r="AY1672" s="168" t="s">
        <v>173</v>
      </c>
    </row>
    <row r="1673" spans="2:51" s="10" customFormat="1" ht="22.5" customHeight="1">
      <c r="B1673" s="161"/>
      <c r="C1673" s="162"/>
      <c r="D1673" s="162"/>
      <c r="E1673" s="163" t="s">
        <v>3</v>
      </c>
      <c r="F1673" s="261" t="s">
        <v>2646</v>
      </c>
      <c r="G1673" s="260"/>
      <c r="H1673" s="260"/>
      <c r="I1673" s="260"/>
      <c r="J1673" s="162"/>
      <c r="K1673" s="164">
        <v>1</v>
      </c>
      <c r="L1673" s="162"/>
      <c r="M1673" s="162"/>
      <c r="N1673" s="162"/>
      <c r="O1673" s="162"/>
      <c r="P1673" s="162"/>
      <c r="Q1673" s="162"/>
      <c r="R1673" s="165"/>
      <c r="T1673" s="166"/>
      <c r="U1673" s="162"/>
      <c r="V1673" s="162"/>
      <c r="W1673" s="162"/>
      <c r="X1673" s="162"/>
      <c r="Y1673" s="162"/>
      <c r="Z1673" s="162"/>
      <c r="AA1673" s="167"/>
      <c r="AT1673" s="168" t="s">
        <v>185</v>
      </c>
      <c r="AU1673" s="168" t="s">
        <v>93</v>
      </c>
      <c r="AV1673" s="10" t="s">
        <v>93</v>
      </c>
      <c r="AW1673" s="10" t="s">
        <v>32</v>
      </c>
      <c r="AX1673" s="10" t="s">
        <v>74</v>
      </c>
      <c r="AY1673" s="168" t="s">
        <v>173</v>
      </c>
    </row>
    <row r="1674" spans="2:51" s="10" customFormat="1" ht="22.5" customHeight="1">
      <c r="B1674" s="161"/>
      <c r="C1674" s="162"/>
      <c r="D1674" s="162"/>
      <c r="E1674" s="163" t="s">
        <v>3</v>
      </c>
      <c r="F1674" s="261" t="s">
        <v>2697</v>
      </c>
      <c r="G1674" s="260"/>
      <c r="H1674" s="260"/>
      <c r="I1674" s="260"/>
      <c r="J1674" s="162"/>
      <c r="K1674" s="164">
        <v>2</v>
      </c>
      <c r="L1674" s="162"/>
      <c r="M1674" s="162"/>
      <c r="N1674" s="162"/>
      <c r="O1674" s="162"/>
      <c r="P1674" s="162"/>
      <c r="Q1674" s="162"/>
      <c r="R1674" s="165"/>
      <c r="T1674" s="166"/>
      <c r="U1674" s="162"/>
      <c r="V1674" s="162"/>
      <c r="W1674" s="162"/>
      <c r="X1674" s="162"/>
      <c r="Y1674" s="162"/>
      <c r="Z1674" s="162"/>
      <c r="AA1674" s="167"/>
      <c r="AT1674" s="168" t="s">
        <v>185</v>
      </c>
      <c r="AU1674" s="168" t="s">
        <v>93</v>
      </c>
      <c r="AV1674" s="10" t="s">
        <v>93</v>
      </c>
      <c r="AW1674" s="10" t="s">
        <v>32</v>
      </c>
      <c r="AX1674" s="10" t="s">
        <v>74</v>
      </c>
      <c r="AY1674" s="168" t="s">
        <v>173</v>
      </c>
    </row>
    <row r="1675" spans="2:51" s="11" customFormat="1" ht="22.5" customHeight="1">
      <c r="B1675" s="169"/>
      <c r="C1675" s="170"/>
      <c r="D1675" s="170"/>
      <c r="E1675" s="171" t="s">
        <v>3</v>
      </c>
      <c r="F1675" s="262" t="s">
        <v>187</v>
      </c>
      <c r="G1675" s="263"/>
      <c r="H1675" s="263"/>
      <c r="I1675" s="263"/>
      <c r="J1675" s="170"/>
      <c r="K1675" s="172">
        <v>4</v>
      </c>
      <c r="L1675" s="170"/>
      <c r="M1675" s="170"/>
      <c r="N1675" s="170"/>
      <c r="O1675" s="170"/>
      <c r="P1675" s="170"/>
      <c r="Q1675" s="170"/>
      <c r="R1675" s="173"/>
      <c r="T1675" s="174"/>
      <c r="U1675" s="170"/>
      <c r="V1675" s="170"/>
      <c r="W1675" s="170"/>
      <c r="X1675" s="170"/>
      <c r="Y1675" s="170"/>
      <c r="Z1675" s="170"/>
      <c r="AA1675" s="175"/>
      <c r="AT1675" s="176" t="s">
        <v>185</v>
      </c>
      <c r="AU1675" s="176" t="s">
        <v>93</v>
      </c>
      <c r="AV1675" s="11" t="s">
        <v>178</v>
      </c>
      <c r="AW1675" s="11" t="s">
        <v>32</v>
      </c>
      <c r="AX1675" s="11" t="s">
        <v>81</v>
      </c>
      <c r="AY1675" s="176" t="s">
        <v>173</v>
      </c>
    </row>
    <row r="1676" spans="2:65" s="1" customFormat="1" ht="22.5" customHeight="1">
      <c r="B1676" s="125"/>
      <c r="C1676" s="154" t="s">
        <v>2787</v>
      </c>
      <c r="D1676" s="154" t="s">
        <v>174</v>
      </c>
      <c r="E1676" s="155" t="s">
        <v>2788</v>
      </c>
      <c r="F1676" s="255" t="s">
        <v>2789</v>
      </c>
      <c r="G1676" s="256"/>
      <c r="H1676" s="256"/>
      <c r="I1676" s="256"/>
      <c r="J1676" s="156" t="s">
        <v>919</v>
      </c>
      <c r="K1676" s="157">
        <v>6</v>
      </c>
      <c r="L1676" s="257">
        <v>0</v>
      </c>
      <c r="M1676" s="256"/>
      <c r="N1676" s="258">
        <f>ROUND(L1676*K1676,2)</f>
        <v>0</v>
      </c>
      <c r="O1676" s="256"/>
      <c r="P1676" s="256"/>
      <c r="Q1676" s="256"/>
      <c r="R1676" s="127"/>
      <c r="T1676" s="158" t="s">
        <v>3</v>
      </c>
      <c r="U1676" s="42" t="s">
        <v>39</v>
      </c>
      <c r="V1676" s="34"/>
      <c r="W1676" s="159">
        <f>V1676*K1676</f>
        <v>0</v>
      </c>
      <c r="X1676" s="159">
        <v>0</v>
      </c>
      <c r="Y1676" s="159">
        <f>X1676*K1676</f>
        <v>0</v>
      </c>
      <c r="Z1676" s="159">
        <v>0</v>
      </c>
      <c r="AA1676" s="160">
        <f>Z1676*K1676</f>
        <v>0</v>
      </c>
      <c r="AR1676" s="16" t="s">
        <v>612</v>
      </c>
      <c r="AT1676" s="16" t="s">
        <v>174</v>
      </c>
      <c r="AU1676" s="16" t="s">
        <v>93</v>
      </c>
      <c r="AY1676" s="16" t="s">
        <v>173</v>
      </c>
      <c r="BE1676" s="100">
        <f>IF(U1676="základní",N1676,0)</f>
        <v>0</v>
      </c>
      <c r="BF1676" s="100">
        <f>IF(U1676="snížená",N1676,0)</f>
        <v>0</v>
      </c>
      <c r="BG1676" s="100">
        <f>IF(U1676="zákl. přenesená",N1676,0)</f>
        <v>0</v>
      </c>
      <c r="BH1676" s="100">
        <f>IF(U1676="sníž. přenesená",N1676,0)</f>
        <v>0</v>
      </c>
      <c r="BI1676" s="100">
        <f>IF(U1676="nulová",N1676,0)</f>
        <v>0</v>
      </c>
      <c r="BJ1676" s="16" t="s">
        <v>81</v>
      </c>
      <c r="BK1676" s="100">
        <f>ROUND(L1676*K1676,2)</f>
        <v>0</v>
      </c>
      <c r="BL1676" s="16" t="s">
        <v>612</v>
      </c>
      <c r="BM1676" s="16" t="s">
        <v>2790</v>
      </c>
    </row>
    <row r="1677" spans="2:51" s="10" customFormat="1" ht="22.5" customHeight="1">
      <c r="B1677" s="161"/>
      <c r="C1677" s="162"/>
      <c r="D1677" s="162"/>
      <c r="E1677" s="163" t="s">
        <v>3</v>
      </c>
      <c r="F1677" s="259" t="s">
        <v>2643</v>
      </c>
      <c r="G1677" s="260"/>
      <c r="H1677" s="260"/>
      <c r="I1677" s="260"/>
      <c r="J1677" s="162"/>
      <c r="K1677" s="164">
        <v>1</v>
      </c>
      <c r="L1677" s="162"/>
      <c r="M1677" s="162"/>
      <c r="N1677" s="162"/>
      <c r="O1677" s="162"/>
      <c r="P1677" s="162"/>
      <c r="Q1677" s="162"/>
      <c r="R1677" s="165"/>
      <c r="T1677" s="166"/>
      <c r="U1677" s="162"/>
      <c r="V1677" s="162"/>
      <c r="W1677" s="162"/>
      <c r="X1677" s="162"/>
      <c r="Y1677" s="162"/>
      <c r="Z1677" s="162"/>
      <c r="AA1677" s="167"/>
      <c r="AT1677" s="168" t="s">
        <v>185</v>
      </c>
      <c r="AU1677" s="168" t="s">
        <v>93</v>
      </c>
      <c r="AV1677" s="10" t="s">
        <v>93</v>
      </c>
      <c r="AW1677" s="10" t="s">
        <v>32</v>
      </c>
      <c r="AX1677" s="10" t="s">
        <v>74</v>
      </c>
      <c r="AY1677" s="168" t="s">
        <v>173</v>
      </c>
    </row>
    <row r="1678" spans="2:51" s="10" customFormat="1" ht="22.5" customHeight="1">
      <c r="B1678" s="161"/>
      <c r="C1678" s="162"/>
      <c r="D1678" s="162"/>
      <c r="E1678" s="163" t="s">
        <v>3</v>
      </c>
      <c r="F1678" s="261" t="s">
        <v>2644</v>
      </c>
      <c r="G1678" s="260"/>
      <c r="H1678" s="260"/>
      <c r="I1678" s="260"/>
      <c r="J1678" s="162"/>
      <c r="K1678" s="164">
        <v>1</v>
      </c>
      <c r="L1678" s="162"/>
      <c r="M1678" s="162"/>
      <c r="N1678" s="162"/>
      <c r="O1678" s="162"/>
      <c r="P1678" s="162"/>
      <c r="Q1678" s="162"/>
      <c r="R1678" s="165"/>
      <c r="T1678" s="166"/>
      <c r="U1678" s="162"/>
      <c r="V1678" s="162"/>
      <c r="W1678" s="162"/>
      <c r="X1678" s="162"/>
      <c r="Y1678" s="162"/>
      <c r="Z1678" s="162"/>
      <c r="AA1678" s="167"/>
      <c r="AT1678" s="168" t="s">
        <v>185</v>
      </c>
      <c r="AU1678" s="168" t="s">
        <v>93</v>
      </c>
      <c r="AV1678" s="10" t="s">
        <v>93</v>
      </c>
      <c r="AW1678" s="10" t="s">
        <v>32</v>
      </c>
      <c r="AX1678" s="10" t="s">
        <v>74</v>
      </c>
      <c r="AY1678" s="168" t="s">
        <v>173</v>
      </c>
    </row>
    <row r="1679" spans="2:51" s="10" customFormat="1" ht="22.5" customHeight="1">
      <c r="B1679" s="161"/>
      <c r="C1679" s="162"/>
      <c r="D1679" s="162"/>
      <c r="E1679" s="163" t="s">
        <v>3</v>
      </c>
      <c r="F1679" s="261" t="s">
        <v>2645</v>
      </c>
      <c r="G1679" s="260"/>
      <c r="H1679" s="260"/>
      <c r="I1679" s="260"/>
      <c r="J1679" s="162"/>
      <c r="K1679" s="164">
        <v>1</v>
      </c>
      <c r="L1679" s="162"/>
      <c r="M1679" s="162"/>
      <c r="N1679" s="162"/>
      <c r="O1679" s="162"/>
      <c r="P1679" s="162"/>
      <c r="Q1679" s="162"/>
      <c r="R1679" s="165"/>
      <c r="T1679" s="166"/>
      <c r="U1679" s="162"/>
      <c r="V1679" s="162"/>
      <c r="W1679" s="162"/>
      <c r="X1679" s="162"/>
      <c r="Y1679" s="162"/>
      <c r="Z1679" s="162"/>
      <c r="AA1679" s="167"/>
      <c r="AT1679" s="168" t="s">
        <v>185</v>
      </c>
      <c r="AU1679" s="168" t="s">
        <v>93</v>
      </c>
      <c r="AV1679" s="10" t="s">
        <v>93</v>
      </c>
      <c r="AW1679" s="10" t="s">
        <v>32</v>
      </c>
      <c r="AX1679" s="10" t="s">
        <v>74</v>
      </c>
      <c r="AY1679" s="168" t="s">
        <v>173</v>
      </c>
    </row>
    <row r="1680" spans="2:51" s="10" customFormat="1" ht="22.5" customHeight="1">
      <c r="B1680" s="161"/>
      <c r="C1680" s="162"/>
      <c r="D1680" s="162"/>
      <c r="E1680" s="163" t="s">
        <v>3</v>
      </c>
      <c r="F1680" s="261" t="s">
        <v>2646</v>
      </c>
      <c r="G1680" s="260"/>
      <c r="H1680" s="260"/>
      <c r="I1680" s="260"/>
      <c r="J1680" s="162"/>
      <c r="K1680" s="164">
        <v>1</v>
      </c>
      <c r="L1680" s="162"/>
      <c r="M1680" s="162"/>
      <c r="N1680" s="162"/>
      <c r="O1680" s="162"/>
      <c r="P1680" s="162"/>
      <c r="Q1680" s="162"/>
      <c r="R1680" s="165"/>
      <c r="T1680" s="166"/>
      <c r="U1680" s="162"/>
      <c r="V1680" s="162"/>
      <c r="W1680" s="162"/>
      <c r="X1680" s="162"/>
      <c r="Y1680" s="162"/>
      <c r="Z1680" s="162"/>
      <c r="AA1680" s="167"/>
      <c r="AT1680" s="168" t="s">
        <v>185</v>
      </c>
      <c r="AU1680" s="168" t="s">
        <v>93</v>
      </c>
      <c r="AV1680" s="10" t="s">
        <v>93</v>
      </c>
      <c r="AW1680" s="10" t="s">
        <v>32</v>
      </c>
      <c r="AX1680" s="10" t="s">
        <v>74</v>
      </c>
      <c r="AY1680" s="168" t="s">
        <v>173</v>
      </c>
    </row>
    <row r="1681" spans="2:51" s="10" customFormat="1" ht="22.5" customHeight="1">
      <c r="B1681" s="161"/>
      <c r="C1681" s="162"/>
      <c r="D1681" s="162"/>
      <c r="E1681" s="163" t="s">
        <v>3</v>
      </c>
      <c r="F1681" s="261" t="s">
        <v>2647</v>
      </c>
      <c r="G1681" s="260"/>
      <c r="H1681" s="260"/>
      <c r="I1681" s="260"/>
      <c r="J1681" s="162"/>
      <c r="K1681" s="164">
        <v>1</v>
      </c>
      <c r="L1681" s="162"/>
      <c r="M1681" s="162"/>
      <c r="N1681" s="162"/>
      <c r="O1681" s="162"/>
      <c r="P1681" s="162"/>
      <c r="Q1681" s="162"/>
      <c r="R1681" s="165"/>
      <c r="T1681" s="166"/>
      <c r="U1681" s="162"/>
      <c r="V1681" s="162"/>
      <c r="W1681" s="162"/>
      <c r="X1681" s="162"/>
      <c r="Y1681" s="162"/>
      <c r="Z1681" s="162"/>
      <c r="AA1681" s="167"/>
      <c r="AT1681" s="168" t="s">
        <v>185</v>
      </c>
      <c r="AU1681" s="168" t="s">
        <v>93</v>
      </c>
      <c r="AV1681" s="10" t="s">
        <v>93</v>
      </c>
      <c r="AW1681" s="10" t="s">
        <v>32</v>
      </c>
      <c r="AX1681" s="10" t="s">
        <v>74</v>
      </c>
      <c r="AY1681" s="168" t="s">
        <v>173</v>
      </c>
    </row>
    <row r="1682" spans="2:51" s="10" customFormat="1" ht="22.5" customHeight="1">
      <c r="B1682" s="161"/>
      <c r="C1682" s="162"/>
      <c r="D1682" s="162"/>
      <c r="E1682" s="163" t="s">
        <v>3</v>
      </c>
      <c r="F1682" s="261" t="s">
        <v>2648</v>
      </c>
      <c r="G1682" s="260"/>
      <c r="H1682" s="260"/>
      <c r="I1682" s="260"/>
      <c r="J1682" s="162"/>
      <c r="K1682" s="164">
        <v>1</v>
      </c>
      <c r="L1682" s="162"/>
      <c r="M1682" s="162"/>
      <c r="N1682" s="162"/>
      <c r="O1682" s="162"/>
      <c r="P1682" s="162"/>
      <c r="Q1682" s="162"/>
      <c r="R1682" s="165"/>
      <c r="T1682" s="166"/>
      <c r="U1682" s="162"/>
      <c r="V1682" s="162"/>
      <c r="W1682" s="162"/>
      <c r="X1682" s="162"/>
      <c r="Y1682" s="162"/>
      <c r="Z1682" s="162"/>
      <c r="AA1682" s="167"/>
      <c r="AT1682" s="168" t="s">
        <v>185</v>
      </c>
      <c r="AU1682" s="168" t="s">
        <v>93</v>
      </c>
      <c r="AV1682" s="10" t="s">
        <v>93</v>
      </c>
      <c r="AW1682" s="10" t="s">
        <v>32</v>
      </c>
      <c r="AX1682" s="10" t="s">
        <v>74</v>
      </c>
      <c r="AY1682" s="168" t="s">
        <v>173</v>
      </c>
    </row>
    <row r="1683" spans="2:51" s="11" customFormat="1" ht="22.5" customHeight="1">
      <c r="B1683" s="169"/>
      <c r="C1683" s="170"/>
      <c r="D1683" s="170"/>
      <c r="E1683" s="171" t="s">
        <v>3</v>
      </c>
      <c r="F1683" s="262" t="s">
        <v>187</v>
      </c>
      <c r="G1683" s="263"/>
      <c r="H1683" s="263"/>
      <c r="I1683" s="263"/>
      <c r="J1683" s="170"/>
      <c r="K1683" s="172">
        <v>6</v>
      </c>
      <c r="L1683" s="170"/>
      <c r="M1683" s="170"/>
      <c r="N1683" s="170"/>
      <c r="O1683" s="170"/>
      <c r="P1683" s="170"/>
      <c r="Q1683" s="170"/>
      <c r="R1683" s="173"/>
      <c r="T1683" s="174"/>
      <c r="U1683" s="170"/>
      <c r="V1683" s="170"/>
      <c r="W1683" s="170"/>
      <c r="X1683" s="170"/>
      <c r="Y1683" s="170"/>
      <c r="Z1683" s="170"/>
      <c r="AA1683" s="175"/>
      <c r="AT1683" s="176" t="s">
        <v>185</v>
      </c>
      <c r="AU1683" s="176" t="s">
        <v>93</v>
      </c>
      <c r="AV1683" s="11" t="s">
        <v>178</v>
      </c>
      <c r="AW1683" s="11" t="s">
        <v>32</v>
      </c>
      <c r="AX1683" s="11" t="s">
        <v>81</v>
      </c>
      <c r="AY1683" s="176" t="s">
        <v>173</v>
      </c>
    </row>
    <row r="1684" spans="2:65" s="1" customFormat="1" ht="22.5" customHeight="1">
      <c r="B1684" s="125"/>
      <c r="C1684" s="154" t="s">
        <v>2791</v>
      </c>
      <c r="D1684" s="154" t="s">
        <v>174</v>
      </c>
      <c r="E1684" s="155" t="s">
        <v>2792</v>
      </c>
      <c r="F1684" s="255" t="s">
        <v>2793</v>
      </c>
      <c r="G1684" s="256"/>
      <c r="H1684" s="256"/>
      <c r="I1684" s="256"/>
      <c r="J1684" s="156" t="s">
        <v>919</v>
      </c>
      <c r="K1684" s="157">
        <v>1</v>
      </c>
      <c r="L1684" s="257">
        <v>0</v>
      </c>
      <c r="M1684" s="256"/>
      <c r="N1684" s="258">
        <f>ROUND(L1684*K1684,2)</f>
        <v>0</v>
      </c>
      <c r="O1684" s="256"/>
      <c r="P1684" s="256"/>
      <c r="Q1684" s="256"/>
      <c r="R1684" s="127"/>
      <c r="T1684" s="158" t="s">
        <v>3</v>
      </c>
      <c r="U1684" s="42" t="s">
        <v>39</v>
      </c>
      <c r="V1684" s="34"/>
      <c r="W1684" s="159">
        <f>V1684*K1684</f>
        <v>0</v>
      </c>
      <c r="X1684" s="159">
        <v>0</v>
      </c>
      <c r="Y1684" s="159">
        <f>X1684*K1684</f>
        <v>0</v>
      </c>
      <c r="Z1684" s="159">
        <v>0</v>
      </c>
      <c r="AA1684" s="160">
        <f>Z1684*K1684</f>
        <v>0</v>
      </c>
      <c r="AR1684" s="16" t="s">
        <v>612</v>
      </c>
      <c r="AT1684" s="16" t="s">
        <v>174</v>
      </c>
      <c r="AU1684" s="16" t="s">
        <v>93</v>
      </c>
      <c r="AY1684" s="16" t="s">
        <v>173</v>
      </c>
      <c r="BE1684" s="100">
        <f>IF(U1684="základní",N1684,0)</f>
        <v>0</v>
      </c>
      <c r="BF1684" s="100">
        <f>IF(U1684="snížená",N1684,0)</f>
        <v>0</v>
      </c>
      <c r="BG1684" s="100">
        <f>IF(U1684="zákl. přenesená",N1684,0)</f>
        <v>0</v>
      </c>
      <c r="BH1684" s="100">
        <f>IF(U1684="sníž. přenesená",N1684,0)</f>
        <v>0</v>
      </c>
      <c r="BI1684" s="100">
        <f>IF(U1684="nulová",N1684,0)</f>
        <v>0</v>
      </c>
      <c r="BJ1684" s="16" t="s">
        <v>81</v>
      </c>
      <c r="BK1684" s="100">
        <f>ROUND(L1684*K1684,2)</f>
        <v>0</v>
      </c>
      <c r="BL1684" s="16" t="s">
        <v>612</v>
      </c>
      <c r="BM1684" s="16" t="s">
        <v>2794</v>
      </c>
    </row>
    <row r="1685" spans="2:51" s="10" customFormat="1" ht="22.5" customHeight="1">
      <c r="B1685" s="161"/>
      <c r="C1685" s="162"/>
      <c r="D1685" s="162"/>
      <c r="E1685" s="163" t="s">
        <v>3</v>
      </c>
      <c r="F1685" s="259" t="s">
        <v>2649</v>
      </c>
      <c r="G1685" s="260"/>
      <c r="H1685" s="260"/>
      <c r="I1685" s="260"/>
      <c r="J1685" s="162"/>
      <c r="K1685" s="164">
        <v>1</v>
      </c>
      <c r="L1685" s="162"/>
      <c r="M1685" s="162"/>
      <c r="N1685" s="162"/>
      <c r="O1685" s="162"/>
      <c r="P1685" s="162"/>
      <c r="Q1685" s="162"/>
      <c r="R1685" s="165"/>
      <c r="T1685" s="166"/>
      <c r="U1685" s="162"/>
      <c r="V1685" s="162"/>
      <c r="W1685" s="162"/>
      <c r="X1685" s="162"/>
      <c r="Y1685" s="162"/>
      <c r="Z1685" s="162"/>
      <c r="AA1685" s="167"/>
      <c r="AT1685" s="168" t="s">
        <v>185</v>
      </c>
      <c r="AU1685" s="168" t="s">
        <v>93</v>
      </c>
      <c r="AV1685" s="10" t="s">
        <v>93</v>
      </c>
      <c r="AW1685" s="10" t="s">
        <v>32</v>
      </c>
      <c r="AX1685" s="10" t="s">
        <v>74</v>
      </c>
      <c r="AY1685" s="168" t="s">
        <v>173</v>
      </c>
    </row>
    <row r="1686" spans="2:51" s="11" customFormat="1" ht="22.5" customHeight="1">
      <c r="B1686" s="169"/>
      <c r="C1686" s="170"/>
      <c r="D1686" s="170"/>
      <c r="E1686" s="171" t="s">
        <v>3</v>
      </c>
      <c r="F1686" s="262" t="s">
        <v>187</v>
      </c>
      <c r="G1686" s="263"/>
      <c r="H1686" s="263"/>
      <c r="I1686" s="263"/>
      <c r="J1686" s="170"/>
      <c r="K1686" s="172">
        <v>1</v>
      </c>
      <c r="L1686" s="170"/>
      <c r="M1686" s="170"/>
      <c r="N1686" s="170"/>
      <c r="O1686" s="170"/>
      <c r="P1686" s="170"/>
      <c r="Q1686" s="170"/>
      <c r="R1686" s="173"/>
      <c r="T1686" s="174"/>
      <c r="U1686" s="170"/>
      <c r="V1686" s="170"/>
      <c r="W1686" s="170"/>
      <c r="X1686" s="170"/>
      <c r="Y1686" s="170"/>
      <c r="Z1686" s="170"/>
      <c r="AA1686" s="175"/>
      <c r="AT1686" s="176" t="s">
        <v>185</v>
      </c>
      <c r="AU1686" s="176" t="s">
        <v>93</v>
      </c>
      <c r="AV1686" s="11" t="s">
        <v>178</v>
      </c>
      <c r="AW1686" s="11" t="s">
        <v>32</v>
      </c>
      <c r="AX1686" s="11" t="s">
        <v>81</v>
      </c>
      <c r="AY1686" s="176" t="s">
        <v>173</v>
      </c>
    </row>
    <row r="1687" spans="2:65" s="1" customFormat="1" ht="22.5" customHeight="1">
      <c r="B1687" s="125"/>
      <c r="C1687" s="154" t="s">
        <v>2795</v>
      </c>
      <c r="D1687" s="154" t="s">
        <v>174</v>
      </c>
      <c r="E1687" s="155" t="s">
        <v>2796</v>
      </c>
      <c r="F1687" s="255" t="s">
        <v>2797</v>
      </c>
      <c r="G1687" s="256"/>
      <c r="H1687" s="256"/>
      <c r="I1687" s="256"/>
      <c r="J1687" s="156" t="s">
        <v>919</v>
      </c>
      <c r="K1687" s="157">
        <v>16</v>
      </c>
      <c r="L1687" s="257">
        <v>0</v>
      </c>
      <c r="M1687" s="256"/>
      <c r="N1687" s="258">
        <f>ROUND(L1687*K1687,2)</f>
        <v>0</v>
      </c>
      <c r="O1687" s="256"/>
      <c r="P1687" s="256"/>
      <c r="Q1687" s="256"/>
      <c r="R1687" s="127"/>
      <c r="T1687" s="158" t="s">
        <v>3</v>
      </c>
      <c r="U1687" s="42" t="s">
        <v>39</v>
      </c>
      <c r="V1687" s="34"/>
      <c r="W1687" s="159">
        <f>V1687*K1687</f>
        <v>0</v>
      </c>
      <c r="X1687" s="159">
        <v>0</v>
      </c>
      <c r="Y1687" s="159">
        <f>X1687*K1687</f>
        <v>0</v>
      </c>
      <c r="Z1687" s="159">
        <v>0</v>
      </c>
      <c r="AA1687" s="160">
        <f>Z1687*K1687</f>
        <v>0</v>
      </c>
      <c r="AR1687" s="16" t="s">
        <v>612</v>
      </c>
      <c r="AT1687" s="16" t="s">
        <v>174</v>
      </c>
      <c r="AU1687" s="16" t="s">
        <v>93</v>
      </c>
      <c r="AY1687" s="16" t="s">
        <v>173</v>
      </c>
      <c r="BE1687" s="100">
        <f>IF(U1687="základní",N1687,0)</f>
        <v>0</v>
      </c>
      <c r="BF1687" s="100">
        <f>IF(U1687="snížená",N1687,0)</f>
        <v>0</v>
      </c>
      <c r="BG1687" s="100">
        <f>IF(U1687="zákl. přenesená",N1687,0)</f>
        <v>0</v>
      </c>
      <c r="BH1687" s="100">
        <f>IF(U1687="sníž. přenesená",N1687,0)</f>
        <v>0</v>
      </c>
      <c r="BI1687" s="100">
        <f>IF(U1687="nulová",N1687,0)</f>
        <v>0</v>
      </c>
      <c r="BJ1687" s="16" t="s">
        <v>81</v>
      </c>
      <c r="BK1687" s="100">
        <f>ROUND(L1687*K1687,2)</f>
        <v>0</v>
      </c>
      <c r="BL1687" s="16" t="s">
        <v>612</v>
      </c>
      <c r="BM1687" s="16" t="s">
        <v>2798</v>
      </c>
    </row>
    <row r="1688" spans="2:51" s="10" customFormat="1" ht="22.5" customHeight="1">
      <c r="B1688" s="161"/>
      <c r="C1688" s="162"/>
      <c r="D1688" s="162"/>
      <c r="E1688" s="163" t="s">
        <v>3</v>
      </c>
      <c r="F1688" s="259" t="s">
        <v>2799</v>
      </c>
      <c r="G1688" s="260"/>
      <c r="H1688" s="260"/>
      <c r="I1688" s="260"/>
      <c r="J1688" s="162"/>
      <c r="K1688" s="164">
        <v>2</v>
      </c>
      <c r="L1688" s="162"/>
      <c r="M1688" s="162"/>
      <c r="N1688" s="162"/>
      <c r="O1688" s="162"/>
      <c r="P1688" s="162"/>
      <c r="Q1688" s="162"/>
      <c r="R1688" s="165"/>
      <c r="T1688" s="166"/>
      <c r="U1688" s="162"/>
      <c r="V1688" s="162"/>
      <c r="W1688" s="162"/>
      <c r="X1688" s="162"/>
      <c r="Y1688" s="162"/>
      <c r="Z1688" s="162"/>
      <c r="AA1688" s="167"/>
      <c r="AT1688" s="168" t="s">
        <v>185</v>
      </c>
      <c r="AU1688" s="168" t="s">
        <v>93</v>
      </c>
      <c r="AV1688" s="10" t="s">
        <v>93</v>
      </c>
      <c r="AW1688" s="10" t="s">
        <v>32</v>
      </c>
      <c r="AX1688" s="10" t="s">
        <v>74</v>
      </c>
      <c r="AY1688" s="168" t="s">
        <v>173</v>
      </c>
    </row>
    <row r="1689" spans="2:51" s="10" customFormat="1" ht="22.5" customHeight="1">
      <c r="B1689" s="161"/>
      <c r="C1689" s="162"/>
      <c r="D1689" s="162"/>
      <c r="E1689" s="163" t="s">
        <v>3</v>
      </c>
      <c r="F1689" s="261" t="s">
        <v>2769</v>
      </c>
      <c r="G1689" s="260"/>
      <c r="H1689" s="260"/>
      <c r="I1689" s="260"/>
      <c r="J1689" s="162"/>
      <c r="K1689" s="164">
        <v>2</v>
      </c>
      <c r="L1689" s="162"/>
      <c r="M1689" s="162"/>
      <c r="N1689" s="162"/>
      <c r="O1689" s="162"/>
      <c r="P1689" s="162"/>
      <c r="Q1689" s="162"/>
      <c r="R1689" s="165"/>
      <c r="T1689" s="166"/>
      <c r="U1689" s="162"/>
      <c r="V1689" s="162"/>
      <c r="W1689" s="162"/>
      <c r="X1689" s="162"/>
      <c r="Y1689" s="162"/>
      <c r="Z1689" s="162"/>
      <c r="AA1689" s="167"/>
      <c r="AT1689" s="168" t="s">
        <v>185</v>
      </c>
      <c r="AU1689" s="168" t="s">
        <v>93</v>
      </c>
      <c r="AV1689" s="10" t="s">
        <v>93</v>
      </c>
      <c r="AW1689" s="10" t="s">
        <v>32</v>
      </c>
      <c r="AX1689" s="10" t="s">
        <v>74</v>
      </c>
      <c r="AY1689" s="168" t="s">
        <v>173</v>
      </c>
    </row>
    <row r="1690" spans="2:51" s="10" customFormat="1" ht="22.5" customHeight="1">
      <c r="B1690" s="161"/>
      <c r="C1690" s="162"/>
      <c r="D1690" s="162"/>
      <c r="E1690" s="163" t="s">
        <v>3</v>
      </c>
      <c r="F1690" s="261" t="s">
        <v>2716</v>
      </c>
      <c r="G1690" s="260"/>
      <c r="H1690" s="260"/>
      <c r="I1690" s="260"/>
      <c r="J1690" s="162"/>
      <c r="K1690" s="164">
        <v>2</v>
      </c>
      <c r="L1690" s="162"/>
      <c r="M1690" s="162"/>
      <c r="N1690" s="162"/>
      <c r="O1690" s="162"/>
      <c r="P1690" s="162"/>
      <c r="Q1690" s="162"/>
      <c r="R1690" s="165"/>
      <c r="T1690" s="166"/>
      <c r="U1690" s="162"/>
      <c r="V1690" s="162"/>
      <c r="W1690" s="162"/>
      <c r="X1690" s="162"/>
      <c r="Y1690" s="162"/>
      <c r="Z1690" s="162"/>
      <c r="AA1690" s="167"/>
      <c r="AT1690" s="168" t="s">
        <v>185</v>
      </c>
      <c r="AU1690" s="168" t="s">
        <v>93</v>
      </c>
      <c r="AV1690" s="10" t="s">
        <v>93</v>
      </c>
      <c r="AW1690" s="10" t="s">
        <v>32</v>
      </c>
      <c r="AX1690" s="10" t="s">
        <v>74</v>
      </c>
      <c r="AY1690" s="168" t="s">
        <v>173</v>
      </c>
    </row>
    <row r="1691" spans="2:51" s="10" customFormat="1" ht="22.5" customHeight="1">
      <c r="B1691" s="161"/>
      <c r="C1691" s="162"/>
      <c r="D1691" s="162"/>
      <c r="E1691" s="163" t="s">
        <v>3</v>
      </c>
      <c r="F1691" s="261" t="s">
        <v>2717</v>
      </c>
      <c r="G1691" s="260"/>
      <c r="H1691" s="260"/>
      <c r="I1691" s="260"/>
      <c r="J1691" s="162"/>
      <c r="K1691" s="164">
        <v>2</v>
      </c>
      <c r="L1691" s="162"/>
      <c r="M1691" s="162"/>
      <c r="N1691" s="162"/>
      <c r="O1691" s="162"/>
      <c r="P1691" s="162"/>
      <c r="Q1691" s="162"/>
      <c r="R1691" s="165"/>
      <c r="T1691" s="166"/>
      <c r="U1691" s="162"/>
      <c r="V1691" s="162"/>
      <c r="W1691" s="162"/>
      <c r="X1691" s="162"/>
      <c r="Y1691" s="162"/>
      <c r="Z1691" s="162"/>
      <c r="AA1691" s="167"/>
      <c r="AT1691" s="168" t="s">
        <v>185</v>
      </c>
      <c r="AU1691" s="168" t="s">
        <v>93</v>
      </c>
      <c r="AV1691" s="10" t="s">
        <v>93</v>
      </c>
      <c r="AW1691" s="10" t="s">
        <v>32</v>
      </c>
      <c r="AX1691" s="10" t="s">
        <v>74</v>
      </c>
      <c r="AY1691" s="168" t="s">
        <v>173</v>
      </c>
    </row>
    <row r="1692" spans="2:51" s="10" customFormat="1" ht="22.5" customHeight="1">
      <c r="B1692" s="161"/>
      <c r="C1692" s="162"/>
      <c r="D1692" s="162"/>
      <c r="E1692" s="163" t="s">
        <v>3</v>
      </c>
      <c r="F1692" s="261" t="s">
        <v>2718</v>
      </c>
      <c r="G1692" s="260"/>
      <c r="H1692" s="260"/>
      <c r="I1692" s="260"/>
      <c r="J1692" s="162"/>
      <c r="K1692" s="164">
        <v>2</v>
      </c>
      <c r="L1692" s="162"/>
      <c r="M1692" s="162"/>
      <c r="N1692" s="162"/>
      <c r="O1692" s="162"/>
      <c r="P1692" s="162"/>
      <c r="Q1692" s="162"/>
      <c r="R1692" s="165"/>
      <c r="T1692" s="166"/>
      <c r="U1692" s="162"/>
      <c r="V1692" s="162"/>
      <c r="W1692" s="162"/>
      <c r="X1692" s="162"/>
      <c r="Y1692" s="162"/>
      <c r="Z1692" s="162"/>
      <c r="AA1692" s="167"/>
      <c r="AT1692" s="168" t="s">
        <v>185</v>
      </c>
      <c r="AU1692" s="168" t="s">
        <v>93</v>
      </c>
      <c r="AV1692" s="10" t="s">
        <v>93</v>
      </c>
      <c r="AW1692" s="10" t="s">
        <v>32</v>
      </c>
      <c r="AX1692" s="10" t="s">
        <v>74</v>
      </c>
      <c r="AY1692" s="168" t="s">
        <v>173</v>
      </c>
    </row>
    <row r="1693" spans="2:51" s="10" customFormat="1" ht="22.5" customHeight="1">
      <c r="B1693" s="161"/>
      <c r="C1693" s="162"/>
      <c r="D1693" s="162"/>
      <c r="E1693" s="163" t="s">
        <v>3</v>
      </c>
      <c r="F1693" s="261" t="s">
        <v>2770</v>
      </c>
      <c r="G1693" s="260"/>
      <c r="H1693" s="260"/>
      <c r="I1693" s="260"/>
      <c r="J1693" s="162"/>
      <c r="K1693" s="164">
        <v>2</v>
      </c>
      <c r="L1693" s="162"/>
      <c r="M1693" s="162"/>
      <c r="N1693" s="162"/>
      <c r="O1693" s="162"/>
      <c r="P1693" s="162"/>
      <c r="Q1693" s="162"/>
      <c r="R1693" s="165"/>
      <c r="T1693" s="166"/>
      <c r="U1693" s="162"/>
      <c r="V1693" s="162"/>
      <c r="W1693" s="162"/>
      <c r="X1693" s="162"/>
      <c r="Y1693" s="162"/>
      <c r="Z1693" s="162"/>
      <c r="AA1693" s="167"/>
      <c r="AT1693" s="168" t="s">
        <v>185</v>
      </c>
      <c r="AU1693" s="168" t="s">
        <v>93</v>
      </c>
      <c r="AV1693" s="10" t="s">
        <v>93</v>
      </c>
      <c r="AW1693" s="10" t="s">
        <v>32</v>
      </c>
      <c r="AX1693" s="10" t="s">
        <v>74</v>
      </c>
      <c r="AY1693" s="168" t="s">
        <v>173</v>
      </c>
    </row>
    <row r="1694" spans="2:51" s="10" customFormat="1" ht="22.5" customHeight="1">
      <c r="B1694" s="161"/>
      <c r="C1694" s="162"/>
      <c r="D1694" s="162"/>
      <c r="E1694" s="163" t="s">
        <v>3</v>
      </c>
      <c r="F1694" s="261" t="s">
        <v>2711</v>
      </c>
      <c r="G1694" s="260"/>
      <c r="H1694" s="260"/>
      <c r="I1694" s="260"/>
      <c r="J1694" s="162"/>
      <c r="K1694" s="164">
        <v>2</v>
      </c>
      <c r="L1694" s="162"/>
      <c r="M1694" s="162"/>
      <c r="N1694" s="162"/>
      <c r="O1694" s="162"/>
      <c r="P1694" s="162"/>
      <c r="Q1694" s="162"/>
      <c r="R1694" s="165"/>
      <c r="T1694" s="166"/>
      <c r="U1694" s="162"/>
      <c r="V1694" s="162"/>
      <c r="W1694" s="162"/>
      <c r="X1694" s="162"/>
      <c r="Y1694" s="162"/>
      <c r="Z1694" s="162"/>
      <c r="AA1694" s="167"/>
      <c r="AT1694" s="168" t="s">
        <v>185</v>
      </c>
      <c r="AU1694" s="168" t="s">
        <v>93</v>
      </c>
      <c r="AV1694" s="10" t="s">
        <v>93</v>
      </c>
      <c r="AW1694" s="10" t="s">
        <v>32</v>
      </c>
      <c r="AX1694" s="10" t="s">
        <v>74</v>
      </c>
      <c r="AY1694" s="168" t="s">
        <v>173</v>
      </c>
    </row>
    <row r="1695" spans="2:51" s="10" customFormat="1" ht="22.5" customHeight="1">
      <c r="B1695" s="161"/>
      <c r="C1695" s="162"/>
      <c r="D1695" s="162"/>
      <c r="E1695" s="163" t="s">
        <v>3</v>
      </c>
      <c r="F1695" s="261" t="s">
        <v>2697</v>
      </c>
      <c r="G1695" s="260"/>
      <c r="H1695" s="260"/>
      <c r="I1695" s="260"/>
      <c r="J1695" s="162"/>
      <c r="K1695" s="164">
        <v>2</v>
      </c>
      <c r="L1695" s="162"/>
      <c r="M1695" s="162"/>
      <c r="N1695" s="162"/>
      <c r="O1695" s="162"/>
      <c r="P1695" s="162"/>
      <c r="Q1695" s="162"/>
      <c r="R1695" s="165"/>
      <c r="T1695" s="166"/>
      <c r="U1695" s="162"/>
      <c r="V1695" s="162"/>
      <c r="W1695" s="162"/>
      <c r="X1695" s="162"/>
      <c r="Y1695" s="162"/>
      <c r="Z1695" s="162"/>
      <c r="AA1695" s="167"/>
      <c r="AT1695" s="168" t="s">
        <v>185</v>
      </c>
      <c r="AU1695" s="168" t="s">
        <v>93</v>
      </c>
      <c r="AV1695" s="10" t="s">
        <v>93</v>
      </c>
      <c r="AW1695" s="10" t="s">
        <v>32</v>
      </c>
      <c r="AX1695" s="10" t="s">
        <v>74</v>
      </c>
      <c r="AY1695" s="168" t="s">
        <v>173</v>
      </c>
    </row>
    <row r="1696" spans="2:51" s="11" customFormat="1" ht="22.5" customHeight="1">
      <c r="B1696" s="169"/>
      <c r="C1696" s="170"/>
      <c r="D1696" s="170"/>
      <c r="E1696" s="171" t="s">
        <v>3</v>
      </c>
      <c r="F1696" s="262" t="s">
        <v>187</v>
      </c>
      <c r="G1696" s="263"/>
      <c r="H1696" s="263"/>
      <c r="I1696" s="263"/>
      <c r="J1696" s="170"/>
      <c r="K1696" s="172">
        <v>16</v>
      </c>
      <c r="L1696" s="170"/>
      <c r="M1696" s="170"/>
      <c r="N1696" s="170"/>
      <c r="O1696" s="170"/>
      <c r="P1696" s="170"/>
      <c r="Q1696" s="170"/>
      <c r="R1696" s="173"/>
      <c r="T1696" s="174"/>
      <c r="U1696" s="170"/>
      <c r="V1696" s="170"/>
      <c r="W1696" s="170"/>
      <c r="X1696" s="170"/>
      <c r="Y1696" s="170"/>
      <c r="Z1696" s="170"/>
      <c r="AA1696" s="175"/>
      <c r="AT1696" s="176" t="s">
        <v>185</v>
      </c>
      <c r="AU1696" s="176" t="s">
        <v>93</v>
      </c>
      <c r="AV1696" s="11" t="s">
        <v>178</v>
      </c>
      <c r="AW1696" s="11" t="s">
        <v>32</v>
      </c>
      <c r="AX1696" s="11" t="s">
        <v>81</v>
      </c>
      <c r="AY1696" s="176" t="s">
        <v>173</v>
      </c>
    </row>
    <row r="1697" spans="2:65" s="1" customFormat="1" ht="22.5" customHeight="1">
      <c r="B1697" s="125"/>
      <c r="C1697" s="154" t="s">
        <v>2800</v>
      </c>
      <c r="D1697" s="154" t="s">
        <v>174</v>
      </c>
      <c r="E1697" s="155" t="s">
        <v>2801</v>
      </c>
      <c r="F1697" s="255" t="s">
        <v>2802</v>
      </c>
      <c r="G1697" s="256"/>
      <c r="H1697" s="256"/>
      <c r="I1697" s="256"/>
      <c r="J1697" s="156" t="s">
        <v>919</v>
      </c>
      <c r="K1697" s="157">
        <v>28</v>
      </c>
      <c r="L1697" s="257">
        <v>0</v>
      </c>
      <c r="M1697" s="256"/>
      <c r="N1697" s="258">
        <f>ROUND(L1697*K1697,2)</f>
        <v>0</v>
      </c>
      <c r="O1697" s="256"/>
      <c r="P1697" s="256"/>
      <c r="Q1697" s="256"/>
      <c r="R1697" s="127"/>
      <c r="T1697" s="158" t="s">
        <v>3</v>
      </c>
      <c r="U1697" s="42" t="s">
        <v>39</v>
      </c>
      <c r="V1697" s="34"/>
      <c r="W1697" s="159">
        <f>V1697*K1697</f>
        <v>0</v>
      </c>
      <c r="X1697" s="159">
        <v>0</v>
      </c>
      <c r="Y1697" s="159">
        <f>X1697*K1697</f>
        <v>0</v>
      </c>
      <c r="Z1697" s="159">
        <v>0</v>
      </c>
      <c r="AA1697" s="160">
        <f>Z1697*K1697</f>
        <v>0</v>
      </c>
      <c r="AR1697" s="16" t="s">
        <v>612</v>
      </c>
      <c r="AT1697" s="16" t="s">
        <v>174</v>
      </c>
      <c r="AU1697" s="16" t="s">
        <v>93</v>
      </c>
      <c r="AY1697" s="16" t="s">
        <v>173</v>
      </c>
      <c r="BE1697" s="100">
        <f>IF(U1697="základní",N1697,0)</f>
        <v>0</v>
      </c>
      <c r="BF1697" s="100">
        <f>IF(U1697="snížená",N1697,0)</f>
        <v>0</v>
      </c>
      <c r="BG1697" s="100">
        <f>IF(U1697="zákl. přenesená",N1697,0)</f>
        <v>0</v>
      </c>
      <c r="BH1697" s="100">
        <f>IF(U1697="sníž. přenesená",N1697,0)</f>
        <v>0</v>
      </c>
      <c r="BI1697" s="100">
        <f>IF(U1697="nulová",N1697,0)</f>
        <v>0</v>
      </c>
      <c r="BJ1697" s="16" t="s">
        <v>81</v>
      </c>
      <c r="BK1697" s="100">
        <f>ROUND(L1697*K1697,2)</f>
        <v>0</v>
      </c>
      <c r="BL1697" s="16" t="s">
        <v>612</v>
      </c>
      <c r="BM1697" s="16" t="s">
        <v>2803</v>
      </c>
    </row>
    <row r="1698" spans="2:51" s="10" customFormat="1" ht="22.5" customHeight="1">
      <c r="B1698" s="161"/>
      <c r="C1698" s="162"/>
      <c r="D1698" s="162"/>
      <c r="E1698" s="163" t="s">
        <v>3</v>
      </c>
      <c r="F1698" s="259" t="s">
        <v>2643</v>
      </c>
      <c r="G1698" s="260"/>
      <c r="H1698" s="260"/>
      <c r="I1698" s="260"/>
      <c r="J1698" s="162"/>
      <c r="K1698" s="164">
        <v>1</v>
      </c>
      <c r="L1698" s="162"/>
      <c r="M1698" s="162"/>
      <c r="N1698" s="162"/>
      <c r="O1698" s="162"/>
      <c r="P1698" s="162"/>
      <c r="Q1698" s="162"/>
      <c r="R1698" s="165"/>
      <c r="T1698" s="166"/>
      <c r="U1698" s="162"/>
      <c r="V1698" s="162"/>
      <c r="W1698" s="162"/>
      <c r="X1698" s="162"/>
      <c r="Y1698" s="162"/>
      <c r="Z1698" s="162"/>
      <c r="AA1698" s="167"/>
      <c r="AT1698" s="168" t="s">
        <v>185</v>
      </c>
      <c r="AU1698" s="168" t="s">
        <v>93</v>
      </c>
      <c r="AV1698" s="10" t="s">
        <v>93</v>
      </c>
      <c r="AW1698" s="10" t="s">
        <v>32</v>
      </c>
      <c r="AX1698" s="10" t="s">
        <v>74</v>
      </c>
      <c r="AY1698" s="168" t="s">
        <v>173</v>
      </c>
    </row>
    <row r="1699" spans="2:51" s="10" customFormat="1" ht="22.5" customHeight="1">
      <c r="B1699" s="161"/>
      <c r="C1699" s="162"/>
      <c r="D1699" s="162"/>
      <c r="E1699" s="163" t="s">
        <v>3</v>
      </c>
      <c r="F1699" s="261" t="s">
        <v>2804</v>
      </c>
      <c r="G1699" s="260"/>
      <c r="H1699" s="260"/>
      <c r="I1699" s="260"/>
      <c r="J1699" s="162"/>
      <c r="K1699" s="164">
        <v>8</v>
      </c>
      <c r="L1699" s="162"/>
      <c r="M1699" s="162"/>
      <c r="N1699" s="162"/>
      <c r="O1699" s="162"/>
      <c r="P1699" s="162"/>
      <c r="Q1699" s="162"/>
      <c r="R1699" s="165"/>
      <c r="T1699" s="166"/>
      <c r="U1699" s="162"/>
      <c r="V1699" s="162"/>
      <c r="W1699" s="162"/>
      <c r="X1699" s="162"/>
      <c r="Y1699" s="162"/>
      <c r="Z1699" s="162"/>
      <c r="AA1699" s="167"/>
      <c r="AT1699" s="168" t="s">
        <v>185</v>
      </c>
      <c r="AU1699" s="168" t="s">
        <v>93</v>
      </c>
      <c r="AV1699" s="10" t="s">
        <v>93</v>
      </c>
      <c r="AW1699" s="10" t="s">
        <v>32</v>
      </c>
      <c r="AX1699" s="10" t="s">
        <v>74</v>
      </c>
      <c r="AY1699" s="168" t="s">
        <v>173</v>
      </c>
    </row>
    <row r="1700" spans="2:51" s="10" customFormat="1" ht="22.5" customHeight="1">
      <c r="B1700" s="161"/>
      <c r="C1700" s="162"/>
      <c r="D1700" s="162"/>
      <c r="E1700" s="163" t="s">
        <v>3</v>
      </c>
      <c r="F1700" s="261" t="s">
        <v>2805</v>
      </c>
      <c r="G1700" s="260"/>
      <c r="H1700" s="260"/>
      <c r="I1700" s="260"/>
      <c r="J1700" s="162"/>
      <c r="K1700" s="164">
        <v>4</v>
      </c>
      <c r="L1700" s="162"/>
      <c r="M1700" s="162"/>
      <c r="N1700" s="162"/>
      <c r="O1700" s="162"/>
      <c r="P1700" s="162"/>
      <c r="Q1700" s="162"/>
      <c r="R1700" s="165"/>
      <c r="T1700" s="166"/>
      <c r="U1700" s="162"/>
      <c r="V1700" s="162"/>
      <c r="W1700" s="162"/>
      <c r="X1700" s="162"/>
      <c r="Y1700" s="162"/>
      <c r="Z1700" s="162"/>
      <c r="AA1700" s="167"/>
      <c r="AT1700" s="168" t="s">
        <v>185</v>
      </c>
      <c r="AU1700" s="168" t="s">
        <v>93</v>
      </c>
      <c r="AV1700" s="10" t="s">
        <v>93</v>
      </c>
      <c r="AW1700" s="10" t="s">
        <v>32</v>
      </c>
      <c r="AX1700" s="10" t="s">
        <v>74</v>
      </c>
      <c r="AY1700" s="168" t="s">
        <v>173</v>
      </c>
    </row>
    <row r="1701" spans="2:51" s="10" customFormat="1" ht="22.5" customHeight="1">
      <c r="B1701" s="161"/>
      <c r="C1701" s="162"/>
      <c r="D1701" s="162"/>
      <c r="E1701" s="163" t="s">
        <v>3</v>
      </c>
      <c r="F1701" s="261" t="s">
        <v>2662</v>
      </c>
      <c r="G1701" s="260"/>
      <c r="H1701" s="260"/>
      <c r="I1701" s="260"/>
      <c r="J1701" s="162"/>
      <c r="K1701" s="164">
        <v>6</v>
      </c>
      <c r="L1701" s="162"/>
      <c r="M1701" s="162"/>
      <c r="N1701" s="162"/>
      <c r="O1701" s="162"/>
      <c r="P1701" s="162"/>
      <c r="Q1701" s="162"/>
      <c r="R1701" s="165"/>
      <c r="T1701" s="166"/>
      <c r="U1701" s="162"/>
      <c r="V1701" s="162"/>
      <c r="W1701" s="162"/>
      <c r="X1701" s="162"/>
      <c r="Y1701" s="162"/>
      <c r="Z1701" s="162"/>
      <c r="AA1701" s="167"/>
      <c r="AT1701" s="168" t="s">
        <v>185</v>
      </c>
      <c r="AU1701" s="168" t="s">
        <v>93</v>
      </c>
      <c r="AV1701" s="10" t="s">
        <v>93</v>
      </c>
      <c r="AW1701" s="10" t="s">
        <v>32</v>
      </c>
      <c r="AX1701" s="10" t="s">
        <v>74</v>
      </c>
      <c r="AY1701" s="168" t="s">
        <v>173</v>
      </c>
    </row>
    <row r="1702" spans="2:51" s="10" customFormat="1" ht="22.5" customHeight="1">
      <c r="B1702" s="161"/>
      <c r="C1702" s="162"/>
      <c r="D1702" s="162"/>
      <c r="E1702" s="163" t="s">
        <v>3</v>
      </c>
      <c r="F1702" s="261" t="s">
        <v>2647</v>
      </c>
      <c r="G1702" s="260"/>
      <c r="H1702" s="260"/>
      <c r="I1702" s="260"/>
      <c r="J1702" s="162"/>
      <c r="K1702" s="164">
        <v>1</v>
      </c>
      <c r="L1702" s="162"/>
      <c r="M1702" s="162"/>
      <c r="N1702" s="162"/>
      <c r="O1702" s="162"/>
      <c r="P1702" s="162"/>
      <c r="Q1702" s="162"/>
      <c r="R1702" s="165"/>
      <c r="T1702" s="166"/>
      <c r="U1702" s="162"/>
      <c r="V1702" s="162"/>
      <c r="W1702" s="162"/>
      <c r="X1702" s="162"/>
      <c r="Y1702" s="162"/>
      <c r="Z1702" s="162"/>
      <c r="AA1702" s="167"/>
      <c r="AT1702" s="168" t="s">
        <v>185</v>
      </c>
      <c r="AU1702" s="168" t="s">
        <v>93</v>
      </c>
      <c r="AV1702" s="10" t="s">
        <v>93</v>
      </c>
      <c r="AW1702" s="10" t="s">
        <v>32</v>
      </c>
      <c r="AX1702" s="10" t="s">
        <v>74</v>
      </c>
      <c r="AY1702" s="168" t="s">
        <v>173</v>
      </c>
    </row>
    <row r="1703" spans="2:51" s="10" customFormat="1" ht="22.5" customHeight="1">
      <c r="B1703" s="161"/>
      <c r="C1703" s="162"/>
      <c r="D1703" s="162"/>
      <c r="E1703" s="163" t="s">
        <v>3</v>
      </c>
      <c r="F1703" s="261" t="s">
        <v>2806</v>
      </c>
      <c r="G1703" s="260"/>
      <c r="H1703" s="260"/>
      <c r="I1703" s="260"/>
      <c r="J1703" s="162"/>
      <c r="K1703" s="164">
        <v>7</v>
      </c>
      <c r="L1703" s="162"/>
      <c r="M1703" s="162"/>
      <c r="N1703" s="162"/>
      <c r="O1703" s="162"/>
      <c r="P1703" s="162"/>
      <c r="Q1703" s="162"/>
      <c r="R1703" s="165"/>
      <c r="T1703" s="166"/>
      <c r="U1703" s="162"/>
      <c r="V1703" s="162"/>
      <c r="W1703" s="162"/>
      <c r="X1703" s="162"/>
      <c r="Y1703" s="162"/>
      <c r="Z1703" s="162"/>
      <c r="AA1703" s="167"/>
      <c r="AT1703" s="168" t="s">
        <v>185</v>
      </c>
      <c r="AU1703" s="168" t="s">
        <v>93</v>
      </c>
      <c r="AV1703" s="10" t="s">
        <v>93</v>
      </c>
      <c r="AW1703" s="10" t="s">
        <v>32</v>
      </c>
      <c r="AX1703" s="10" t="s">
        <v>74</v>
      </c>
      <c r="AY1703" s="168" t="s">
        <v>173</v>
      </c>
    </row>
    <row r="1704" spans="2:51" s="10" customFormat="1" ht="22.5" customHeight="1">
      <c r="B1704" s="161"/>
      <c r="C1704" s="162"/>
      <c r="D1704" s="162"/>
      <c r="E1704" s="163" t="s">
        <v>3</v>
      </c>
      <c r="F1704" s="261" t="s">
        <v>2650</v>
      </c>
      <c r="G1704" s="260"/>
      <c r="H1704" s="260"/>
      <c r="I1704" s="260"/>
      <c r="J1704" s="162"/>
      <c r="K1704" s="164">
        <v>1</v>
      </c>
      <c r="L1704" s="162"/>
      <c r="M1704" s="162"/>
      <c r="N1704" s="162"/>
      <c r="O1704" s="162"/>
      <c r="P1704" s="162"/>
      <c r="Q1704" s="162"/>
      <c r="R1704" s="165"/>
      <c r="T1704" s="166"/>
      <c r="U1704" s="162"/>
      <c r="V1704" s="162"/>
      <c r="W1704" s="162"/>
      <c r="X1704" s="162"/>
      <c r="Y1704" s="162"/>
      <c r="Z1704" s="162"/>
      <c r="AA1704" s="167"/>
      <c r="AT1704" s="168" t="s">
        <v>185</v>
      </c>
      <c r="AU1704" s="168" t="s">
        <v>93</v>
      </c>
      <c r="AV1704" s="10" t="s">
        <v>93</v>
      </c>
      <c r="AW1704" s="10" t="s">
        <v>32</v>
      </c>
      <c r="AX1704" s="10" t="s">
        <v>74</v>
      </c>
      <c r="AY1704" s="168" t="s">
        <v>173</v>
      </c>
    </row>
    <row r="1705" spans="2:51" s="11" customFormat="1" ht="22.5" customHeight="1">
      <c r="B1705" s="169"/>
      <c r="C1705" s="170"/>
      <c r="D1705" s="170"/>
      <c r="E1705" s="171" t="s">
        <v>3</v>
      </c>
      <c r="F1705" s="262" t="s">
        <v>187</v>
      </c>
      <c r="G1705" s="263"/>
      <c r="H1705" s="263"/>
      <c r="I1705" s="263"/>
      <c r="J1705" s="170"/>
      <c r="K1705" s="172">
        <v>28</v>
      </c>
      <c r="L1705" s="170"/>
      <c r="M1705" s="170"/>
      <c r="N1705" s="170"/>
      <c r="O1705" s="170"/>
      <c r="P1705" s="170"/>
      <c r="Q1705" s="170"/>
      <c r="R1705" s="173"/>
      <c r="T1705" s="174"/>
      <c r="U1705" s="170"/>
      <c r="V1705" s="170"/>
      <c r="W1705" s="170"/>
      <c r="X1705" s="170"/>
      <c r="Y1705" s="170"/>
      <c r="Z1705" s="170"/>
      <c r="AA1705" s="175"/>
      <c r="AT1705" s="176" t="s">
        <v>185</v>
      </c>
      <c r="AU1705" s="176" t="s">
        <v>93</v>
      </c>
      <c r="AV1705" s="11" t="s">
        <v>178</v>
      </c>
      <c r="AW1705" s="11" t="s">
        <v>32</v>
      </c>
      <c r="AX1705" s="11" t="s">
        <v>81</v>
      </c>
      <c r="AY1705" s="176" t="s">
        <v>173</v>
      </c>
    </row>
    <row r="1706" spans="2:65" s="1" customFormat="1" ht="22.5" customHeight="1">
      <c r="B1706" s="125"/>
      <c r="C1706" s="154" t="s">
        <v>2807</v>
      </c>
      <c r="D1706" s="154" t="s">
        <v>174</v>
      </c>
      <c r="E1706" s="155" t="s">
        <v>2808</v>
      </c>
      <c r="F1706" s="255" t="s">
        <v>2809</v>
      </c>
      <c r="G1706" s="256"/>
      <c r="H1706" s="256"/>
      <c r="I1706" s="256"/>
      <c r="J1706" s="156" t="s">
        <v>919</v>
      </c>
      <c r="K1706" s="157">
        <v>5</v>
      </c>
      <c r="L1706" s="257">
        <v>0</v>
      </c>
      <c r="M1706" s="256"/>
      <c r="N1706" s="258">
        <f>ROUND(L1706*K1706,2)</f>
        <v>0</v>
      </c>
      <c r="O1706" s="256"/>
      <c r="P1706" s="256"/>
      <c r="Q1706" s="256"/>
      <c r="R1706" s="127"/>
      <c r="T1706" s="158" t="s">
        <v>3</v>
      </c>
      <c r="U1706" s="42" t="s">
        <v>39</v>
      </c>
      <c r="V1706" s="34"/>
      <c r="W1706" s="159">
        <f>V1706*K1706</f>
        <v>0</v>
      </c>
      <c r="X1706" s="159">
        <v>0</v>
      </c>
      <c r="Y1706" s="159">
        <f>X1706*K1706</f>
        <v>0</v>
      </c>
      <c r="Z1706" s="159">
        <v>0</v>
      </c>
      <c r="AA1706" s="160">
        <f>Z1706*K1706</f>
        <v>0</v>
      </c>
      <c r="AR1706" s="16" t="s">
        <v>612</v>
      </c>
      <c r="AT1706" s="16" t="s">
        <v>174</v>
      </c>
      <c r="AU1706" s="16" t="s">
        <v>93</v>
      </c>
      <c r="AY1706" s="16" t="s">
        <v>173</v>
      </c>
      <c r="BE1706" s="100">
        <f>IF(U1706="základní",N1706,0)</f>
        <v>0</v>
      </c>
      <c r="BF1706" s="100">
        <f>IF(U1706="snížená",N1706,0)</f>
        <v>0</v>
      </c>
      <c r="BG1706" s="100">
        <f>IF(U1706="zákl. přenesená",N1706,0)</f>
        <v>0</v>
      </c>
      <c r="BH1706" s="100">
        <f>IF(U1706="sníž. přenesená",N1706,0)</f>
        <v>0</v>
      </c>
      <c r="BI1706" s="100">
        <f>IF(U1706="nulová",N1706,0)</f>
        <v>0</v>
      </c>
      <c r="BJ1706" s="16" t="s">
        <v>81</v>
      </c>
      <c r="BK1706" s="100">
        <f>ROUND(L1706*K1706,2)</f>
        <v>0</v>
      </c>
      <c r="BL1706" s="16" t="s">
        <v>612</v>
      </c>
      <c r="BM1706" s="16" t="s">
        <v>2810</v>
      </c>
    </row>
    <row r="1707" spans="2:51" s="10" customFormat="1" ht="22.5" customHeight="1">
      <c r="B1707" s="161"/>
      <c r="C1707" s="162"/>
      <c r="D1707" s="162"/>
      <c r="E1707" s="163" t="s">
        <v>3</v>
      </c>
      <c r="F1707" s="259" t="s">
        <v>2696</v>
      </c>
      <c r="G1707" s="260"/>
      <c r="H1707" s="260"/>
      <c r="I1707" s="260"/>
      <c r="J1707" s="162"/>
      <c r="K1707" s="164">
        <v>5</v>
      </c>
      <c r="L1707" s="162"/>
      <c r="M1707" s="162"/>
      <c r="N1707" s="162"/>
      <c r="O1707" s="162"/>
      <c r="P1707" s="162"/>
      <c r="Q1707" s="162"/>
      <c r="R1707" s="165"/>
      <c r="T1707" s="166"/>
      <c r="U1707" s="162"/>
      <c r="V1707" s="162"/>
      <c r="W1707" s="162"/>
      <c r="X1707" s="162"/>
      <c r="Y1707" s="162"/>
      <c r="Z1707" s="162"/>
      <c r="AA1707" s="167"/>
      <c r="AT1707" s="168" t="s">
        <v>185</v>
      </c>
      <c r="AU1707" s="168" t="s">
        <v>93</v>
      </c>
      <c r="AV1707" s="10" t="s">
        <v>93</v>
      </c>
      <c r="AW1707" s="10" t="s">
        <v>32</v>
      </c>
      <c r="AX1707" s="10" t="s">
        <v>74</v>
      </c>
      <c r="AY1707" s="168" t="s">
        <v>173</v>
      </c>
    </row>
    <row r="1708" spans="2:51" s="11" customFormat="1" ht="22.5" customHeight="1">
      <c r="B1708" s="169"/>
      <c r="C1708" s="170"/>
      <c r="D1708" s="170"/>
      <c r="E1708" s="171" t="s">
        <v>3</v>
      </c>
      <c r="F1708" s="262" t="s">
        <v>187</v>
      </c>
      <c r="G1708" s="263"/>
      <c r="H1708" s="263"/>
      <c r="I1708" s="263"/>
      <c r="J1708" s="170"/>
      <c r="K1708" s="172">
        <v>5</v>
      </c>
      <c r="L1708" s="170"/>
      <c r="M1708" s="170"/>
      <c r="N1708" s="170"/>
      <c r="O1708" s="170"/>
      <c r="P1708" s="170"/>
      <c r="Q1708" s="170"/>
      <c r="R1708" s="173"/>
      <c r="T1708" s="174"/>
      <c r="U1708" s="170"/>
      <c r="V1708" s="170"/>
      <c r="W1708" s="170"/>
      <c r="X1708" s="170"/>
      <c r="Y1708" s="170"/>
      <c r="Z1708" s="170"/>
      <c r="AA1708" s="175"/>
      <c r="AT1708" s="176" t="s">
        <v>185</v>
      </c>
      <c r="AU1708" s="176" t="s">
        <v>93</v>
      </c>
      <c r="AV1708" s="11" t="s">
        <v>178</v>
      </c>
      <c r="AW1708" s="11" t="s">
        <v>32</v>
      </c>
      <c r="AX1708" s="11" t="s">
        <v>81</v>
      </c>
      <c r="AY1708" s="176" t="s">
        <v>173</v>
      </c>
    </row>
    <row r="1709" spans="2:65" s="1" customFormat="1" ht="22.5" customHeight="1">
      <c r="B1709" s="125"/>
      <c r="C1709" s="154" t="s">
        <v>2811</v>
      </c>
      <c r="D1709" s="154" t="s">
        <v>174</v>
      </c>
      <c r="E1709" s="155" t="s">
        <v>2812</v>
      </c>
      <c r="F1709" s="255" t="s">
        <v>2813</v>
      </c>
      <c r="G1709" s="256"/>
      <c r="H1709" s="256"/>
      <c r="I1709" s="256"/>
      <c r="J1709" s="156" t="s">
        <v>919</v>
      </c>
      <c r="K1709" s="157">
        <v>9</v>
      </c>
      <c r="L1709" s="257">
        <v>0</v>
      </c>
      <c r="M1709" s="256"/>
      <c r="N1709" s="258">
        <f>ROUND(L1709*K1709,2)</f>
        <v>0</v>
      </c>
      <c r="O1709" s="256"/>
      <c r="P1709" s="256"/>
      <c r="Q1709" s="256"/>
      <c r="R1709" s="127"/>
      <c r="T1709" s="158" t="s">
        <v>3</v>
      </c>
      <c r="U1709" s="42" t="s">
        <v>39</v>
      </c>
      <c r="V1709" s="34"/>
      <c r="W1709" s="159">
        <f>V1709*K1709</f>
        <v>0</v>
      </c>
      <c r="X1709" s="159">
        <v>0</v>
      </c>
      <c r="Y1709" s="159">
        <f>X1709*K1709</f>
        <v>0</v>
      </c>
      <c r="Z1709" s="159">
        <v>0</v>
      </c>
      <c r="AA1709" s="160">
        <f>Z1709*K1709</f>
        <v>0</v>
      </c>
      <c r="AR1709" s="16" t="s">
        <v>612</v>
      </c>
      <c r="AT1709" s="16" t="s">
        <v>174</v>
      </c>
      <c r="AU1709" s="16" t="s">
        <v>93</v>
      </c>
      <c r="AY1709" s="16" t="s">
        <v>173</v>
      </c>
      <c r="BE1709" s="100">
        <f>IF(U1709="základní",N1709,0)</f>
        <v>0</v>
      </c>
      <c r="BF1709" s="100">
        <f>IF(U1709="snížená",N1709,0)</f>
        <v>0</v>
      </c>
      <c r="BG1709" s="100">
        <f>IF(U1709="zákl. přenesená",N1709,0)</f>
        <v>0</v>
      </c>
      <c r="BH1709" s="100">
        <f>IF(U1709="sníž. přenesená",N1709,0)</f>
        <v>0</v>
      </c>
      <c r="BI1709" s="100">
        <f>IF(U1709="nulová",N1709,0)</f>
        <v>0</v>
      </c>
      <c r="BJ1709" s="16" t="s">
        <v>81</v>
      </c>
      <c r="BK1709" s="100">
        <f>ROUND(L1709*K1709,2)</f>
        <v>0</v>
      </c>
      <c r="BL1709" s="16" t="s">
        <v>612</v>
      </c>
      <c r="BM1709" s="16" t="s">
        <v>2814</v>
      </c>
    </row>
    <row r="1710" spans="2:51" s="10" customFormat="1" ht="22.5" customHeight="1">
      <c r="B1710" s="161"/>
      <c r="C1710" s="162"/>
      <c r="D1710" s="162"/>
      <c r="E1710" s="163" t="s">
        <v>3</v>
      </c>
      <c r="F1710" s="259" t="s">
        <v>2682</v>
      </c>
      <c r="G1710" s="260"/>
      <c r="H1710" s="260"/>
      <c r="I1710" s="260"/>
      <c r="J1710" s="162"/>
      <c r="K1710" s="164">
        <v>4</v>
      </c>
      <c r="L1710" s="162"/>
      <c r="M1710" s="162"/>
      <c r="N1710" s="162"/>
      <c r="O1710" s="162"/>
      <c r="P1710" s="162"/>
      <c r="Q1710" s="162"/>
      <c r="R1710" s="165"/>
      <c r="T1710" s="166"/>
      <c r="U1710" s="162"/>
      <c r="V1710" s="162"/>
      <c r="W1710" s="162"/>
      <c r="X1710" s="162"/>
      <c r="Y1710" s="162"/>
      <c r="Z1710" s="162"/>
      <c r="AA1710" s="167"/>
      <c r="AT1710" s="168" t="s">
        <v>185</v>
      </c>
      <c r="AU1710" s="168" t="s">
        <v>93</v>
      </c>
      <c r="AV1710" s="10" t="s">
        <v>93</v>
      </c>
      <c r="AW1710" s="10" t="s">
        <v>32</v>
      </c>
      <c r="AX1710" s="10" t="s">
        <v>74</v>
      </c>
      <c r="AY1710" s="168" t="s">
        <v>173</v>
      </c>
    </row>
    <row r="1711" spans="2:51" s="10" customFormat="1" ht="22.5" customHeight="1">
      <c r="B1711" s="161"/>
      <c r="C1711" s="162"/>
      <c r="D1711" s="162"/>
      <c r="E1711" s="163" t="s">
        <v>3</v>
      </c>
      <c r="F1711" s="261" t="s">
        <v>2647</v>
      </c>
      <c r="G1711" s="260"/>
      <c r="H1711" s="260"/>
      <c r="I1711" s="260"/>
      <c r="J1711" s="162"/>
      <c r="K1711" s="164">
        <v>1</v>
      </c>
      <c r="L1711" s="162"/>
      <c r="M1711" s="162"/>
      <c r="N1711" s="162"/>
      <c r="O1711" s="162"/>
      <c r="P1711" s="162"/>
      <c r="Q1711" s="162"/>
      <c r="R1711" s="165"/>
      <c r="T1711" s="166"/>
      <c r="U1711" s="162"/>
      <c r="V1711" s="162"/>
      <c r="W1711" s="162"/>
      <c r="X1711" s="162"/>
      <c r="Y1711" s="162"/>
      <c r="Z1711" s="162"/>
      <c r="AA1711" s="167"/>
      <c r="AT1711" s="168" t="s">
        <v>185</v>
      </c>
      <c r="AU1711" s="168" t="s">
        <v>93</v>
      </c>
      <c r="AV1711" s="10" t="s">
        <v>93</v>
      </c>
      <c r="AW1711" s="10" t="s">
        <v>32</v>
      </c>
      <c r="AX1711" s="10" t="s">
        <v>74</v>
      </c>
      <c r="AY1711" s="168" t="s">
        <v>173</v>
      </c>
    </row>
    <row r="1712" spans="2:51" s="10" customFormat="1" ht="22.5" customHeight="1">
      <c r="B1712" s="161"/>
      <c r="C1712" s="162"/>
      <c r="D1712" s="162"/>
      <c r="E1712" s="163" t="s">
        <v>3</v>
      </c>
      <c r="F1712" s="261" t="s">
        <v>2685</v>
      </c>
      <c r="G1712" s="260"/>
      <c r="H1712" s="260"/>
      <c r="I1712" s="260"/>
      <c r="J1712" s="162"/>
      <c r="K1712" s="164">
        <v>4</v>
      </c>
      <c r="L1712" s="162"/>
      <c r="M1712" s="162"/>
      <c r="N1712" s="162"/>
      <c r="O1712" s="162"/>
      <c r="P1712" s="162"/>
      <c r="Q1712" s="162"/>
      <c r="R1712" s="165"/>
      <c r="T1712" s="166"/>
      <c r="U1712" s="162"/>
      <c r="V1712" s="162"/>
      <c r="W1712" s="162"/>
      <c r="X1712" s="162"/>
      <c r="Y1712" s="162"/>
      <c r="Z1712" s="162"/>
      <c r="AA1712" s="167"/>
      <c r="AT1712" s="168" t="s">
        <v>185</v>
      </c>
      <c r="AU1712" s="168" t="s">
        <v>93</v>
      </c>
      <c r="AV1712" s="10" t="s">
        <v>93</v>
      </c>
      <c r="AW1712" s="10" t="s">
        <v>32</v>
      </c>
      <c r="AX1712" s="10" t="s">
        <v>74</v>
      </c>
      <c r="AY1712" s="168" t="s">
        <v>173</v>
      </c>
    </row>
    <row r="1713" spans="2:51" s="11" customFormat="1" ht="22.5" customHeight="1">
      <c r="B1713" s="169"/>
      <c r="C1713" s="170"/>
      <c r="D1713" s="170"/>
      <c r="E1713" s="171" t="s">
        <v>3</v>
      </c>
      <c r="F1713" s="262" t="s">
        <v>187</v>
      </c>
      <c r="G1713" s="263"/>
      <c r="H1713" s="263"/>
      <c r="I1713" s="263"/>
      <c r="J1713" s="170"/>
      <c r="K1713" s="172">
        <v>9</v>
      </c>
      <c r="L1713" s="170"/>
      <c r="M1713" s="170"/>
      <c r="N1713" s="170"/>
      <c r="O1713" s="170"/>
      <c r="P1713" s="170"/>
      <c r="Q1713" s="170"/>
      <c r="R1713" s="173"/>
      <c r="T1713" s="174"/>
      <c r="U1713" s="170"/>
      <c r="V1713" s="170"/>
      <c r="W1713" s="170"/>
      <c r="X1713" s="170"/>
      <c r="Y1713" s="170"/>
      <c r="Z1713" s="170"/>
      <c r="AA1713" s="175"/>
      <c r="AT1713" s="176" t="s">
        <v>185</v>
      </c>
      <c r="AU1713" s="176" t="s">
        <v>93</v>
      </c>
      <c r="AV1713" s="11" t="s">
        <v>178</v>
      </c>
      <c r="AW1713" s="11" t="s">
        <v>32</v>
      </c>
      <c r="AX1713" s="11" t="s">
        <v>81</v>
      </c>
      <c r="AY1713" s="176" t="s">
        <v>173</v>
      </c>
    </row>
    <row r="1714" spans="2:65" s="1" customFormat="1" ht="22.5" customHeight="1">
      <c r="B1714" s="125"/>
      <c r="C1714" s="154" t="s">
        <v>2815</v>
      </c>
      <c r="D1714" s="154" t="s">
        <v>174</v>
      </c>
      <c r="E1714" s="155" t="s">
        <v>2816</v>
      </c>
      <c r="F1714" s="255" t="s">
        <v>2817</v>
      </c>
      <c r="G1714" s="256"/>
      <c r="H1714" s="256"/>
      <c r="I1714" s="256"/>
      <c r="J1714" s="156" t="s">
        <v>919</v>
      </c>
      <c r="K1714" s="157">
        <v>1</v>
      </c>
      <c r="L1714" s="257">
        <v>0</v>
      </c>
      <c r="M1714" s="256"/>
      <c r="N1714" s="258">
        <f>ROUND(L1714*K1714,2)</f>
        <v>0</v>
      </c>
      <c r="O1714" s="256"/>
      <c r="P1714" s="256"/>
      <c r="Q1714" s="256"/>
      <c r="R1714" s="127"/>
      <c r="T1714" s="158" t="s">
        <v>3</v>
      </c>
      <c r="U1714" s="42" t="s">
        <v>39</v>
      </c>
      <c r="V1714" s="34"/>
      <c r="W1714" s="159">
        <f>V1714*K1714</f>
        <v>0</v>
      </c>
      <c r="X1714" s="159">
        <v>0</v>
      </c>
      <c r="Y1714" s="159">
        <f>X1714*K1714</f>
        <v>0</v>
      </c>
      <c r="Z1714" s="159">
        <v>0</v>
      </c>
      <c r="AA1714" s="160">
        <f>Z1714*K1714</f>
        <v>0</v>
      </c>
      <c r="AR1714" s="16" t="s">
        <v>612</v>
      </c>
      <c r="AT1714" s="16" t="s">
        <v>174</v>
      </c>
      <c r="AU1714" s="16" t="s">
        <v>93</v>
      </c>
      <c r="AY1714" s="16" t="s">
        <v>173</v>
      </c>
      <c r="BE1714" s="100">
        <f>IF(U1714="základní",N1714,0)</f>
        <v>0</v>
      </c>
      <c r="BF1714" s="100">
        <f>IF(U1714="snížená",N1714,0)</f>
        <v>0</v>
      </c>
      <c r="BG1714" s="100">
        <f>IF(U1714="zákl. přenesená",N1714,0)</f>
        <v>0</v>
      </c>
      <c r="BH1714" s="100">
        <f>IF(U1714="sníž. přenesená",N1714,0)</f>
        <v>0</v>
      </c>
      <c r="BI1714" s="100">
        <f>IF(U1714="nulová",N1714,0)</f>
        <v>0</v>
      </c>
      <c r="BJ1714" s="16" t="s">
        <v>81</v>
      </c>
      <c r="BK1714" s="100">
        <f>ROUND(L1714*K1714,2)</f>
        <v>0</v>
      </c>
      <c r="BL1714" s="16" t="s">
        <v>612</v>
      </c>
      <c r="BM1714" s="16" t="s">
        <v>2818</v>
      </c>
    </row>
    <row r="1715" spans="2:51" s="10" customFormat="1" ht="22.5" customHeight="1">
      <c r="B1715" s="161"/>
      <c r="C1715" s="162"/>
      <c r="D1715" s="162"/>
      <c r="E1715" s="163" t="s">
        <v>3</v>
      </c>
      <c r="F1715" s="259" t="s">
        <v>2646</v>
      </c>
      <c r="G1715" s="260"/>
      <c r="H1715" s="260"/>
      <c r="I1715" s="260"/>
      <c r="J1715" s="162"/>
      <c r="K1715" s="164">
        <v>1</v>
      </c>
      <c r="L1715" s="162"/>
      <c r="M1715" s="162"/>
      <c r="N1715" s="162"/>
      <c r="O1715" s="162"/>
      <c r="P1715" s="162"/>
      <c r="Q1715" s="162"/>
      <c r="R1715" s="165"/>
      <c r="T1715" s="166"/>
      <c r="U1715" s="162"/>
      <c r="V1715" s="162"/>
      <c r="W1715" s="162"/>
      <c r="X1715" s="162"/>
      <c r="Y1715" s="162"/>
      <c r="Z1715" s="162"/>
      <c r="AA1715" s="167"/>
      <c r="AT1715" s="168" t="s">
        <v>185</v>
      </c>
      <c r="AU1715" s="168" t="s">
        <v>93</v>
      </c>
      <c r="AV1715" s="10" t="s">
        <v>93</v>
      </c>
      <c r="AW1715" s="10" t="s">
        <v>32</v>
      </c>
      <c r="AX1715" s="10" t="s">
        <v>81</v>
      </c>
      <c r="AY1715" s="168" t="s">
        <v>173</v>
      </c>
    </row>
    <row r="1716" spans="2:51" s="10" customFormat="1" ht="22.5" customHeight="1">
      <c r="B1716" s="161"/>
      <c r="C1716" s="162"/>
      <c r="D1716" s="162"/>
      <c r="E1716" s="163" t="s">
        <v>3</v>
      </c>
      <c r="F1716" s="261" t="s">
        <v>3</v>
      </c>
      <c r="G1716" s="260"/>
      <c r="H1716" s="260"/>
      <c r="I1716" s="260"/>
      <c r="J1716" s="162"/>
      <c r="K1716" s="164">
        <v>0</v>
      </c>
      <c r="L1716" s="162"/>
      <c r="M1716" s="162"/>
      <c r="N1716" s="162"/>
      <c r="O1716" s="162"/>
      <c r="P1716" s="162"/>
      <c r="Q1716" s="162"/>
      <c r="R1716" s="165"/>
      <c r="T1716" s="166"/>
      <c r="U1716" s="162"/>
      <c r="V1716" s="162"/>
      <c r="W1716" s="162"/>
      <c r="X1716" s="162"/>
      <c r="Y1716" s="162"/>
      <c r="Z1716" s="162"/>
      <c r="AA1716" s="167"/>
      <c r="AT1716" s="168" t="s">
        <v>185</v>
      </c>
      <c r="AU1716" s="168" t="s">
        <v>93</v>
      </c>
      <c r="AV1716" s="10" t="s">
        <v>93</v>
      </c>
      <c r="AW1716" s="10" t="s">
        <v>32</v>
      </c>
      <c r="AX1716" s="10" t="s">
        <v>74</v>
      </c>
      <c r="AY1716" s="168" t="s">
        <v>173</v>
      </c>
    </row>
    <row r="1717" spans="2:51" s="10" customFormat="1" ht="22.5" customHeight="1">
      <c r="B1717" s="161"/>
      <c r="C1717" s="162"/>
      <c r="D1717" s="162"/>
      <c r="E1717" s="163" t="s">
        <v>3</v>
      </c>
      <c r="F1717" s="261" t="s">
        <v>3</v>
      </c>
      <c r="G1717" s="260"/>
      <c r="H1717" s="260"/>
      <c r="I1717" s="260"/>
      <c r="J1717" s="162"/>
      <c r="K1717" s="164">
        <v>0</v>
      </c>
      <c r="L1717" s="162"/>
      <c r="M1717" s="162"/>
      <c r="N1717" s="162"/>
      <c r="O1717" s="162"/>
      <c r="P1717" s="162"/>
      <c r="Q1717" s="162"/>
      <c r="R1717" s="165"/>
      <c r="T1717" s="166"/>
      <c r="U1717" s="162"/>
      <c r="V1717" s="162"/>
      <c r="W1717" s="162"/>
      <c r="X1717" s="162"/>
      <c r="Y1717" s="162"/>
      <c r="Z1717" s="162"/>
      <c r="AA1717" s="167"/>
      <c r="AT1717" s="168" t="s">
        <v>185</v>
      </c>
      <c r="AU1717" s="168" t="s">
        <v>93</v>
      </c>
      <c r="AV1717" s="10" t="s">
        <v>93</v>
      </c>
      <c r="AW1717" s="10" t="s">
        <v>32</v>
      </c>
      <c r="AX1717" s="10" t="s">
        <v>74</v>
      </c>
      <c r="AY1717" s="168" t="s">
        <v>173</v>
      </c>
    </row>
    <row r="1718" spans="2:51" s="10" customFormat="1" ht="22.5" customHeight="1">
      <c r="B1718" s="161"/>
      <c r="C1718" s="162"/>
      <c r="D1718" s="162"/>
      <c r="E1718" s="163" t="s">
        <v>3</v>
      </c>
      <c r="F1718" s="261" t="s">
        <v>3</v>
      </c>
      <c r="G1718" s="260"/>
      <c r="H1718" s="260"/>
      <c r="I1718" s="260"/>
      <c r="J1718" s="162"/>
      <c r="K1718" s="164">
        <v>0</v>
      </c>
      <c r="L1718" s="162"/>
      <c r="M1718" s="162"/>
      <c r="N1718" s="162"/>
      <c r="O1718" s="162"/>
      <c r="P1718" s="162"/>
      <c r="Q1718" s="162"/>
      <c r="R1718" s="165"/>
      <c r="T1718" s="166"/>
      <c r="U1718" s="162"/>
      <c r="V1718" s="162"/>
      <c r="W1718" s="162"/>
      <c r="X1718" s="162"/>
      <c r="Y1718" s="162"/>
      <c r="Z1718" s="162"/>
      <c r="AA1718" s="167"/>
      <c r="AT1718" s="168" t="s">
        <v>185</v>
      </c>
      <c r="AU1718" s="168" t="s">
        <v>93</v>
      </c>
      <c r="AV1718" s="10" t="s">
        <v>93</v>
      </c>
      <c r="AW1718" s="10" t="s">
        <v>32</v>
      </c>
      <c r="AX1718" s="10" t="s">
        <v>74</v>
      </c>
      <c r="AY1718" s="168" t="s">
        <v>173</v>
      </c>
    </row>
    <row r="1719" spans="2:51" s="10" customFormat="1" ht="22.5" customHeight="1">
      <c r="B1719" s="161"/>
      <c r="C1719" s="162"/>
      <c r="D1719" s="162"/>
      <c r="E1719" s="163" t="s">
        <v>3</v>
      </c>
      <c r="F1719" s="261" t="s">
        <v>3</v>
      </c>
      <c r="G1719" s="260"/>
      <c r="H1719" s="260"/>
      <c r="I1719" s="260"/>
      <c r="J1719" s="162"/>
      <c r="K1719" s="164">
        <v>0</v>
      </c>
      <c r="L1719" s="162"/>
      <c r="M1719" s="162"/>
      <c r="N1719" s="162"/>
      <c r="O1719" s="162"/>
      <c r="P1719" s="162"/>
      <c r="Q1719" s="162"/>
      <c r="R1719" s="165"/>
      <c r="T1719" s="166"/>
      <c r="U1719" s="162"/>
      <c r="V1719" s="162"/>
      <c r="W1719" s="162"/>
      <c r="X1719" s="162"/>
      <c r="Y1719" s="162"/>
      <c r="Z1719" s="162"/>
      <c r="AA1719" s="167"/>
      <c r="AT1719" s="168" t="s">
        <v>185</v>
      </c>
      <c r="AU1719" s="168" t="s">
        <v>93</v>
      </c>
      <c r="AV1719" s="10" t="s">
        <v>93</v>
      </c>
      <c r="AW1719" s="10" t="s">
        <v>32</v>
      </c>
      <c r="AX1719" s="10" t="s">
        <v>74</v>
      </c>
      <c r="AY1719" s="168" t="s">
        <v>173</v>
      </c>
    </row>
    <row r="1720" spans="2:51" s="10" customFormat="1" ht="22.5" customHeight="1">
      <c r="B1720" s="161"/>
      <c r="C1720" s="162"/>
      <c r="D1720" s="162"/>
      <c r="E1720" s="163" t="s">
        <v>3</v>
      </c>
      <c r="F1720" s="261" t="s">
        <v>3</v>
      </c>
      <c r="G1720" s="260"/>
      <c r="H1720" s="260"/>
      <c r="I1720" s="260"/>
      <c r="J1720" s="162"/>
      <c r="K1720" s="164">
        <v>0</v>
      </c>
      <c r="L1720" s="162"/>
      <c r="M1720" s="162"/>
      <c r="N1720" s="162"/>
      <c r="O1720" s="162"/>
      <c r="P1720" s="162"/>
      <c r="Q1720" s="162"/>
      <c r="R1720" s="165"/>
      <c r="T1720" s="166"/>
      <c r="U1720" s="162"/>
      <c r="V1720" s="162"/>
      <c r="W1720" s="162"/>
      <c r="X1720" s="162"/>
      <c r="Y1720" s="162"/>
      <c r="Z1720" s="162"/>
      <c r="AA1720" s="167"/>
      <c r="AT1720" s="168" t="s">
        <v>185</v>
      </c>
      <c r="AU1720" s="168" t="s">
        <v>93</v>
      </c>
      <c r="AV1720" s="10" t="s">
        <v>93</v>
      </c>
      <c r="AW1720" s="10" t="s">
        <v>32</v>
      </c>
      <c r="AX1720" s="10" t="s">
        <v>74</v>
      </c>
      <c r="AY1720" s="168" t="s">
        <v>173</v>
      </c>
    </row>
    <row r="1721" spans="2:51" s="10" customFormat="1" ht="22.5" customHeight="1">
      <c r="B1721" s="161"/>
      <c r="C1721" s="162"/>
      <c r="D1721" s="162"/>
      <c r="E1721" s="163" t="s">
        <v>3</v>
      </c>
      <c r="F1721" s="261" t="s">
        <v>3</v>
      </c>
      <c r="G1721" s="260"/>
      <c r="H1721" s="260"/>
      <c r="I1721" s="260"/>
      <c r="J1721" s="162"/>
      <c r="K1721" s="164">
        <v>0</v>
      </c>
      <c r="L1721" s="162"/>
      <c r="M1721" s="162"/>
      <c r="N1721" s="162"/>
      <c r="O1721" s="162"/>
      <c r="P1721" s="162"/>
      <c r="Q1721" s="162"/>
      <c r="R1721" s="165"/>
      <c r="T1721" s="166"/>
      <c r="U1721" s="162"/>
      <c r="V1721" s="162"/>
      <c r="W1721" s="162"/>
      <c r="X1721" s="162"/>
      <c r="Y1721" s="162"/>
      <c r="Z1721" s="162"/>
      <c r="AA1721" s="167"/>
      <c r="AT1721" s="168" t="s">
        <v>185</v>
      </c>
      <c r="AU1721" s="168" t="s">
        <v>93</v>
      </c>
      <c r="AV1721" s="10" t="s">
        <v>93</v>
      </c>
      <c r="AW1721" s="10" t="s">
        <v>32</v>
      </c>
      <c r="AX1721" s="10" t="s">
        <v>74</v>
      </c>
      <c r="AY1721" s="168" t="s">
        <v>173</v>
      </c>
    </row>
    <row r="1722" spans="2:51" s="10" customFormat="1" ht="22.5" customHeight="1">
      <c r="B1722" s="161"/>
      <c r="C1722" s="162"/>
      <c r="D1722" s="162"/>
      <c r="E1722" s="163" t="s">
        <v>3</v>
      </c>
      <c r="F1722" s="261" t="s">
        <v>3</v>
      </c>
      <c r="G1722" s="260"/>
      <c r="H1722" s="260"/>
      <c r="I1722" s="260"/>
      <c r="J1722" s="162"/>
      <c r="K1722" s="164">
        <v>0</v>
      </c>
      <c r="L1722" s="162"/>
      <c r="M1722" s="162"/>
      <c r="N1722" s="162"/>
      <c r="O1722" s="162"/>
      <c r="P1722" s="162"/>
      <c r="Q1722" s="162"/>
      <c r="R1722" s="165"/>
      <c r="T1722" s="166"/>
      <c r="U1722" s="162"/>
      <c r="V1722" s="162"/>
      <c r="W1722" s="162"/>
      <c r="X1722" s="162"/>
      <c r="Y1722" s="162"/>
      <c r="Z1722" s="162"/>
      <c r="AA1722" s="167"/>
      <c r="AT1722" s="168" t="s">
        <v>185</v>
      </c>
      <c r="AU1722" s="168" t="s">
        <v>93</v>
      </c>
      <c r="AV1722" s="10" t="s">
        <v>93</v>
      </c>
      <c r="AW1722" s="10" t="s">
        <v>32</v>
      </c>
      <c r="AX1722" s="10" t="s">
        <v>74</v>
      </c>
      <c r="AY1722" s="168" t="s">
        <v>173</v>
      </c>
    </row>
    <row r="1723" spans="2:51" s="10" customFormat="1" ht="22.5" customHeight="1">
      <c r="B1723" s="161"/>
      <c r="C1723" s="162"/>
      <c r="D1723" s="162"/>
      <c r="E1723" s="163" t="s">
        <v>3</v>
      </c>
      <c r="F1723" s="261" t="s">
        <v>3</v>
      </c>
      <c r="G1723" s="260"/>
      <c r="H1723" s="260"/>
      <c r="I1723" s="260"/>
      <c r="J1723" s="162"/>
      <c r="K1723" s="164">
        <v>0</v>
      </c>
      <c r="L1723" s="162"/>
      <c r="M1723" s="162"/>
      <c r="N1723" s="162"/>
      <c r="O1723" s="162"/>
      <c r="P1723" s="162"/>
      <c r="Q1723" s="162"/>
      <c r="R1723" s="165"/>
      <c r="T1723" s="166"/>
      <c r="U1723" s="162"/>
      <c r="V1723" s="162"/>
      <c r="W1723" s="162"/>
      <c r="X1723" s="162"/>
      <c r="Y1723" s="162"/>
      <c r="Z1723" s="162"/>
      <c r="AA1723" s="167"/>
      <c r="AT1723" s="168" t="s">
        <v>185</v>
      </c>
      <c r="AU1723" s="168" t="s">
        <v>93</v>
      </c>
      <c r="AV1723" s="10" t="s">
        <v>93</v>
      </c>
      <c r="AW1723" s="10" t="s">
        <v>32</v>
      </c>
      <c r="AX1723" s="10" t="s">
        <v>74</v>
      </c>
      <c r="AY1723" s="168" t="s">
        <v>173</v>
      </c>
    </row>
    <row r="1724" spans="2:51" s="10" customFormat="1" ht="22.5" customHeight="1">
      <c r="B1724" s="161"/>
      <c r="C1724" s="162"/>
      <c r="D1724" s="162"/>
      <c r="E1724" s="163" t="s">
        <v>3</v>
      </c>
      <c r="F1724" s="261" t="s">
        <v>3</v>
      </c>
      <c r="G1724" s="260"/>
      <c r="H1724" s="260"/>
      <c r="I1724" s="260"/>
      <c r="J1724" s="162"/>
      <c r="K1724" s="164">
        <v>0</v>
      </c>
      <c r="L1724" s="162"/>
      <c r="M1724" s="162"/>
      <c r="N1724" s="162"/>
      <c r="O1724" s="162"/>
      <c r="P1724" s="162"/>
      <c r="Q1724" s="162"/>
      <c r="R1724" s="165"/>
      <c r="T1724" s="166"/>
      <c r="U1724" s="162"/>
      <c r="V1724" s="162"/>
      <c r="W1724" s="162"/>
      <c r="X1724" s="162"/>
      <c r="Y1724" s="162"/>
      <c r="Z1724" s="162"/>
      <c r="AA1724" s="167"/>
      <c r="AT1724" s="168" t="s">
        <v>185</v>
      </c>
      <c r="AU1724" s="168" t="s">
        <v>93</v>
      </c>
      <c r="AV1724" s="10" t="s">
        <v>93</v>
      </c>
      <c r="AW1724" s="10" t="s">
        <v>32</v>
      </c>
      <c r="AX1724" s="10" t="s">
        <v>74</v>
      </c>
      <c r="AY1724" s="168" t="s">
        <v>173</v>
      </c>
    </row>
    <row r="1725" spans="2:51" s="10" customFormat="1" ht="22.5" customHeight="1">
      <c r="B1725" s="161"/>
      <c r="C1725" s="162"/>
      <c r="D1725" s="162"/>
      <c r="E1725" s="163" t="s">
        <v>3</v>
      </c>
      <c r="F1725" s="261" t="s">
        <v>3</v>
      </c>
      <c r="G1725" s="260"/>
      <c r="H1725" s="260"/>
      <c r="I1725" s="260"/>
      <c r="J1725" s="162"/>
      <c r="K1725" s="164">
        <v>0</v>
      </c>
      <c r="L1725" s="162"/>
      <c r="M1725" s="162"/>
      <c r="N1725" s="162"/>
      <c r="O1725" s="162"/>
      <c r="P1725" s="162"/>
      <c r="Q1725" s="162"/>
      <c r="R1725" s="165"/>
      <c r="T1725" s="166"/>
      <c r="U1725" s="162"/>
      <c r="V1725" s="162"/>
      <c r="W1725" s="162"/>
      <c r="X1725" s="162"/>
      <c r="Y1725" s="162"/>
      <c r="Z1725" s="162"/>
      <c r="AA1725" s="167"/>
      <c r="AT1725" s="168" t="s">
        <v>185</v>
      </c>
      <c r="AU1725" s="168" t="s">
        <v>93</v>
      </c>
      <c r="AV1725" s="10" t="s">
        <v>93</v>
      </c>
      <c r="AW1725" s="10" t="s">
        <v>32</v>
      </c>
      <c r="AX1725" s="10" t="s">
        <v>74</v>
      </c>
      <c r="AY1725" s="168" t="s">
        <v>173</v>
      </c>
    </row>
    <row r="1726" spans="2:51" s="10" customFormat="1" ht="22.5" customHeight="1">
      <c r="B1726" s="161"/>
      <c r="C1726" s="162"/>
      <c r="D1726" s="162"/>
      <c r="E1726" s="163" t="s">
        <v>3</v>
      </c>
      <c r="F1726" s="261" t="s">
        <v>3</v>
      </c>
      <c r="G1726" s="260"/>
      <c r="H1726" s="260"/>
      <c r="I1726" s="260"/>
      <c r="J1726" s="162"/>
      <c r="K1726" s="164">
        <v>0</v>
      </c>
      <c r="L1726" s="162"/>
      <c r="M1726" s="162"/>
      <c r="N1726" s="162"/>
      <c r="O1726" s="162"/>
      <c r="P1726" s="162"/>
      <c r="Q1726" s="162"/>
      <c r="R1726" s="165"/>
      <c r="T1726" s="166"/>
      <c r="U1726" s="162"/>
      <c r="V1726" s="162"/>
      <c r="W1726" s="162"/>
      <c r="X1726" s="162"/>
      <c r="Y1726" s="162"/>
      <c r="Z1726" s="162"/>
      <c r="AA1726" s="167"/>
      <c r="AT1726" s="168" t="s">
        <v>185</v>
      </c>
      <c r="AU1726" s="168" t="s">
        <v>93</v>
      </c>
      <c r="AV1726" s="10" t="s">
        <v>93</v>
      </c>
      <c r="AW1726" s="10" t="s">
        <v>32</v>
      </c>
      <c r="AX1726" s="10" t="s">
        <v>74</v>
      </c>
      <c r="AY1726" s="168" t="s">
        <v>173</v>
      </c>
    </row>
    <row r="1727" spans="2:65" s="1" customFormat="1" ht="22.5" customHeight="1">
      <c r="B1727" s="125"/>
      <c r="C1727" s="154" t="s">
        <v>2819</v>
      </c>
      <c r="D1727" s="154" t="s">
        <v>174</v>
      </c>
      <c r="E1727" s="155" t="s">
        <v>2820</v>
      </c>
      <c r="F1727" s="255" t="s">
        <v>2821</v>
      </c>
      <c r="G1727" s="256"/>
      <c r="H1727" s="256"/>
      <c r="I1727" s="256"/>
      <c r="J1727" s="156" t="s">
        <v>919</v>
      </c>
      <c r="K1727" s="157">
        <v>2</v>
      </c>
      <c r="L1727" s="257">
        <v>0</v>
      </c>
      <c r="M1727" s="256"/>
      <c r="N1727" s="258">
        <f>ROUND(L1727*K1727,2)</f>
        <v>0</v>
      </c>
      <c r="O1727" s="256"/>
      <c r="P1727" s="256"/>
      <c r="Q1727" s="256"/>
      <c r="R1727" s="127"/>
      <c r="T1727" s="158" t="s">
        <v>3</v>
      </c>
      <c r="U1727" s="42" t="s">
        <v>39</v>
      </c>
      <c r="V1727" s="34"/>
      <c r="W1727" s="159">
        <f>V1727*K1727</f>
        <v>0</v>
      </c>
      <c r="X1727" s="159">
        <v>0</v>
      </c>
      <c r="Y1727" s="159">
        <f>X1727*K1727</f>
        <v>0</v>
      </c>
      <c r="Z1727" s="159">
        <v>0</v>
      </c>
      <c r="AA1727" s="160">
        <f>Z1727*K1727</f>
        <v>0</v>
      </c>
      <c r="AR1727" s="16" t="s">
        <v>612</v>
      </c>
      <c r="AT1727" s="16" t="s">
        <v>174</v>
      </c>
      <c r="AU1727" s="16" t="s">
        <v>93</v>
      </c>
      <c r="AY1727" s="16" t="s">
        <v>173</v>
      </c>
      <c r="BE1727" s="100">
        <f>IF(U1727="základní",N1727,0)</f>
        <v>0</v>
      </c>
      <c r="BF1727" s="100">
        <f>IF(U1727="snížená",N1727,0)</f>
        <v>0</v>
      </c>
      <c r="BG1727" s="100">
        <f>IF(U1727="zákl. přenesená",N1727,0)</f>
        <v>0</v>
      </c>
      <c r="BH1727" s="100">
        <f>IF(U1727="sníž. přenesená",N1727,0)</f>
        <v>0</v>
      </c>
      <c r="BI1727" s="100">
        <f>IF(U1727="nulová",N1727,0)</f>
        <v>0</v>
      </c>
      <c r="BJ1727" s="16" t="s">
        <v>81</v>
      </c>
      <c r="BK1727" s="100">
        <f>ROUND(L1727*K1727,2)</f>
        <v>0</v>
      </c>
      <c r="BL1727" s="16" t="s">
        <v>612</v>
      </c>
      <c r="BM1727" s="16" t="s">
        <v>2822</v>
      </c>
    </row>
    <row r="1728" spans="2:51" s="10" customFormat="1" ht="22.5" customHeight="1">
      <c r="B1728" s="161"/>
      <c r="C1728" s="162"/>
      <c r="D1728" s="162"/>
      <c r="E1728" s="163" t="s">
        <v>3</v>
      </c>
      <c r="F1728" s="259" t="s">
        <v>2644</v>
      </c>
      <c r="G1728" s="260"/>
      <c r="H1728" s="260"/>
      <c r="I1728" s="260"/>
      <c r="J1728" s="162"/>
      <c r="K1728" s="164">
        <v>1</v>
      </c>
      <c r="L1728" s="162"/>
      <c r="M1728" s="162"/>
      <c r="N1728" s="162"/>
      <c r="O1728" s="162"/>
      <c r="P1728" s="162"/>
      <c r="Q1728" s="162"/>
      <c r="R1728" s="165"/>
      <c r="T1728" s="166"/>
      <c r="U1728" s="162"/>
      <c r="V1728" s="162"/>
      <c r="W1728" s="162"/>
      <c r="X1728" s="162"/>
      <c r="Y1728" s="162"/>
      <c r="Z1728" s="162"/>
      <c r="AA1728" s="167"/>
      <c r="AT1728" s="168" t="s">
        <v>185</v>
      </c>
      <c r="AU1728" s="168" t="s">
        <v>93</v>
      </c>
      <c r="AV1728" s="10" t="s">
        <v>93</v>
      </c>
      <c r="AW1728" s="10" t="s">
        <v>32</v>
      </c>
      <c r="AX1728" s="10" t="s">
        <v>74</v>
      </c>
      <c r="AY1728" s="168" t="s">
        <v>173</v>
      </c>
    </row>
    <row r="1729" spans="2:51" s="10" customFormat="1" ht="22.5" customHeight="1">
      <c r="B1729" s="161"/>
      <c r="C1729" s="162"/>
      <c r="D1729" s="162"/>
      <c r="E1729" s="163" t="s">
        <v>3</v>
      </c>
      <c r="F1729" s="261" t="s">
        <v>2648</v>
      </c>
      <c r="G1729" s="260"/>
      <c r="H1729" s="260"/>
      <c r="I1729" s="260"/>
      <c r="J1729" s="162"/>
      <c r="K1729" s="164">
        <v>1</v>
      </c>
      <c r="L1729" s="162"/>
      <c r="M1729" s="162"/>
      <c r="N1729" s="162"/>
      <c r="O1729" s="162"/>
      <c r="P1729" s="162"/>
      <c r="Q1729" s="162"/>
      <c r="R1729" s="165"/>
      <c r="T1729" s="166"/>
      <c r="U1729" s="162"/>
      <c r="V1729" s="162"/>
      <c r="W1729" s="162"/>
      <c r="X1729" s="162"/>
      <c r="Y1729" s="162"/>
      <c r="Z1729" s="162"/>
      <c r="AA1729" s="167"/>
      <c r="AT1729" s="168" t="s">
        <v>185</v>
      </c>
      <c r="AU1729" s="168" t="s">
        <v>93</v>
      </c>
      <c r="AV1729" s="10" t="s">
        <v>93</v>
      </c>
      <c r="AW1729" s="10" t="s">
        <v>32</v>
      </c>
      <c r="AX1729" s="10" t="s">
        <v>74</v>
      </c>
      <c r="AY1729" s="168" t="s">
        <v>173</v>
      </c>
    </row>
    <row r="1730" spans="2:51" s="11" customFormat="1" ht="22.5" customHeight="1">
      <c r="B1730" s="169"/>
      <c r="C1730" s="170"/>
      <c r="D1730" s="170"/>
      <c r="E1730" s="171" t="s">
        <v>3</v>
      </c>
      <c r="F1730" s="262" t="s">
        <v>187</v>
      </c>
      <c r="G1730" s="263"/>
      <c r="H1730" s="263"/>
      <c r="I1730" s="263"/>
      <c r="J1730" s="170"/>
      <c r="K1730" s="172">
        <v>2</v>
      </c>
      <c r="L1730" s="170"/>
      <c r="M1730" s="170"/>
      <c r="N1730" s="170"/>
      <c r="O1730" s="170"/>
      <c r="P1730" s="170"/>
      <c r="Q1730" s="170"/>
      <c r="R1730" s="173"/>
      <c r="T1730" s="174"/>
      <c r="U1730" s="170"/>
      <c r="V1730" s="170"/>
      <c r="W1730" s="170"/>
      <c r="X1730" s="170"/>
      <c r="Y1730" s="170"/>
      <c r="Z1730" s="170"/>
      <c r="AA1730" s="175"/>
      <c r="AT1730" s="176" t="s">
        <v>185</v>
      </c>
      <c r="AU1730" s="176" t="s">
        <v>93</v>
      </c>
      <c r="AV1730" s="11" t="s">
        <v>178</v>
      </c>
      <c r="AW1730" s="11" t="s">
        <v>32</v>
      </c>
      <c r="AX1730" s="11" t="s">
        <v>81</v>
      </c>
      <c r="AY1730" s="176" t="s">
        <v>173</v>
      </c>
    </row>
    <row r="1731" spans="2:65" s="1" customFormat="1" ht="22.5" customHeight="1">
      <c r="B1731" s="125"/>
      <c r="C1731" s="154" t="s">
        <v>2823</v>
      </c>
      <c r="D1731" s="154" t="s">
        <v>174</v>
      </c>
      <c r="E1731" s="155" t="s">
        <v>2824</v>
      </c>
      <c r="F1731" s="255" t="s">
        <v>2825</v>
      </c>
      <c r="G1731" s="256"/>
      <c r="H1731" s="256"/>
      <c r="I1731" s="256"/>
      <c r="J1731" s="156" t="s">
        <v>919</v>
      </c>
      <c r="K1731" s="157">
        <v>2</v>
      </c>
      <c r="L1731" s="257">
        <v>0</v>
      </c>
      <c r="M1731" s="256"/>
      <c r="N1731" s="258">
        <f>ROUND(L1731*K1731,2)</f>
        <v>0</v>
      </c>
      <c r="O1731" s="256"/>
      <c r="P1731" s="256"/>
      <c r="Q1731" s="256"/>
      <c r="R1731" s="127"/>
      <c r="T1731" s="158" t="s">
        <v>3</v>
      </c>
      <c r="U1731" s="42" t="s">
        <v>39</v>
      </c>
      <c r="V1731" s="34"/>
      <c r="W1731" s="159">
        <f>V1731*K1731</f>
        <v>0</v>
      </c>
      <c r="X1731" s="159">
        <v>0</v>
      </c>
      <c r="Y1731" s="159">
        <f>X1731*K1731</f>
        <v>0</v>
      </c>
      <c r="Z1731" s="159">
        <v>0</v>
      </c>
      <c r="AA1731" s="160">
        <f>Z1731*K1731</f>
        <v>0</v>
      </c>
      <c r="AR1731" s="16" t="s">
        <v>612</v>
      </c>
      <c r="AT1731" s="16" t="s">
        <v>174</v>
      </c>
      <c r="AU1731" s="16" t="s">
        <v>93</v>
      </c>
      <c r="AY1731" s="16" t="s">
        <v>173</v>
      </c>
      <c r="BE1731" s="100">
        <f>IF(U1731="základní",N1731,0)</f>
        <v>0</v>
      </c>
      <c r="BF1731" s="100">
        <f>IF(U1731="snížená",N1731,0)</f>
        <v>0</v>
      </c>
      <c r="BG1731" s="100">
        <f>IF(U1731="zákl. přenesená",N1731,0)</f>
        <v>0</v>
      </c>
      <c r="BH1731" s="100">
        <f>IF(U1731="sníž. přenesená",N1731,0)</f>
        <v>0</v>
      </c>
      <c r="BI1731" s="100">
        <f>IF(U1731="nulová",N1731,0)</f>
        <v>0</v>
      </c>
      <c r="BJ1731" s="16" t="s">
        <v>81</v>
      </c>
      <c r="BK1731" s="100">
        <f>ROUND(L1731*K1731,2)</f>
        <v>0</v>
      </c>
      <c r="BL1731" s="16" t="s">
        <v>612</v>
      </c>
      <c r="BM1731" s="16" t="s">
        <v>2826</v>
      </c>
    </row>
    <row r="1732" spans="2:51" s="10" customFormat="1" ht="22.5" customHeight="1">
      <c r="B1732" s="161"/>
      <c r="C1732" s="162"/>
      <c r="D1732" s="162"/>
      <c r="E1732" s="163" t="s">
        <v>3</v>
      </c>
      <c r="F1732" s="259" t="s">
        <v>2644</v>
      </c>
      <c r="G1732" s="260"/>
      <c r="H1732" s="260"/>
      <c r="I1732" s="260"/>
      <c r="J1732" s="162"/>
      <c r="K1732" s="164">
        <v>1</v>
      </c>
      <c r="L1732" s="162"/>
      <c r="M1732" s="162"/>
      <c r="N1732" s="162"/>
      <c r="O1732" s="162"/>
      <c r="P1732" s="162"/>
      <c r="Q1732" s="162"/>
      <c r="R1732" s="165"/>
      <c r="T1732" s="166"/>
      <c r="U1732" s="162"/>
      <c r="V1732" s="162"/>
      <c r="W1732" s="162"/>
      <c r="X1732" s="162"/>
      <c r="Y1732" s="162"/>
      <c r="Z1732" s="162"/>
      <c r="AA1732" s="167"/>
      <c r="AT1732" s="168" t="s">
        <v>185</v>
      </c>
      <c r="AU1732" s="168" t="s">
        <v>93</v>
      </c>
      <c r="AV1732" s="10" t="s">
        <v>93</v>
      </c>
      <c r="AW1732" s="10" t="s">
        <v>32</v>
      </c>
      <c r="AX1732" s="10" t="s">
        <v>74</v>
      </c>
      <c r="AY1732" s="168" t="s">
        <v>173</v>
      </c>
    </row>
    <row r="1733" spans="2:51" s="10" customFormat="1" ht="22.5" customHeight="1">
      <c r="B1733" s="161"/>
      <c r="C1733" s="162"/>
      <c r="D1733" s="162"/>
      <c r="E1733" s="163" t="s">
        <v>3</v>
      </c>
      <c r="F1733" s="261" t="s">
        <v>2648</v>
      </c>
      <c r="G1733" s="260"/>
      <c r="H1733" s="260"/>
      <c r="I1733" s="260"/>
      <c r="J1733" s="162"/>
      <c r="K1733" s="164">
        <v>1</v>
      </c>
      <c r="L1733" s="162"/>
      <c r="M1733" s="162"/>
      <c r="N1733" s="162"/>
      <c r="O1733" s="162"/>
      <c r="P1733" s="162"/>
      <c r="Q1733" s="162"/>
      <c r="R1733" s="165"/>
      <c r="T1733" s="166"/>
      <c r="U1733" s="162"/>
      <c r="V1733" s="162"/>
      <c r="W1733" s="162"/>
      <c r="X1733" s="162"/>
      <c r="Y1733" s="162"/>
      <c r="Z1733" s="162"/>
      <c r="AA1733" s="167"/>
      <c r="AT1733" s="168" t="s">
        <v>185</v>
      </c>
      <c r="AU1733" s="168" t="s">
        <v>93</v>
      </c>
      <c r="AV1733" s="10" t="s">
        <v>93</v>
      </c>
      <c r="AW1733" s="10" t="s">
        <v>32</v>
      </c>
      <c r="AX1733" s="10" t="s">
        <v>74</v>
      </c>
      <c r="AY1733" s="168" t="s">
        <v>173</v>
      </c>
    </row>
    <row r="1734" spans="2:51" s="11" customFormat="1" ht="22.5" customHeight="1">
      <c r="B1734" s="169"/>
      <c r="C1734" s="170"/>
      <c r="D1734" s="170"/>
      <c r="E1734" s="171" t="s">
        <v>3</v>
      </c>
      <c r="F1734" s="262" t="s">
        <v>187</v>
      </c>
      <c r="G1734" s="263"/>
      <c r="H1734" s="263"/>
      <c r="I1734" s="263"/>
      <c r="J1734" s="170"/>
      <c r="K1734" s="172">
        <v>2</v>
      </c>
      <c r="L1734" s="170"/>
      <c r="M1734" s="170"/>
      <c r="N1734" s="170"/>
      <c r="O1734" s="170"/>
      <c r="P1734" s="170"/>
      <c r="Q1734" s="170"/>
      <c r="R1734" s="173"/>
      <c r="T1734" s="174"/>
      <c r="U1734" s="170"/>
      <c r="V1734" s="170"/>
      <c r="W1734" s="170"/>
      <c r="X1734" s="170"/>
      <c r="Y1734" s="170"/>
      <c r="Z1734" s="170"/>
      <c r="AA1734" s="175"/>
      <c r="AT1734" s="176" t="s">
        <v>185</v>
      </c>
      <c r="AU1734" s="176" t="s">
        <v>93</v>
      </c>
      <c r="AV1734" s="11" t="s">
        <v>178</v>
      </c>
      <c r="AW1734" s="11" t="s">
        <v>32</v>
      </c>
      <c r="AX1734" s="11" t="s">
        <v>81</v>
      </c>
      <c r="AY1734" s="176" t="s">
        <v>173</v>
      </c>
    </row>
    <row r="1735" spans="2:65" s="1" customFormat="1" ht="22.5" customHeight="1">
      <c r="B1735" s="125"/>
      <c r="C1735" s="154" t="s">
        <v>2827</v>
      </c>
      <c r="D1735" s="154" t="s">
        <v>174</v>
      </c>
      <c r="E1735" s="155" t="s">
        <v>2828</v>
      </c>
      <c r="F1735" s="255" t="s">
        <v>2829</v>
      </c>
      <c r="G1735" s="256"/>
      <c r="H1735" s="256"/>
      <c r="I1735" s="256"/>
      <c r="J1735" s="156" t="s">
        <v>919</v>
      </c>
      <c r="K1735" s="157">
        <v>9</v>
      </c>
      <c r="L1735" s="257">
        <v>0</v>
      </c>
      <c r="M1735" s="256"/>
      <c r="N1735" s="258">
        <f>ROUND(L1735*K1735,2)</f>
        <v>0</v>
      </c>
      <c r="O1735" s="256"/>
      <c r="P1735" s="256"/>
      <c r="Q1735" s="256"/>
      <c r="R1735" s="127"/>
      <c r="T1735" s="158" t="s">
        <v>3</v>
      </c>
      <c r="U1735" s="42" t="s">
        <v>39</v>
      </c>
      <c r="V1735" s="34"/>
      <c r="W1735" s="159">
        <f>V1735*K1735</f>
        <v>0</v>
      </c>
      <c r="X1735" s="159">
        <v>0</v>
      </c>
      <c r="Y1735" s="159">
        <f>X1735*K1735</f>
        <v>0</v>
      </c>
      <c r="Z1735" s="159">
        <v>0</v>
      </c>
      <c r="AA1735" s="160">
        <f>Z1735*K1735</f>
        <v>0</v>
      </c>
      <c r="AR1735" s="16" t="s">
        <v>612</v>
      </c>
      <c r="AT1735" s="16" t="s">
        <v>174</v>
      </c>
      <c r="AU1735" s="16" t="s">
        <v>93</v>
      </c>
      <c r="AY1735" s="16" t="s">
        <v>173</v>
      </c>
      <c r="BE1735" s="100">
        <f>IF(U1735="základní",N1735,0)</f>
        <v>0</v>
      </c>
      <c r="BF1735" s="100">
        <f>IF(U1735="snížená",N1735,0)</f>
        <v>0</v>
      </c>
      <c r="BG1735" s="100">
        <f>IF(U1735="zákl. přenesená",N1735,0)</f>
        <v>0</v>
      </c>
      <c r="BH1735" s="100">
        <f>IF(U1735="sníž. přenesená",N1735,0)</f>
        <v>0</v>
      </c>
      <c r="BI1735" s="100">
        <f>IF(U1735="nulová",N1735,0)</f>
        <v>0</v>
      </c>
      <c r="BJ1735" s="16" t="s">
        <v>81</v>
      </c>
      <c r="BK1735" s="100">
        <f>ROUND(L1735*K1735,2)</f>
        <v>0</v>
      </c>
      <c r="BL1735" s="16" t="s">
        <v>612</v>
      </c>
      <c r="BM1735" s="16" t="s">
        <v>2830</v>
      </c>
    </row>
    <row r="1736" spans="2:51" s="10" customFormat="1" ht="22.5" customHeight="1">
      <c r="B1736" s="161"/>
      <c r="C1736" s="162"/>
      <c r="D1736" s="162"/>
      <c r="E1736" s="163" t="s">
        <v>3</v>
      </c>
      <c r="F1736" s="259" t="s">
        <v>2831</v>
      </c>
      <c r="G1736" s="260"/>
      <c r="H1736" s="260"/>
      <c r="I1736" s="260"/>
      <c r="J1736" s="162"/>
      <c r="K1736" s="164">
        <v>5</v>
      </c>
      <c r="L1736" s="162"/>
      <c r="M1736" s="162"/>
      <c r="N1736" s="162"/>
      <c r="O1736" s="162"/>
      <c r="P1736" s="162"/>
      <c r="Q1736" s="162"/>
      <c r="R1736" s="165"/>
      <c r="T1736" s="166"/>
      <c r="U1736" s="162"/>
      <c r="V1736" s="162"/>
      <c r="W1736" s="162"/>
      <c r="X1736" s="162"/>
      <c r="Y1736" s="162"/>
      <c r="Z1736" s="162"/>
      <c r="AA1736" s="167"/>
      <c r="AT1736" s="168" t="s">
        <v>185</v>
      </c>
      <c r="AU1736" s="168" t="s">
        <v>93</v>
      </c>
      <c r="AV1736" s="10" t="s">
        <v>93</v>
      </c>
      <c r="AW1736" s="10" t="s">
        <v>32</v>
      </c>
      <c r="AX1736" s="10" t="s">
        <v>74</v>
      </c>
      <c r="AY1736" s="168" t="s">
        <v>173</v>
      </c>
    </row>
    <row r="1737" spans="2:51" s="10" customFormat="1" ht="22.5" customHeight="1">
      <c r="B1737" s="161"/>
      <c r="C1737" s="162"/>
      <c r="D1737" s="162"/>
      <c r="E1737" s="163" t="s">
        <v>3</v>
      </c>
      <c r="F1737" s="261" t="s">
        <v>2832</v>
      </c>
      <c r="G1737" s="260"/>
      <c r="H1737" s="260"/>
      <c r="I1737" s="260"/>
      <c r="J1737" s="162"/>
      <c r="K1737" s="164">
        <v>4</v>
      </c>
      <c r="L1737" s="162"/>
      <c r="M1737" s="162"/>
      <c r="N1737" s="162"/>
      <c r="O1737" s="162"/>
      <c r="P1737" s="162"/>
      <c r="Q1737" s="162"/>
      <c r="R1737" s="165"/>
      <c r="T1737" s="166"/>
      <c r="U1737" s="162"/>
      <c r="V1737" s="162"/>
      <c r="W1737" s="162"/>
      <c r="X1737" s="162"/>
      <c r="Y1737" s="162"/>
      <c r="Z1737" s="162"/>
      <c r="AA1737" s="167"/>
      <c r="AT1737" s="168" t="s">
        <v>185</v>
      </c>
      <c r="AU1737" s="168" t="s">
        <v>93</v>
      </c>
      <c r="AV1737" s="10" t="s">
        <v>93</v>
      </c>
      <c r="AW1737" s="10" t="s">
        <v>32</v>
      </c>
      <c r="AX1737" s="10" t="s">
        <v>74</v>
      </c>
      <c r="AY1737" s="168" t="s">
        <v>173</v>
      </c>
    </row>
    <row r="1738" spans="2:51" s="11" customFormat="1" ht="22.5" customHeight="1">
      <c r="B1738" s="169"/>
      <c r="C1738" s="170"/>
      <c r="D1738" s="170"/>
      <c r="E1738" s="171" t="s">
        <v>3</v>
      </c>
      <c r="F1738" s="262" t="s">
        <v>187</v>
      </c>
      <c r="G1738" s="263"/>
      <c r="H1738" s="263"/>
      <c r="I1738" s="263"/>
      <c r="J1738" s="170"/>
      <c r="K1738" s="172">
        <v>9</v>
      </c>
      <c r="L1738" s="170"/>
      <c r="M1738" s="170"/>
      <c r="N1738" s="170"/>
      <c r="O1738" s="170"/>
      <c r="P1738" s="170"/>
      <c r="Q1738" s="170"/>
      <c r="R1738" s="173"/>
      <c r="T1738" s="174"/>
      <c r="U1738" s="170"/>
      <c r="V1738" s="170"/>
      <c r="W1738" s="170"/>
      <c r="X1738" s="170"/>
      <c r="Y1738" s="170"/>
      <c r="Z1738" s="170"/>
      <c r="AA1738" s="175"/>
      <c r="AT1738" s="176" t="s">
        <v>185</v>
      </c>
      <c r="AU1738" s="176" t="s">
        <v>93</v>
      </c>
      <c r="AV1738" s="11" t="s">
        <v>178</v>
      </c>
      <c r="AW1738" s="11" t="s">
        <v>32</v>
      </c>
      <c r="AX1738" s="11" t="s">
        <v>81</v>
      </c>
      <c r="AY1738" s="176" t="s">
        <v>173</v>
      </c>
    </row>
    <row r="1739" spans="2:65" s="1" customFormat="1" ht="22.5" customHeight="1">
      <c r="B1739" s="125"/>
      <c r="C1739" s="154" t="s">
        <v>2833</v>
      </c>
      <c r="D1739" s="154" t="s">
        <v>174</v>
      </c>
      <c r="E1739" s="155" t="s">
        <v>2834</v>
      </c>
      <c r="F1739" s="255" t="s">
        <v>2835</v>
      </c>
      <c r="G1739" s="256"/>
      <c r="H1739" s="256"/>
      <c r="I1739" s="256"/>
      <c r="J1739" s="156" t="s">
        <v>919</v>
      </c>
      <c r="K1739" s="157">
        <v>23</v>
      </c>
      <c r="L1739" s="257">
        <v>0</v>
      </c>
      <c r="M1739" s="256"/>
      <c r="N1739" s="258">
        <f>ROUND(L1739*K1739,2)</f>
        <v>0</v>
      </c>
      <c r="O1739" s="256"/>
      <c r="P1739" s="256"/>
      <c r="Q1739" s="256"/>
      <c r="R1739" s="127"/>
      <c r="T1739" s="158" t="s">
        <v>3</v>
      </c>
      <c r="U1739" s="42" t="s">
        <v>39</v>
      </c>
      <c r="V1739" s="34"/>
      <c r="W1739" s="159">
        <f>V1739*K1739</f>
        <v>0</v>
      </c>
      <c r="X1739" s="159">
        <v>0</v>
      </c>
      <c r="Y1739" s="159">
        <f>X1739*K1739</f>
        <v>0</v>
      </c>
      <c r="Z1739" s="159">
        <v>0</v>
      </c>
      <c r="AA1739" s="160">
        <f>Z1739*K1739</f>
        <v>0</v>
      </c>
      <c r="AR1739" s="16" t="s">
        <v>612</v>
      </c>
      <c r="AT1739" s="16" t="s">
        <v>174</v>
      </c>
      <c r="AU1739" s="16" t="s">
        <v>93</v>
      </c>
      <c r="AY1739" s="16" t="s">
        <v>173</v>
      </c>
      <c r="BE1739" s="100">
        <f>IF(U1739="základní",N1739,0)</f>
        <v>0</v>
      </c>
      <c r="BF1739" s="100">
        <f>IF(U1739="snížená",N1739,0)</f>
        <v>0</v>
      </c>
      <c r="BG1739" s="100">
        <f>IF(U1739="zákl. přenesená",N1739,0)</f>
        <v>0</v>
      </c>
      <c r="BH1739" s="100">
        <f>IF(U1739="sníž. přenesená",N1739,0)</f>
        <v>0</v>
      </c>
      <c r="BI1739" s="100">
        <f>IF(U1739="nulová",N1739,0)</f>
        <v>0</v>
      </c>
      <c r="BJ1739" s="16" t="s">
        <v>81</v>
      </c>
      <c r="BK1739" s="100">
        <f>ROUND(L1739*K1739,2)</f>
        <v>0</v>
      </c>
      <c r="BL1739" s="16" t="s">
        <v>612</v>
      </c>
      <c r="BM1739" s="16" t="s">
        <v>2836</v>
      </c>
    </row>
    <row r="1740" spans="2:51" s="10" customFormat="1" ht="22.5" customHeight="1">
      <c r="B1740" s="161"/>
      <c r="C1740" s="162"/>
      <c r="D1740" s="162"/>
      <c r="E1740" s="163" t="s">
        <v>3</v>
      </c>
      <c r="F1740" s="259" t="s">
        <v>2831</v>
      </c>
      <c r="G1740" s="260"/>
      <c r="H1740" s="260"/>
      <c r="I1740" s="260"/>
      <c r="J1740" s="162"/>
      <c r="K1740" s="164">
        <v>5</v>
      </c>
      <c r="L1740" s="162"/>
      <c r="M1740" s="162"/>
      <c r="N1740" s="162"/>
      <c r="O1740" s="162"/>
      <c r="P1740" s="162"/>
      <c r="Q1740" s="162"/>
      <c r="R1740" s="165"/>
      <c r="T1740" s="166"/>
      <c r="U1740" s="162"/>
      <c r="V1740" s="162"/>
      <c r="W1740" s="162"/>
      <c r="X1740" s="162"/>
      <c r="Y1740" s="162"/>
      <c r="Z1740" s="162"/>
      <c r="AA1740" s="167"/>
      <c r="AT1740" s="168" t="s">
        <v>185</v>
      </c>
      <c r="AU1740" s="168" t="s">
        <v>93</v>
      </c>
      <c r="AV1740" s="10" t="s">
        <v>93</v>
      </c>
      <c r="AW1740" s="10" t="s">
        <v>32</v>
      </c>
      <c r="AX1740" s="10" t="s">
        <v>74</v>
      </c>
      <c r="AY1740" s="168" t="s">
        <v>173</v>
      </c>
    </row>
    <row r="1741" spans="2:51" s="10" customFormat="1" ht="22.5" customHeight="1">
      <c r="B1741" s="161"/>
      <c r="C1741" s="162"/>
      <c r="D1741" s="162"/>
      <c r="E1741" s="163" t="s">
        <v>3</v>
      </c>
      <c r="F1741" s="261" t="s">
        <v>2837</v>
      </c>
      <c r="G1741" s="260"/>
      <c r="H1741" s="260"/>
      <c r="I1741" s="260"/>
      <c r="J1741" s="162"/>
      <c r="K1741" s="164">
        <v>18</v>
      </c>
      <c r="L1741" s="162"/>
      <c r="M1741" s="162"/>
      <c r="N1741" s="162"/>
      <c r="O1741" s="162"/>
      <c r="P1741" s="162"/>
      <c r="Q1741" s="162"/>
      <c r="R1741" s="165"/>
      <c r="T1741" s="166"/>
      <c r="U1741" s="162"/>
      <c r="V1741" s="162"/>
      <c r="W1741" s="162"/>
      <c r="X1741" s="162"/>
      <c r="Y1741" s="162"/>
      <c r="Z1741" s="162"/>
      <c r="AA1741" s="167"/>
      <c r="AT1741" s="168" t="s">
        <v>185</v>
      </c>
      <c r="AU1741" s="168" t="s">
        <v>93</v>
      </c>
      <c r="AV1741" s="10" t="s">
        <v>93</v>
      </c>
      <c r="AW1741" s="10" t="s">
        <v>32</v>
      </c>
      <c r="AX1741" s="10" t="s">
        <v>74</v>
      </c>
      <c r="AY1741" s="168" t="s">
        <v>173</v>
      </c>
    </row>
    <row r="1742" spans="2:51" s="11" customFormat="1" ht="22.5" customHeight="1">
      <c r="B1742" s="169"/>
      <c r="C1742" s="170"/>
      <c r="D1742" s="170"/>
      <c r="E1742" s="171" t="s">
        <v>3</v>
      </c>
      <c r="F1742" s="262" t="s">
        <v>187</v>
      </c>
      <c r="G1742" s="263"/>
      <c r="H1742" s="263"/>
      <c r="I1742" s="263"/>
      <c r="J1742" s="170"/>
      <c r="K1742" s="172">
        <v>23</v>
      </c>
      <c r="L1742" s="170"/>
      <c r="M1742" s="170"/>
      <c r="N1742" s="170"/>
      <c r="O1742" s="170"/>
      <c r="P1742" s="170"/>
      <c r="Q1742" s="170"/>
      <c r="R1742" s="173"/>
      <c r="T1742" s="174"/>
      <c r="U1742" s="170"/>
      <c r="V1742" s="170"/>
      <c r="W1742" s="170"/>
      <c r="X1742" s="170"/>
      <c r="Y1742" s="170"/>
      <c r="Z1742" s="170"/>
      <c r="AA1742" s="175"/>
      <c r="AT1742" s="176" t="s">
        <v>185</v>
      </c>
      <c r="AU1742" s="176" t="s">
        <v>93</v>
      </c>
      <c r="AV1742" s="11" t="s">
        <v>178</v>
      </c>
      <c r="AW1742" s="11" t="s">
        <v>32</v>
      </c>
      <c r="AX1742" s="11" t="s">
        <v>81</v>
      </c>
      <c r="AY1742" s="176" t="s">
        <v>173</v>
      </c>
    </row>
    <row r="1743" spans="2:65" s="1" customFormat="1" ht="22.5" customHeight="1">
      <c r="B1743" s="125"/>
      <c r="C1743" s="154" t="s">
        <v>2838</v>
      </c>
      <c r="D1743" s="154" t="s">
        <v>174</v>
      </c>
      <c r="E1743" s="155" t="s">
        <v>2839</v>
      </c>
      <c r="F1743" s="255" t="s">
        <v>2840</v>
      </c>
      <c r="G1743" s="256"/>
      <c r="H1743" s="256"/>
      <c r="I1743" s="256"/>
      <c r="J1743" s="156" t="s">
        <v>919</v>
      </c>
      <c r="K1743" s="157">
        <v>4</v>
      </c>
      <c r="L1743" s="257">
        <v>0</v>
      </c>
      <c r="M1743" s="256"/>
      <c r="N1743" s="258">
        <f>ROUND(L1743*K1743,2)</f>
        <v>0</v>
      </c>
      <c r="O1743" s="256"/>
      <c r="P1743" s="256"/>
      <c r="Q1743" s="256"/>
      <c r="R1743" s="127"/>
      <c r="T1743" s="158" t="s">
        <v>3</v>
      </c>
      <c r="U1743" s="42" t="s">
        <v>39</v>
      </c>
      <c r="V1743" s="34"/>
      <c r="W1743" s="159">
        <f>V1743*K1743</f>
        <v>0</v>
      </c>
      <c r="X1743" s="159">
        <v>0</v>
      </c>
      <c r="Y1743" s="159">
        <f>X1743*K1743</f>
        <v>0</v>
      </c>
      <c r="Z1743" s="159">
        <v>0</v>
      </c>
      <c r="AA1743" s="160">
        <f>Z1743*K1743</f>
        <v>0</v>
      </c>
      <c r="AR1743" s="16" t="s">
        <v>612</v>
      </c>
      <c r="AT1743" s="16" t="s">
        <v>174</v>
      </c>
      <c r="AU1743" s="16" t="s">
        <v>93</v>
      </c>
      <c r="AY1743" s="16" t="s">
        <v>173</v>
      </c>
      <c r="BE1743" s="100">
        <f>IF(U1743="základní",N1743,0)</f>
        <v>0</v>
      </c>
      <c r="BF1743" s="100">
        <f>IF(U1743="snížená",N1743,0)</f>
        <v>0</v>
      </c>
      <c r="BG1743" s="100">
        <f>IF(U1743="zákl. přenesená",N1743,0)</f>
        <v>0</v>
      </c>
      <c r="BH1743" s="100">
        <f>IF(U1743="sníž. přenesená",N1743,0)</f>
        <v>0</v>
      </c>
      <c r="BI1743" s="100">
        <f>IF(U1743="nulová",N1743,0)</f>
        <v>0</v>
      </c>
      <c r="BJ1743" s="16" t="s">
        <v>81</v>
      </c>
      <c r="BK1743" s="100">
        <f>ROUND(L1743*K1743,2)</f>
        <v>0</v>
      </c>
      <c r="BL1743" s="16" t="s">
        <v>612</v>
      </c>
      <c r="BM1743" s="16" t="s">
        <v>2841</v>
      </c>
    </row>
    <row r="1744" spans="2:51" s="10" customFormat="1" ht="22.5" customHeight="1">
      <c r="B1744" s="161"/>
      <c r="C1744" s="162"/>
      <c r="D1744" s="162"/>
      <c r="E1744" s="163" t="s">
        <v>3</v>
      </c>
      <c r="F1744" s="259" t="s">
        <v>2685</v>
      </c>
      <c r="G1744" s="260"/>
      <c r="H1744" s="260"/>
      <c r="I1744" s="260"/>
      <c r="J1744" s="162"/>
      <c r="K1744" s="164">
        <v>4</v>
      </c>
      <c r="L1744" s="162"/>
      <c r="M1744" s="162"/>
      <c r="N1744" s="162"/>
      <c r="O1744" s="162"/>
      <c r="P1744" s="162"/>
      <c r="Q1744" s="162"/>
      <c r="R1744" s="165"/>
      <c r="T1744" s="166"/>
      <c r="U1744" s="162"/>
      <c r="V1744" s="162"/>
      <c r="W1744" s="162"/>
      <c r="X1744" s="162"/>
      <c r="Y1744" s="162"/>
      <c r="Z1744" s="162"/>
      <c r="AA1744" s="167"/>
      <c r="AT1744" s="168" t="s">
        <v>185</v>
      </c>
      <c r="AU1744" s="168" t="s">
        <v>93</v>
      </c>
      <c r="AV1744" s="10" t="s">
        <v>93</v>
      </c>
      <c r="AW1744" s="10" t="s">
        <v>32</v>
      </c>
      <c r="AX1744" s="10" t="s">
        <v>74</v>
      </c>
      <c r="AY1744" s="168" t="s">
        <v>173</v>
      </c>
    </row>
    <row r="1745" spans="2:51" s="11" customFormat="1" ht="22.5" customHeight="1">
      <c r="B1745" s="169"/>
      <c r="C1745" s="170"/>
      <c r="D1745" s="170"/>
      <c r="E1745" s="171" t="s">
        <v>3</v>
      </c>
      <c r="F1745" s="262" t="s">
        <v>187</v>
      </c>
      <c r="G1745" s="263"/>
      <c r="H1745" s="263"/>
      <c r="I1745" s="263"/>
      <c r="J1745" s="170"/>
      <c r="K1745" s="172">
        <v>4</v>
      </c>
      <c r="L1745" s="170"/>
      <c r="M1745" s="170"/>
      <c r="N1745" s="170"/>
      <c r="O1745" s="170"/>
      <c r="P1745" s="170"/>
      <c r="Q1745" s="170"/>
      <c r="R1745" s="173"/>
      <c r="T1745" s="174"/>
      <c r="U1745" s="170"/>
      <c r="V1745" s="170"/>
      <c r="W1745" s="170"/>
      <c r="X1745" s="170"/>
      <c r="Y1745" s="170"/>
      <c r="Z1745" s="170"/>
      <c r="AA1745" s="175"/>
      <c r="AT1745" s="176" t="s">
        <v>185</v>
      </c>
      <c r="AU1745" s="176" t="s">
        <v>93</v>
      </c>
      <c r="AV1745" s="11" t="s">
        <v>178</v>
      </c>
      <c r="AW1745" s="11" t="s">
        <v>32</v>
      </c>
      <c r="AX1745" s="11" t="s">
        <v>81</v>
      </c>
      <c r="AY1745" s="176" t="s">
        <v>173</v>
      </c>
    </row>
    <row r="1746" spans="2:51" s="10" customFormat="1" ht="22.5" customHeight="1">
      <c r="B1746" s="161"/>
      <c r="C1746" s="162"/>
      <c r="D1746" s="162"/>
      <c r="E1746" s="163" t="s">
        <v>3</v>
      </c>
      <c r="F1746" s="261" t="s">
        <v>3</v>
      </c>
      <c r="G1746" s="260"/>
      <c r="H1746" s="260"/>
      <c r="I1746" s="260"/>
      <c r="J1746" s="162"/>
      <c r="K1746" s="164">
        <v>0</v>
      </c>
      <c r="L1746" s="162"/>
      <c r="M1746" s="162"/>
      <c r="N1746" s="162"/>
      <c r="O1746" s="162"/>
      <c r="P1746" s="162"/>
      <c r="Q1746" s="162"/>
      <c r="R1746" s="165"/>
      <c r="T1746" s="166"/>
      <c r="U1746" s="162"/>
      <c r="V1746" s="162"/>
      <c r="W1746" s="162"/>
      <c r="X1746" s="162"/>
      <c r="Y1746" s="162"/>
      <c r="Z1746" s="162"/>
      <c r="AA1746" s="167"/>
      <c r="AT1746" s="168" t="s">
        <v>185</v>
      </c>
      <c r="AU1746" s="168" t="s">
        <v>93</v>
      </c>
      <c r="AV1746" s="10" t="s">
        <v>93</v>
      </c>
      <c r="AW1746" s="10" t="s">
        <v>32</v>
      </c>
      <c r="AX1746" s="10" t="s">
        <v>74</v>
      </c>
      <c r="AY1746" s="168" t="s">
        <v>173</v>
      </c>
    </row>
    <row r="1747" spans="2:51" s="10" customFormat="1" ht="22.5" customHeight="1">
      <c r="B1747" s="161"/>
      <c r="C1747" s="162"/>
      <c r="D1747" s="162"/>
      <c r="E1747" s="163" t="s">
        <v>3</v>
      </c>
      <c r="F1747" s="261" t="s">
        <v>3</v>
      </c>
      <c r="G1747" s="260"/>
      <c r="H1747" s="260"/>
      <c r="I1747" s="260"/>
      <c r="J1747" s="162"/>
      <c r="K1747" s="164">
        <v>0</v>
      </c>
      <c r="L1747" s="162"/>
      <c r="M1747" s="162"/>
      <c r="N1747" s="162"/>
      <c r="O1747" s="162"/>
      <c r="P1747" s="162"/>
      <c r="Q1747" s="162"/>
      <c r="R1747" s="165"/>
      <c r="T1747" s="166"/>
      <c r="U1747" s="162"/>
      <c r="V1747" s="162"/>
      <c r="W1747" s="162"/>
      <c r="X1747" s="162"/>
      <c r="Y1747" s="162"/>
      <c r="Z1747" s="162"/>
      <c r="AA1747" s="167"/>
      <c r="AT1747" s="168" t="s">
        <v>185</v>
      </c>
      <c r="AU1747" s="168" t="s">
        <v>93</v>
      </c>
      <c r="AV1747" s="10" t="s">
        <v>93</v>
      </c>
      <c r="AW1747" s="10" t="s">
        <v>32</v>
      </c>
      <c r="AX1747" s="10" t="s">
        <v>74</v>
      </c>
      <c r="AY1747" s="168" t="s">
        <v>173</v>
      </c>
    </row>
    <row r="1748" spans="2:51" s="10" customFormat="1" ht="22.5" customHeight="1">
      <c r="B1748" s="161"/>
      <c r="C1748" s="162"/>
      <c r="D1748" s="162"/>
      <c r="E1748" s="163" t="s">
        <v>3</v>
      </c>
      <c r="F1748" s="261" t="s">
        <v>3</v>
      </c>
      <c r="G1748" s="260"/>
      <c r="H1748" s="260"/>
      <c r="I1748" s="260"/>
      <c r="J1748" s="162"/>
      <c r="K1748" s="164">
        <v>0</v>
      </c>
      <c r="L1748" s="162"/>
      <c r="M1748" s="162"/>
      <c r="N1748" s="162"/>
      <c r="O1748" s="162"/>
      <c r="P1748" s="162"/>
      <c r="Q1748" s="162"/>
      <c r="R1748" s="165"/>
      <c r="T1748" s="166"/>
      <c r="U1748" s="162"/>
      <c r="V1748" s="162"/>
      <c r="W1748" s="162"/>
      <c r="X1748" s="162"/>
      <c r="Y1748" s="162"/>
      <c r="Z1748" s="162"/>
      <c r="AA1748" s="167"/>
      <c r="AT1748" s="168" t="s">
        <v>185</v>
      </c>
      <c r="AU1748" s="168" t="s">
        <v>93</v>
      </c>
      <c r="AV1748" s="10" t="s">
        <v>93</v>
      </c>
      <c r="AW1748" s="10" t="s">
        <v>32</v>
      </c>
      <c r="AX1748" s="10" t="s">
        <v>74</v>
      </c>
      <c r="AY1748" s="168" t="s">
        <v>173</v>
      </c>
    </row>
    <row r="1749" spans="2:51" s="10" customFormat="1" ht="22.5" customHeight="1">
      <c r="B1749" s="161"/>
      <c r="C1749" s="162"/>
      <c r="D1749" s="162"/>
      <c r="E1749" s="163" t="s">
        <v>3</v>
      </c>
      <c r="F1749" s="261" t="s">
        <v>3</v>
      </c>
      <c r="G1749" s="260"/>
      <c r="H1749" s="260"/>
      <c r="I1749" s="260"/>
      <c r="J1749" s="162"/>
      <c r="K1749" s="164">
        <v>0</v>
      </c>
      <c r="L1749" s="162"/>
      <c r="M1749" s="162"/>
      <c r="N1749" s="162"/>
      <c r="O1749" s="162"/>
      <c r="P1749" s="162"/>
      <c r="Q1749" s="162"/>
      <c r="R1749" s="165"/>
      <c r="T1749" s="166"/>
      <c r="U1749" s="162"/>
      <c r="V1749" s="162"/>
      <c r="W1749" s="162"/>
      <c r="X1749" s="162"/>
      <c r="Y1749" s="162"/>
      <c r="Z1749" s="162"/>
      <c r="AA1749" s="167"/>
      <c r="AT1749" s="168" t="s">
        <v>185</v>
      </c>
      <c r="AU1749" s="168" t="s">
        <v>93</v>
      </c>
      <c r="AV1749" s="10" t="s">
        <v>93</v>
      </c>
      <c r="AW1749" s="10" t="s">
        <v>32</v>
      </c>
      <c r="AX1749" s="10" t="s">
        <v>74</v>
      </c>
      <c r="AY1749" s="168" t="s">
        <v>173</v>
      </c>
    </row>
    <row r="1750" spans="2:51" s="10" customFormat="1" ht="22.5" customHeight="1">
      <c r="B1750" s="161"/>
      <c r="C1750" s="162"/>
      <c r="D1750" s="162"/>
      <c r="E1750" s="163" t="s">
        <v>3</v>
      </c>
      <c r="F1750" s="261" t="s">
        <v>3</v>
      </c>
      <c r="G1750" s="260"/>
      <c r="H1750" s="260"/>
      <c r="I1750" s="260"/>
      <c r="J1750" s="162"/>
      <c r="K1750" s="164">
        <v>0</v>
      </c>
      <c r="L1750" s="162"/>
      <c r="M1750" s="162"/>
      <c r="N1750" s="162"/>
      <c r="O1750" s="162"/>
      <c r="P1750" s="162"/>
      <c r="Q1750" s="162"/>
      <c r="R1750" s="165"/>
      <c r="T1750" s="166"/>
      <c r="U1750" s="162"/>
      <c r="V1750" s="162"/>
      <c r="W1750" s="162"/>
      <c r="X1750" s="162"/>
      <c r="Y1750" s="162"/>
      <c r="Z1750" s="162"/>
      <c r="AA1750" s="167"/>
      <c r="AT1750" s="168" t="s">
        <v>185</v>
      </c>
      <c r="AU1750" s="168" t="s">
        <v>93</v>
      </c>
      <c r="AV1750" s="10" t="s">
        <v>93</v>
      </c>
      <c r="AW1750" s="10" t="s">
        <v>32</v>
      </c>
      <c r="AX1750" s="10" t="s">
        <v>74</v>
      </c>
      <c r="AY1750" s="168" t="s">
        <v>173</v>
      </c>
    </row>
    <row r="1751" spans="2:51" s="10" customFormat="1" ht="22.5" customHeight="1">
      <c r="B1751" s="161"/>
      <c r="C1751" s="162"/>
      <c r="D1751" s="162"/>
      <c r="E1751" s="163" t="s">
        <v>3</v>
      </c>
      <c r="F1751" s="261" t="s">
        <v>3</v>
      </c>
      <c r="G1751" s="260"/>
      <c r="H1751" s="260"/>
      <c r="I1751" s="260"/>
      <c r="J1751" s="162"/>
      <c r="K1751" s="164">
        <v>0</v>
      </c>
      <c r="L1751" s="162"/>
      <c r="M1751" s="162"/>
      <c r="N1751" s="162"/>
      <c r="O1751" s="162"/>
      <c r="P1751" s="162"/>
      <c r="Q1751" s="162"/>
      <c r="R1751" s="165"/>
      <c r="T1751" s="166"/>
      <c r="U1751" s="162"/>
      <c r="V1751" s="162"/>
      <c r="W1751" s="162"/>
      <c r="X1751" s="162"/>
      <c r="Y1751" s="162"/>
      <c r="Z1751" s="162"/>
      <c r="AA1751" s="167"/>
      <c r="AT1751" s="168" t="s">
        <v>185</v>
      </c>
      <c r="AU1751" s="168" t="s">
        <v>93</v>
      </c>
      <c r="AV1751" s="10" t="s">
        <v>93</v>
      </c>
      <c r="AW1751" s="10" t="s">
        <v>32</v>
      </c>
      <c r="AX1751" s="10" t="s">
        <v>74</v>
      </c>
      <c r="AY1751" s="168" t="s">
        <v>173</v>
      </c>
    </row>
    <row r="1752" spans="2:51" s="10" customFormat="1" ht="22.5" customHeight="1">
      <c r="B1752" s="161"/>
      <c r="C1752" s="162"/>
      <c r="D1752" s="162"/>
      <c r="E1752" s="163" t="s">
        <v>3</v>
      </c>
      <c r="F1752" s="261" t="s">
        <v>3</v>
      </c>
      <c r="G1752" s="260"/>
      <c r="H1752" s="260"/>
      <c r="I1752" s="260"/>
      <c r="J1752" s="162"/>
      <c r="K1752" s="164">
        <v>0</v>
      </c>
      <c r="L1752" s="162"/>
      <c r="M1752" s="162"/>
      <c r="N1752" s="162"/>
      <c r="O1752" s="162"/>
      <c r="P1752" s="162"/>
      <c r="Q1752" s="162"/>
      <c r="R1752" s="165"/>
      <c r="T1752" s="166"/>
      <c r="U1752" s="162"/>
      <c r="V1752" s="162"/>
      <c r="W1752" s="162"/>
      <c r="X1752" s="162"/>
      <c r="Y1752" s="162"/>
      <c r="Z1752" s="162"/>
      <c r="AA1752" s="167"/>
      <c r="AT1752" s="168" t="s">
        <v>185</v>
      </c>
      <c r="AU1752" s="168" t="s">
        <v>93</v>
      </c>
      <c r="AV1752" s="10" t="s">
        <v>93</v>
      </c>
      <c r="AW1752" s="10" t="s">
        <v>32</v>
      </c>
      <c r="AX1752" s="10" t="s">
        <v>74</v>
      </c>
      <c r="AY1752" s="168" t="s">
        <v>173</v>
      </c>
    </row>
    <row r="1753" spans="2:51" s="10" customFormat="1" ht="22.5" customHeight="1">
      <c r="B1753" s="161"/>
      <c r="C1753" s="162"/>
      <c r="D1753" s="162"/>
      <c r="E1753" s="163" t="s">
        <v>3</v>
      </c>
      <c r="F1753" s="261" t="s">
        <v>3</v>
      </c>
      <c r="G1753" s="260"/>
      <c r="H1753" s="260"/>
      <c r="I1753" s="260"/>
      <c r="J1753" s="162"/>
      <c r="K1753" s="164">
        <v>0</v>
      </c>
      <c r="L1753" s="162"/>
      <c r="M1753" s="162"/>
      <c r="N1753" s="162"/>
      <c r="O1753" s="162"/>
      <c r="P1753" s="162"/>
      <c r="Q1753" s="162"/>
      <c r="R1753" s="165"/>
      <c r="T1753" s="166"/>
      <c r="U1753" s="162"/>
      <c r="V1753" s="162"/>
      <c r="W1753" s="162"/>
      <c r="X1753" s="162"/>
      <c r="Y1753" s="162"/>
      <c r="Z1753" s="162"/>
      <c r="AA1753" s="167"/>
      <c r="AT1753" s="168" t="s">
        <v>185</v>
      </c>
      <c r="AU1753" s="168" t="s">
        <v>93</v>
      </c>
      <c r="AV1753" s="10" t="s">
        <v>93</v>
      </c>
      <c r="AW1753" s="10" t="s">
        <v>32</v>
      </c>
      <c r="AX1753" s="10" t="s">
        <v>74</v>
      </c>
      <c r="AY1753" s="168" t="s">
        <v>173</v>
      </c>
    </row>
    <row r="1754" spans="2:51" s="10" customFormat="1" ht="22.5" customHeight="1">
      <c r="B1754" s="161"/>
      <c r="C1754" s="162"/>
      <c r="D1754" s="162"/>
      <c r="E1754" s="163" t="s">
        <v>3</v>
      </c>
      <c r="F1754" s="261" t="s">
        <v>3</v>
      </c>
      <c r="G1754" s="260"/>
      <c r="H1754" s="260"/>
      <c r="I1754" s="260"/>
      <c r="J1754" s="162"/>
      <c r="K1754" s="164">
        <v>0</v>
      </c>
      <c r="L1754" s="162"/>
      <c r="M1754" s="162"/>
      <c r="N1754" s="162"/>
      <c r="O1754" s="162"/>
      <c r="P1754" s="162"/>
      <c r="Q1754" s="162"/>
      <c r="R1754" s="165"/>
      <c r="T1754" s="166"/>
      <c r="U1754" s="162"/>
      <c r="V1754" s="162"/>
      <c r="W1754" s="162"/>
      <c r="X1754" s="162"/>
      <c r="Y1754" s="162"/>
      <c r="Z1754" s="162"/>
      <c r="AA1754" s="167"/>
      <c r="AT1754" s="168" t="s">
        <v>185</v>
      </c>
      <c r="AU1754" s="168" t="s">
        <v>93</v>
      </c>
      <c r="AV1754" s="10" t="s">
        <v>93</v>
      </c>
      <c r="AW1754" s="10" t="s">
        <v>32</v>
      </c>
      <c r="AX1754" s="10" t="s">
        <v>74</v>
      </c>
      <c r="AY1754" s="168" t="s">
        <v>173</v>
      </c>
    </row>
    <row r="1755" spans="2:51" s="10" customFormat="1" ht="22.5" customHeight="1">
      <c r="B1755" s="161"/>
      <c r="C1755" s="162"/>
      <c r="D1755" s="162"/>
      <c r="E1755" s="163" t="s">
        <v>3</v>
      </c>
      <c r="F1755" s="261" t="s">
        <v>3</v>
      </c>
      <c r="G1755" s="260"/>
      <c r="H1755" s="260"/>
      <c r="I1755" s="260"/>
      <c r="J1755" s="162"/>
      <c r="K1755" s="164">
        <v>0</v>
      </c>
      <c r="L1755" s="162"/>
      <c r="M1755" s="162"/>
      <c r="N1755" s="162"/>
      <c r="O1755" s="162"/>
      <c r="P1755" s="162"/>
      <c r="Q1755" s="162"/>
      <c r="R1755" s="165"/>
      <c r="T1755" s="166"/>
      <c r="U1755" s="162"/>
      <c r="V1755" s="162"/>
      <c r="W1755" s="162"/>
      <c r="X1755" s="162"/>
      <c r="Y1755" s="162"/>
      <c r="Z1755" s="162"/>
      <c r="AA1755" s="167"/>
      <c r="AT1755" s="168" t="s">
        <v>185</v>
      </c>
      <c r="AU1755" s="168" t="s">
        <v>93</v>
      </c>
      <c r="AV1755" s="10" t="s">
        <v>93</v>
      </c>
      <c r="AW1755" s="10" t="s">
        <v>32</v>
      </c>
      <c r="AX1755" s="10" t="s">
        <v>74</v>
      </c>
      <c r="AY1755" s="168" t="s">
        <v>173</v>
      </c>
    </row>
    <row r="1756" spans="2:51" s="10" customFormat="1" ht="22.5" customHeight="1">
      <c r="B1756" s="161"/>
      <c r="C1756" s="162"/>
      <c r="D1756" s="162"/>
      <c r="E1756" s="163" t="s">
        <v>3</v>
      </c>
      <c r="F1756" s="261" t="s">
        <v>3</v>
      </c>
      <c r="G1756" s="260"/>
      <c r="H1756" s="260"/>
      <c r="I1756" s="260"/>
      <c r="J1756" s="162"/>
      <c r="K1756" s="164">
        <v>0</v>
      </c>
      <c r="L1756" s="162"/>
      <c r="M1756" s="162"/>
      <c r="N1756" s="162"/>
      <c r="O1756" s="162"/>
      <c r="P1756" s="162"/>
      <c r="Q1756" s="162"/>
      <c r="R1756" s="165"/>
      <c r="T1756" s="166"/>
      <c r="U1756" s="162"/>
      <c r="V1756" s="162"/>
      <c r="W1756" s="162"/>
      <c r="X1756" s="162"/>
      <c r="Y1756" s="162"/>
      <c r="Z1756" s="162"/>
      <c r="AA1756" s="167"/>
      <c r="AT1756" s="168" t="s">
        <v>185</v>
      </c>
      <c r="AU1756" s="168" t="s">
        <v>93</v>
      </c>
      <c r="AV1756" s="10" t="s">
        <v>93</v>
      </c>
      <c r="AW1756" s="10" t="s">
        <v>32</v>
      </c>
      <c r="AX1756" s="10" t="s">
        <v>74</v>
      </c>
      <c r="AY1756" s="168" t="s">
        <v>173</v>
      </c>
    </row>
    <row r="1757" spans="2:65" s="1" customFormat="1" ht="22.5" customHeight="1">
      <c r="B1757" s="125"/>
      <c r="C1757" s="154" t="s">
        <v>2842</v>
      </c>
      <c r="D1757" s="154" t="s">
        <v>174</v>
      </c>
      <c r="E1757" s="155" t="s">
        <v>2843</v>
      </c>
      <c r="F1757" s="255" t="s">
        <v>2844</v>
      </c>
      <c r="G1757" s="256"/>
      <c r="H1757" s="256"/>
      <c r="I1757" s="256"/>
      <c r="J1757" s="156" t="s">
        <v>919</v>
      </c>
      <c r="K1757" s="157">
        <v>2</v>
      </c>
      <c r="L1757" s="257">
        <v>0</v>
      </c>
      <c r="M1757" s="256"/>
      <c r="N1757" s="258">
        <f>ROUND(L1757*K1757,2)</f>
        <v>0</v>
      </c>
      <c r="O1757" s="256"/>
      <c r="P1757" s="256"/>
      <c r="Q1757" s="256"/>
      <c r="R1757" s="127"/>
      <c r="T1757" s="158" t="s">
        <v>3</v>
      </c>
      <c r="U1757" s="42" t="s">
        <v>39</v>
      </c>
      <c r="V1757" s="34"/>
      <c r="W1757" s="159">
        <f>V1757*K1757</f>
        <v>0</v>
      </c>
      <c r="X1757" s="159">
        <v>0</v>
      </c>
      <c r="Y1757" s="159">
        <f>X1757*K1757</f>
        <v>0</v>
      </c>
      <c r="Z1757" s="159">
        <v>0</v>
      </c>
      <c r="AA1757" s="160">
        <f>Z1757*K1757</f>
        <v>0</v>
      </c>
      <c r="AR1757" s="16" t="s">
        <v>612</v>
      </c>
      <c r="AT1757" s="16" t="s">
        <v>174</v>
      </c>
      <c r="AU1757" s="16" t="s">
        <v>93</v>
      </c>
      <c r="AY1757" s="16" t="s">
        <v>173</v>
      </c>
      <c r="BE1757" s="100">
        <f>IF(U1757="základní",N1757,0)</f>
        <v>0</v>
      </c>
      <c r="BF1757" s="100">
        <f>IF(U1757="snížená",N1757,0)</f>
        <v>0</v>
      </c>
      <c r="BG1757" s="100">
        <f>IF(U1757="zákl. přenesená",N1757,0)</f>
        <v>0</v>
      </c>
      <c r="BH1757" s="100">
        <f>IF(U1757="sníž. přenesená",N1757,0)</f>
        <v>0</v>
      </c>
      <c r="BI1757" s="100">
        <f>IF(U1757="nulová",N1757,0)</f>
        <v>0</v>
      </c>
      <c r="BJ1757" s="16" t="s">
        <v>81</v>
      </c>
      <c r="BK1757" s="100">
        <f>ROUND(L1757*K1757,2)</f>
        <v>0</v>
      </c>
      <c r="BL1757" s="16" t="s">
        <v>612</v>
      </c>
      <c r="BM1757" s="16" t="s">
        <v>2845</v>
      </c>
    </row>
    <row r="1758" spans="2:51" s="10" customFormat="1" ht="22.5" customHeight="1">
      <c r="B1758" s="161"/>
      <c r="C1758" s="162"/>
      <c r="D1758" s="162"/>
      <c r="E1758" s="163" t="s">
        <v>3</v>
      </c>
      <c r="F1758" s="259" t="s">
        <v>2711</v>
      </c>
      <c r="G1758" s="260"/>
      <c r="H1758" s="260"/>
      <c r="I1758" s="260"/>
      <c r="J1758" s="162"/>
      <c r="K1758" s="164">
        <v>2</v>
      </c>
      <c r="L1758" s="162"/>
      <c r="M1758" s="162"/>
      <c r="N1758" s="162"/>
      <c r="O1758" s="162"/>
      <c r="P1758" s="162"/>
      <c r="Q1758" s="162"/>
      <c r="R1758" s="165"/>
      <c r="T1758" s="166"/>
      <c r="U1758" s="162"/>
      <c r="V1758" s="162"/>
      <c r="W1758" s="162"/>
      <c r="X1758" s="162"/>
      <c r="Y1758" s="162"/>
      <c r="Z1758" s="162"/>
      <c r="AA1758" s="167"/>
      <c r="AT1758" s="168" t="s">
        <v>185</v>
      </c>
      <c r="AU1758" s="168" t="s">
        <v>93</v>
      </c>
      <c r="AV1758" s="10" t="s">
        <v>93</v>
      </c>
      <c r="AW1758" s="10" t="s">
        <v>32</v>
      </c>
      <c r="AX1758" s="10" t="s">
        <v>74</v>
      </c>
      <c r="AY1758" s="168" t="s">
        <v>173</v>
      </c>
    </row>
    <row r="1759" spans="2:51" s="11" customFormat="1" ht="22.5" customHeight="1">
      <c r="B1759" s="169"/>
      <c r="C1759" s="170"/>
      <c r="D1759" s="170"/>
      <c r="E1759" s="171" t="s">
        <v>3</v>
      </c>
      <c r="F1759" s="262" t="s">
        <v>187</v>
      </c>
      <c r="G1759" s="263"/>
      <c r="H1759" s="263"/>
      <c r="I1759" s="263"/>
      <c r="J1759" s="170"/>
      <c r="K1759" s="172">
        <v>2</v>
      </c>
      <c r="L1759" s="170"/>
      <c r="M1759" s="170"/>
      <c r="N1759" s="170"/>
      <c r="O1759" s="170"/>
      <c r="P1759" s="170"/>
      <c r="Q1759" s="170"/>
      <c r="R1759" s="173"/>
      <c r="T1759" s="174"/>
      <c r="U1759" s="170"/>
      <c r="V1759" s="170"/>
      <c r="W1759" s="170"/>
      <c r="X1759" s="170"/>
      <c r="Y1759" s="170"/>
      <c r="Z1759" s="170"/>
      <c r="AA1759" s="175"/>
      <c r="AT1759" s="176" t="s">
        <v>185</v>
      </c>
      <c r="AU1759" s="176" t="s">
        <v>93</v>
      </c>
      <c r="AV1759" s="11" t="s">
        <v>178</v>
      </c>
      <c r="AW1759" s="11" t="s">
        <v>32</v>
      </c>
      <c r="AX1759" s="11" t="s">
        <v>81</v>
      </c>
      <c r="AY1759" s="176" t="s">
        <v>173</v>
      </c>
    </row>
    <row r="1760" spans="2:51" s="10" customFormat="1" ht="22.5" customHeight="1">
      <c r="B1760" s="161"/>
      <c r="C1760" s="162"/>
      <c r="D1760" s="162"/>
      <c r="E1760" s="163" t="s">
        <v>3</v>
      </c>
      <c r="F1760" s="261" t="s">
        <v>3</v>
      </c>
      <c r="G1760" s="260"/>
      <c r="H1760" s="260"/>
      <c r="I1760" s="260"/>
      <c r="J1760" s="162"/>
      <c r="K1760" s="164">
        <v>0</v>
      </c>
      <c r="L1760" s="162"/>
      <c r="M1760" s="162"/>
      <c r="N1760" s="162"/>
      <c r="O1760" s="162"/>
      <c r="P1760" s="162"/>
      <c r="Q1760" s="162"/>
      <c r="R1760" s="165"/>
      <c r="T1760" s="166"/>
      <c r="U1760" s="162"/>
      <c r="V1760" s="162"/>
      <c r="W1760" s="162"/>
      <c r="X1760" s="162"/>
      <c r="Y1760" s="162"/>
      <c r="Z1760" s="162"/>
      <c r="AA1760" s="167"/>
      <c r="AT1760" s="168" t="s">
        <v>185</v>
      </c>
      <c r="AU1760" s="168" t="s">
        <v>93</v>
      </c>
      <c r="AV1760" s="10" t="s">
        <v>93</v>
      </c>
      <c r="AW1760" s="10" t="s">
        <v>32</v>
      </c>
      <c r="AX1760" s="10" t="s">
        <v>74</v>
      </c>
      <c r="AY1760" s="168" t="s">
        <v>173</v>
      </c>
    </row>
    <row r="1761" spans="2:51" s="10" customFormat="1" ht="22.5" customHeight="1">
      <c r="B1761" s="161"/>
      <c r="C1761" s="162"/>
      <c r="D1761" s="162"/>
      <c r="E1761" s="163" t="s">
        <v>3</v>
      </c>
      <c r="F1761" s="261" t="s">
        <v>3</v>
      </c>
      <c r="G1761" s="260"/>
      <c r="H1761" s="260"/>
      <c r="I1761" s="260"/>
      <c r="J1761" s="162"/>
      <c r="K1761" s="164">
        <v>0</v>
      </c>
      <c r="L1761" s="162"/>
      <c r="M1761" s="162"/>
      <c r="N1761" s="162"/>
      <c r="O1761" s="162"/>
      <c r="P1761" s="162"/>
      <c r="Q1761" s="162"/>
      <c r="R1761" s="165"/>
      <c r="T1761" s="166"/>
      <c r="U1761" s="162"/>
      <c r="V1761" s="162"/>
      <c r="W1761" s="162"/>
      <c r="X1761" s="162"/>
      <c r="Y1761" s="162"/>
      <c r="Z1761" s="162"/>
      <c r="AA1761" s="167"/>
      <c r="AT1761" s="168" t="s">
        <v>185</v>
      </c>
      <c r="AU1761" s="168" t="s">
        <v>93</v>
      </c>
      <c r="AV1761" s="10" t="s">
        <v>93</v>
      </c>
      <c r="AW1761" s="10" t="s">
        <v>32</v>
      </c>
      <c r="AX1761" s="10" t="s">
        <v>74</v>
      </c>
      <c r="AY1761" s="168" t="s">
        <v>173</v>
      </c>
    </row>
    <row r="1762" spans="2:51" s="10" customFormat="1" ht="22.5" customHeight="1">
      <c r="B1762" s="161"/>
      <c r="C1762" s="162"/>
      <c r="D1762" s="162"/>
      <c r="E1762" s="163" t="s">
        <v>3</v>
      </c>
      <c r="F1762" s="261" t="s">
        <v>3</v>
      </c>
      <c r="G1762" s="260"/>
      <c r="H1762" s="260"/>
      <c r="I1762" s="260"/>
      <c r="J1762" s="162"/>
      <c r="K1762" s="164">
        <v>0</v>
      </c>
      <c r="L1762" s="162"/>
      <c r="M1762" s="162"/>
      <c r="N1762" s="162"/>
      <c r="O1762" s="162"/>
      <c r="P1762" s="162"/>
      <c r="Q1762" s="162"/>
      <c r="R1762" s="165"/>
      <c r="T1762" s="166"/>
      <c r="U1762" s="162"/>
      <c r="V1762" s="162"/>
      <c r="W1762" s="162"/>
      <c r="X1762" s="162"/>
      <c r="Y1762" s="162"/>
      <c r="Z1762" s="162"/>
      <c r="AA1762" s="167"/>
      <c r="AT1762" s="168" t="s">
        <v>185</v>
      </c>
      <c r="AU1762" s="168" t="s">
        <v>93</v>
      </c>
      <c r="AV1762" s="10" t="s">
        <v>93</v>
      </c>
      <c r="AW1762" s="10" t="s">
        <v>32</v>
      </c>
      <c r="AX1762" s="10" t="s">
        <v>74</v>
      </c>
      <c r="AY1762" s="168" t="s">
        <v>173</v>
      </c>
    </row>
    <row r="1763" spans="2:51" s="10" customFormat="1" ht="22.5" customHeight="1">
      <c r="B1763" s="161"/>
      <c r="C1763" s="162"/>
      <c r="D1763" s="162"/>
      <c r="E1763" s="163" t="s">
        <v>3</v>
      </c>
      <c r="F1763" s="261" t="s">
        <v>3</v>
      </c>
      <c r="G1763" s="260"/>
      <c r="H1763" s="260"/>
      <c r="I1763" s="260"/>
      <c r="J1763" s="162"/>
      <c r="K1763" s="164">
        <v>0</v>
      </c>
      <c r="L1763" s="162"/>
      <c r="M1763" s="162"/>
      <c r="N1763" s="162"/>
      <c r="O1763" s="162"/>
      <c r="P1763" s="162"/>
      <c r="Q1763" s="162"/>
      <c r="R1763" s="165"/>
      <c r="T1763" s="166"/>
      <c r="U1763" s="162"/>
      <c r="V1763" s="162"/>
      <c r="W1763" s="162"/>
      <c r="X1763" s="162"/>
      <c r="Y1763" s="162"/>
      <c r="Z1763" s="162"/>
      <c r="AA1763" s="167"/>
      <c r="AT1763" s="168" t="s">
        <v>185</v>
      </c>
      <c r="AU1763" s="168" t="s">
        <v>93</v>
      </c>
      <c r="AV1763" s="10" t="s">
        <v>93</v>
      </c>
      <c r="AW1763" s="10" t="s">
        <v>32</v>
      </c>
      <c r="AX1763" s="10" t="s">
        <v>74</v>
      </c>
      <c r="AY1763" s="168" t="s">
        <v>173</v>
      </c>
    </row>
    <row r="1764" spans="2:51" s="10" customFormat="1" ht="22.5" customHeight="1">
      <c r="B1764" s="161"/>
      <c r="C1764" s="162"/>
      <c r="D1764" s="162"/>
      <c r="E1764" s="163" t="s">
        <v>3</v>
      </c>
      <c r="F1764" s="261" t="s">
        <v>3</v>
      </c>
      <c r="G1764" s="260"/>
      <c r="H1764" s="260"/>
      <c r="I1764" s="260"/>
      <c r="J1764" s="162"/>
      <c r="K1764" s="164">
        <v>0</v>
      </c>
      <c r="L1764" s="162"/>
      <c r="M1764" s="162"/>
      <c r="N1764" s="162"/>
      <c r="O1764" s="162"/>
      <c r="P1764" s="162"/>
      <c r="Q1764" s="162"/>
      <c r="R1764" s="165"/>
      <c r="T1764" s="166"/>
      <c r="U1764" s="162"/>
      <c r="V1764" s="162"/>
      <c r="W1764" s="162"/>
      <c r="X1764" s="162"/>
      <c r="Y1764" s="162"/>
      <c r="Z1764" s="162"/>
      <c r="AA1764" s="167"/>
      <c r="AT1764" s="168" t="s">
        <v>185</v>
      </c>
      <c r="AU1764" s="168" t="s">
        <v>93</v>
      </c>
      <c r="AV1764" s="10" t="s">
        <v>93</v>
      </c>
      <c r="AW1764" s="10" t="s">
        <v>32</v>
      </c>
      <c r="AX1764" s="10" t="s">
        <v>74</v>
      </c>
      <c r="AY1764" s="168" t="s">
        <v>173</v>
      </c>
    </row>
    <row r="1765" spans="2:51" s="10" customFormat="1" ht="22.5" customHeight="1">
      <c r="B1765" s="161"/>
      <c r="C1765" s="162"/>
      <c r="D1765" s="162"/>
      <c r="E1765" s="163" t="s">
        <v>3</v>
      </c>
      <c r="F1765" s="261" t="s">
        <v>3</v>
      </c>
      <c r="G1765" s="260"/>
      <c r="H1765" s="260"/>
      <c r="I1765" s="260"/>
      <c r="J1765" s="162"/>
      <c r="K1765" s="164">
        <v>0</v>
      </c>
      <c r="L1765" s="162"/>
      <c r="M1765" s="162"/>
      <c r="N1765" s="162"/>
      <c r="O1765" s="162"/>
      <c r="P1765" s="162"/>
      <c r="Q1765" s="162"/>
      <c r="R1765" s="165"/>
      <c r="T1765" s="166"/>
      <c r="U1765" s="162"/>
      <c r="V1765" s="162"/>
      <c r="W1765" s="162"/>
      <c r="X1765" s="162"/>
      <c r="Y1765" s="162"/>
      <c r="Z1765" s="162"/>
      <c r="AA1765" s="167"/>
      <c r="AT1765" s="168" t="s">
        <v>185</v>
      </c>
      <c r="AU1765" s="168" t="s">
        <v>93</v>
      </c>
      <c r="AV1765" s="10" t="s">
        <v>93</v>
      </c>
      <c r="AW1765" s="10" t="s">
        <v>32</v>
      </c>
      <c r="AX1765" s="10" t="s">
        <v>74</v>
      </c>
      <c r="AY1765" s="168" t="s">
        <v>173</v>
      </c>
    </row>
    <row r="1766" spans="2:51" s="10" customFormat="1" ht="22.5" customHeight="1">
      <c r="B1766" s="161"/>
      <c r="C1766" s="162"/>
      <c r="D1766" s="162"/>
      <c r="E1766" s="163" t="s">
        <v>3</v>
      </c>
      <c r="F1766" s="261" t="s">
        <v>3</v>
      </c>
      <c r="G1766" s="260"/>
      <c r="H1766" s="260"/>
      <c r="I1766" s="260"/>
      <c r="J1766" s="162"/>
      <c r="K1766" s="164">
        <v>0</v>
      </c>
      <c r="L1766" s="162"/>
      <c r="M1766" s="162"/>
      <c r="N1766" s="162"/>
      <c r="O1766" s="162"/>
      <c r="P1766" s="162"/>
      <c r="Q1766" s="162"/>
      <c r="R1766" s="165"/>
      <c r="T1766" s="166"/>
      <c r="U1766" s="162"/>
      <c r="V1766" s="162"/>
      <c r="W1766" s="162"/>
      <c r="X1766" s="162"/>
      <c r="Y1766" s="162"/>
      <c r="Z1766" s="162"/>
      <c r="AA1766" s="167"/>
      <c r="AT1766" s="168" t="s">
        <v>185</v>
      </c>
      <c r="AU1766" s="168" t="s">
        <v>93</v>
      </c>
      <c r="AV1766" s="10" t="s">
        <v>93</v>
      </c>
      <c r="AW1766" s="10" t="s">
        <v>32</v>
      </c>
      <c r="AX1766" s="10" t="s">
        <v>74</v>
      </c>
      <c r="AY1766" s="168" t="s">
        <v>173</v>
      </c>
    </row>
    <row r="1767" spans="2:51" s="10" customFormat="1" ht="22.5" customHeight="1">
      <c r="B1767" s="161"/>
      <c r="C1767" s="162"/>
      <c r="D1767" s="162"/>
      <c r="E1767" s="163" t="s">
        <v>3</v>
      </c>
      <c r="F1767" s="261" t="s">
        <v>3</v>
      </c>
      <c r="G1767" s="260"/>
      <c r="H1767" s="260"/>
      <c r="I1767" s="260"/>
      <c r="J1767" s="162"/>
      <c r="K1767" s="164">
        <v>0</v>
      </c>
      <c r="L1767" s="162"/>
      <c r="M1767" s="162"/>
      <c r="N1767" s="162"/>
      <c r="O1767" s="162"/>
      <c r="P1767" s="162"/>
      <c r="Q1767" s="162"/>
      <c r="R1767" s="165"/>
      <c r="T1767" s="166"/>
      <c r="U1767" s="162"/>
      <c r="V1767" s="162"/>
      <c r="W1767" s="162"/>
      <c r="X1767" s="162"/>
      <c r="Y1767" s="162"/>
      <c r="Z1767" s="162"/>
      <c r="AA1767" s="167"/>
      <c r="AT1767" s="168" t="s">
        <v>185</v>
      </c>
      <c r="AU1767" s="168" t="s">
        <v>93</v>
      </c>
      <c r="AV1767" s="10" t="s">
        <v>93</v>
      </c>
      <c r="AW1767" s="10" t="s">
        <v>32</v>
      </c>
      <c r="AX1767" s="10" t="s">
        <v>74</v>
      </c>
      <c r="AY1767" s="168" t="s">
        <v>173</v>
      </c>
    </row>
    <row r="1768" spans="2:51" s="10" customFormat="1" ht="22.5" customHeight="1">
      <c r="B1768" s="161"/>
      <c r="C1768" s="162"/>
      <c r="D1768" s="162"/>
      <c r="E1768" s="163" t="s">
        <v>3</v>
      </c>
      <c r="F1768" s="261" t="s">
        <v>3</v>
      </c>
      <c r="G1768" s="260"/>
      <c r="H1768" s="260"/>
      <c r="I1768" s="260"/>
      <c r="J1768" s="162"/>
      <c r="K1768" s="164">
        <v>0</v>
      </c>
      <c r="L1768" s="162"/>
      <c r="M1768" s="162"/>
      <c r="N1768" s="162"/>
      <c r="O1768" s="162"/>
      <c r="P1768" s="162"/>
      <c r="Q1768" s="162"/>
      <c r="R1768" s="165"/>
      <c r="T1768" s="166"/>
      <c r="U1768" s="162"/>
      <c r="V1768" s="162"/>
      <c r="W1768" s="162"/>
      <c r="X1768" s="162"/>
      <c r="Y1768" s="162"/>
      <c r="Z1768" s="162"/>
      <c r="AA1768" s="167"/>
      <c r="AT1768" s="168" t="s">
        <v>185</v>
      </c>
      <c r="AU1768" s="168" t="s">
        <v>93</v>
      </c>
      <c r="AV1768" s="10" t="s">
        <v>93</v>
      </c>
      <c r="AW1768" s="10" t="s">
        <v>32</v>
      </c>
      <c r="AX1768" s="10" t="s">
        <v>74</v>
      </c>
      <c r="AY1768" s="168" t="s">
        <v>173</v>
      </c>
    </row>
    <row r="1769" spans="2:51" s="10" customFormat="1" ht="22.5" customHeight="1">
      <c r="B1769" s="161"/>
      <c r="C1769" s="162"/>
      <c r="D1769" s="162"/>
      <c r="E1769" s="163" t="s">
        <v>3</v>
      </c>
      <c r="F1769" s="261" t="s">
        <v>3</v>
      </c>
      <c r="G1769" s="260"/>
      <c r="H1769" s="260"/>
      <c r="I1769" s="260"/>
      <c r="J1769" s="162"/>
      <c r="K1769" s="164">
        <v>0</v>
      </c>
      <c r="L1769" s="162"/>
      <c r="M1769" s="162"/>
      <c r="N1769" s="162"/>
      <c r="O1769" s="162"/>
      <c r="P1769" s="162"/>
      <c r="Q1769" s="162"/>
      <c r="R1769" s="165"/>
      <c r="T1769" s="166"/>
      <c r="U1769" s="162"/>
      <c r="V1769" s="162"/>
      <c r="W1769" s="162"/>
      <c r="X1769" s="162"/>
      <c r="Y1769" s="162"/>
      <c r="Z1769" s="162"/>
      <c r="AA1769" s="167"/>
      <c r="AT1769" s="168" t="s">
        <v>185</v>
      </c>
      <c r="AU1769" s="168" t="s">
        <v>93</v>
      </c>
      <c r="AV1769" s="10" t="s">
        <v>93</v>
      </c>
      <c r="AW1769" s="10" t="s">
        <v>32</v>
      </c>
      <c r="AX1769" s="10" t="s">
        <v>74</v>
      </c>
      <c r="AY1769" s="168" t="s">
        <v>173</v>
      </c>
    </row>
    <row r="1770" spans="2:51" s="10" customFormat="1" ht="22.5" customHeight="1">
      <c r="B1770" s="161"/>
      <c r="C1770" s="162"/>
      <c r="D1770" s="162"/>
      <c r="E1770" s="163" t="s">
        <v>3</v>
      </c>
      <c r="F1770" s="261" t="s">
        <v>3</v>
      </c>
      <c r="G1770" s="260"/>
      <c r="H1770" s="260"/>
      <c r="I1770" s="260"/>
      <c r="J1770" s="162"/>
      <c r="K1770" s="164">
        <v>0</v>
      </c>
      <c r="L1770" s="162"/>
      <c r="M1770" s="162"/>
      <c r="N1770" s="162"/>
      <c r="O1770" s="162"/>
      <c r="P1770" s="162"/>
      <c r="Q1770" s="162"/>
      <c r="R1770" s="165"/>
      <c r="T1770" s="166"/>
      <c r="U1770" s="162"/>
      <c r="V1770" s="162"/>
      <c r="W1770" s="162"/>
      <c r="X1770" s="162"/>
      <c r="Y1770" s="162"/>
      <c r="Z1770" s="162"/>
      <c r="AA1770" s="167"/>
      <c r="AT1770" s="168" t="s">
        <v>185</v>
      </c>
      <c r="AU1770" s="168" t="s">
        <v>93</v>
      </c>
      <c r="AV1770" s="10" t="s">
        <v>93</v>
      </c>
      <c r="AW1770" s="10" t="s">
        <v>32</v>
      </c>
      <c r="AX1770" s="10" t="s">
        <v>74</v>
      </c>
      <c r="AY1770" s="168" t="s">
        <v>173</v>
      </c>
    </row>
    <row r="1771" spans="2:65" s="1" customFormat="1" ht="22.5" customHeight="1">
      <c r="B1771" s="125"/>
      <c r="C1771" s="154" t="s">
        <v>2846</v>
      </c>
      <c r="D1771" s="154" t="s">
        <v>174</v>
      </c>
      <c r="E1771" s="155" t="s">
        <v>2847</v>
      </c>
      <c r="F1771" s="255" t="s">
        <v>2848</v>
      </c>
      <c r="G1771" s="256"/>
      <c r="H1771" s="256"/>
      <c r="I1771" s="256"/>
      <c r="J1771" s="156" t="s">
        <v>1089</v>
      </c>
      <c r="K1771" s="157">
        <v>1</v>
      </c>
      <c r="L1771" s="257">
        <v>0</v>
      </c>
      <c r="M1771" s="256"/>
      <c r="N1771" s="258">
        <f>ROUND(L1771*K1771,2)</f>
        <v>0</v>
      </c>
      <c r="O1771" s="256"/>
      <c r="P1771" s="256"/>
      <c r="Q1771" s="256"/>
      <c r="R1771" s="127"/>
      <c r="T1771" s="158" t="s">
        <v>3</v>
      </c>
      <c r="U1771" s="42" t="s">
        <v>39</v>
      </c>
      <c r="V1771" s="34"/>
      <c r="W1771" s="159">
        <f>V1771*K1771</f>
        <v>0</v>
      </c>
      <c r="X1771" s="159">
        <v>0</v>
      </c>
      <c r="Y1771" s="159">
        <f>X1771*K1771</f>
        <v>0</v>
      </c>
      <c r="Z1771" s="159">
        <v>0</v>
      </c>
      <c r="AA1771" s="160">
        <f>Z1771*K1771</f>
        <v>0</v>
      </c>
      <c r="AR1771" s="16" t="s">
        <v>612</v>
      </c>
      <c r="AT1771" s="16" t="s">
        <v>174</v>
      </c>
      <c r="AU1771" s="16" t="s">
        <v>93</v>
      </c>
      <c r="AY1771" s="16" t="s">
        <v>173</v>
      </c>
      <c r="BE1771" s="100">
        <f>IF(U1771="základní",N1771,0)</f>
        <v>0</v>
      </c>
      <c r="BF1771" s="100">
        <f>IF(U1771="snížená",N1771,0)</f>
        <v>0</v>
      </c>
      <c r="BG1771" s="100">
        <f>IF(U1771="zákl. přenesená",N1771,0)</f>
        <v>0</v>
      </c>
      <c r="BH1771" s="100">
        <f>IF(U1771="sníž. přenesená",N1771,0)</f>
        <v>0</v>
      </c>
      <c r="BI1771" s="100">
        <f>IF(U1771="nulová",N1771,0)</f>
        <v>0</v>
      </c>
      <c r="BJ1771" s="16" t="s">
        <v>81</v>
      </c>
      <c r="BK1771" s="100">
        <f>ROUND(L1771*K1771,2)</f>
        <v>0</v>
      </c>
      <c r="BL1771" s="16" t="s">
        <v>612</v>
      </c>
      <c r="BM1771" s="16" t="s">
        <v>2849</v>
      </c>
    </row>
    <row r="1772" spans="2:51" s="10" customFormat="1" ht="22.5" customHeight="1">
      <c r="B1772" s="161"/>
      <c r="C1772" s="162"/>
      <c r="D1772" s="162"/>
      <c r="E1772" s="163" t="s">
        <v>3</v>
      </c>
      <c r="F1772" s="259" t="s">
        <v>2649</v>
      </c>
      <c r="G1772" s="260"/>
      <c r="H1772" s="260"/>
      <c r="I1772" s="260"/>
      <c r="J1772" s="162"/>
      <c r="K1772" s="164">
        <v>1</v>
      </c>
      <c r="L1772" s="162"/>
      <c r="M1772" s="162"/>
      <c r="N1772" s="162"/>
      <c r="O1772" s="162"/>
      <c r="P1772" s="162"/>
      <c r="Q1772" s="162"/>
      <c r="R1772" s="165"/>
      <c r="T1772" s="166"/>
      <c r="U1772" s="162"/>
      <c r="V1772" s="162"/>
      <c r="W1772" s="162"/>
      <c r="X1772" s="162"/>
      <c r="Y1772" s="162"/>
      <c r="Z1772" s="162"/>
      <c r="AA1772" s="167"/>
      <c r="AT1772" s="168" t="s">
        <v>185</v>
      </c>
      <c r="AU1772" s="168" t="s">
        <v>93</v>
      </c>
      <c r="AV1772" s="10" t="s">
        <v>93</v>
      </c>
      <c r="AW1772" s="10" t="s">
        <v>32</v>
      </c>
      <c r="AX1772" s="10" t="s">
        <v>74</v>
      </c>
      <c r="AY1772" s="168" t="s">
        <v>173</v>
      </c>
    </row>
    <row r="1773" spans="2:51" s="11" customFormat="1" ht="22.5" customHeight="1">
      <c r="B1773" s="169"/>
      <c r="C1773" s="170"/>
      <c r="D1773" s="170"/>
      <c r="E1773" s="171" t="s">
        <v>3</v>
      </c>
      <c r="F1773" s="262" t="s">
        <v>187</v>
      </c>
      <c r="G1773" s="263"/>
      <c r="H1773" s="263"/>
      <c r="I1773" s="263"/>
      <c r="J1773" s="170"/>
      <c r="K1773" s="172">
        <v>1</v>
      </c>
      <c r="L1773" s="170"/>
      <c r="M1773" s="170"/>
      <c r="N1773" s="170"/>
      <c r="O1773" s="170"/>
      <c r="P1773" s="170"/>
      <c r="Q1773" s="170"/>
      <c r="R1773" s="173"/>
      <c r="T1773" s="174"/>
      <c r="U1773" s="170"/>
      <c r="V1773" s="170"/>
      <c r="W1773" s="170"/>
      <c r="X1773" s="170"/>
      <c r="Y1773" s="170"/>
      <c r="Z1773" s="170"/>
      <c r="AA1773" s="175"/>
      <c r="AT1773" s="176" t="s">
        <v>185</v>
      </c>
      <c r="AU1773" s="176" t="s">
        <v>93</v>
      </c>
      <c r="AV1773" s="11" t="s">
        <v>178</v>
      </c>
      <c r="AW1773" s="11" t="s">
        <v>32</v>
      </c>
      <c r="AX1773" s="11" t="s">
        <v>81</v>
      </c>
      <c r="AY1773" s="176" t="s">
        <v>173</v>
      </c>
    </row>
    <row r="1774" spans="2:65" s="1" customFormat="1" ht="22.5" customHeight="1">
      <c r="B1774" s="125"/>
      <c r="C1774" s="154" t="s">
        <v>2850</v>
      </c>
      <c r="D1774" s="154" t="s">
        <v>174</v>
      </c>
      <c r="E1774" s="155" t="s">
        <v>2851</v>
      </c>
      <c r="F1774" s="255" t="s">
        <v>2852</v>
      </c>
      <c r="G1774" s="256"/>
      <c r="H1774" s="256"/>
      <c r="I1774" s="256"/>
      <c r="J1774" s="156" t="s">
        <v>578</v>
      </c>
      <c r="K1774" s="157">
        <v>30</v>
      </c>
      <c r="L1774" s="257">
        <v>0</v>
      </c>
      <c r="M1774" s="256"/>
      <c r="N1774" s="258">
        <f>ROUND(L1774*K1774,2)</f>
        <v>0</v>
      </c>
      <c r="O1774" s="256"/>
      <c r="P1774" s="256"/>
      <c r="Q1774" s="256"/>
      <c r="R1774" s="127"/>
      <c r="T1774" s="158" t="s">
        <v>3</v>
      </c>
      <c r="U1774" s="42" t="s">
        <v>39</v>
      </c>
      <c r="V1774" s="34"/>
      <c r="W1774" s="159">
        <f>V1774*K1774</f>
        <v>0</v>
      </c>
      <c r="X1774" s="159">
        <v>0</v>
      </c>
      <c r="Y1774" s="159">
        <f>X1774*K1774</f>
        <v>0</v>
      </c>
      <c r="Z1774" s="159">
        <v>0</v>
      </c>
      <c r="AA1774" s="160">
        <f>Z1774*K1774</f>
        <v>0</v>
      </c>
      <c r="AR1774" s="16" t="s">
        <v>612</v>
      </c>
      <c r="AT1774" s="16" t="s">
        <v>174</v>
      </c>
      <c r="AU1774" s="16" t="s">
        <v>93</v>
      </c>
      <c r="AY1774" s="16" t="s">
        <v>173</v>
      </c>
      <c r="BE1774" s="100">
        <f>IF(U1774="základní",N1774,0)</f>
        <v>0</v>
      </c>
      <c r="BF1774" s="100">
        <f>IF(U1774="snížená",N1774,0)</f>
        <v>0</v>
      </c>
      <c r="BG1774" s="100">
        <f>IF(U1774="zákl. přenesená",N1774,0)</f>
        <v>0</v>
      </c>
      <c r="BH1774" s="100">
        <f>IF(U1774="sníž. přenesená",N1774,0)</f>
        <v>0</v>
      </c>
      <c r="BI1774" s="100">
        <f>IF(U1774="nulová",N1774,0)</f>
        <v>0</v>
      </c>
      <c r="BJ1774" s="16" t="s">
        <v>81</v>
      </c>
      <c r="BK1774" s="100">
        <f>ROUND(L1774*K1774,2)</f>
        <v>0</v>
      </c>
      <c r="BL1774" s="16" t="s">
        <v>612</v>
      </c>
      <c r="BM1774" s="16" t="s">
        <v>2853</v>
      </c>
    </row>
    <row r="1775" spans="2:51" s="10" customFormat="1" ht="22.5" customHeight="1">
      <c r="B1775" s="161"/>
      <c r="C1775" s="162"/>
      <c r="D1775" s="162"/>
      <c r="E1775" s="163" t="s">
        <v>3</v>
      </c>
      <c r="F1775" s="259" t="s">
        <v>2854</v>
      </c>
      <c r="G1775" s="260"/>
      <c r="H1775" s="260"/>
      <c r="I1775" s="260"/>
      <c r="J1775" s="162"/>
      <c r="K1775" s="164">
        <v>30</v>
      </c>
      <c r="L1775" s="162"/>
      <c r="M1775" s="162"/>
      <c r="N1775" s="162"/>
      <c r="O1775" s="162"/>
      <c r="P1775" s="162"/>
      <c r="Q1775" s="162"/>
      <c r="R1775" s="165"/>
      <c r="T1775" s="166"/>
      <c r="U1775" s="162"/>
      <c r="V1775" s="162"/>
      <c r="W1775" s="162"/>
      <c r="X1775" s="162"/>
      <c r="Y1775" s="162"/>
      <c r="Z1775" s="162"/>
      <c r="AA1775" s="167"/>
      <c r="AT1775" s="168" t="s">
        <v>185</v>
      </c>
      <c r="AU1775" s="168" t="s">
        <v>93</v>
      </c>
      <c r="AV1775" s="10" t="s">
        <v>93</v>
      </c>
      <c r="AW1775" s="10" t="s">
        <v>32</v>
      </c>
      <c r="AX1775" s="10" t="s">
        <v>74</v>
      </c>
      <c r="AY1775" s="168" t="s">
        <v>173</v>
      </c>
    </row>
    <row r="1776" spans="2:51" s="11" customFormat="1" ht="22.5" customHeight="1">
      <c r="B1776" s="169"/>
      <c r="C1776" s="170"/>
      <c r="D1776" s="170"/>
      <c r="E1776" s="171" t="s">
        <v>3</v>
      </c>
      <c r="F1776" s="262" t="s">
        <v>187</v>
      </c>
      <c r="G1776" s="263"/>
      <c r="H1776" s="263"/>
      <c r="I1776" s="263"/>
      <c r="J1776" s="170"/>
      <c r="K1776" s="172">
        <v>30</v>
      </c>
      <c r="L1776" s="170"/>
      <c r="M1776" s="170"/>
      <c r="N1776" s="170"/>
      <c r="O1776" s="170"/>
      <c r="P1776" s="170"/>
      <c r="Q1776" s="170"/>
      <c r="R1776" s="173"/>
      <c r="T1776" s="174"/>
      <c r="U1776" s="170"/>
      <c r="V1776" s="170"/>
      <c r="W1776" s="170"/>
      <c r="X1776" s="170"/>
      <c r="Y1776" s="170"/>
      <c r="Z1776" s="170"/>
      <c r="AA1776" s="175"/>
      <c r="AT1776" s="176" t="s">
        <v>185</v>
      </c>
      <c r="AU1776" s="176" t="s">
        <v>93</v>
      </c>
      <c r="AV1776" s="11" t="s">
        <v>178</v>
      </c>
      <c r="AW1776" s="11" t="s">
        <v>32</v>
      </c>
      <c r="AX1776" s="11" t="s">
        <v>81</v>
      </c>
      <c r="AY1776" s="176" t="s">
        <v>173</v>
      </c>
    </row>
    <row r="1777" spans="2:65" s="1" customFormat="1" ht="22.5" customHeight="1">
      <c r="B1777" s="125"/>
      <c r="C1777" s="154" t="s">
        <v>2855</v>
      </c>
      <c r="D1777" s="154" t="s">
        <v>174</v>
      </c>
      <c r="E1777" s="155" t="s">
        <v>2856</v>
      </c>
      <c r="F1777" s="255" t="s">
        <v>2857</v>
      </c>
      <c r="G1777" s="256"/>
      <c r="H1777" s="256"/>
      <c r="I1777" s="256"/>
      <c r="J1777" s="156" t="s">
        <v>578</v>
      </c>
      <c r="K1777" s="157">
        <v>1</v>
      </c>
      <c r="L1777" s="257">
        <v>0</v>
      </c>
      <c r="M1777" s="256"/>
      <c r="N1777" s="258">
        <f>ROUND(L1777*K1777,2)</f>
        <v>0</v>
      </c>
      <c r="O1777" s="256"/>
      <c r="P1777" s="256"/>
      <c r="Q1777" s="256"/>
      <c r="R1777" s="127"/>
      <c r="T1777" s="158" t="s">
        <v>3</v>
      </c>
      <c r="U1777" s="42" t="s">
        <v>39</v>
      </c>
      <c r="V1777" s="34"/>
      <c r="W1777" s="159">
        <f>V1777*K1777</f>
        <v>0</v>
      </c>
      <c r="X1777" s="159">
        <v>0</v>
      </c>
      <c r="Y1777" s="159">
        <f>X1777*K1777</f>
        <v>0</v>
      </c>
      <c r="Z1777" s="159">
        <v>0</v>
      </c>
      <c r="AA1777" s="160">
        <f>Z1777*K1777</f>
        <v>0</v>
      </c>
      <c r="AR1777" s="16" t="s">
        <v>612</v>
      </c>
      <c r="AT1777" s="16" t="s">
        <v>174</v>
      </c>
      <c r="AU1777" s="16" t="s">
        <v>93</v>
      </c>
      <c r="AY1777" s="16" t="s">
        <v>173</v>
      </c>
      <c r="BE1777" s="100">
        <f>IF(U1777="základní",N1777,0)</f>
        <v>0</v>
      </c>
      <c r="BF1777" s="100">
        <f>IF(U1777="snížená",N1777,0)</f>
        <v>0</v>
      </c>
      <c r="BG1777" s="100">
        <f>IF(U1777="zákl. přenesená",N1777,0)</f>
        <v>0</v>
      </c>
      <c r="BH1777" s="100">
        <f>IF(U1777="sníž. přenesená",N1777,0)</f>
        <v>0</v>
      </c>
      <c r="BI1777" s="100">
        <f>IF(U1777="nulová",N1777,0)</f>
        <v>0</v>
      </c>
      <c r="BJ1777" s="16" t="s">
        <v>81</v>
      </c>
      <c r="BK1777" s="100">
        <f>ROUND(L1777*K1777,2)</f>
        <v>0</v>
      </c>
      <c r="BL1777" s="16" t="s">
        <v>612</v>
      </c>
      <c r="BM1777" s="16" t="s">
        <v>2858</v>
      </c>
    </row>
    <row r="1778" spans="2:51" s="10" customFormat="1" ht="22.5" customHeight="1">
      <c r="B1778" s="161"/>
      <c r="C1778" s="162"/>
      <c r="D1778" s="162"/>
      <c r="E1778" s="163" t="s">
        <v>3</v>
      </c>
      <c r="F1778" s="259" t="s">
        <v>2649</v>
      </c>
      <c r="G1778" s="260"/>
      <c r="H1778" s="260"/>
      <c r="I1778" s="260"/>
      <c r="J1778" s="162"/>
      <c r="K1778" s="164">
        <v>1</v>
      </c>
      <c r="L1778" s="162"/>
      <c r="M1778" s="162"/>
      <c r="N1778" s="162"/>
      <c r="O1778" s="162"/>
      <c r="P1778" s="162"/>
      <c r="Q1778" s="162"/>
      <c r="R1778" s="165"/>
      <c r="T1778" s="166"/>
      <c r="U1778" s="162"/>
      <c r="V1778" s="162"/>
      <c r="W1778" s="162"/>
      <c r="X1778" s="162"/>
      <c r="Y1778" s="162"/>
      <c r="Z1778" s="162"/>
      <c r="AA1778" s="167"/>
      <c r="AT1778" s="168" t="s">
        <v>185</v>
      </c>
      <c r="AU1778" s="168" t="s">
        <v>93</v>
      </c>
      <c r="AV1778" s="10" t="s">
        <v>93</v>
      </c>
      <c r="AW1778" s="10" t="s">
        <v>32</v>
      </c>
      <c r="AX1778" s="10" t="s">
        <v>74</v>
      </c>
      <c r="AY1778" s="168" t="s">
        <v>173</v>
      </c>
    </row>
    <row r="1779" spans="2:51" s="11" customFormat="1" ht="22.5" customHeight="1">
      <c r="B1779" s="169"/>
      <c r="C1779" s="170"/>
      <c r="D1779" s="170"/>
      <c r="E1779" s="171" t="s">
        <v>3</v>
      </c>
      <c r="F1779" s="262" t="s">
        <v>187</v>
      </c>
      <c r="G1779" s="263"/>
      <c r="H1779" s="263"/>
      <c r="I1779" s="263"/>
      <c r="J1779" s="170"/>
      <c r="K1779" s="172">
        <v>1</v>
      </c>
      <c r="L1779" s="170"/>
      <c r="M1779" s="170"/>
      <c r="N1779" s="170"/>
      <c r="O1779" s="170"/>
      <c r="P1779" s="170"/>
      <c r="Q1779" s="170"/>
      <c r="R1779" s="173"/>
      <c r="T1779" s="174"/>
      <c r="U1779" s="170"/>
      <c r="V1779" s="170"/>
      <c r="W1779" s="170"/>
      <c r="X1779" s="170"/>
      <c r="Y1779" s="170"/>
      <c r="Z1779" s="170"/>
      <c r="AA1779" s="175"/>
      <c r="AT1779" s="176" t="s">
        <v>185</v>
      </c>
      <c r="AU1779" s="176" t="s">
        <v>93</v>
      </c>
      <c r="AV1779" s="11" t="s">
        <v>178</v>
      </c>
      <c r="AW1779" s="11" t="s">
        <v>32</v>
      </c>
      <c r="AX1779" s="11" t="s">
        <v>81</v>
      </c>
      <c r="AY1779" s="176" t="s">
        <v>173</v>
      </c>
    </row>
    <row r="1780" spans="2:51" s="10" customFormat="1" ht="22.5" customHeight="1">
      <c r="B1780" s="161"/>
      <c r="C1780" s="162"/>
      <c r="D1780" s="162"/>
      <c r="E1780" s="163" t="s">
        <v>3</v>
      </c>
      <c r="F1780" s="261" t="s">
        <v>3</v>
      </c>
      <c r="G1780" s="260"/>
      <c r="H1780" s="260"/>
      <c r="I1780" s="260"/>
      <c r="J1780" s="162"/>
      <c r="K1780" s="164">
        <v>0</v>
      </c>
      <c r="L1780" s="162"/>
      <c r="M1780" s="162"/>
      <c r="N1780" s="162"/>
      <c r="O1780" s="162"/>
      <c r="P1780" s="162"/>
      <c r="Q1780" s="162"/>
      <c r="R1780" s="165"/>
      <c r="T1780" s="166"/>
      <c r="U1780" s="162"/>
      <c r="V1780" s="162"/>
      <c r="W1780" s="162"/>
      <c r="X1780" s="162"/>
      <c r="Y1780" s="162"/>
      <c r="Z1780" s="162"/>
      <c r="AA1780" s="167"/>
      <c r="AT1780" s="168" t="s">
        <v>185</v>
      </c>
      <c r="AU1780" s="168" t="s">
        <v>93</v>
      </c>
      <c r="AV1780" s="10" t="s">
        <v>93</v>
      </c>
      <c r="AW1780" s="10" t="s">
        <v>32</v>
      </c>
      <c r="AX1780" s="10" t="s">
        <v>74</v>
      </c>
      <c r="AY1780" s="168" t="s">
        <v>173</v>
      </c>
    </row>
    <row r="1781" spans="2:51" s="10" customFormat="1" ht="22.5" customHeight="1">
      <c r="B1781" s="161"/>
      <c r="C1781" s="162"/>
      <c r="D1781" s="162"/>
      <c r="E1781" s="163" t="s">
        <v>3</v>
      </c>
      <c r="F1781" s="261" t="s">
        <v>3</v>
      </c>
      <c r="G1781" s="260"/>
      <c r="H1781" s="260"/>
      <c r="I1781" s="260"/>
      <c r="J1781" s="162"/>
      <c r="K1781" s="164">
        <v>0</v>
      </c>
      <c r="L1781" s="162"/>
      <c r="M1781" s="162"/>
      <c r="N1781" s="162"/>
      <c r="O1781" s="162"/>
      <c r="P1781" s="162"/>
      <c r="Q1781" s="162"/>
      <c r="R1781" s="165"/>
      <c r="T1781" s="166"/>
      <c r="U1781" s="162"/>
      <c r="V1781" s="162"/>
      <c r="W1781" s="162"/>
      <c r="X1781" s="162"/>
      <c r="Y1781" s="162"/>
      <c r="Z1781" s="162"/>
      <c r="AA1781" s="167"/>
      <c r="AT1781" s="168" t="s">
        <v>185</v>
      </c>
      <c r="AU1781" s="168" t="s">
        <v>93</v>
      </c>
      <c r="AV1781" s="10" t="s">
        <v>93</v>
      </c>
      <c r="AW1781" s="10" t="s">
        <v>32</v>
      </c>
      <c r="AX1781" s="10" t="s">
        <v>74</v>
      </c>
      <c r="AY1781" s="168" t="s">
        <v>173</v>
      </c>
    </row>
    <row r="1782" spans="2:51" s="10" customFormat="1" ht="22.5" customHeight="1">
      <c r="B1782" s="161"/>
      <c r="C1782" s="162"/>
      <c r="D1782" s="162"/>
      <c r="E1782" s="163" t="s">
        <v>3</v>
      </c>
      <c r="F1782" s="261" t="s">
        <v>3</v>
      </c>
      <c r="G1782" s="260"/>
      <c r="H1782" s="260"/>
      <c r="I1782" s="260"/>
      <c r="J1782" s="162"/>
      <c r="K1782" s="164">
        <v>0</v>
      </c>
      <c r="L1782" s="162"/>
      <c r="M1782" s="162"/>
      <c r="N1782" s="162"/>
      <c r="O1782" s="162"/>
      <c r="P1782" s="162"/>
      <c r="Q1782" s="162"/>
      <c r="R1782" s="165"/>
      <c r="T1782" s="166"/>
      <c r="U1782" s="162"/>
      <c r="V1782" s="162"/>
      <c r="W1782" s="162"/>
      <c r="X1782" s="162"/>
      <c r="Y1782" s="162"/>
      <c r="Z1782" s="162"/>
      <c r="AA1782" s="167"/>
      <c r="AT1782" s="168" t="s">
        <v>185</v>
      </c>
      <c r="AU1782" s="168" t="s">
        <v>93</v>
      </c>
      <c r="AV1782" s="10" t="s">
        <v>93</v>
      </c>
      <c r="AW1782" s="10" t="s">
        <v>32</v>
      </c>
      <c r="AX1782" s="10" t="s">
        <v>74</v>
      </c>
      <c r="AY1782" s="168" t="s">
        <v>173</v>
      </c>
    </row>
    <row r="1783" spans="2:51" s="10" customFormat="1" ht="22.5" customHeight="1">
      <c r="B1783" s="161"/>
      <c r="C1783" s="162"/>
      <c r="D1783" s="162"/>
      <c r="E1783" s="163" t="s">
        <v>3</v>
      </c>
      <c r="F1783" s="261" t="s">
        <v>3</v>
      </c>
      <c r="G1783" s="260"/>
      <c r="H1783" s="260"/>
      <c r="I1783" s="260"/>
      <c r="J1783" s="162"/>
      <c r="K1783" s="164">
        <v>0</v>
      </c>
      <c r="L1783" s="162"/>
      <c r="M1783" s="162"/>
      <c r="N1783" s="162"/>
      <c r="O1783" s="162"/>
      <c r="P1783" s="162"/>
      <c r="Q1783" s="162"/>
      <c r="R1783" s="165"/>
      <c r="T1783" s="166"/>
      <c r="U1783" s="162"/>
      <c r="V1783" s="162"/>
      <c r="W1783" s="162"/>
      <c r="X1783" s="162"/>
      <c r="Y1783" s="162"/>
      <c r="Z1783" s="162"/>
      <c r="AA1783" s="167"/>
      <c r="AT1783" s="168" t="s">
        <v>185</v>
      </c>
      <c r="AU1783" s="168" t="s">
        <v>93</v>
      </c>
      <c r="AV1783" s="10" t="s">
        <v>93</v>
      </c>
      <c r="AW1783" s="10" t="s">
        <v>32</v>
      </c>
      <c r="AX1783" s="10" t="s">
        <v>74</v>
      </c>
      <c r="AY1783" s="168" t="s">
        <v>173</v>
      </c>
    </row>
    <row r="1784" spans="2:51" s="10" customFormat="1" ht="22.5" customHeight="1">
      <c r="B1784" s="161"/>
      <c r="C1784" s="162"/>
      <c r="D1784" s="162"/>
      <c r="E1784" s="163" t="s">
        <v>3</v>
      </c>
      <c r="F1784" s="261" t="s">
        <v>3</v>
      </c>
      <c r="G1784" s="260"/>
      <c r="H1784" s="260"/>
      <c r="I1784" s="260"/>
      <c r="J1784" s="162"/>
      <c r="K1784" s="164">
        <v>0</v>
      </c>
      <c r="L1784" s="162"/>
      <c r="M1784" s="162"/>
      <c r="N1784" s="162"/>
      <c r="O1784" s="162"/>
      <c r="P1784" s="162"/>
      <c r="Q1784" s="162"/>
      <c r="R1784" s="165"/>
      <c r="T1784" s="166"/>
      <c r="U1784" s="162"/>
      <c r="V1784" s="162"/>
      <c r="W1784" s="162"/>
      <c r="X1784" s="162"/>
      <c r="Y1784" s="162"/>
      <c r="Z1784" s="162"/>
      <c r="AA1784" s="167"/>
      <c r="AT1784" s="168" t="s">
        <v>185</v>
      </c>
      <c r="AU1784" s="168" t="s">
        <v>93</v>
      </c>
      <c r="AV1784" s="10" t="s">
        <v>93</v>
      </c>
      <c r="AW1784" s="10" t="s">
        <v>32</v>
      </c>
      <c r="AX1784" s="10" t="s">
        <v>74</v>
      </c>
      <c r="AY1784" s="168" t="s">
        <v>173</v>
      </c>
    </row>
    <row r="1785" spans="2:51" s="10" customFormat="1" ht="22.5" customHeight="1">
      <c r="B1785" s="161"/>
      <c r="C1785" s="162"/>
      <c r="D1785" s="162"/>
      <c r="E1785" s="163" t="s">
        <v>3</v>
      </c>
      <c r="F1785" s="261" t="s">
        <v>3</v>
      </c>
      <c r="G1785" s="260"/>
      <c r="H1785" s="260"/>
      <c r="I1785" s="260"/>
      <c r="J1785" s="162"/>
      <c r="K1785" s="164">
        <v>0</v>
      </c>
      <c r="L1785" s="162"/>
      <c r="M1785" s="162"/>
      <c r="N1785" s="162"/>
      <c r="O1785" s="162"/>
      <c r="P1785" s="162"/>
      <c r="Q1785" s="162"/>
      <c r="R1785" s="165"/>
      <c r="T1785" s="166"/>
      <c r="U1785" s="162"/>
      <c r="V1785" s="162"/>
      <c r="W1785" s="162"/>
      <c r="X1785" s="162"/>
      <c r="Y1785" s="162"/>
      <c r="Z1785" s="162"/>
      <c r="AA1785" s="167"/>
      <c r="AT1785" s="168" t="s">
        <v>185</v>
      </c>
      <c r="AU1785" s="168" t="s">
        <v>93</v>
      </c>
      <c r="AV1785" s="10" t="s">
        <v>93</v>
      </c>
      <c r="AW1785" s="10" t="s">
        <v>32</v>
      </c>
      <c r="AX1785" s="10" t="s">
        <v>74</v>
      </c>
      <c r="AY1785" s="168" t="s">
        <v>173</v>
      </c>
    </row>
    <row r="1786" spans="2:51" s="10" customFormat="1" ht="22.5" customHeight="1">
      <c r="B1786" s="161"/>
      <c r="C1786" s="162"/>
      <c r="D1786" s="162"/>
      <c r="E1786" s="163" t="s">
        <v>3</v>
      </c>
      <c r="F1786" s="261" t="s">
        <v>3</v>
      </c>
      <c r="G1786" s="260"/>
      <c r="H1786" s="260"/>
      <c r="I1786" s="260"/>
      <c r="J1786" s="162"/>
      <c r="K1786" s="164">
        <v>0</v>
      </c>
      <c r="L1786" s="162"/>
      <c r="M1786" s="162"/>
      <c r="N1786" s="162"/>
      <c r="O1786" s="162"/>
      <c r="P1786" s="162"/>
      <c r="Q1786" s="162"/>
      <c r="R1786" s="165"/>
      <c r="T1786" s="166"/>
      <c r="U1786" s="162"/>
      <c r="V1786" s="162"/>
      <c r="W1786" s="162"/>
      <c r="X1786" s="162"/>
      <c r="Y1786" s="162"/>
      <c r="Z1786" s="162"/>
      <c r="AA1786" s="167"/>
      <c r="AT1786" s="168" t="s">
        <v>185</v>
      </c>
      <c r="AU1786" s="168" t="s">
        <v>93</v>
      </c>
      <c r="AV1786" s="10" t="s">
        <v>93</v>
      </c>
      <c r="AW1786" s="10" t="s">
        <v>32</v>
      </c>
      <c r="AX1786" s="10" t="s">
        <v>74</v>
      </c>
      <c r="AY1786" s="168" t="s">
        <v>173</v>
      </c>
    </row>
    <row r="1787" spans="2:51" s="10" customFormat="1" ht="22.5" customHeight="1">
      <c r="B1787" s="161"/>
      <c r="C1787" s="162"/>
      <c r="D1787" s="162"/>
      <c r="E1787" s="163" t="s">
        <v>3</v>
      </c>
      <c r="F1787" s="261" t="s">
        <v>3</v>
      </c>
      <c r="G1787" s="260"/>
      <c r="H1787" s="260"/>
      <c r="I1787" s="260"/>
      <c r="J1787" s="162"/>
      <c r="K1787" s="164">
        <v>0</v>
      </c>
      <c r="L1787" s="162"/>
      <c r="M1787" s="162"/>
      <c r="N1787" s="162"/>
      <c r="O1787" s="162"/>
      <c r="P1787" s="162"/>
      <c r="Q1787" s="162"/>
      <c r="R1787" s="165"/>
      <c r="T1787" s="166"/>
      <c r="U1787" s="162"/>
      <c r="V1787" s="162"/>
      <c r="W1787" s="162"/>
      <c r="X1787" s="162"/>
      <c r="Y1787" s="162"/>
      <c r="Z1787" s="162"/>
      <c r="AA1787" s="167"/>
      <c r="AT1787" s="168" t="s">
        <v>185</v>
      </c>
      <c r="AU1787" s="168" t="s">
        <v>93</v>
      </c>
      <c r="AV1787" s="10" t="s">
        <v>93</v>
      </c>
      <c r="AW1787" s="10" t="s">
        <v>32</v>
      </c>
      <c r="AX1787" s="10" t="s">
        <v>74</v>
      </c>
      <c r="AY1787" s="168" t="s">
        <v>173</v>
      </c>
    </row>
    <row r="1788" spans="2:51" s="10" customFormat="1" ht="22.5" customHeight="1">
      <c r="B1788" s="161"/>
      <c r="C1788" s="162"/>
      <c r="D1788" s="162"/>
      <c r="E1788" s="163" t="s">
        <v>3</v>
      </c>
      <c r="F1788" s="261" t="s">
        <v>3</v>
      </c>
      <c r="G1788" s="260"/>
      <c r="H1788" s="260"/>
      <c r="I1788" s="260"/>
      <c r="J1788" s="162"/>
      <c r="K1788" s="164">
        <v>0</v>
      </c>
      <c r="L1788" s="162"/>
      <c r="M1788" s="162"/>
      <c r="N1788" s="162"/>
      <c r="O1788" s="162"/>
      <c r="P1788" s="162"/>
      <c r="Q1788" s="162"/>
      <c r="R1788" s="165"/>
      <c r="T1788" s="166"/>
      <c r="U1788" s="162"/>
      <c r="V1788" s="162"/>
      <c r="W1788" s="162"/>
      <c r="X1788" s="162"/>
      <c r="Y1788" s="162"/>
      <c r="Z1788" s="162"/>
      <c r="AA1788" s="167"/>
      <c r="AT1788" s="168" t="s">
        <v>185</v>
      </c>
      <c r="AU1788" s="168" t="s">
        <v>93</v>
      </c>
      <c r="AV1788" s="10" t="s">
        <v>93</v>
      </c>
      <c r="AW1788" s="10" t="s">
        <v>32</v>
      </c>
      <c r="AX1788" s="10" t="s">
        <v>74</v>
      </c>
      <c r="AY1788" s="168" t="s">
        <v>173</v>
      </c>
    </row>
    <row r="1789" spans="2:51" s="10" customFormat="1" ht="22.5" customHeight="1">
      <c r="B1789" s="161"/>
      <c r="C1789" s="162"/>
      <c r="D1789" s="162"/>
      <c r="E1789" s="163" t="s">
        <v>3</v>
      </c>
      <c r="F1789" s="261" t="s">
        <v>3</v>
      </c>
      <c r="G1789" s="260"/>
      <c r="H1789" s="260"/>
      <c r="I1789" s="260"/>
      <c r="J1789" s="162"/>
      <c r="K1789" s="164">
        <v>0</v>
      </c>
      <c r="L1789" s="162"/>
      <c r="M1789" s="162"/>
      <c r="N1789" s="162"/>
      <c r="O1789" s="162"/>
      <c r="P1789" s="162"/>
      <c r="Q1789" s="162"/>
      <c r="R1789" s="165"/>
      <c r="T1789" s="166"/>
      <c r="U1789" s="162"/>
      <c r="V1789" s="162"/>
      <c r="W1789" s="162"/>
      <c r="X1789" s="162"/>
      <c r="Y1789" s="162"/>
      <c r="Z1789" s="162"/>
      <c r="AA1789" s="167"/>
      <c r="AT1789" s="168" t="s">
        <v>185</v>
      </c>
      <c r="AU1789" s="168" t="s">
        <v>93</v>
      </c>
      <c r="AV1789" s="10" t="s">
        <v>93</v>
      </c>
      <c r="AW1789" s="10" t="s">
        <v>32</v>
      </c>
      <c r="AX1789" s="10" t="s">
        <v>74</v>
      </c>
      <c r="AY1789" s="168" t="s">
        <v>173</v>
      </c>
    </row>
    <row r="1790" spans="2:51" s="10" customFormat="1" ht="22.5" customHeight="1">
      <c r="B1790" s="161"/>
      <c r="C1790" s="162"/>
      <c r="D1790" s="162"/>
      <c r="E1790" s="163" t="s">
        <v>3</v>
      </c>
      <c r="F1790" s="261" t="s">
        <v>3</v>
      </c>
      <c r="G1790" s="260"/>
      <c r="H1790" s="260"/>
      <c r="I1790" s="260"/>
      <c r="J1790" s="162"/>
      <c r="K1790" s="164">
        <v>0</v>
      </c>
      <c r="L1790" s="162"/>
      <c r="M1790" s="162"/>
      <c r="N1790" s="162"/>
      <c r="O1790" s="162"/>
      <c r="P1790" s="162"/>
      <c r="Q1790" s="162"/>
      <c r="R1790" s="165"/>
      <c r="T1790" s="166"/>
      <c r="U1790" s="162"/>
      <c r="V1790" s="162"/>
      <c r="W1790" s="162"/>
      <c r="X1790" s="162"/>
      <c r="Y1790" s="162"/>
      <c r="Z1790" s="162"/>
      <c r="AA1790" s="167"/>
      <c r="AT1790" s="168" t="s">
        <v>185</v>
      </c>
      <c r="AU1790" s="168" t="s">
        <v>93</v>
      </c>
      <c r="AV1790" s="10" t="s">
        <v>93</v>
      </c>
      <c r="AW1790" s="10" t="s">
        <v>32</v>
      </c>
      <c r="AX1790" s="10" t="s">
        <v>74</v>
      </c>
      <c r="AY1790" s="168" t="s">
        <v>173</v>
      </c>
    </row>
    <row r="1791" spans="2:65" s="1" customFormat="1" ht="22.5" customHeight="1">
      <c r="B1791" s="125"/>
      <c r="C1791" s="154" t="s">
        <v>2859</v>
      </c>
      <c r="D1791" s="154" t="s">
        <v>174</v>
      </c>
      <c r="E1791" s="155" t="s">
        <v>2860</v>
      </c>
      <c r="F1791" s="255" t="s">
        <v>2861</v>
      </c>
      <c r="G1791" s="256"/>
      <c r="H1791" s="256"/>
      <c r="I1791" s="256"/>
      <c r="J1791" s="156" t="s">
        <v>578</v>
      </c>
      <c r="K1791" s="157">
        <v>7</v>
      </c>
      <c r="L1791" s="257">
        <v>0</v>
      </c>
      <c r="M1791" s="256"/>
      <c r="N1791" s="258">
        <f>ROUND(L1791*K1791,2)</f>
        <v>0</v>
      </c>
      <c r="O1791" s="256"/>
      <c r="P1791" s="256"/>
      <c r="Q1791" s="256"/>
      <c r="R1791" s="127"/>
      <c r="T1791" s="158" t="s">
        <v>3</v>
      </c>
      <c r="U1791" s="42" t="s">
        <v>39</v>
      </c>
      <c r="V1791" s="34"/>
      <c r="W1791" s="159">
        <f>V1791*K1791</f>
        <v>0</v>
      </c>
      <c r="X1791" s="159">
        <v>0</v>
      </c>
      <c r="Y1791" s="159">
        <f>X1791*K1791</f>
        <v>0</v>
      </c>
      <c r="Z1791" s="159">
        <v>0</v>
      </c>
      <c r="AA1791" s="160">
        <f>Z1791*K1791</f>
        <v>0</v>
      </c>
      <c r="AR1791" s="16" t="s">
        <v>612</v>
      </c>
      <c r="AT1791" s="16" t="s">
        <v>174</v>
      </c>
      <c r="AU1791" s="16" t="s">
        <v>93</v>
      </c>
      <c r="AY1791" s="16" t="s">
        <v>173</v>
      </c>
      <c r="BE1791" s="100">
        <f>IF(U1791="základní",N1791,0)</f>
        <v>0</v>
      </c>
      <c r="BF1791" s="100">
        <f>IF(U1791="snížená",N1791,0)</f>
        <v>0</v>
      </c>
      <c r="BG1791" s="100">
        <f>IF(U1791="zákl. přenesená",N1791,0)</f>
        <v>0</v>
      </c>
      <c r="BH1791" s="100">
        <f>IF(U1791="sníž. přenesená",N1791,0)</f>
        <v>0</v>
      </c>
      <c r="BI1791" s="100">
        <f>IF(U1791="nulová",N1791,0)</f>
        <v>0</v>
      </c>
      <c r="BJ1791" s="16" t="s">
        <v>81</v>
      </c>
      <c r="BK1791" s="100">
        <f>ROUND(L1791*K1791,2)</f>
        <v>0</v>
      </c>
      <c r="BL1791" s="16" t="s">
        <v>612</v>
      </c>
      <c r="BM1791" s="16" t="s">
        <v>2862</v>
      </c>
    </row>
    <row r="1792" spans="2:51" s="10" customFormat="1" ht="22.5" customHeight="1">
      <c r="B1792" s="161"/>
      <c r="C1792" s="162"/>
      <c r="D1792" s="162"/>
      <c r="E1792" s="163" t="s">
        <v>3</v>
      </c>
      <c r="F1792" s="259" t="s">
        <v>2677</v>
      </c>
      <c r="G1792" s="260"/>
      <c r="H1792" s="260"/>
      <c r="I1792" s="260"/>
      <c r="J1792" s="162"/>
      <c r="K1792" s="164">
        <v>7</v>
      </c>
      <c r="L1792" s="162"/>
      <c r="M1792" s="162"/>
      <c r="N1792" s="162"/>
      <c r="O1792" s="162"/>
      <c r="P1792" s="162"/>
      <c r="Q1792" s="162"/>
      <c r="R1792" s="165"/>
      <c r="T1792" s="166"/>
      <c r="U1792" s="162"/>
      <c r="V1792" s="162"/>
      <c r="W1792" s="162"/>
      <c r="X1792" s="162"/>
      <c r="Y1792" s="162"/>
      <c r="Z1792" s="162"/>
      <c r="AA1792" s="167"/>
      <c r="AT1792" s="168" t="s">
        <v>185</v>
      </c>
      <c r="AU1792" s="168" t="s">
        <v>93</v>
      </c>
      <c r="AV1792" s="10" t="s">
        <v>93</v>
      </c>
      <c r="AW1792" s="10" t="s">
        <v>32</v>
      </c>
      <c r="AX1792" s="10" t="s">
        <v>74</v>
      </c>
      <c r="AY1792" s="168" t="s">
        <v>173</v>
      </c>
    </row>
    <row r="1793" spans="2:51" s="11" customFormat="1" ht="22.5" customHeight="1">
      <c r="B1793" s="169"/>
      <c r="C1793" s="170"/>
      <c r="D1793" s="170"/>
      <c r="E1793" s="171" t="s">
        <v>3</v>
      </c>
      <c r="F1793" s="262" t="s">
        <v>187</v>
      </c>
      <c r="G1793" s="263"/>
      <c r="H1793" s="263"/>
      <c r="I1793" s="263"/>
      <c r="J1793" s="170"/>
      <c r="K1793" s="172">
        <v>7</v>
      </c>
      <c r="L1793" s="170"/>
      <c r="M1793" s="170"/>
      <c r="N1793" s="170"/>
      <c r="O1793" s="170"/>
      <c r="P1793" s="170"/>
      <c r="Q1793" s="170"/>
      <c r="R1793" s="173"/>
      <c r="T1793" s="174"/>
      <c r="U1793" s="170"/>
      <c r="V1793" s="170"/>
      <c r="W1793" s="170"/>
      <c r="X1793" s="170"/>
      <c r="Y1793" s="170"/>
      <c r="Z1793" s="170"/>
      <c r="AA1793" s="175"/>
      <c r="AT1793" s="176" t="s">
        <v>185</v>
      </c>
      <c r="AU1793" s="176" t="s">
        <v>93</v>
      </c>
      <c r="AV1793" s="11" t="s">
        <v>178</v>
      </c>
      <c r="AW1793" s="11" t="s">
        <v>32</v>
      </c>
      <c r="AX1793" s="11" t="s">
        <v>81</v>
      </c>
      <c r="AY1793" s="176" t="s">
        <v>173</v>
      </c>
    </row>
    <row r="1794" spans="2:51" s="10" customFormat="1" ht="22.5" customHeight="1">
      <c r="B1794" s="161"/>
      <c r="C1794" s="162"/>
      <c r="D1794" s="162"/>
      <c r="E1794" s="163" t="s">
        <v>3</v>
      </c>
      <c r="F1794" s="261" t="s">
        <v>3</v>
      </c>
      <c r="G1794" s="260"/>
      <c r="H1794" s="260"/>
      <c r="I1794" s="260"/>
      <c r="J1794" s="162"/>
      <c r="K1794" s="164">
        <v>0</v>
      </c>
      <c r="L1794" s="162"/>
      <c r="M1794" s="162"/>
      <c r="N1794" s="162"/>
      <c r="O1794" s="162"/>
      <c r="P1794" s="162"/>
      <c r="Q1794" s="162"/>
      <c r="R1794" s="165"/>
      <c r="T1794" s="166"/>
      <c r="U1794" s="162"/>
      <c r="V1794" s="162"/>
      <c r="W1794" s="162"/>
      <c r="X1794" s="162"/>
      <c r="Y1794" s="162"/>
      <c r="Z1794" s="162"/>
      <c r="AA1794" s="167"/>
      <c r="AT1794" s="168" t="s">
        <v>185</v>
      </c>
      <c r="AU1794" s="168" t="s">
        <v>93</v>
      </c>
      <c r="AV1794" s="10" t="s">
        <v>93</v>
      </c>
      <c r="AW1794" s="10" t="s">
        <v>32</v>
      </c>
      <c r="AX1794" s="10" t="s">
        <v>74</v>
      </c>
      <c r="AY1794" s="168" t="s">
        <v>173</v>
      </c>
    </row>
    <row r="1795" spans="2:51" s="10" customFormat="1" ht="22.5" customHeight="1">
      <c r="B1795" s="161"/>
      <c r="C1795" s="162"/>
      <c r="D1795" s="162"/>
      <c r="E1795" s="163" t="s">
        <v>3</v>
      </c>
      <c r="F1795" s="261" t="s">
        <v>3</v>
      </c>
      <c r="G1795" s="260"/>
      <c r="H1795" s="260"/>
      <c r="I1795" s="260"/>
      <c r="J1795" s="162"/>
      <c r="K1795" s="164">
        <v>0</v>
      </c>
      <c r="L1795" s="162"/>
      <c r="M1795" s="162"/>
      <c r="N1795" s="162"/>
      <c r="O1795" s="162"/>
      <c r="P1795" s="162"/>
      <c r="Q1795" s="162"/>
      <c r="R1795" s="165"/>
      <c r="T1795" s="166"/>
      <c r="U1795" s="162"/>
      <c r="V1795" s="162"/>
      <c r="W1795" s="162"/>
      <c r="X1795" s="162"/>
      <c r="Y1795" s="162"/>
      <c r="Z1795" s="162"/>
      <c r="AA1795" s="167"/>
      <c r="AT1795" s="168" t="s">
        <v>185</v>
      </c>
      <c r="AU1795" s="168" t="s">
        <v>93</v>
      </c>
      <c r="AV1795" s="10" t="s">
        <v>93</v>
      </c>
      <c r="AW1795" s="10" t="s">
        <v>32</v>
      </c>
      <c r="AX1795" s="10" t="s">
        <v>74</v>
      </c>
      <c r="AY1795" s="168" t="s">
        <v>173</v>
      </c>
    </row>
    <row r="1796" spans="2:51" s="10" customFormat="1" ht="22.5" customHeight="1">
      <c r="B1796" s="161"/>
      <c r="C1796" s="162"/>
      <c r="D1796" s="162"/>
      <c r="E1796" s="163" t="s">
        <v>3</v>
      </c>
      <c r="F1796" s="261" t="s">
        <v>3</v>
      </c>
      <c r="G1796" s="260"/>
      <c r="H1796" s="260"/>
      <c r="I1796" s="260"/>
      <c r="J1796" s="162"/>
      <c r="K1796" s="164">
        <v>0</v>
      </c>
      <c r="L1796" s="162"/>
      <c r="M1796" s="162"/>
      <c r="N1796" s="162"/>
      <c r="O1796" s="162"/>
      <c r="P1796" s="162"/>
      <c r="Q1796" s="162"/>
      <c r="R1796" s="165"/>
      <c r="T1796" s="166"/>
      <c r="U1796" s="162"/>
      <c r="V1796" s="162"/>
      <c r="W1796" s="162"/>
      <c r="X1796" s="162"/>
      <c r="Y1796" s="162"/>
      <c r="Z1796" s="162"/>
      <c r="AA1796" s="167"/>
      <c r="AT1796" s="168" t="s">
        <v>185</v>
      </c>
      <c r="AU1796" s="168" t="s">
        <v>93</v>
      </c>
      <c r="AV1796" s="10" t="s">
        <v>93</v>
      </c>
      <c r="AW1796" s="10" t="s">
        <v>32</v>
      </c>
      <c r="AX1796" s="10" t="s">
        <v>74</v>
      </c>
      <c r="AY1796" s="168" t="s">
        <v>173</v>
      </c>
    </row>
    <row r="1797" spans="2:51" s="10" customFormat="1" ht="22.5" customHeight="1">
      <c r="B1797" s="161"/>
      <c r="C1797" s="162"/>
      <c r="D1797" s="162"/>
      <c r="E1797" s="163" t="s">
        <v>3</v>
      </c>
      <c r="F1797" s="261" t="s">
        <v>3</v>
      </c>
      <c r="G1797" s="260"/>
      <c r="H1797" s="260"/>
      <c r="I1797" s="260"/>
      <c r="J1797" s="162"/>
      <c r="K1797" s="164">
        <v>0</v>
      </c>
      <c r="L1797" s="162"/>
      <c r="M1797" s="162"/>
      <c r="N1797" s="162"/>
      <c r="O1797" s="162"/>
      <c r="P1797" s="162"/>
      <c r="Q1797" s="162"/>
      <c r="R1797" s="165"/>
      <c r="T1797" s="166"/>
      <c r="U1797" s="162"/>
      <c r="V1797" s="162"/>
      <c r="W1797" s="162"/>
      <c r="X1797" s="162"/>
      <c r="Y1797" s="162"/>
      <c r="Z1797" s="162"/>
      <c r="AA1797" s="167"/>
      <c r="AT1797" s="168" t="s">
        <v>185</v>
      </c>
      <c r="AU1797" s="168" t="s">
        <v>93</v>
      </c>
      <c r="AV1797" s="10" t="s">
        <v>93</v>
      </c>
      <c r="AW1797" s="10" t="s">
        <v>32</v>
      </c>
      <c r="AX1797" s="10" t="s">
        <v>74</v>
      </c>
      <c r="AY1797" s="168" t="s">
        <v>173</v>
      </c>
    </row>
    <row r="1798" spans="2:51" s="10" customFormat="1" ht="22.5" customHeight="1">
      <c r="B1798" s="161"/>
      <c r="C1798" s="162"/>
      <c r="D1798" s="162"/>
      <c r="E1798" s="163" t="s">
        <v>3</v>
      </c>
      <c r="F1798" s="261" t="s">
        <v>3</v>
      </c>
      <c r="G1798" s="260"/>
      <c r="H1798" s="260"/>
      <c r="I1798" s="260"/>
      <c r="J1798" s="162"/>
      <c r="K1798" s="164">
        <v>0</v>
      </c>
      <c r="L1798" s="162"/>
      <c r="M1798" s="162"/>
      <c r="N1798" s="162"/>
      <c r="O1798" s="162"/>
      <c r="P1798" s="162"/>
      <c r="Q1798" s="162"/>
      <c r="R1798" s="165"/>
      <c r="T1798" s="166"/>
      <c r="U1798" s="162"/>
      <c r="V1798" s="162"/>
      <c r="W1798" s="162"/>
      <c r="X1798" s="162"/>
      <c r="Y1798" s="162"/>
      <c r="Z1798" s="162"/>
      <c r="AA1798" s="167"/>
      <c r="AT1798" s="168" t="s">
        <v>185</v>
      </c>
      <c r="AU1798" s="168" t="s">
        <v>93</v>
      </c>
      <c r="AV1798" s="10" t="s">
        <v>93</v>
      </c>
      <c r="AW1798" s="10" t="s">
        <v>32</v>
      </c>
      <c r="AX1798" s="10" t="s">
        <v>74</v>
      </c>
      <c r="AY1798" s="168" t="s">
        <v>173</v>
      </c>
    </row>
    <row r="1799" spans="2:51" s="10" customFormat="1" ht="22.5" customHeight="1">
      <c r="B1799" s="161"/>
      <c r="C1799" s="162"/>
      <c r="D1799" s="162"/>
      <c r="E1799" s="163" t="s">
        <v>3</v>
      </c>
      <c r="F1799" s="261" t="s">
        <v>3</v>
      </c>
      <c r="G1799" s="260"/>
      <c r="H1799" s="260"/>
      <c r="I1799" s="260"/>
      <c r="J1799" s="162"/>
      <c r="K1799" s="164">
        <v>0</v>
      </c>
      <c r="L1799" s="162"/>
      <c r="M1799" s="162"/>
      <c r="N1799" s="162"/>
      <c r="O1799" s="162"/>
      <c r="P1799" s="162"/>
      <c r="Q1799" s="162"/>
      <c r="R1799" s="165"/>
      <c r="T1799" s="166"/>
      <c r="U1799" s="162"/>
      <c r="V1799" s="162"/>
      <c r="W1799" s="162"/>
      <c r="X1799" s="162"/>
      <c r="Y1799" s="162"/>
      <c r="Z1799" s="162"/>
      <c r="AA1799" s="167"/>
      <c r="AT1799" s="168" t="s">
        <v>185</v>
      </c>
      <c r="AU1799" s="168" t="s">
        <v>93</v>
      </c>
      <c r="AV1799" s="10" t="s">
        <v>93</v>
      </c>
      <c r="AW1799" s="10" t="s">
        <v>32</v>
      </c>
      <c r="AX1799" s="10" t="s">
        <v>74</v>
      </c>
      <c r="AY1799" s="168" t="s">
        <v>173</v>
      </c>
    </row>
    <row r="1800" spans="2:51" s="10" customFormat="1" ht="22.5" customHeight="1">
      <c r="B1800" s="161"/>
      <c r="C1800" s="162"/>
      <c r="D1800" s="162"/>
      <c r="E1800" s="163" t="s">
        <v>3</v>
      </c>
      <c r="F1800" s="261" t="s">
        <v>3</v>
      </c>
      <c r="G1800" s="260"/>
      <c r="H1800" s="260"/>
      <c r="I1800" s="260"/>
      <c r="J1800" s="162"/>
      <c r="K1800" s="164">
        <v>0</v>
      </c>
      <c r="L1800" s="162"/>
      <c r="M1800" s="162"/>
      <c r="N1800" s="162"/>
      <c r="O1800" s="162"/>
      <c r="P1800" s="162"/>
      <c r="Q1800" s="162"/>
      <c r="R1800" s="165"/>
      <c r="T1800" s="166"/>
      <c r="U1800" s="162"/>
      <c r="V1800" s="162"/>
      <c r="W1800" s="162"/>
      <c r="X1800" s="162"/>
      <c r="Y1800" s="162"/>
      <c r="Z1800" s="162"/>
      <c r="AA1800" s="167"/>
      <c r="AT1800" s="168" t="s">
        <v>185</v>
      </c>
      <c r="AU1800" s="168" t="s">
        <v>93</v>
      </c>
      <c r="AV1800" s="10" t="s">
        <v>93</v>
      </c>
      <c r="AW1800" s="10" t="s">
        <v>32</v>
      </c>
      <c r="AX1800" s="10" t="s">
        <v>74</v>
      </c>
      <c r="AY1800" s="168" t="s">
        <v>173</v>
      </c>
    </row>
    <row r="1801" spans="2:51" s="10" customFormat="1" ht="22.5" customHeight="1">
      <c r="B1801" s="161"/>
      <c r="C1801" s="162"/>
      <c r="D1801" s="162"/>
      <c r="E1801" s="163" t="s">
        <v>3</v>
      </c>
      <c r="F1801" s="261" t="s">
        <v>3</v>
      </c>
      <c r="G1801" s="260"/>
      <c r="H1801" s="260"/>
      <c r="I1801" s="260"/>
      <c r="J1801" s="162"/>
      <c r="K1801" s="164">
        <v>0</v>
      </c>
      <c r="L1801" s="162"/>
      <c r="M1801" s="162"/>
      <c r="N1801" s="162"/>
      <c r="O1801" s="162"/>
      <c r="P1801" s="162"/>
      <c r="Q1801" s="162"/>
      <c r="R1801" s="165"/>
      <c r="T1801" s="166"/>
      <c r="U1801" s="162"/>
      <c r="V1801" s="162"/>
      <c r="W1801" s="162"/>
      <c r="X1801" s="162"/>
      <c r="Y1801" s="162"/>
      <c r="Z1801" s="162"/>
      <c r="AA1801" s="167"/>
      <c r="AT1801" s="168" t="s">
        <v>185</v>
      </c>
      <c r="AU1801" s="168" t="s">
        <v>93</v>
      </c>
      <c r="AV1801" s="10" t="s">
        <v>93</v>
      </c>
      <c r="AW1801" s="10" t="s">
        <v>32</v>
      </c>
      <c r="AX1801" s="10" t="s">
        <v>74</v>
      </c>
      <c r="AY1801" s="168" t="s">
        <v>173</v>
      </c>
    </row>
    <row r="1802" spans="2:51" s="10" customFormat="1" ht="22.5" customHeight="1">
      <c r="B1802" s="161"/>
      <c r="C1802" s="162"/>
      <c r="D1802" s="162"/>
      <c r="E1802" s="163" t="s">
        <v>3</v>
      </c>
      <c r="F1802" s="261" t="s">
        <v>3</v>
      </c>
      <c r="G1802" s="260"/>
      <c r="H1802" s="260"/>
      <c r="I1802" s="260"/>
      <c r="J1802" s="162"/>
      <c r="K1802" s="164">
        <v>0</v>
      </c>
      <c r="L1802" s="162"/>
      <c r="M1802" s="162"/>
      <c r="N1802" s="162"/>
      <c r="O1802" s="162"/>
      <c r="P1802" s="162"/>
      <c r="Q1802" s="162"/>
      <c r="R1802" s="165"/>
      <c r="T1802" s="166"/>
      <c r="U1802" s="162"/>
      <c r="V1802" s="162"/>
      <c r="W1802" s="162"/>
      <c r="X1802" s="162"/>
      <c r="Y1802" s="162"/>
      <c r="Z1802" s="162"/>
      <c r="AA1802" s="167"/>
      <c r="AT1802" s="168" t="s">
        <v>185</v>
      </c>
      <c r="AU1802" s="168" t="s">
        <v>93</v>
      </c>
      <c r="AV1802" s="10" t="s">
        <v>93</v>
      </c>
      <c r="AW1802" s="10" t="s">
        <v>32</v>
      </c>
      <c r="AX1802" s="10" t="s">
        <v>74</v>
      </c>
      <c r="AY1802" s="168" t="s">
        <v>173</v>
      </c>
    </row>
    <row r="1803" spans="2:51" s="10" customFormat="1" ht="22.5" customHeight="1">
      <c r="B1803" s="161"/>
      <c r="C1803" s="162"/>
      <c r="D1803" s="162"/>
      <c r="E1803" s="163" t="s">
        <v>3</v>
      </c>
      <c r="F1803" s="261" t="s">
        <v>3</v>
      </c>
      <c r="G1803" s="260"/>
      <c r="H1803" s="260"/>
      <c r="I1803" s="260"/>
      <c r="J1803" s="162"/>
      <c r="K1803" s="164">
        <v>0</v>
      </c>
      <c r="L1803" s="162"/>
      <c r="M1803" s="162"/>
      <c r="N1803" s="162"/>
      <c r="O1803" s="162"/>
      <c r="P1803" s="162"/>
      <c r="Q1803" s="162"/>
      <c r="R1803" s="165"/>
      <c r="T1803" s="166"/>
      <c r="U1803" s="162"/>
      <c r="V1803" s="162"/>
      <c r="W1803" s="162"/>
      <c r="X1803" s="162"/>
      <c r="Y1803" s="162"/>
      <c r="Z1803" s="162"/>
      <c r="AA1803" s="167"/>
      <c r="AT1803" s="168" t="s">
        <v>185</v>
      </c>
      <c r="AU1803" s="168" t="s">
        <v>93</v>
      </c>
      <c r="AV1803" s="10" t="s">
        <v>93</v>
      </c>
      <c r="AW1803" s="10" t="s">
        <v>32</v>
      </c>
      <c r="AX1803" s="10" t="s">
        <v>74</v>
      </c>
      <c r="AY1803" s="168" t="s">
        <v>173</v>
      </c>
    </row>
    <row r="1804" spans="2:51" s="10" customFormat="1" ht="22.5" customHeight="1">
      <c r="B1804" s="161"/>
      <c r="C1804" s="162"/>
      <c r="D1804" s="162"/>
      <c r="E1804" s="163" t="s">
        <v>3</v>
      </c>
      <c r="F1804" s="261" t="s">
        <v>3</v>
      </c>
      <c r="G1804" s="260"/>
      <c r="H1804" s="260"/>
      <c r="I1804" s="260"/>
      <c r="J1804" s="162"/>
      <c r="K1804" s="164">
        <v>0</v>
      </c>
      <c r="L1804" s="162"/>
      <c r="M1804" s="162"/>
      <c r="N1804" s="162"/>
      <c r="O1804" s="162"/>
      <c r="P1804" s="162"/>
      <c r="Q1804" s="162"/>
      <c r="R1804" s="165"/>
      <c r="T1804" s="166"/>
      <c r="U1804" s="162"/>
      <c r="V1804" s="162"/>
      <c r="W1804" s="162"/>
      <c r="X1804" s="162"/>
      <c r="Y1804" s="162"/>
      <c r="Z1804" s="162"/>
      <c r="AA1804" s="167"/>
      <c r="AT1804" s="168" t="s">
        <v>185</v>
      </c>
      <c r="AU1804" s="168" t="s">
        <v>93</v>
      </c>
      <c r="AV1804" s="10" t="s">
        <v>93</v>
      </c>
      <c r="AW1804" s="10" t="s">
        <v>32</v>
      </c>
      <c r="AX1804" s="10" t="s">
        <v>74</v>
      </c>
      <c r="AY1804" s="168" t="s">
        <v>173</v>
      </c>
    </row>
    <row r="1805" spans="2:65" s="1" customFormat="1" ht="22.5" customHeight="1">
      <c r="B1805" s="125"/>
      <c r="C1805" s="154" t="s">
        <v>2863</v>
      </c>
      <c r="D1805" s="154" t="s">
        <v>174</v>
      </c>
      <c r="E1805" s="155" t="s">
        <v>2864</v>
      </c>
      <c r="F1805" s="255" t="s">
        <v>2865</v>
      </c>
      <c r="G1805" s="256"/>
      <c r="H1805" s="256"/>
      <c r="I1805" s="256"/>
      <c r="J1805" s="156" t="s">
        <v>745</v>
      </c>
      <c r="K1805" s="157">
        <v>3500</v>
      </c>
      <c r="L1805" s="257">
        <v>0</v>
      </c>
      <c r="M1805" s="256"/>
      <c r="N1805" s="258">
        <f aca="true" t="shared" si="135" ref="N1805:N1811">ROUND(L1805*K1805,2)</f>
        <v>0</v>
      </c>
      <c r="O1805" s="256"/>
      <c r="P1805" s="256"/>
      <c r="Q1805" s="256"/>
      <c r="R1805" s="127"/>
      <c r="T1805" s="158" t="s">
        <v>3</v>
      </c>
      <c r="U1805" s="42" t="s">
        <v>39</v>
      </c>
      <c r="V1805" s="34"/>
      <c r="W1805" s="159">
        <f aca="true" t="shared" si="136" ref="W1805:W1811">V1805*K1805</f>
        <v>0</v>
      </c>
      <c r="X1805" s="159">
        <v>0</v>
      </c>
      <c r="Y1805" s="159">
        <f aca="true" t="shared" si="137" ref="Y1805:Y1811">X1805*K1805</f>
        <v>0</v>
      </c>
      <c r="Z1805" s="159">
        <v>0</v>
      </c>
      <c r="AA1805" s="160">
        <f aca="true" t="shared" si="138" ref="AA1805:AA1811">Z1805*K1805</f>
        <v>0</v>
      </c>
      <c r="AR1805" s="16" t="s">
        <v>612</v>
      </c>
      <c r="AT1805" s="16" t="s">
        <v>174</v>
      </c>
      <c r="AU1805" s="16" t="s">
        <v>93</v>
      </c>
      <c r="AY1805" s="16" t="s">
        <v>173</v>
      </c>
      <c r="BE1805" s="100">
        <f aca="true" t="shared" si="139" ref="BE1805:BE1811">IF(U1805="základní",N1805,0)</f>
        <v>0</v>
      </c>
      <c r="BF1805" s="100">
        <f aca="true" t="shared" si="140" ref="BF1805:BF1811">IF(U1805="snížená",N1805,0)</f>
        <v>0</v>
      </c>
      <c r="BG1805" s="100">
        <f aca="true" t="shared" si="141" ref="BG1805:BG1811">IF(U1805="zákl. přenesená",N1805,0)</f>
        <v>0</v>
      </c>
      <c r="BH1805" s="100">
        <f aca="true" t="shared" si="142" ref="BH1805:BH1811">IF(U1805="sníž. přenesená",N1805,0)</f>
        <v>0</v>
      </c>
      <c r="BI1805" s="100">
        <f aca="true" t="shared" si="143" ref="BI1805:BI1811">IF(U1805="nulová",N1805,0)</f>
        <v>0</v>
      </c>
      <c r="BJ1805" s="16" t="s">
        <v>81</v>
      </c>
      <c r="BK1805" s="100">
        <f aca="true" t="shared" si="144" ref="BK1805:BK1811">ROUND(L1805*K1805,2)</f>
        <v>0</v>
      </c>
      <c r="BL1805" s="16" t="s">
        <v>612</v>
      </c>
      <c r="BM1805" s="16" t="s">
        <v>2866</v>
      </c>
    </row>
    <row r="1806" spans="2:65" s="1" customFormat="1" ht="22.5" customHeight="1">
      <c r="B1806" s="125"/>
      <c r="C1806" s="154" t="s">
        <v>2867</v>
      </c>
      <c r="D1806" s="154" t="s">
        <v>174</v>
      </c>
      <c r="E1806" s="155" t="s">
        <v>2868</v>
      </c>
      <c r="F1806" s="255" t="s">
        <v>2869</v>
      </c>
      <c r="G1806" s="256"/>
      <c r="H1806" s="256"/>
      <c r="I1806" s="256"/>
      <c r="J1806" s="156" t="s">
        <v>745</v>
      </c>
      <c r="K1806" s="157">
        <v>20</v>
      </c>
      <c r="L1806" s="257">
        <v>0</v>
      </c>
      <c r="M1806" s="256"/>
      <c r="N1806" s="258">
        <f t="shared" si="135"/>
        <v>0</v>
      </c>
      <c r="O1806" s="256"/>
      <c r="P1806" s="256"/>
      <c r="Q1806" s="256"/>
      <c r="R1806" s="127"/>
      <c r="T1806" s="158" t="s">
        <v>3</v>
      </c>
      <c r="U1806" s="42" t="s">
        <v>39</v>
      </c>
      <c r="V1806" s="34"/>
      <c r="W1806" s="159">
        <f t="shared" si="136"/>
        <v>0</v>
      </c>
      <c r="X1806" s="159">
        <v>0</v>
      </c>
      <c r="Y1806" s="159">
        <f t="shared" si="137"/>
        <v>0</v>
      </c>
      <c r="Z1806" s="159">
        <v>0</v>
      </c>
      <c r="AA1806" s="160">
        <f t="shared" si="138"/>
        <v>0</v>
      </c>
      <c r="AR1806" s="16" t="s">
        <v>612</v>
      </c>
      <c r="AT1806" s="16" t="s">
        <v>174</v>
      </c>
      <c r="AU1806" s="16" t="s">
        <v>93</v>
      </c>
      <c r="AY1806" s="16" t="s">
        <v>173</v>
      </c>
      <c r="BE1806" s="100">
        <f t="shared" si="139"/>
        <v>0</v>
      </c>
      <c r="BF1806" s="100">
        <f t="shared" si="140"/>
        <v>0</v>
      </c>
      <c r="BG1806" s="100">
        <f t="shared" si="141"/>
        <v>0</v>
      </c>
      <c r="BH1806" s="100">
        <f t="shared" si="142"/>
        <v>0</v>
      </c>
      <c r="BI1806" s="100">
        <f t="shared" si="143"/>
        <v>0</v>
      </c>
      <c r="BJ1806" s="16" t="s">
        <v>81</v>
      </c>
      <c r="BK1806" s="100">
        <f t="shared" si="144"/>
        <v>0</v>
      </c>
      <c r="BL1806" s="16" t="s">
        <v>612</v>
      </c>
      <c r="BM1806" s="16" t="s">
        <v>2870</v>
      </c>
    </row>
    <row r="1807" spans="2:65" s="1" customFormat="1" ht="22.5" customHeight="1">
      <c r="B1807" s="125"/>
      <c r="C1807" s="154" t="s">
        <v>2871</v>
      </c>
      <c r="D1807" s="154" t="s">
        <v>174</v>
      </c>
      <c r="E1807" s="155" t="s">
        <v>2872</v>
      </c>
      <c r="F1807" s="255" t="s">
        <v>2873</v>
      </c>
      <c r="G1807" s="256"/>
      <c r="H1807" s="256"/>
      <c r="I1807" s="256"/>
      <c r="J1807" s="156" t="s">
        <v>745</v>
      </c>
      <c r="K1807" s="157">
        <v>10</v>
      </c>
      <c r="L1807" s="257">
        <v>0</v>
      </c>
      <c r="M1807" s="256"/>
      <c r="N1807" s="258">
        <f t="shared" si="135"/>
        <v>0</v>
      </c>
      <c r="O1807" s="256"/>
      <c r="P1807" s="256"/>
      <c r="Q1807" s="256"/>
      <c r="R1807" s="127"/>
      <c r="T1807" s="158" t="s">
        <v>3</v>
      </c>
      <c r="U1807" s="42" t="s">
        <v>39</v>
      </c>
      <c r="V1807" s="34"/>
      <c r="W1807" s="159">
        <f t="shared" si="136"/>
        <v>0</v>
      </c>
      <c r="X1807" s="159">
        <v>0</v>
      </c>
      <c r="Y1807" s="159">
        <f t="shared" si="137"/>
        <v>0</v>
      </c>
      <c r="Z1807" s="159">
        <v>0</v>
      </c>
      <c r="AA1807" s="160">
        <f t="shared" si="138"/>
        <v>0</v>
      </c>
      <c r="AR1807" s="16" t="s">
        <v>612</v>
      </c>
      <c r="AT1807" s="16" t="s">
        <v>174</v>
      </c>
      <c r="AU1807" s="16" t="s">
        <v>93</v>
      </c>
      <c r="AY1807" s="16" t="s">
        <v>173</v>
      </c>
      <c r="BE1807" s="100">
        <f t="shared" si="139"/>
        <v>0</v>
      </c>
      <c r="BF1807" s="100">
        <f t="shared" si="140"/>
        <v>0</v>
      </c>
      <c r="BG1807" s="100">
        <f t="shared" si="141"/>
        <v>0</v>
      </c>
      <c r="BH1807" s="100">
        <f t="shared" si="142"/>
        <v>0</v>
      </c>
      <c r="BI1807" s="100">
        <f t="shared" si="143"/>
        <v>0</v>
      </c>
      <c r="BJ1807" s="16" t="s">
        <v>81</v>
      </c>
      <c r="BK1807" s="100">
        <f t="shared" si="144"/>
        <v>0</v>
      </c>
      <c r="BL1807" s="16" t="s">
        <v>612</v>
      </c>
      <c r="BM1807" s="16" t="s">
        <v>2874</v>
      </c>
    </row>
    <row r="1808" spans="2:65" s="1" customFormat="1" ht="31.5" customHeight="1">
      <c r="B1808" s="125"/>
      <c r="C1808" s="154" t="s">
        <v>2875</v>
      </c>
      <c r="D1808" s="154" t="s">
        <v>174</v>
      </c>
      <c r="E1808" s="155" t="s">
        <v>2876</v>
      </c>
      <c r="F1808" s="255" t="s">
        <v>2877</v>
      </c>
      <c r="G1808" s="256"/>
      <c r="H1808" s="256"/>
      <c r="I1808" s="256"/>
      <c r="J1808" s="156" t="s">
        <v>745</v>
      </c>
      <c r="K1808" s="157">
        <v>200</v>
      </c>
      <c r="L1808" s="257">
        <v>0</v>
      </c>
      <c r="M1808" s="256"/>
      <c r="N1808" s="258">
        <f t="shared" si="135"/>
        <v>0</v>
      </c>
      <c r="O1808" s="256"/>
      <c r="P1808" s="256"/>
      <c r="Q1808" s="256"/>
      <c r="R1808" s="127"/>
      <c r="T1808" s="158" t="s">
        <v>3</v>
      </c>
      <c r="U1808" s="42" t="s">
        <v>39</v>
      </c>
      <c r="V1808" s="34"/>
      <c r="W1808" s="159">
        <f t="shared" si="136"/>
        <v>0</v>
      </c>
      <c r="X1808" s="159">
        <v>0</v>
      </c>
      <c r="Y1808" s="159">
        <f t="shared" si="137"/>
        <v>0</v>
      </c>
      <c r="Z1808" s="159">
        <v>0</v>
      </c>
      <c r="AA1808" s="160">
        <f t="shared" si="138"/>
        <v>0</v>
      </c>
      <c r="AR1808" s="16" t="s">
        <v>612</v>
      </c>
      <c r="AT1808" s="16" t="s">
        <v>174</v>
      </c>
      <c r="AU1808" s="16" t="s">
        <v>93</v>
      </c>
      <c r="AY1808" s="16" t="s">
        <v>173</v>
      </c>
      <c r="BE1808" s="100">
        <f t="shared" si="139"/>
        <v>0</v>
      </c>
      <c r="BF1808" s="100">
        <f t="shared" si="140"/>
        <v>0</v>
      </c>
      <c r="BG1808" s="100">
        <f t="shared" si="141"/>
        <v>0</v>
      </c>
      <c r="BH1808" s="100">
        <f t="shared" si="142"/>
        <v>0</v>
      </c>
      <c r="BI1808" s="100">
        <f t="shared" si="143"/>
        <v>0</v>
      </c>
      <c r="BJ1808" s="16" t="s">
        <v>81</v>
      </c>
      <c r="BK1808" s="100">
        <f t="shared" si="144"/>
        <v>0</v>
      </c>
      <c r="BL1808" s="16" t="s">
        <v>612</v>
      </c>
      <c r="BM1808" s="16" t="s">
        <v>2878</v>
      </c>
    </row>
    <row r="1809" spans="2:65" s="1" customFormat="1" ht="22.5" customHeight="1">
      <c r="B1809" s="125"/>
      <c r="C1809" s="154" t="s">
        <v>2879</v>
      </c>
      <c r="D1809" s="154" t="s">
        <v>174</v>
      </c>
      <c r="E1809" s="155" t="s">
        <v>2880</v>
      </c>
      <c r="F1809" s="255" t="s">
        <v>2881</v>
      </c>
      <c r="G1809" s="256"/>
      <c r="H1809" s="256"/>
      <c r="I1809" s="256"/>
      <c r="J1809" s="156" t="s">
        <v>177</v>
      </c>
      <c r="K1809" s="157">
        <v>1</v>
      </c>
      <c r="L1809" s="257">
        <v>0</v>
      </c>
      <c r="M1809" s="256"/>
      <c r="N1809" s="258">
        <f t="shared" si="135"/>
        <v>0</v>
      </c>
      <c r="O1809" s="256"/>
      <c r="P1809" s="256"/>
      <c r="Q1809" s="256"/>
      <c r="R1809" s="127"/>
      <c r="T1809" s="158" t="s">
        <v>3</v>
      </c>
      <c r="U1809" s="42" t="s">
        <v>39</v>
      </c>
      <c r="V1809" s="34"/>
      <c r="W1809" s="159">
        <f t="shared" si="136"/>
        <v>0</v>
      </c>
      <c r="X1809" s="159">
        <v>0</v>
      </c>
      <c r="Y1809" s="159">
        <f t="shared" si="137"/>
        <v>0</v>
      </c>
      <c r="Z1809" s="159">
        <v>0</v>
      </c>
      <c r="AA1809" s="160">
        <f t="shared" si="138"/>
        <v>0</v>
      </c>
      <c r="AR1809" s="16" t="s">
        <v>612</v>
      </c>
      <c r="AT1809" s="16" t="s">
        <v>174</v>
      </c>
      <c r="AU1809" s="16" t="s">
        <v>93</v>
      </c>
      <c r="AY1809" s="16" t="s">
        <v>173</v>
      </c>
      <c r="BE1809" s="100">
        <f t="shared" si="139"/>
        <v>0</v>
      </c>
      <c r="BF1809" s="100">
        <f t="shared" si="140"/>
        <v>0</v>
      </c>
      <c r="BG1809" s="100">
        <f t="shared" si="141"/>
        <v>0</v>
      </c>
      <c r="BH1809" s="100">
        <f t="shared" si="142"/>
        <v>0</v>
      </c>
      <c r="BI1809" s="100">
        <f t="shared" si="143"/>
        <v>0</v>
      </c>
      <c r="BJ1809" s="16" t="s">
        <v>81</v>
      </c>
      <c r="BK1809" s="100">
        <f t="shared" si="144"/>
        <v>0</v>
      </c>
      <c r="BL1809" s="16" t="s">
        <v>612</v>
      </c>
      <c r="BM1809" s="16" t="s">
        <v>2882</v>
      </c>
    </row>
    <row r="1810" spans="2:65" s="1" customFormat="1" ht="22.5" customHeight="1">
      <c r="B1810" s="125"/>
      <c r="C1810" s="154" t="s">
        <v>2883</v>
      </c>
      <c r="D1810" s="154" t="s">
        <v>174</v>
      </c>
      <c r="E1810" s="155" t="s">
        <v>2884</v>
      </c>
      <c r="F1810" s="255" t="s">
        <v>2885</v>
      </c>
      <c r="G1810" s="256"/>
      <c r="H1810" s="256"/>
      <c r="I1810" s="256"/>
      <c r="J1810" s="156" t="s">
        <v>177</v>
      </c>
      <c r="K1810" s="157">
        <v>1</v>
      </c>
      <c r="L1810" s="257">
        <v>0</v>
      </c>
      <c r="M1810" s="256"/>
      <c r="N1810" s="258">
        <f t="shared" si="135"/>
        <v>0</v>
      </c>
      <c r="O1810" s="256"/>
      <c r="P1810" s="256"/>
      <c r="Q1810" s="256"/>
      <c r="R1810" s="127"/>
      <c r="T1810" s="158" t="s">
        <v>3</v>
      </c>
      <c r="U1810" s="42" t="s">
        <v>39</v>
      </c>
      <c r="V1810" s="34"/>
      <c r="W1810" s="159">
        <f t="shared" si="136"/>
        <v>0</v>
      </c>
      <c r="X1810" s="159">
        <v>0</v>
      </c>
      <c r="Y1810" s="159">
        <f t="shared" si="137"/>
        <v>0</v>
      </c>
      <c r="Z1810" s="159">
        <v>0</v>
      </c>
      <c r="AA1810" s="160">
        <f t="shared" si="138"/>
        <v>0</v>
      </c>
      <c r="AR1810" s="16" t="s">
        <v>612</v>
      </c>
      <c r="AT1810" s="16" t="s">
        <v>174</v>
      </c>
      <c r="AU1810" s="16" t="s">
        <v>93</v>
      </c>
      <c r="AY1810" s="16" t="s">
        <v>173</v>
      </c>
      <c r="BE1810" s="100">
        <f t="shared" si="139"/>
        <v>0</v>
      </c>
      <c r="BF1810" s="100">
        <f t="shared" si="140"/>
        <v>0</v>
      </c>
      <c r="BG1810" s="100">
        <f t="shared" si="141"/>
        <v>0</v>
      </c>
      <c r="BH1810" s="100">
        <f t="shared" si="142"/>
        <v>0</v>
      </c>
      <c r="BI1810" s="100">
        <f t="shared" si="143"/>
        <v>0</v>
      </c>
      <c r="BJ1810" s="16" t="s">
        <v>81</v>
      </c>
      <c r="BK1810" s="100">
        <f t="shared" si="144"/>
        <v>0</v>
      </c>
      <c r="BL1810" s="16" t="s">
        <v>612</v>
      </c>
      <c r="BM1810" s="16" t="s">
        <v>2886</v>
      </c>
    </row>
    <row r="1811" spans="2:65" s="1" customFormat="1" ht="22.5" customHeight="1">
      <c r="B1811" s="125"/>
      <c r="C1811" s="154" t="s">
        <v>2887</v>
      </c>
      <c r="D1811" s="154" t="s">
        <v>174</v>
      </c>
      <c r="E1811" s="155" t="s">
        <v>2888</v>
      </c>
      <c r="F1811" s="255" t="s">
        <v>2889</v>
      </c>
      <c r="G1811" s="256"/>
      <c r="H1811" s="256"/>
      <c r="I1811" s="256"/>
      <c r="J1811" s="156" t="s">
        <v>745</v>
      </c>
      <c r="K1811" s="157">
        <v>5</v>
      </c>
      <c r="L1811" s="257">
        <v>0</v>
      </c>
      <c r="M1811" s="256"/>
      <c r="N1811" s="258">
        <f t="shared" si="135"/>
        <v>0</v>
      </c>
      <c r="O1811" s="256"/>
      <c r="P1811" s="256"/>
      <c r="Q1811" s="256"/>
      <c r="R1811" s="127"/>
      <c r="T1811" s="158" t="s">
        <v>3</v>
      </c>
      <c r="U1811" s="42" t="s">
        <v>39</v>
      </c>
      <c r="V1811" s="34"/>
      <c r="W1811" s="159">
        <f t="shared" si="136"/>
        <v>0</v>
      </c>
      <c r="X1811" s="159">
        <v>0</v>
      </c>
      <c r="Y1811" s="159">
        <f t="shared" si="137"/>
        <v>0</v>
      </c>
      <c r="Z1811" s="159">
        <v>0</v>
      </c>
      <c r="AA1811" s="160">
        <f t="shared" si="138"/>
        <v>0</v>
      </c>
      <c r="AR1811" s="16" t="s">
        <v>612</v>
      </c>
      <c r="AT1811" s="16" t="s">
        <v>174</v>
      </c>
      <c r="AU1811" s="16" t="s">
        <v>93</v>
      </c>
      <c r="AY1811" s="16" t="s">
        <v>173</v>
      </c>
      <c r="BE1811" s="100">
        <f t="shared" si="139"/>
        <v>0</v>
      </c>
      <c r="BF1811" s="100">
        <f t="shared" si="140"/>
        <v>0</v>
      </c>
      <c r="BG1811" s="100">
        <f t="shared" si="141"/>
        <v>0</v>
      </c>
      <c r="BH1811" s="100">
        <f t="shared" si="142"/>
        <v>0</v>
      </c>
      <c r="BI1811" s="100">
        <f t="shared" si="143"/>
        <v>0</v>
      </c>
      <c r="BJ1811" s="16" t="s">
        <v>81</v>
      </c>
      <c r="BK1811" s="100">
        <f t="shared" si="144"/>
        <v>0</v>
      </c>
      <c r="BL1811" s="16" t="s">
        <v>612</v>
      </c>
      <c r="BM1811" s="16" t="s">
        <v>2890</v>
      </c>
    </row>
    <row r="1812" spans="2:63" s="9" customFormat="1" ht="29.85" customHeight="1">
      <c r="B1812" s="143"/>
      <c r="C1812" s="144"/>
      <c r="D1812" s="153" t="s">
        <v>146</v>
      </c>
      <c r="E1812" s="153"/>
      <c r="F1812" s="153"/>
      <c r="G1812" s="153"/>
      <c r="H1812" s="153"/>
      <c r="I1812" s="153"/>
      <c r="J1812" s="153"/>
      <c r="K1812" s="153"/>
      <c r="L1812" s="153"/>
      <c r="M1812" s="153"/>
      <c r="N1812" s="279">
        <f>BK1812</f>
        <v>0</v>
      </c>
      <c r="O1812" s="280"/>
      <c r="P1812" s="280"/>
      <c r="Q1812" s="280"/>
      <c r="R1812" s="146"/>
      <c r="T1812" s="147"/>
      <c r="U1812" s="144"/>
      <c r="V1812" s="144"/>
      <c r="W1812" s="148">
        <f>SUM(W1813:W2033)</f>
        <v>0</v>
      </c>
      <c r="X1812" s="144"/>
      <c r="Y1812" s="148">
        <f>SUM(Y1813:Y2033)</f>
        <v>0</v>
      </c>
      <c r="Z1812" s="144"/>
      <c r="AA1812" s="149">
        <f>SUM(AA1813:AA2033)</f>
        <v>0</v>
      </c>
      <c r="AR1812" s="150" t="s">
        <v>188</v>
      </c>
      <c r="AT1812" s="151" t="s">
        <v>73</v>
      </c>
      <c r="AU1812" s="151" t="s">
        <v>81</v>
      </c>
      <c r="AY1812" s="150" t="s">
        <v>173</v>
      </c>
      <c r="BK1812" s="152">
        <f>SUM(BK1813:BK2033)</f>
        <v>0</v>
      </c>
    </row>
    <row r="1813" spans="2:65" s="1" customFormat="1" ht="22.5" customHeight="1">
      <c r="B1813" s="125"/>
      <c r="C1813" s="154" t="s">
        <v>2891</v>
      </c>
      <c r="D1813" s="154" t="s">
        <v>174</v>
      </c>
      <c r="E1813" s="155" t="s">
        <v>2892</v>
      </c>
      <c r="F1813" s="255" t="s">
        <v>2893</v>
      </c>
      <c r="G1813" s="256"/>
      <c r="H1813" s="256"/>
      <c r="I1813" s="256"/>
      <c r="J1813" s="156" t="s">
        <v>3</v>
      </c>
      <c r="K1813" s="157">
        <v>0</v>
      </c>
      <c r="L1813" s="257">
        <v>0</v>
      </c>
      <c r="M1813" s="256"/>
      <c r="N1813" s="258">
        <f aca="true" t="shared" si="145" ref="N1813:N1876">ROUND(L1813*K1813,2)</f>
        <v>0</v>
      </c>
      <c r="O1813" s="256"/>
      <c r="P1813" s="256"/>
      <c r="Q1813" s="256"/>
      <c r="R1813" s="127"/>
      <c r="T1813" s="158" t="s">
        <v>3</v>
      </c>
      <c r="U1813" s="42" t="s">
        <v>39</v>
      </c>
      <c r="V1813" s="34"/>
      <c r="W1813" s="159">
        <f aca="true" t="shared" si="146" ref="W1813:W1876">V1813*K1813</f>
        <v>0</v>
      </c>
      <c r="X1813" s="159">
        <v>0</v>
      </c>
      <c r="Y1813" s="159">
        <f aca="true" t="shared" si="147" ref="Y1813:Y1876">X1813*K1813</f>
        <v>0</v>
      </c>
      <c r="Z1813" s="159">
        <v>0</v>
      </c>
      <c r="AA1813" s="160">
        <f aca="true" t="shared" si="148" ref="AA1813:AA1876">Z1813*K1813</f>
        <v>0</v>
      </c>
      <c r="AR1813" s="16" t="s">
        <v>612</v>
      </c>
      <c r="AT1813" s="16" t="s">
        <v>174</v>
      </c>
      <c r="AU1813" s="16" t="s">
        <v>93</v>
      </c>
      <c r="AY1813" s="16" t="s">
        <v>173</v>
      </c>
      <c r="BE1813" s="100">
        <f aca="true" t="shared" si="149" ref="BE1813:BE1876">IF(U1813="základní",N1813,0)</f>
        <v>0</v>
      </c>
      <c r="BF1813" s="100">
        <f aca="true" t="shared" si="150" ref="BF1813:BF1876">IF(U1813="snížená",N1813,0)</f>
        <v>0</v>
      </c>
      <c r="BG1813" s="100">
        <f aca="true" t="shared" si="151" ref="BG1813:BG1876">IF(U1813="zákl. přenesená",N1813,0)</f>
        <v>0</v>
      </c>
      <c r="BH1813" s="100">
        <f aca="true" t="shared" si="152" ref="BH1813:BH1876">IF(U1813="sníž. přenesená",N1813,0)</f>
        <v>0</v>
      </c>
      <c r="BI1813" s="100">
        <f aca="true" t="shared" si="153" ref="BI1813:BI1876">IF(U1813="nulová",N1813,0)</f>
        <v>0</v>
      </c>
      <c r="BJ1813" s="16" t="s">
        <v>81</v>
      </c>
      <c r="BK1813" s="100">
        <f aca="true" t="shared" si="154" ref="BK1813:BK1876">ROUND(L1813*K1813,2)</f>
        <v>0</v>
      </c>
      <c r="BL1813" s="16" t="s">
        <v>612</v>
      </c>
      <c r="BM1813" s="16" t="s">
        <v>2894</v>
      </c>
    </row>
    <row r="1814" spans="2:65" s="1" customFormat="1" ht="22.5" customHeight="1">
      <c r="B1814" s="125"/>
      <c r="C1814" s="154" t="s">
        <v>2895</v>
      </c>
      <c r="D1814" s="154" t="s">
        <v>174</v>
      </c>
      <c r="E1814" s="155" t="s">
        <v>2896</v>
      </c>
      <c r="F1814" s="255" t="s">
        <v>2897</v>
      </c>
      <c r="G1814" s="256"/>
      <c r="H1814" s="256"/>
      <c r="I1814" s="256"/>
      <c r="J1814" s="156" t="s">
        <v>1089</v>
      </c>
      <c r="K1814" s="157">
        <v>1</v>
      </c>
      <c r="L1814" s="257">
        <v>0</v>
      </c>
      <c r="M1814" s="256"/>
      <c r="N1814" s="258">
        <f t="shared" si="145"/>
        <v>0</v>
      </c>
      <c r="O1814" s="256"/>
      <c r="P1814" s="256"/>
      <c r="Q1814" s="256"/>
      <c r="R1814" s="127"/>
      <c r="T1814" s="158" t="s">
        <v>3</v>
      </c>
      <c r="U1814" s="42" t="s">
        <v>39</v>
      </c>
      <c r="V1814" s="34"/>
      <c r="W1814" s="159">
        <f t="shared" si="146"/>
        <v>0</v>
      </c>
      <c r="X1814" s="159">
        <v>0</v>
      </c>
      <c r="Y1814" s="159">
        <f t="shared" si="147"/>
        <v>0</v>
      </c>
      <c r="Z1814" s="159">
        <v>0</v>
      </c>
      <c r="AA1814" s="160">
        <f t="shared" si="148"/>
        <v>0</v>
      </c>
      <c r="AR1814" s="16" t="s">
        <v>612</v>
      </c>
      <c r="AT1814" s="16" t="s">
        <v>174</v>
      </c>
      <c r="AU1814" s="16" t="s">
        <v>93</v>
      </c>
      <c r="AY1814" s="16" t="s">
        <v>173</v>
      </c>
      <c r="BE1814" s="100">
        <f t="shared" si="149"/>
        <v>0</v>
      </c>
      <c r="BF1814" s="100">
        <f t="shared" si="150"/>
        <v>0</v>
      </c>
      <c r="BG1814" s="100">
        <f t="shared" si="151"/>
        <v>0</v>
      </c>
      <c r="BH1814" s="100">
        <f t="shared" si="152"/>
        <v>0</v>
      </c>
      <c r="BI1814" s="100">
        <f t="shared" si="153"/>
        <v>0</v>
      </c>
      <c r="BJ1814" s="16" t="s">
        <v>81</v>
      </c>
      <c r="BK1814" s="100">
        <f t="shared" si="154"/>
        <v>0</v>
      </c>
      <c r="BL1814" s="16" t="s">
        <v>612</v>
      </c>
      <c r="BM1814" s="16" t="s">
        <v>2898</v>
      </c>
    </row>
    <row r="1815" spans="2:65" s="1" customFormat="1" ht="22.5" customHeight="1">
      <c r="B1815" s="125"/>
      <c r="C1815" s="154" t="s">
        <v>2899</v>
      </c>
      <c r="D1815" s="154" t="s">
        <v>174</v>
      </c>
      <c r="E1815" s="155" t="s">
        <v>2900</v>
      </c>
      <c r="F1815" s="255" t="s">
        <v>2901</v>
      </c>
      <c r="G1815" s="256"/>
      <c r="H1815" s="256"/>
      <c r="I1815" s="256"/>
      <c r="J1815" s="156" t="s">
        <v>578</v>
      </c>
      <c r="K1815" s="157">
        <v>1</v>
      </c>
      <c r="L1815" s="257">
        <v>0</v>
      </c>
      <c r="M1815" s="256"/>
      <c r="N1815" s="258">
        <f t="shared" si="145"/>
        <v>0</v>
      </c>
      <c r="O1815" s="256"/>
      <c r="P1815" s="256"/>
      <c r="Q1815" s="256"/>
      <c r="R1815" s="127"/>
      <c r="T1815" s="158" t="s">
        <v>3</v>
      </c>
      <c r="U1815" s="42" t="s">
        <v>39</v>
      </c>
      <c r="V1815" s="34"/>
      <c r="W1815" s="159">
        <f t="shared" si="146"/>
        <v>0</v>
      </c>
      <c r="X1815" s="159">
        <v>0</v>
      </c>
      <c r="Y1815" s="159">
        <f t="shared" si="147"/>
        <v>0</v>
      </c>
      <c r="Z1815" s="159">
        <v>0</v>
      </c>
      <c r="AA1815" s="160">
        <f t="shared" si="148"/>
        <v>0</v>
      </c>
      <c r="AR1815" s="16" t="s">
        <v>612</v>
      </c>
      <c r="AT1815" s="16" t="s">
        <v>174</v>
      </c>
      <c r="AU1815" s="16" t="s">
        <v>93</v>
      </c>
      <c r="AY1815" s="16" t="s">
        <v>173</v>
      </c>
      <c r="BE1815" s="100">
        <f t="shared" si="149"/>
        <v>0</v>
      </c>
      <c r="BF1815" s="100">
        <f t="shared" si="150"/>
        <v>0</v>
      </c>
      <c r="BG1815" s="100">
        <f t="shared" si="151"/>
        <v>0</v>
      </c>
      <c r="BH1815" s="100">
        <f t="shared" si="152"/>
        <v>0</v>
      </c>
      <c r="BI1815" s="100">
        <f t="shared" si="153"/>
        <v>0</v>
      </c>
      <c r="BJ1815" s="16" t="s">
        <v>81</v>
      </c>
      <c r="BK1815" s="100">
        <f t="shared" si="154"/>
        <v>0</v>
      </c>
      <c r="BL1815" s="16" t="s">
        <v>612</v>
      </c>
      <c r="BM1815" s="16" t="s">
        <v>2902</v>
      </c>
    </row>
    <row r="1816" spans="2:65" s="1" customFormat="1" ht="22.5" customHeight="1">
      <c r="B1816" s="125"/>
      <c r="C1816" s="154" t="s">
        <v>2903</v>
      </c>
      <c r="D1816" s="154" t="s">
        <v>174</v>
      </c>
      <c r="E1816" s="155" t="s">
        <v>2904</v>
      </c>
      <c r="F1816" s="255" t="s">
        <v>2905</v>
      </c>
      <c r="G1816" s="256"/>
      <c r="H1816" s="256"/>
      <c r="I1816" s="256"/>
      <c r="J1816" s="156" t="s">
        <v>1089</v>
      </c>
      <c r="K1816" s="157">
        <v>1</v>
      </c>
      <c r="L1816" s="257">
        <v>0</v>
      </c>
      <c r="M1816" s="256"/>
      <c r="N1816" s="258">
        <f t="shared" si="145"/>
        <v>0</v>
      </c>
      <c r="O1816" s="256"/>
      <c r="P1816" s="256"/>
      <c r="Q1816" s="256"/>
      <c r="R1816" s="127"/>
      <c r="T1816" s="158" t="s">
        <v>3</v>
      </c>
      <c r="U1816" s="42" t="s">
        <v>39</v>
      </c>
      <c r="V1816" s="34"/>
      <c r="W1816" s="159">
        <f t="shared" si="146"/>
        <v>0</v>
      </c>
      <c r="X1816" s="159">
        <v>0</v>
      </c>
      <c r="Y1816" s="159">
        <f t="shared" si="147"/>
        <v>0</v>
      </c>
      <c r="Z1816" s="159">
        <v>0</v>
      </c>
      <c r="AA1816" s="160">
        <f t="shared" si="148"/>
        <v>0</v>
      </c>
      <c r="AR1816" s="16" t="s">
        <v>612</v>
      </c>
      <c r="AT1816" s="16" t="s">
        <v>174</v>
      </c>
      <c r="AU1816" s="16" t="s">
        <v>93</v>
      </c>
      <c r="AY1816" s="16" t="s">
        <v>173</v>
      </c>
      <c r="BE1816" s="100">
        <f t="shared" si="149"/>
        <v>0</v>
      </c>
      <c r="BF1816" s="100">
        <f t="shared" si="150"/>
        <v>0</v>
      </c>
      <c r="BG1816" s="100">
        <f t="shared" si="151"/>
        <v>0</v>
      </c>
      <c r="BH1816" s="100">
        <f t="shared" si="152"/>
        <v>0</v>
      </c>
      <c r="BI1816" s="100">
        <f t="shared" si="153"/>
        <v>0</v>
      </c>
      <c r="BJ1816" s="16" t="s">
        <v>81</v>
      </c>
      <c r="BK1816" s="100">
        <f t="shared" si="154"/>
        <v>0</v>
      </c>
      <c r="BL1816" s="16" t="s">
        <v>612</v>
      </c>
      <c r="BM1816" s="16" t="s">
        <v>2906</v>
      </c>
    </row>
    <row r="1817" spans="2:65" s="1" customFormat="1" ht="22.5" customHeight="1">
      <c r="B1817" s="125"/>
      <c r="C1817" s="154" t="s">
        <v>2907</v>
      </c>
      <c r="D1817" s="154" t="s">
        <v>174</v>
      </c>
      <c r="E1817" s="155" t="s">
        <v>2908</v>
      </c>
      <c r="F1817" s="255" t="s">
        <v>2909</v>
      </c>
      <c r="G1817" s="256"/>
      <c r="H1817" s="256"/>
      <c r="I1817" s="256"/>
      <c r="J1817" s="156" t="s">
        <v>1089</v>
      </c>
      <c r="K1817" s="157">
        <v>1</v>
      </c>
      <c r="L1817" s="257">
        <v>0</v>
      </c>
      <c r="M1817" s="256"/>
      <c r="N1817" s="258">
        <f t="shared" si="145"/>
        <v>0</v>
      </c>
      <c r="O1817" s="256"/>
      <c r="P1817" s="256"/>
      <c r="Q1817" s="256"/>
      <c r="R1817" s="127"/>
      <c r="T1817" s="158" t="s">
        <v>3</v>
      </c>
      <c r="U1817" s="42" t="s">
        <v>39</v>
      </c>
      <c r="V1817" s="34"/>
      <c r="W1817" s="159">
        <f t="shared" si="146"/>
        <v>0</v>
      </c>
      <c r="X1817" s="159">
        <v>0</v>
      </c>
      <c r="Y1817" s="159">
        <f t="shared" si="147"/>
        <v>0</v>
      </c>
      <c r="Z1817" s="159">
        <v>0</v>
      </c>
      <c r="AA1817" s="160">
        <f t="shared" si="148"/>
        <v>0</v>
      </c>
      <c r="AR1817" s="16" t="s">
        <v>612</v>
      </c>
      <c r="AT1817" s="16" t="s">
        <v>174</v>
      </c>
      <c r="AU1817" s="16" t="s">
        <v>93</v>
      </c>
      <c r="AY1817" s="16" t="s">
        <v>173</v>
      </c>
      <c r="BE1817" s="100">
        <f t="shared" si="149"/>
        <v>0</v>
      </c>
      <c r="BF1817" s="100">
        <f t="shared" si="150"/>
        <v>0</v>
      </c>
      <c r="BG1817" s="100">
        <f t="shared" si="151"/>
        <v>0</v>
      </c>
      <c r="BH1817" s="100">
        <f t="shared" si="152"/>
        <v>0</v>
      </c>
      <c r="BI1817" s="100">
        <f t="shared" si="153"/>
        <v>0</v>
      </c>
      <c r="BJ1817" s="16" t="s">
        <v>81</v>
      </c>
      <c r="BK1817" s="100">
        <f t="shared" si="154"/>
        <v>0</v>
      </c>
      <c r="BL1817" s="16" t="s">
        <v>612</v>
      </c>
      <c r="BM1817" s="16" t="s">
        <v>2910</v>
      </c>
    </row>
    <row r="1818" spans="2:65" s="1" customFormat="1" ht="22.5" customHeight="1">
      <c r="B1818" s="125"/>
      <c r="C1818" s="154" t="s">
        <v>2911</v>
      </c>
      <c r="D1818" s="154" t="s">
        <v>174</v>
      </c>
      <c r="E1818" s="155" t="s">
        <v>2912</v>
      </c>
      <c r="F1818" s="255" t="s">
        <v>2913</v>
      </c>
      <c r="G1818" s="256"/>
      <c r="H1818" s="256"/>
      <c r="I1818" s="256"/>
      <c r="J1818" s="156" t="s">
        <v>578</v>
      </c>
      <c r="K1818" s="157">
        <v>1</v>
      </c>
      <c r="L1818" s="257">
        <v>0</v>
      </c>
      <c r="M1818" s="256"/>
      <c r="N1818" s="258">
        <f t="shared" si="145"/>
        <v>0</v>
      </c>
      <c r="O1818" s="256"/>
      <c r="P1818" s="256"/>
      <c r="Q1818" s="256"/>
      <c r="R1818" s="127"/>
      <c r="T1818" s="158" t="s">
        <v>3</v>
      </c>
      <c r="U1818" s="42" t="s">
        <v>39</v>
      </c>
      <c r="V1818" s="34"/>
      <c r="W1818" s="159">
        <f t="shared" si="146"/>
        <v>0</v>
      </c>
      <c r="X1818" s="159">
        <v>0</v>
      </c>
      <c r="Y1818" s="159">
        <f t="shared" si="147"/>
        <v>0</v>
      </c>
      <c r="Z1818" s="159">
        <v>0</v>
      </c>
      <c r="AA1818" s="160">
        <f t="shared" si="148"/>
        <v>0</v>
      </c>
      <c r="AR1818" s="16" t="s">
        <v>612</v>
      </c>
      <c r="AT1818" s="16" t="s">
        <v>174</v>
      </c>
      <c r="AU1818" s="16" t="s">
        <v>93</v>
      </c>
      <c r="AY1818" s="16" t="s">
        <v>173</v>
      </c>
      <c r="BE1818" s="100">
        <f t="shared" si="149"/>
        <v>0</v>
      </c>
      <c r="BF1818" s="100">
        <f t="shared" si="150"/>
        <v>0</v>
      </c>
      <c r="BG1818" s="100">
        <f t="shared" si="151"/>
        <v>0</v>
      </c>
      <c r="BH1818" s="100">
        <f t="shared" si="152"/>
        <v>0</v>
      </c>
      <c r="BI1818" s="100">
        <f t="shared" si="153"/>
        <v>0</v>
      </c>
      <c r="BJ1818" s="16" t="s">
        <v>81</v>
      </c>
      <c r="BK1818" s="100">
        <f t="shared" si="154"/>
        <v>0</v>
      </c>
      <c r="BL1818" s="16" t="s">
        <v>612</v>
      </c>
      <c r="BM1818" s="16" t="s">
        <v>2914</v>
      </c>
    </row>
    <row r="1819" spans="2:65" s="1" customFormat="1" ht="22.5" customHeight="1">
      <c r="B1819" s="125"/>
      <c r="C1819" s="154" t="s">
        <v>2915</v>
      </c>
      <c r="D1819" s="154" t="s">
        <v>174</v>
      </c>
      <c r="E1819" s="155" t="s">
        <v>2916</v>
      </c>
      <c r="F1819" s="255" t="s">
        <v>2917</v>
      </c>
      <c r="G1819" s="256"/>
      <c r="H1819" s="256"/>
      <c r="I1819" s="256"/>
      <c r="J1819" s="156" t="s">
        <v>578</v>
      </c>
      <c r="K1819" s="157">
        <v>1</v>
      </c>
      <c r="L1819" s="257">
        <v>0</v>
      </c>
      <c r="M1819" s="256"/>
      <c r="N1819" s="258">
        <f t="shared" si="145"/>
        <v>0</v>
      </c>
      <c r="O1819" s="256"/>
      <c r="P1819" s="256"/>
      <c r="Q1819" s="256"/>
      <c r="R1819" s="127"/>
      <c r="T1819" s="158" t="s">
        <v>3</v>
      </c>
      <c r="U1819" s="42" t="s">
        <v>39</v>
      </c>
      <c r="V1819" s="34"/>
      <c r="W1819" s="159">
        <f t="shared" si="146"/>
        <v>0</v>
      </c>
      <c r="X1819" s="159">
        <v>0</v>
      </c>
      <c r="Y1819" s="159">
        <f t="shared" si="147"/>
        <v>0</v>
      </c>
      <c r="Z1819" s="159">
        <v>0</v>
      </c>
      <c r="AA1819" s="160">
        <f t="shared" si="148"/>
        <v>0</v>
      </c>
      <c r="AR1819" s="16" t="s">
        <v>612</v>
      </c>
      <c r="AT1819" s="16" t="s">
        <v>174</v>
      </c>
      <c r="AU1819" s="16" t="s">
        <v>93</v>
      </c>
      <c r="AY1819" s="16" t="s">
        <v>173</v>
      </c>
      <c r="BE1819" s="100">
        <f t="shared" si="149"/>
        <v>0</v>
      </c>
      <c r="BF1819" s="100">
        <f t="shared" si="150"/>
        <v>0</v>
      </c>
      <c r="BG1819" s="100">
        <f t="shared" si="151"/>
        <v>0</v>
      </c>
      <c r="BH1819" s="100">
        <f t="shared" si="152"/>
        <v>0</v>
      </c>
      <c r="BI1819" s="100">
        <f t="shared" si="153"/>
        <v>0</v>
      </c>
      <c r="BJ1819" s="16" t="s">
        <v>81</v>
      </c>
      <c r="BK1819" s="100">
        <f t="shared" si="154"/>
        <v>0</v>
      </c>
      <c r="BL1819" s="16" t="s">
        <v>612</v>
      </c>
      <c r="BM1819" s="16" t="s">
        <v>2918</v>
      </c>
    </row>
    <row r="1820" spans="2:65" s="1" customFormat="1" ht="22.5" customHeight="1">
      <c r="B1820" s="125"/>
      <c r="C1820" s="154" t="s">
        <v>2919</v>
      </c>
      <c r="D1820" s="154" t="s">
        <v>174</v>
      </c>
      <c r="E1820" s="155" t="s">
        <v>2920</v>
      </c>
      <c r="F1820" s="255" t="s">
        <v>2921</v>
      </c>
      <c r="G1820" s="256"/>
      <c r="H1820" s="256"/>
      <c r="I1820" s="256"/>
      <c r="J1820" s="156" t="s">
        <v>578</v>
      </c>
      <c r="K1820" s="157">
        <v>3</v>
      </c>
      <c r="L1820" s="257">
        <v>0</v>
      </c>
      <c r="M1820" s="256"/>
      <c r="N1820" s="258">
        <f t="shared" si="145"/>
        <v>0</v>
      </c>
      <c r="O1820" s="256"/>
      <c r="P1820" s="256"/>
      <c r="Q1820" s="256"/>
      <c r="R1820" s="127"/>
      <c r="T1820" s="158" t="s">
        <v>3</v>
      </c>
      <c r="U1820" s="42" t="s">
        <v>39</v>
      </c>
      <c r="V1820" s="34"/>
      <c r="W1820" s="159">
        <f t="shared" si="146"/>
        <v>0</v>
      </c>
      <c r="X1820" s="159">
        <v>0</v>
      </c>
      <c r="Y1820" s="159">
        <f t="shared" si="147"/>
        <v>0</v>
      </c>
      <c r="Z1820" s="159">
        <v>0</v>
      </c>
      <c r="AA1820" s="160">
        <f t="shared" si="148"/>
        <v>0</v>
      </c>
      <c r="AR1820" s="16" t="s">
        <v>612</v>
      </c>
      <c r="AT1820" s="16" t="s">
        <v>174</v>
      </c>
      <c r="AU1820" s="16" t="s">
        <v>93</v>
      </c>
      <c r="AY1820" s="16" t="s">
        <v>173</v>
      </c>
      <c r="BE1820" s="100">
        <f t="shared" si="149"/>
        <v>0</v>
      </c>
      <c r="BF1820" s="100">
        <f t="shared" si="150"/>
        <v>0</v>
      </c>
      <c r="BG1820" s="100">
        <f t="shared" si="151"/>
        <v>0</v>
      </c>
      <c r="BH1820" s="100">
        <f t="shared" si="152"/>
        <v>0</v>
      </c>
      <c r="BI1820" s="100">
        <f t="shared" si="153"/>
        <v>0</v>
      </c>
      <c r="BJ1820" s="16" t="s">
        <v>81</v>
      </c>
      <c r="BK1820" s="100">
        <f t="shared" si="154"/>
        <v>0</v>
      </c>
      <c r="BL1820" s="16" t="s">
        <v>612</v>
      </c>
      <c r="BM1820" s="16" t="s">
        <v>2922</v>
      </c>
    </row>
    <row r="1821" spans="2:65" s="1" customFormat="1" ht="22.5" customHeight="1">
      <c r="B1821" s="125"/>
      <c r="C1821" s="154" t="s">
        <v>2923</v>
      </c>
      <c r="D1821" s="154" t="s">
        <v>174</v>
      </c>
      <c r="E1821" s="155" t="s">
        <v>2924</v>
      </c>
      <c r="F1821" s="255" t="s">
        <v>2925</v>
      </c>
      <c r="G1821" s="256"/>
      <c r="H1821" s="256"/>
      <c r="I1821" s="256"/>
      <c r="J1821" s="156" t="s">
        <v>578</v>
      </c>
      <c r="K1821" s="157">
        <v>1</v>
      </c>
      <c r="L1821" s="257">
        <v>0</v>
      </c>
      <c r="M1821" s="256"/>
      <c r="N1821" s="258">
        <f t="shared" si="145"/>
        <v>0</v>
      </c>
      <c r="O1821" s="256"/>
      <c r="P1821" s="256"/>
      <c r="Q1821" s="256"/>
      <c r="R1821" s="127"/>
      <c r="T1821" s="158" t="s">
        <v>3</v>
      </c>
      <c r="U1821" s="42" t="s">
        <v>39</v>
      </c>
      <c r="V1821" s="34"/>
      <c r="W1821" s="159">
        <f t="shared" si="146"/>
        <v>0</v>
      </c>
      <c r="X1821" s="159">
        <v>0</v>
      </c>
      <c r="Y1821" s="159">
        <f t="shared" si="147"/>
        <v>0</v>
      </c>
      <c r="Z1821" s="159">
        <v>0</v>
      </c>
      <c r="AA1821" s="160">
        <f t="shared" si="148"/>
        <v>0</v>
      </c>
      <c r="AR1821" s="16" t="s">
        <v>612</v>
      </c>
      <c r="AT1821" s="16" t="s">
        <v>174</v>
      </c>
      <c r="AU1821" s="16" t="s">
        <v>93</v>
      </c>
      <c r="AY1821" s="16" t="s">
        <v>173</v>
      </c>
      <c r="BE1821" s="100">
        <f t="shared" si="149"/>
        <v>0</v>
      </c>
      <c r="BF1821" s="100">
        <f t="shared" si="150"/>
        <v>0</v>
      </c>
      <c r="BG1821" s="100">
        <f t="shared" si="151"/>
        <v>0</v>
      </c>
      <c r="BH1821" s="100">
        <f t="shared" si="152"/>
        <v>0</v>
      </c>
      <c r="BI1821" s="100">
        <f t="shared" si="153"/>
        <v>0</v>
      </c>
      <c r="BJ1821" s="16" t="s">
        <v>81</v>
      </c>
      <c r="BK1821" s="100">
        <f t="shared" si="154"/>
        <v>0</v>
      </c>
      <c r="BL1821" s="16" t="s">
        <v>612</v>
      </c>
      <c r="BM1821" s="16" t="s">
        <v>2926</v>
      </c>
    </row>
    <row r="1822" spans="2:65" s="1" customFormat="1" ht="44.25" customHeight="1">
      <c r="B1822" s="125"/>
      <c r="C1822" s="154" t="s">
        <v>2927</v>
      </c>
      <c r="D1822" s="154" t="s">
        <v>174</v>
      </c>
      <c r="E1822" s="155" t="s">
        <v>2928</v>
      </c>
      <c r="F1822" s="255" t="s">
        <v>2929</v>
      </c>
      <c r="G1822" s="256"/>
      <c r="H1822" s="256"/>
      <c r="I1822" s="256"/>
      <c r="J1822" s="156" t="s">
        <v>578</v>
      </c>
      <c r="K1822" s="157">
        <v>10</v>
      </c>
      <c r="L1822" s="257">
        <v>0</v>
      </c>
      <c r="M1822" s="256"/>
      <c r="N1822" s="258">
        <f t="shared" si="145"/>
        <v>0</v>
      </c>
      <c r="O1822" s="256"/>
      <c r="P1822" s="256"/>
      <c r="Q1822" s="256"/>
      <c r="R1822" s="127"/>
      <c r="T1822" s="158" t="s">
        <v>3</v>
      </c>
      <c r="U1822" s="42" t="s">
        <v>39</v>
      </c>
      <c r="V1822" s="34"/>
      <c r="W1822" s="159">
        <f t="shared" si="146"/>
        <v>0</v>
      </c>
      <c r="X1822" s="159">
        <v>0</v>
      </c>
      <c r="Y1822" s="159">
        <f t="shared" si="147"/>
        <v>0</v>
      </c>
      <c r="Z1822" s="159">
        <v>0</v>
      </c>
      <c r="AA1822" s="160">
        <f t="shared" si="148"/>
        <v>0</v>
      </c>
      <c r="AR1822" s="16" t="s">
        <v>612</v>
      </c>
      <c r="AT1822" s="16" t="s">
        <v>174</v>
      </c>
      <c r="AU1822" s="16" t="s">
        <v>93</v>
      </c>
      <c r="AY1822" s="16" t="s">
        <v>173</v>
      </c>
      <c r="BE1822" s="100">
        <f t="shared" si="149"/>
        <v>0</v>
      </c>
      <c r="BF1822" s="100">
        <f t="shared" si="150"/>
        <v>0</v>
      </c>
      <c r="BG1822" s="100">
        <f t="shared" si="151"/>
        <v>0</v>
      </c>
      <c r="BH1822" s="100">
        <f t="shared" si="152"/>
        <v>0</v>
      </c>
      <c r="BI1822" s="100">
        <f t="shared" si="153"/>
        <v>0</v>
      </c>
      <c r="BJ1822" s="16" t="s">
        <v>81</v>
      </c>
      <c r="BK1822" s="100">
        <f t="shared" si="154"/>
        <v>0</v>
      </c>
      <c r="BL1822" s="16" t="s">
        <v>612</v>
      </c>
      <c r="BM1822" s="16" t="s">
        <v>2930</v>
      </c>
    </row>
    <row r="1823" spans="2:65" s="1" customFormat="1" ht="44.25" customHeight="1">
      <c r="B1823" s="125"/>
      <c r="C1823" s="154" t="s">
        <v>2931</v>
      </c>
      <c r="D1823" s="154" t="s">
        <v>174</v>
      </c>
      <c r="E1823" s="155" t="s">
        <v>2932</v>
      </c>
      <c r="F1823" s="255" t="s">
        <v>2933</v>
      </c>
      <c r="G1823" s="256"/>
      <c r="H1823" s="256"/>
      <c r="I1823" s="256"/>
      <c r="J1823" s="156" t="s">
        <v>578</v>
      </c>
      <c r="K1823" s="157">
        <v>2</v>
      </c>
      <c r="L1823" s="257">
        <v>0</v>
      </c>
      <c r="M1823" s="256"/>
      <c r="N1823" s="258">
        <f t="shared" si="145"/>
        <v>0</v>
      </c>
      <c r="O1823" s="256"/>
      <c r="P1823" s="256"/>
      <c r="Q1823" s="256"/>
      <c r="R1823" s="127"/>
      <c r="T1823" s="158" t="s">
        <v>3</v>
      </c>
      <c r="U1823" s="42" t="s">
        <v>39</v>
      </c>
      <c r="V1823" s="34"/>
      <c r="W1823" s="159">
        <f t="shared" si="146"/>
        <v>0</v>
      </c>
      <c r="X1823" s="159">
        <v>0</v>
      </c>
      <c r="Y1823" s="159">
        <f t="shared" si="147"/>
        <v>0</v>
      </c>
      <c r="Z1823" s="159">
        <v>0</v>
      </c>
      <c r="AA1823" s="160">
        <f t="shared" si="148"/>
        <v>0</v>
      </c>
      <c r="AR1823" s="16" t="s">
        <v>612</v>
      </c>
      <c r="AT1823" s="16" t="s">
        <v>174</v>
      </c>
      <c r="AU1823" s="16" t="s">
        <v>93</v>
      </c>
      <c r="AY1823" s="16" t="s">
        <v>173</v>
      </c>
      <c r="BE1823" s="100">
        <f t="shared" si="149"/>
        <v>0</v>
      </c>
      <c r="BF1823" s="100">
        <f t="shared" si="150"/>
        <v>0</v>
      </c>
      <c r="BG1823" s="100">
        <f t="shared" si="151"/>
        <v>0</v>
      </c>
      <c r="BH1823" s="100">
        <f t="shared" si="152"/>
        <v>0</v>
      </c>
      <c r="BI1823" s="100">
        <f t="shared" si="153"/>
        <v>0</v>
      </c>
      <c r="BJ1823" s="16" t="s">
        <v>81</v>
      </c>
      <c r="BK1823" s="100">
        <f t="shared" si="154"/>
        <v>0</v>
      </c>
      <c r="BL1823" s="16" t="s">
        <v>612</v>
      </c>
      <c r="BM1823" s="16" t="s">
        <v>2934</v>
      </c>
    </row>
    <row r="1824" spans="2:65" s="1" customFormat="1" ht="31.5" customHeight="1">
      <c r="B1824" s="125"/>
      <c r="C1824" s="154" t="s">
        <v>2935</v>
      </c>
      <c r="D1824" s="154" t="s">
        <v>174</v>
      </c>
      <c r="E1824" s="155" t="s">
        <v>2936</v>
      </c>
      <c r="F1824" s="255" t="s">
        <v>2937</v>
      </c>
      <c r="G1824" s="256"/>
      <c r="H1824" s="256"/>
      <c r="I1824" s="256"/>
      <c r="J1824" s="156" t="s">
        <v>578</v>
      </c>
      <c r="K1824" s="157">
        <v>20</v>
      </c>
      <c r="L1824" s="257">
        <v>0</v>
      </c>
      <c r="M1824" s="256"/>
      <c r="N1824" s="258">
        <f t="shared" si="145"/>
        <v>0</v>
      </c>
      <c r="O1824" s="256"/>
      <c r="P1824" s="256"/>
      <c r="Q1824" s="256"/>
      <c r="R1824" s="127"/>
      <c r="T1824" s="158" t="s">
        <v>3</v>
      </c>
      <c r="U1824" s="42" t="s">
        <v>39</v>
      </c>
      <c r="V1824" s="34"/>
      <c r="W1824" s="159">
        <f t="shared" si="146"/>
        <v>0</v>
      </c>
      <c r="X1824" s="159">
        <v>0</v>
      </c>
      <c r="Y1824" s="159">
        <f t="shared" si="147"/>
        <v>0</v>
      </c>
      <c r="Z1824" s="159">
        <v>0</v>
      </c>
      <c r="AA1824" s="160">
        <f t="shared" si="148"/>
        <v>0</v>
      </c>
      <c r="AR1824" s="16" t="s">
        <v>612</v>
      </c>
      <c r="AT1824" s="16" t="s">
        <v>174</v>
      </c>
      <c r="AU1824" s="16" t="s">
        <v>93</v>
      </c>
      <c r="AY1824" s="16" t="s">
        <v>173</v>
      </c>
      <c r="BE1824" s="100">
        <f t="shared" si="149"/>
        <v>0</v>
      </c>
      <c r="BF1824" s="100">
        <f t="shared" si="150"/>
        <v>0</v>
      </c>
      <c r="BG1824" s="100">
        <f t="shared" si="151"/>
        <v>0</v>
      </c>
      <c r="BH1824" s="100">
        <f t="shared" si="152"/>
        <v>0</v>
      </c>
      <c r="BI1824" s="100">
        <f t="shared" si="153"/>
        <v>0</v>
      </c>
      <c r="BJ1824" s="16" t="s">
        <v>81</v>
      </c>
      <c r="BK1824" s="100">
        <f t="shared" si="154"/>
        <v>0</v>
      </c>
      <c r="BL1824" s="16" t="s">
        <v>612</v>
      </c>
      <c r="BM1824" s="16" t="s">
        <v>2938</v>
      </c>
    </row>
    <row r="1825" spans="2:65" s="1" customFormat="1" ht="44.25" customHeight="1">
      <c r="B1825" s="125"/>
      <c r="C1825" s="154" t="s">
        <v>2939</v>
      </c>
      <c r="D1825" s="154" t="s">
        <v>174</v>
      </c>
      <c r="E1825" s="155" t="s">
        <v>2940</v>
      </c>
      <c r="F1825" s="255" t="s">
        <v>2941</v>
      </c>
      <c r="G1825" s="256"/>
      <c r="H1825" s="256"/>
      <c r="I1825" s="256"/>
      <c r="J1825" s="156" t="s">
        <v>177</v>
      </c>
      <c r="K1825" s="157">
        <v>2</v>
      </c>
      <c r="L1825" s="257">
        <v>0</v>
      </c>
      <c r="M1825" s="256"/>
      <c r="N1825" s="258">
        <f t="shared" si="145"/>
        <v>0</v>
      </c>
      <c r="O1825" s="256"/>
      <c r="P1825" s="256"/>
      <c r="Q1825" s="256"/>
      <c r="R1825" s="127"/>
      <c r="T1825" s="158" t="s">
        <v>3</v>
      </c>
      <c r="U1825" s="42" t="s">
        <v>39</v>
      </c>
      <c r="V1825" s="34"/>
      <c r="W1825" s="159">
        <f t="shared" si="146"/>
        <v>0</v>
      </c>
      <c r="X1825" s="159">
        <v>0</v>
      </c>
      <c r="Y1825" s="159">
        <f t="shared" si="147"/>
        <v>0</v>
      </c>
      <c r="Z1825" s="159">
        <v>0</v>
      </c>
      <c r="AA1825" s="160">
        <f t="shared" si="148"/>
        <v>0</v>
      </c>
      <c r="AR1825" s="16" t="s">
        <v>612</v>
      </c>
      <c r="AT1825" s="16" t="s">
        <v>174</v>
      </c>
      <c r="AU1825" s="16" t="s">
        <v>93</v>
      </c>
      <c r="AY1825" s="16" t="s">
        <v>173</v>
      </c>
      <c r="BE1825" s="100">
        <f t="shared" si="149"/>
        <v>0</v>
      </c>
      <c r="BF1825" s="100">
        <f t="shared" si="150"/>
        <v>0</v>
      </c>
      <c r="BG1825" s="100">
        <f t="shared" si="151"/>
        <v>0</v>
      </c>
      <c r="BH1825" s="100">
        <f t="shared" si="152"/>
        <v>0</v>
      </c>
      <c r="BI1825" s="100">
        <f t="shared" si="153"/>
        <v>0</v>
      </c>
      <c r="BJ1825" s="16" t="s">
        <v>81</v>
      </c>
      <c r="BK1825" s="100">
        <f t="shared" si="154"/>
        <v>0</v>
      </c>
      <c r="BL1825" s="16" t="s">
        <v>612</v>
      </c>
      <c r="BM1825" s="16" t="s">
        <v>2942</v>
      </c>
    </row>
    <row r="1826" spans="2:65" s="1" customFormat="1" ht="31.5" customHeight="1">
      <c r="B1826" s="125"/>
      <c r="C1826" s="154" t="s">
        <v>2943</v>
      </c>
      <c r="D1826" s="154" t="s">
        <v>174</v>
      </c>
      <c r="E1826" s="155" t="s">
        <v>2944</v>
      </c>
      <c r="F1826" s="255" t="s">
        <v>2945</v>
      </c>
      <c r="G1826" s="256"/>
      <c r="H1826" s="256"/>
      <c r="I1826" s="256"/>
      <c r="J1826" s="156" t="s">
        <v>578</v>
      </c>
      <c r="K1826" s="157">
        <v>2</v>
      </c>
      <c r="L1826" s="257">
        <v>0</v>
      </c>
      <c r="M1826" s="256"/>
      <c r="N1826" s="258">
        <f t="shared" si="145"/>
        <v>0</v>
      </c>
      <c r="O1826" s="256"/>
      <c r="P1826" s="256"/>
      <c r="Q1826" s="256"/>
      <c r="R1826" s="127"/>
      <c r="T1826" s="158" t="s">
        <v>3</v>
      </c>
      <c r="U1826" s="42" t="s">
        <v>39</v>
      </c>
      <c r="V1826" s="34"/>
      <c r="W1826" s="159">
        <f t="shared" si="146"/>
        <v>0</v>
      </c>
      <c r="X1826" s="159">
        <v>0</v>
      </c>
      <c r="Y1826" s="159">
        <f t="shared" si="147"/>
        <v>0</v>
      </c>
      <c r="Z1826" s="159">
        <v>0</v>
      </c>
      <c r="AA1826" s="160">
        <f t="shared" si="148"/>
        <v>0</v>
      </c>
      <c r="AR1826" s="16" t="s">
        <v>612</v>
      </c>
      <c r="AT1826" s="16" t="s">
        <v>174</v>
      </c>
      <c r="AU1826" s="16" t="s">
        <v>93</v>
      </c>
      <c r="AY1826" s="16" t="s">
        <v>173</v>
      </c>
      <c r="BE1826" s="100">
        <f t="shared" si="149"/>
        <v>0</v>
      </c>
      <c r="BF1826" s="100">
        <f t="shared" si="150"/>
        <v>0</v>
      </c>
      <c r="BG1826" s="100">
        <f t="shared" si="151"/>
        <v>0</v>
      </c>
      <c r="BH1826" s="100">
        <f t="shared" si="152"/>
        <v>0</v>
      </c>
      <c r="BI1826" s="100">
        <f t="shared" si="153"/>
        <v>0</v>
      </c>
      <c r="BJ1826" s="16" t="s">
        <v>81</v>
      </c>
      <c r="BK1826" s="100">
        <f t="shared" si="154"/>
        <v>0</v>
      </c>
      <c r="BL1826" s="16" t="s">
        <v>612</v>
      </c>
      <c r="BM1826" s="16" t="s">
        <v>2946</v>
      </c>
    </row>
    <row r="1827" spans="2:65" s="1" customFormat="1" ht="31.5" customHeight="1">
      <c r="B1827" s="125"/>
      <c r="C1827" s="154" t="s">
        <v>2947</v>
      </c>
      <c r="D1827" s="154" t="s">
        <v>174</v>
      </c>
      <c r="E1827" s="155" t="s">
        <v>2948</v>
      </c>
      <c r="F1827" s="255" t="s">
        <v>2949</v>
      </c>
      <c r="G1827" s="256"/>
      <c r="H1827" s="256"/>
      <c r="I1827" s="256"/>
      <c r="J1827" s="156" t="s">
        <v>578</v>
      </c>
      <c r="K1827" s="157">
        <v>2</v>
      </c>
      <c r="L1827" s="257">
        <v>0</v>
      </c>
      <c r="M1827" s="256"/>
      <c r="N1827" s="258">
        <f t="shared" si="145"/>
        <v>0</v>
      </c>
      <c r="O1827" s="256"/>
      <c r="P1827" s="256"/>
      <c r="Q1827" s="256"/>
      <c r="R1827" s="127"/>
      <c r="T1827" s="158" t="s">
        <v>3</v>
      </c>
      <c r="U1827" s="42" t="s">
        <v>39</v>
      </c>
      <c r="V1827" s="34"/>
      <c r="W1827" s="159">
        <f t="shared" si="146"/>
        <v>0</v>
      </c>
      <c r="X1827" s="159">
        <v>0</v>
      </c>
      <c r="Y1827" s="159">
        <f t="shared" si="147"/>
        <v>0</v>
      </c>
      <c r="Z1827" s="159">
        <v>0</v>
      </c>
      <c r="AA1827" s="160">
        <f t="shared" si="148"/>
        <v>0</v>
      </c>
      <c r="AR1827" s="16" t="s">
        <v>612</v>
      </c>
      <c r="AT1827" s="16" t="s">
        <v>174</v>
      </c>
      <c r="AU1827" s="16" t="s">
        <v>93</v>
      </c>
      <c r="AY1827" s="16" t="s">
        <v>173</v>
      </c>
      <c r="BE1827" s="100">
        <f t="shared" si="149"/>
        <v>0</v>
      </c>
      <c r="BF1827" s="100">
        <f t="shared" si="150"/>
        <v>0</v>
      </c>
      <c r="BG1827" s="100">
        <f t="shared" si="151"/>
        <v>0</v>
      </c>
      <c r="BH1827" s="100">
        <f t="shared" si="152"/>
        <v>0</v>
      </c>
      <c r="BI1827" s="100">
        <f t="shared" si="153"/>
        <v>0</v>
      </c>
      <c r="BJ1827" s="16" t="s">
        <v>81</v>
      </c>
      <c r="BK1827" s="100">
        <f t="shared" si="154"/>
        <v>0</v>
      </c>
      <c r="BL1827" s="16" t="s">
        <v>612</v>
      </c>
      <c r="BM1827" s="16" t="s">
        <v>2950</v>
      </c>
    </row>
    <row r="1828" spans="2:65" s="1" customFormat="1" ht="31.5" customHeight="1">
      <c r="B1828" s="125"/>
      <c r="C1828" s="154" t="s">
        <v>2951</v>
      </c>
      <c r="D1828" s="154" t="s">
        <v>174</v>
      </c>
      <c r="E1828" s="155" t="s">
        <v>2952</v>
      </c>
      <c r="F1828" s="255" t="s">
        <v>2953</v>
      </c>
      <c r="G1828" s="256"/>
      <c r="H1828" s="256"/>
      <c r="I1828" s="256"/>
      <c r="J1828" s="156" t="s">
        <v>578</v>
      </c>
      <c r="K1828" s="157">
        <v>2</v>
      </c>
      <c r="L1828" s="257">
        <v>0</v>
      </c>
      <c r="M1828" s="256"/>
      <c r="N1828" s="258">
        <f t="shared" si="145"/>
        <v>0</v>
      </c>
      <c r="O1828" s="256"/>
      <c r="P1828" s="256"/>
      <c r="Q1828" s="256"/>
      <c r="R1828" s="127"/>
      <c r="T1828" s="158" t="s">
        <v>3</v>
      </c>
      <c r="U1828" s="42" t="s">
        <v>39</v>
      </c>
      <c r="V1828" s="34"/>
      <c r="W1828" s="159">
        <f t="shared" si="146"/>
        <v>0</v>
      </c>
      <c r="X1828" s="159">
        <v>0</v>
      </c>
      <c r="Y1828" s="159">
        <f t="shared" si="147"/>
        <v>0</v>
      </c>
      <c r="Z1828" s="159">
        <v>0</v>
      </c>
      <c r="AA1828" s="160">
        <f t="shared" si="148"/>
        <v>0</v>
      </c>
      <c r="AR1828" s="16" t="s">
        <v>612</v>
      </c>
      <c r="AT1828" s="16" t="s">
        <v>174</v>
      </c>
      <c r="AU1828" s="16" t="s">
        <v>93</v>
      </c>
      <c r="AY1828" s="16" t="s">
        <v>173</v>
      </c>
      <c r="BE1828" s="100">
        <f t="shared" si="149"/>
        <v>0</v>
      </c>
      <c r="BF1828" s="100">
        <f t="shared" si="150"/>
        <v>0</v>
      </c>
      <c r="BG1828" s="100">
        <f t="shared" si="151"/>
        <v>0</v>
      </c>
      <c r="BH1828" s="100">
        <f t="shared" si="152"/>
        <v>0</v>
      </c>
      <c r="BI1828" s="100">
        <f t="shared" si="153"/>
        <v>0</v>
      </c>
      <c r="BJ1828" s="16" t="s">
        <v>81</v>
      </c>
      <c r="BK1828" s="100">
        <f t="shared" si="154"/>
        <v>0</v>
      </c>
      <c r="BL1828" s="16" t="s">
        <v>612</v>
      </c>
      <c r="BM1828" s="16" t="s">
        <v>2954</v>
      </c>
    </row>
    <row r="1829" spans="2:65" s="1" customFormat="1" ht="31.5" customHeight="1">
      <c r="B1829" s="125"/>
      <c r="C1829" s="154" t="s">
        <v>2955</v>
      </c>
      <c r="D1829" s="154" t="s">
        <v>174</v>
      </c>
      <c r="E1829" s="155" t="s">
        <v>2956</v>
      </c>
      <c r="F1829" s="255" t="s">
        <v>2957</v>
      </c>
      <c r="G1829" s="256"/>
      <c r="H1829" s="256"/>
      <c r="I1829" s="256"/>
      <c r="J1829" s="156" t="s">
        <v>578</v>
      </c>
      <c r="K1829" s="157">
        <v>1</v>
      </c>
      <c r="L1829" s="257">
        <v>0</v>
      </c>
      <c r="M1829" s="256"/>
      <c r="N1829" s="258">
        <f t="shared" si="145"/>
        <v>0</v>
      </c>
      <c r="O1829" s="256"/>
      <c r="P1829" s="256"/>
      <c r="Q1829" s="256"/>
      <c r="R1829" s="127"/>
      <c r="T1829" s="158" t="s">
        <v>3</v>
      </c>
      <c r="U1829" s="42" t="s">
        <v>39</v>
      </c>
      <c r="V1829" s="34"/>
      <c r="W1829" s="159">
        <f t="shared" si="146"/>
        <v>0</v>
      </c>
      <c r="X1829" s="159">
        <v>0</v>
      </c>
      <c r="Y1829" s="159">
        <f t="shared" si="147"/>
        <v>0</v>
      </c>
      <c r="Z1829" s="159">
        <v>0</v>
      </c>
      <c r="AA1829" s="160">
        <f t="shared" si="148"/>
        <v>0</v>
      </c>
      <c r="AR1829" s="16" t="s">
        <v>612</v>
      </c>
      <c r="AT1829" s="16" t="s">
        <v>174</v>
      </c>
      <c r="AU1829" s="16" t="s">
        <v>93</v>
      </c>
      <c r="AY1829" s="16" t="s">
        <v>173</v>
      </c>
      <c r="BE1829" s="100">
        <f t="shared" si="149"/>
        <v>0</v>
      </c>
      <c r="BF1829" s="100">
        <f t="shared" si="150"/>
        <v>0</v>
      </c>
      <c r="BG1829" s="100">
        <f t="shared" si="151"/>
        <v>0</v>
      </c>
      <c r="BH1829" s="100">
        <f t="shared" si="152"/>
        <v>0</v>
      </c>
      <c r="BI1829" s="100">
        <f t="shared" si="153"/>
        <v>0</v>
      </c>
      <c r="BJ1829" s="16" t="s">
        <v>81</v>
      </c>
      <c r="BK1829" s="100">
        <f t="shared" si="154"/>
        <v>0</v>
      </c>
      <c r="BL1829" s="16" t="s">
        <v>612</v>
      </c>
      <c r="BM1829" s="16" t="s">
        <v>2958</v>
      </c>
    </row>
    <row r="1830" spans="2:65" s="1" customFormat="1" ht="31.5" customHeight="1">
      <c r="B1830" s="125"/>
      <c r="C1830" s="154" t="s">
        <v>2959</v>
      </c>
      <c r="D1830" s="154" t="s">
        <v>174</v>
      </c>
      <c r="E1830" s="155" t="s">
        <v>2960</v>
      </c>
      <c r="F1830" s="255" t="s">
        <v>2961</v>
      </c>
      <c r="G1830" s="256"/>
      <c r="H1830" s="256"/>
      <c r="I1830" s="256"/>
      <c r="J1830" s="156" t="s">
        <v>578</v>
      </c>
      <c r="K1830" s="157">
        <v>1</v>
      </c>
      <c r="L1830" s="257">
        <v>0</v>
      </c>
      <c r="M1830" s="256"/>
      <c r="N1830" s="258">
        <f t="shared" si="145"/>
        <v>0</v>
      </c>
      <c r="O1830" s="256"/>
      <c r="P1830" s="256"/>
      <c r="Q1830" s="256"/>
      <c r="R1830" s="127"/>
      <c r="T1830" s="158" t="s">
        <v>3</v>
      </c>
      <c r="U1830" s="42" t="s">
        <v>39</v>
      </c>
      <c r="V1830" s="34"/>
      <c r="W1830" s="159">
        <f t="shared" si="146"/>
        <v>0</v>
      </c>
      <c r="X1830" s="159">
        <v>0</v>
      </c>
      <c r="Y1830" s="159">
        <f t="shared" si="147"/>
        <v>0</v>
      </c>
      <c r="Z1830" s="159">
        <v>0</v>
      </c>
      <c r="AA1830" s="160">
        <f t="shared" si="148"/>
        <v>0</v>
      </c>
      <c r="AR1830" s="16" t="s">
        <v>612</v>
      </c>
      <c r="AT1830" s="16" t="s">
        <v>174</v>
      </c>
      <c r="AU1830" s="16" t="s">
        <v>93</v>
      </c>
      <c r="AY1830" s="16" t="s">
        <v>173</v>
      </c>
      <c r="BE1830" s="100">
        <f t="shared" si="149"/>
        <v>0</v>
      </c>
      <c r="BF1830" s="100">
        <f t="shared" si="150"/>
        <v>0</v>
      </c>
      <c r="BG1830" s="100">
        <f t="shared" si="151"/>
        <v>0</v>
      </c>
      <c r="BH1830" s="100">
        <f t="shared" si="152"/>
        <v>0</v>
      </c>
      <c r="BI1830" s="100">
        <f t="shared" si="153"/>
        <v>0</v>
      </c>
      <c r="BJ1830" s="16" t="s">
        <v>81</v>
      </c>
      <c r="BK1830" s="100">
        <f t="shared" si="154"/>
        <v>0</v>
      </c>
      <c r="BL1830" s="16" t="s">
        <v>612</v>
      </c>
      <c r="BM1830" s="16" t="s">
        <v>2962</v>
      </c>
    </row>
    <row r="1831" spans="2:65" s="1" customFormat="1" ht="31.5" customHeight="1">
      <c r="B1831" s="125"/>
      <c r="C1831" s="154" t="s">
        <v>2963</v>
      </c>
      <c r="D1831" s="154" t="s">
        <v>174</v>
      </c>
      <c r="E1831" s="155" t="s">
        <v>2964</v>
      </c>
      <c r="F1831" s="255" t="s">
        <v>2965</v>
      </c>
      <c r="G1831" s="256"/>
      <c r="H1831" s="256"/>
      <c r="I1831" s="256"/>
      <c r="J1831" s="156" t="s">
        <v>578</v>
      </c>
      <c r="K1831" s="157">
        <v>1</v>
      </c>
      <c r="L1831" s="257">
        <v>0</v>
      </c>
      <c r="M1831" s="256"/>
      <c r="N1831" s="258">
        <f t="shared" si="145"/>
        <v>0</v>
      </c>
      <c r="O1831" s="256"/>
      <c r="P1831" s="256"/>
      <c r="Q1831" s="256"/>
      <c r="R1831" s="127"/>
      <c r="T1831" s="158" t="s">
        <v>3</v>
      </c>
      <c r="U1831" s="42" t="s">
        <v>39</v>
      </c>
      <c r="V1831" s="34"/>
      <c r="W1831" s="159">
        <f t="shared" si="146"/>
        <v>0</v>
      </c>
      <c r="X1831" s="159">
        <v>0</v>
      </c>
      <c r="Y1831" s="159">
        <f t="shared" si="147"/>
        <v>0</v>
      </c>
      <c r="Z1831" s="159">
        <v>0</v>
      </c>
      <c r="AA1831" s="160">
        <f t="shared" si="148"/>
        <v>0</v>
      </c>
      <c r="AR1831" s="16" t="s">
        <v>612</v>
      </c>
      <c r="AT1831" s="16" t="s">
        <v>174</v>
      </c>
      <c r="AU1831" s="16" t="s">
        <v>93</v>
      </c>
      <c r="AY1831" s="16" t="s">
        <v>173</v>
      </c>
      <c r="BE1831" s="100">
        <f t="shared" si="149"/>
        <v>0</v>
      </c>
      <c r="BF1831" s="100">
        <f t="shared" si="150"/>
        <v>0</v>
      </c>
      <c r="BG1831" s="100">
        <f t="shared" si="151"/>
        <v>0</v>
      </c>
      <c r="BH1831" s="100">
        <f t="shared" si="152"/>
        <v>0</v>
      </c>
      <c r="BI1831" s="100">
        <f t="shared" si="153"/>
        <v>0</v>
      </c>
      <c r="BJ1831" s="16" t="s">
        <v>81</v>
      </c>
      <c r="BK1831" s="100">
        <f t="shared" si="154"/>
        <v>0</v>
      </c>
      <c r="BL1831" s="16" t="s">
        <v>612</v>
      </c>
      <c r="BM1831" s="16" t="s">
        <v>2966</v>
      </c>
    </row>
    <row r="1832" spans="2:65" s="1" customFormat="1" ht="31.5" customHeight="1">
      <c r="B1832" s="125"/>
      <c r="C1832" s="154" t="s">
        <v>2967</v>
      </c>
      <c r="D1832" s="154" t="s">
        <v>174</v>
      </c>
      <c r="E1832" s="155" t="s">
        <v>2968</v>
      </c>
      <c r="F1832" s="255" t="s">
        <v>2965</v>
      </c>
      <c r="G1832" s="256"/>
      <c r="H1832" s="256"/>
      <c r="I1832" s="256"/>
      <c r="J1832" s="156" t="s">
        <v>578</v>
      </c>
      <c r="K1832" s="157">
        <v>1</v>
      </c>
      <c r="L1832" s="257">
        <v>0</v>
      </c>
      <c r="M1832" s="256"/>
      <c r="N1832" s="258">
        <f t="shared" si="145"/>
        <v>0</v>
      </c>
      <c r="O1832" s="256"/>
      <c r="P1832" s="256"/>
      <c r="Q1832" s="256"/>
      <c r="R1832" s="127"/>
      <c r="T1832" s="158" t="s">
        <v>3</v>
      </c>
      <c r="U1832" s="42" t="s">
        <v>39</v>
      </c>
      <c r="V1832" s="34"/>
      <c r="W1832" s="159">
        <f t="shared" si="146"/>
        <v>0</v>
      </c>
      <c r="X1832" s="159">
        <v>0</v>
      </c>
      <c r="Y1832" s="159">
        <f t="shared" si="147"/>
        <v>0</v>
      </c>
      <c r="Z1832" s="159">
        <v>0</v>
      </c>
      <c r="AA1832" s="160">
        <f t="shared" si="148"/>
        <v>0</v>
      </c>
      <c r="AR1832" s="16" t="s">
        <v>612</v>
      </c>
      <c r="AT1832" s="16" t="s">
        <v>174</v>
      </c>
      <c r="AU1832" s="16" t="s">
        <v>93</v>
      </c>
      <c r="AY1832" s="16" t="s">
        <v>173</v>
      </c>
      <c r="BE1832" s="100">
        <f t="shared" si="149"/>
        <v>0</v>
      </c>
      <c r="BF1832" s="100">
        <f t="shared" si="150"/>
        <v>0</v>
      </c>
      <c r="BG1832" s="100">
        <f t="shared" si="151"/>
        <v>0</v>
      </c>
      <c r="BH1832" s="100">
        <f t="shared" si="152"/>
        <v>0</v>
      </c>
      <c r="BI1832" s="100">
        <f t="shared" si="153"/>
        <v>0</v>
      </c>
      <c r="BJ1832" s="16" t="s">
        <v>81</v>
      </c>
      <c r="BK1832" s="100">
        <f t="shared" si="154"/>
        <v>0</v>
      </c>
      <c r="BL1832" s="16" t="s">
        <v>612</v>
      </c>
      <c r="BM1832" s="16" t="s">
        <v>2969</v>
      </c>
    </row>
    <row r="1833" spans="2:65" s="1" customFormat="1" ht="31.5" customHeight="1">
      <c r="B1833" s="125"/>
      <c r="C1833" s="154" t="s">
        <v>2970</v>
      </c>
      <c r="D1833" s="154" t="s">
        <v>174</v>
      </c>
      <c r="E1833" s="155" t="s">
        <v>2971</v>
      </c>
      <c r="F1833" s="255" t="s">
        <v>2972</v>
      </c>
      <c r="G1833" s="256"/>
      <c r="H1833" s="256"/>
      <c r="I1833" s="256"/>
      <c r="J1833" s="156" t="s">
        <v>578</v>
      </c>
      <c r="K1833" s="157">
        <v>1</v>
      </c>
      <c r="L1833" s="257">
        <v>0</v>
      </c>
      <c r="M1833" s="256"/>
      <c r="N1833" s="258">
        <f t="shared" si="145"/>
        <v>0</v>
      </c>
      <c r="O1833" s="256"/>
      <c r="P1833" s="256"/>
      <c r="Q1833" s="256"/>
      <c r="R1833" s="127"/>
      <c r="T1833" s="158" t="s">
        <v>3</v>
      </c>
      <c r="U1833" s="42" t="s">
        <v>39</v>
      </c>
      <c r="V1833" s="34"/>
      <c r="W1833" s="159">
        <f t="shared" si="146"/>
        <v>0</v>
      </c>
      <c r="X1833" s="159">
        <v>0</v>
      </c>
      <c r="Y1833" s="159">
        <f t="shared" si="147"/>
        <v>0</v>
      </c>
      <c r="Z1833" s="159">
        <v>0</v>
      </c>
      <c r="AA1833" s="160">
        <f t="shared" si="148"/>
        <v>0</v>
      </c>
      <c r="AR1833" s="16" t="s">
        <v>612</v>
      </c>
      <c r="AT1833" s="16" t="s">
        <v>174</v>
      </c>
      <c r="AU1833" s="16" t="s">
        <v>93</v>
      </c>
      <c r="AY1833" s="16" t="s">
        <v>173</v>
      </c>
      <c r="BE1833" s="100">
        <f t="shared" si="149"/>
        <v>0</v>
      </c>
      <c r="BF1833" s="100">
        <f t="shared" si="150"/>
        <v>0</v>
      </c>
      <c r="BG1833" s="100">
        <f t="shared" si="151"/>
        <v>0</v>
      </c>
      <c r="BH1833" s="100">
        <f t="shared" si="152"/>
        <v>0</v>
      </c>
      <c r="BI1833" s="100">
        <f t="shared" si="153"/>
        <v>0</v>
      </c>
      <c r="BJ1833" s="16" t="s">
        <v>81</v>
      </c>
      <c r="BK1833" s="100">
        <f t="shared" si="154"/>
        <v>0</v>
      </c>
      <c r="BL1833" s="16" t="s">
        <v>612</v>
      </c>
      <c r="BM1833" s="16" t="s">
        <v>2973</v>
      </c>
    </row>
    <row r="1834" spans="2:65" s="1" customFormat="1" ht="31.5" customHeight="1">
      <c r="B1834" s="125"/>
      <c r="C1834" s="154" t="s">
        <v>2974</v>
      </c>
      <c r="D1834" s="154" t="s">
        <v>174</v>
      </c>
      <c r="E1834" s="155" t="s">
        <v>2975</v>
      </c>
      <c r="F1834" s="255" t="s">
        <v>2976</v>
      </c>
      <c r="G1834" s="256"/>
      <c r="H1834" s="256"/>
      <c r="I1834" s="256"/>
      <c r="J1834" s="156" t="s">
        <v>578</v>
      </c>
      <c r="K1834" s="157">
        <v>1</v>
      </c>
      <c r="L1834" s="257">
        <v>0</v>
      </c>
      <c r="M1834" s="256"/>
      <c r="N1834" s="258">
        <f t="shared" si="145"/>
        <v>0</v>
      </c>
      <c r="O1834" s="256"/>
      <c r="P1834" s="256"/>
      <c r="Q1834" s="256"/>
      <c r="R1834" s="127"/>
      <c r="T1834" s="158" t="s">
        <v>3</v>
      </c>
      <c r="U1834" s="42" t="s">
        <v>39</v>
      </c>
      <c r="V1834" s="34"/>
      <c r="W1834" s="159">
        <f t="shared" si="146"/>
        <v>0</v>
      </c>
      <c r="X1834" s="159">
        <v>0</v>
      </c>
      <c r="Y1834" s="159">
        <f t="shared" si="147"/>
        <v>0</v>
      </c>
      <c r="Z1834" s="159">
        <v>0</v>
      </c>
      <c r="AA1834" s="160">
        <f t="shared" si="148"/>
        <v>0</v>
      </c>
      <c r="AR1834" s="16" t="s">
        <v>612</v>
      </c>
      <c r="AT1834" s="16" t="s">
        <v>174</v>
      </c>
      <c r="AU1834" s="16" t="s">
        <v>93</v>
      </c>
      <c r="AY1834" s="16" t="s">
        <v>173</v>
      </c>
      <c r="BE1834" s="100">
        <f t="shared" si="149"/>
        <v>0</v>
      </c>
      <c r="BF1834" s="100">
        <f t="shared" si="150"/>
        <v>0</v>
      </c>
      <c r="BG1834" s="100">
        <f t="shared" si="151"/>
        <v>0</v>
      </c>
      <c r="BH1834" s="100">
        <f t="shared" si="152"/>
        <v>0</v>
      </c>
      <c r="BI1834" s="100">
        <f t="shared" si="153"/>
        <v>0</v>
      </c>
      <c r="BJ1834" s="16" t="s">
        <v>81</v>
      </c>
      <c r="BK1834" s="100">
        <f t="shared" si="154"/>
        <v>0</v>
      </c>
      <c r="BL1834" s="16" t="s">
        <v>612</v>
      </c>
      <c r="BM1834" s="16" t="s">
        <v>2977</v>
      </c>
    </row>
    <row r="1835" spans="2:65" s="1" customFormat="1" ht="31.5" customHeight="1">
      <c r="B1835" s="125"/>
      <c r="C1835" s="154" t="s">
        <v>2978</v>
      </c>
      <c r="D1835" s="154" t="s">
        <v>174</v>
      </c>
      <c r="E1835" s="155" t="s">
        <v>2979</v>
      </c>
      <c r="F1835" s="255" t="s">
        <v>2980</v>
      </c>
      <c r="G1835" s="256"/>
      <c r="H1835" s="256"/>
      <c r="I1835" s="256"/>
      <c r="J1835" s="156" t="s">
        <v>578</v>
      </c>
      <c r="K1835" s="157">
        <v>1</v>
      </c>
      <c r="L1835" s="257">
        <v>0</v>
      </c>
      <c r="M1835" s="256"/>
      <c r="N1835" s="258">
        <f t="shared" si="145"/>
        <v>0</v>
      </c>
      <c r="O1835" s="256"/>
      <c r="P1835" s="256"/>
      <c r="Q1835" s="256"/>
      <c r="R1835" s="127"/>
      <c r="T1835" s="158" t="s">
        <v>3</v>
      </c>
      <c r="U1835" s="42" t="s">
        <v>39</v>
      </c>
      <c r="V1835" s="34"/>
      <c r="W1835" s="159">
        <f t="shared" si="146"/>
        <v>0</v>
      </c>
      <c r="X1835" s="159">
        <v>0</v>
      </c>
      <c r="Y1835" s="159">
        <f t="shared" si="147"/>
        <v>0</v>
      </c>
      <c r="Z1835" s="159">
        <v>0</v>
      </c>
      <c r="AA1835" s="160">
        <f t="shared" si="148"/>
        <v>0</v>
      </c>
      <c r="AR1835" s="16" t="s">
        <v>612</v>
      </c>
      <c r="AT1835" s="16" t="s">
        <v>174</v>
      </c>
      <c r="AU1835" s="16" t="s">
        <v>93</v>
      </c>
      <c r="AY1835" s="16" t="s">
        <v>173</v>
      </c>
      <c r="BE1835" s="100">
        <f t="shared" si="149"/>
        <v>0</v>
      </c>
      <c r="BF1835" s="100">
        <f t="shared" si="150"/>
        <v>0</v>
      </c>
      <c r="BG1835" s="100">
        <f t="shared" si="151"/>
        <v>0</v>
      </c>
      <c r="BH1835" s="100">
        <f t="shared" si="152"/>
        <v>0</v>
      </c>
      <c r="BI1835" s="100">
        <f t="shared" si="153"/>
        <v>0</v>
      </c>
      <c r="BJ1835" s="16" t="s">
        <v>81</v>
      </c>
      <c r="BK1835" s="100">
        <f t="shared" si="154"/>
        <v>0</v>
      </c>
      <c r="BL1835" s="16" t="s">
        <v>612</v>
      </c>
      <c r="BM1835" s="16" t="s">
        <v>2981</v>
      </c>
    </row>
    <row r="1836" spans="2:65" s="1" customFormat="1" ht="31.5" customHeight="1">
      <c r="B1836" s="125"/>
      <c r="C1836" s="154" t="s">
        <v>2982</v>
      </c>
      <c r="D1836" s="154" t="s">
        <v>174</v>
      </c>
      <c r="E1836" s="155" t="s">
        <v>2983</v>
      </c>
      <c r="F1836" s="255" t="s">
        <v>2984</v>
      </c>
      <c r="G1836" s="256"/>
      <c r="H1836" s="256"/>
      <c r="I1836" s="256"/>
      <c r="J1836" s="156" t="s">
        <v>578</v>
      </c>
      <c r="K1836" s="157">
        <v>2</v>
      </c>
      <c r="L1836" s="257">
        <v>0</v>
      </c>
      <c r="M1836" s="256"/>
      <c r="N1836" s="258">
        <f t="shared" si="145"/>
        <v>0</v>
      </c>
      <c r="O1836" s="256"/>
      <c r="P1836" s="256"/>
      <c r="Q1836" s="256"/>
      <c r="R1836" s="127"/>
      <c r="T1836" s="158" t="s">
        <v>3</v>
      </c>
      <c r="U1836" s="42" t="s">
        <v>39</v>
      </c>
      <c r="V1836" s="34"/>
      <c r="W1836" s="159">
        <f t="shared" si="146"/>
        <v>0</v>
      </c>
      <c r="X1836" s="159">
        <v>0</v>
      </c>
      <c r="Y1836" s="159">
        <f t="shared" si="147"/>
        <v>0</v>
      </c>
      <c r="Z1836" s="159">
        <v>0</v>
      </c>
      <c r="AA1836" s="160">
        <f t="shared" si="148"/>
        <v>0</v>
      </c>
      <c r="AR1836" s="16" t="s">
        <v>612</v>
      </c>
      <c r="AT1836" s="16" t="s">
        <v>174</v>
      </c>
      <c r="AU1836" s="16" t="s">
        <v>93</v>
      </c>
      <c r="AY1836" s="16" t="s">
        <v>173</v>
      </c>
      <c r="BE1836" s="100">
        <f t="shared" si="149"/>
        <v>0</v>
      </c>
      <c r="BF1836" s="100">
        <f t="shared" si="150"/>
        <v>0</v>
      </c>
      <c r="BG1836" s="100">
        <f t="shared" si="151"/>
        <v>0</v>
      </c>
      <c r="BH1836" s="100">
        <f t="shared" si="152"/>
        <v>0</v>
      </c>
      <c r="BI1836" s="100">
        <f t="shared" si="153"/>
        <v>0</v>
      </c>
      <c r="BJ1836" s="16" t="s">
        <v>81</v>
      </c>
      <c r="BK1836" s="100">
        <f t="shared" si="154"/>
        <v>0</v>
      </c>
      <c r="BL1836" s="16" t="s">
        <v>612</v>
      </c>
      <c r="BM1836" s="16" t="s">
        <v>2985</v>
      </c>
    </row>
    <row r="1837" spans="2:65" s="1" customFormat="1" ht="31.5" customHeight="1">
      <c r="B1837" s="125"/>
      <c r="C1837" s="154" t="s">
        <v>2986</v>
      </c>
      <c r="D1837" s="154" t="s">
        <v>174</v>
      </c>
      <c r="E1837" s="155" t="s">
        <v>2987</v>
      </c>
      <c r="F1837" s="255" t="s">
        <v>2988</v>
      </c>
      <c r="G1837" s="256"/>
      <c r="H1837" s="256"/>
      <c r="I1837" s="256"/>
      <c r="J1837" s="156" t="s">
        <v>578</v>
      </c>
      <c r="K1837" s="157">
        <v>6</v>
      </c>
      <c r="L1837" s="257">
        <v>0</v>
      </c>
      <c r="M1837" s="256"/>
      <c r="N1837" s="258">
        <f t="shared" si="145"/>
        <v>0</v>
      </c>
      <c r="O1837" s="256"/>
      <c r="P1837" s="256"/>
      <c r="Q1837" s="256"/>
      <c r="R1837" s="127"/>
      <c r="T1837" s="158" t="s">
        <v>3</v>
      </c>
      <c r="U1837" s="42" t="s">
        <v>39</v>
      </c>
      <c r="V1837" s="34"/>
      <c r="W1837" s="159">
        <f t="shared" si="146"/>
        <v>0</v>
      </c>
      <c r="X1837" s="159">
        <v>0</v>
      </c>
      <c r="Y1837" s="159">
        <f t="shared" si="147"/>
        <v>0</v>
      </c>
      <c r="Z1837" s="159">
        <v>0</v>
      </c>
      <c r="AA1837" s="160">
        <f t="shared" si="148"/>
        <v>0</v>
      </c>
      <c r="AR1837" s="16" t="s">
        <v>612</v>
      </c>
      <c r="AT1837" s="16" t="s">
        <v>174</v>
      </c>
      <c r="AU1837" s="16" t="s">
        <v>93</v>
      </c>
      <c r="AY1837" s="16" t="s">
        <v>173</v>
      </c>
      <c r="BE1837" s="100">
        <f t="shared" si="149"/>
        <v>0</v>
      </c>
      <c r="BF1837" s="100">
        <f t="shared" si="150"/>
        <v>0</v>
      </c>
      <c r="BG1837" s="100">
        <f t="shared" si="151"/>
        <v>0</v>
      </c>
      <c r="BH1837" s="100">
        <f t="shared" si="152"/>
        <v>0</v>
      </c>
      <c r="BI1837" s="100">
        <f t="shared" si="153"/>
        <v>0</v>
      </c>
      <c r="BJ1837" s="16" t="s">
        <v>81</v>
      </c>
      <c r="BK1837" s="100">
        <f t="shared" si="154"/>
        <v>0</v>
      </c>
      <c r="BL1837" s="16" t="s">
        <v>612</v>
      </c>
      <c r="BM1837" s="16" t="s">
        <v>2989</v>
      </c>
    </row>
    <row r="1838" spans="2:65" s="1" customFormat="1" ht="31.5" customHeight="1">
      <c r="B1838" s="125"/>
      <c r="C1838" s="154" t="s">
        <v>2990</v>
      </c>
      <c r="D1838" s="154" t="s">
        <v>174</v>
      </c>
      <c r="E1838" s="155" t="s">
        <v>2991</v>
      </c>
      <c r="F1838" s="255" t="s">
        <v>2992</v>
      </c>
      <c r="G1838" s="256"/>
      <c r="H1838" s="256"/>
      <c r="I1838" s="256"/>
      <c r="J1838" s="156" t="s">
        <v>578</v>
      </c>
      <c r="K1838" s="157">
        <v>2</v>
      </c>
      <c r="L1838" s="257">
        <v>0</v>
      </c>
      <c r="M1838" s="256"/>
      <c r="N1838" s="258">
        <f t="shared" si="145"/>
        <v>0</v>
      </c>
      <c r="O1838" s="256"/>
      <c r="P1838" s="256"/>
      <c r="Q1838" s="256"/>
      <c r="R1838" s="127"/>
      <c r="T1838" s="158" t="s">
        <v>3</v>
      </c>
      <c r="U1838" s="42" t="s">
        <v>39</v>
      </c>
      <c r="V1838" s="34"/>
      <c r="W1838" s="159">
        <f t="shared" si="146"/>
        <v>0</v>
      </c>
      <c r="X1838" s="159">
        <v>0</v>
      </c>
      <c r="Y1838" s="159">
        <f t="shared" si="147"/>
        <v>0</v>
      </c>
      <c r="Z1838" s="159">
        <v>0</v>
      </c>
      <c r="AA1838" s="160">
        <f t="shared" si="148"/>
        <v>0</v>
      </c>
      <c r="AR1838" s="16" t="s">
        <v>612</v>
      </c>
      <c r="AT1838" s="16" t="s">
        <v>174</v>
      </c>
      <c r="AU1838" s="16" t="s">
        <v>93</v>
      </c>
      <c r="AY1838" s="16" t="s">
        <v>173</v>
      </c>
      <c r="BE1838" s="100">
        <f t="shared" si="149"/>
        <v>0</v>
      </c>
      <c r="BF1838" s="100">
        <f t="shared" si="150"/>
        <v>0</v>
      </c>
      <c r="BG1838" s="100">
        <f t="shared" si="151"/>
        <v>0</v>
      </c>
      <c r="BH1838" s="100">
        <f t="shared" si="152"/>
        <v>0</v>
      </c>
      <c r="BI1838" s="100">
        <f t="shared" si="153"/>
        <v>0</v>
      </c>
      <c r="BJ1838" s="16" t="s">
        <v>81</v>
      </c>
      <c r="BK1838" s="100">
        <f t="shared" si="154"/>
        <v>0</v>
      </c>
      <c r="BL1838" s="16" t="s">
        <v>612</v>
      </c>
      <c r="BM1838" s="16" t="s">
        <v>2993</v>
      </c>
    </row>
    <row r="1839" spans="2:65" s="1" customFormat="1" ht="31.5" customHeight="1">
      <c r="B1839" s="125"/>
      <c r="C1839" s="154" t="s">
        <v>2994</v>
      </c>
      <c r="D1839" s="154" t="s">
        <v>174</v>
      </c>
      <c r="E1839" s="155" t="s">
        <v>2995</v>
      </c>
      <c r="F1839" s="255" t="s">
        <v>2996</v>
      </c>
      <c r="G1839" s="256"/>
      <c r="H1839" s="256"/>
      <c r="I1839" s="256"/>
      <c r="J1839" s="156" t="s">
        <v>578</v>
      </c>
      <c r="K1839" s="157">
        <v>2</v>
      </c>
      <c r="L1839" s="257">
        <v>0</v>
      </c>
      <c r="M1839" s="256"/>
      <c r="N1839" s="258">
        <f t="shared" si="145"/>
        <v>0</v>
      </c>
      <c r="O1839" s="256"/>
      <c r="P1839" s="256"/>
      <c r="Q1839" s="256"/>
      <c r="R1839" s="127"/>
      <c r="T1839" s="158" t="s">
        <v>3</v>
      </c>
      <c r="U1839" s="42" t="s">
        <v>39</v>
      </c>
      <c r="V1839" s="34"/>
      <c r="W1839" s="159">
        <f t="shared" si="146"/>
        <v>0</v>
      </c>
      <c r="X1839" s="159">
        <v>0</v>
      </c>
      <c r="Y1839" s="159">
        <f t="shared" si="147"/>
        <v>0</v>
      </c>
      <c r="Z1839" s="159">
        <v>0</v>
      </c>
      <c r="AA1839" s="160">
        <f t="shared" si="148"/>
        <v>0</v>
      </c>
      <c r="AR1839" s="16" t="s">
        <v>612</v>
      </c>
      <c r="AT1839" s="16" t="s">
        <v>174</v>
      </c>
      <c r="AU1839" s="16" t="s">
        <v>93</v>
      </c>
      <c r="AY1839" s="16" t="s">
        <v>173</v>
      </c>
      <c r="BE1839" s="100">
        <f t="shared" si="149"/>
        <v>0</v>
      </c>
      <c r="BF1839" s="100">
        <f t="shared" si="150"/>
        <v>0</v>
      </c>
      <c r="BG1839" s="100">
        <f t="shared" si="151"/>
        <v>0</v>
      </c>
      <c r="BH1839" s="100">
        <f t="shared" si="152"/>
        <v>0</v>
      </c>
      <c r="BI1839" s="100">
        <f t="shared" si="153"/>
        <v>0</v>
      </c>
      <c r="BJ1839" s="16" t="s">
        <v>81</v>
      </c>
      <c r="BK1839" s="100">
        <f t="shared" si="154"/>
        <v>0</v>
      </c>
      <c r="BL1839" s="16" t="s">
        <v>612</v>
      </c>
      <c r="BM1839" s="16" t="s">
        <v>2997</v>
      </c>
    </row>
    <row r="1840" spans="2:65" s="1" customFormat="1" ht="31.5" customHeight="1">
      <c r="B1840" s="125"/>
      <c r="C1840" s="154" t="s">
        <v>2998</v>
      </c>
      <c r="D1840" s="154" t="s">
        <v>174</v>
      </c>
      <c r="E1840" s="155" t="s">
        <v>2999</v>
      </c>
      <c r="F1840" s="255" t="s">
        <v>3000</v>
      </c>
      <c r="G1840" s="256"/>
      <c r="H1840" s="256"/>
      <c r="I1840" s="256"/>
      <c r="J1840" s="156" t="s">
        <v>578</v>
      </c>
      <c r="K1840" s="157">
        <v>2</v>
      </c>
      <c r="L1840" s="257">
        <v>0</v>
      </c>
      <c r="M1840" s="256"/>
      <c r="N1840" s="258">
        <f t="shared" si="145"/>
        <v>0</v>
      </c>
      <c r="O1840" s="256"/>
      <c r="P1840" s="256"/>
      <c r="Q1840" s="256"/>
      <c r="R1840" s="127"/>
      <c r="T1840" s="158" t="s">
        <v>3</v>
      </c>
      <c r="U1840" s="42" t="s">
        <v>39</v>
      </c>
      <c r="V1840" s="34"/>
      <c r="W1840" s="159">
        <f t="shared" si="146"/>
        <v>0</v>
      </c>
      <c r="X1840" s="159">
        <v>0</v>
      </c>
      <c r="Y1840" s="159">
        <f t="shared" si="147"/>
        <v>0</v>
      </c>
      <c r="Z1840" s="159">
        <v>0</v>
      </c>
      <c r="AA1840" s="160">
        <f t="shared" si="148"/>
        <v>0</v>
      </c>
      <c r="AR1840" s="16" t="s">
        <v>612</v>
      </c>
      <c r="AT1840" s="16" t="s">
        <v>174</v>
      </c>
      <c r="AU1840" s="16" t="s">
        <v>93</v>
      </c>
      <c r="AY1840" s="16" t="s">
        <v>173</v>
      </c>
      <c r="BE1840" s="100">
        <f t="shared" si="149"/>
        <v>0</v>
      </c>
      <c r="BF1840" s="100">
        <f t="shared" si="150"/>
        <v>0</v>
      </c>
      <c r="BG1840" s="100">
        <f t="shared" si="151"/>
        <v>0</v>
      </c>
      <c r="BH1840" s="100">
        <f t="shared" si="152"/>
        <v>0</v>
      </c>
      <c r="BI1840" s="100">
        <f t="shared" si="153"/>
        <v>0</v>
      </c>
      <c r="BJ1840" s="16" t="s">
        <v>81</v>
      </c>
      <c r="BK1840" s="100">
        <f t="shared" si="154"/>
        <v>0</v>
      </c>
      <c r="BL1840" s="16" t="s">
        <v>612</v>
      </c>
      <c r="BM1840" s="16" t="s">
        <v>3001</v>
      </c>
    </row>
    <row r="1841" spans="2:65" s="1" customFormat="1" ht="31.5" customHeight="1">
      <c r="B1841" s="125"/>
      <c r="C1841" s="154" t="s">
        <v>3002</v>
      </c>
      <c r="D1841" s="154" t="s">
        <v>174</v>
      </c>
      <c r="E1841" s="155" t="s">
        <v>3003</v>
      </c>
      <c r="F1841" s="255" t="s">
        <v>3004</v>
      </c>
      <c r="G1841" s="256"/>
      <c r="H1841" s="256"/>
      <c r="I1841" s="256"/>
      <c r="J1841" s="156" t="s">
        <v>578</v>
      </c>
      <c r="K1841" s="157">
        <v>4</v>
      </c>
      <c r="L1841" s="257">
        <v>0</v>
      </c>
      <c r="M1841" s="256"/>
      <c r="N1841" s="258">
        <f t="shared" si="145"/>
        <v>0</v>
      </c>
      <c r="O1841" s="256"/>
      <c r="P1841" s="256"/>
      <c r="Q1841" s="256"/>
      <c r="R1841" s="127"/>
      <c r="T1841" s="158" t="s">
        <v>3</v>
      </c>
      <c r="U1841" s="42" t="s">
        <v>39</v>
      </c>
      <c r="V1841" s="34"/>
      <c r="W1841" s="159">
        <f t="shared" si="146"/>
        <v>0</v>
      </c>
      <c r="X1841" s="159">
        <v>0</v>
      </c>
      <c r="Y1841" s="159">
        <f t="shared" si="147"/>
        <v>0</v>
      </c>
      <c r="Z1841" s="159">
        <v>0</v>
      </c>
      <c r="AA1841" s="160">
        <f t="shared" si="148"/>
        <v>0</v>
      </c>
      <c r="AR1841" s="16" t="s">
        <v>612</v>
      </c>
      <c r="AT1841" s="16" t="s">
        <v>174</v>
      </c>
      <c r="AU1841" s="16" t="s">
        <v>93</v>
      </c>
      <c r="AY1841" s="16" t="s">
        <v>173</v>
      </c>
      <c r="BE1841" s="100">
        <f t="shared" si="149"/>
        <v>0</v>
      </c>
      <c r="BF1841" s="100">
        <f t="shared" si="150"/>
        <v>0</v>
      </c>
      <c r="BG1841" s="100">
        <f t="shared" si="151"/>
        <v>0</v>
      </c>
      <c r="BH1841" s="100">
        <f t="shared" si="152"/>
        <v>0</v>
      </c>
      <c r="BI1841" s="100">
        <f t="shared" si="153"/>
        <v>0</v>
      </c>
      <c r="BJ1841" s="16" t="s">
        <v>81</v>
      </c>
      <c r="BK1841" s="100">
        <f t="shared" si="154"/>
        <v>0</v>
      </c>
      <c r="BL1841" s="16" t="s">
        <v>612</v>
      </c>
      <c r="BM1841" s="16" t="s">
        <v>3005</v>
      </c>
    </row>
    <row r="1842" spans="2:65" s="1" customFormat="1" ht="31.5" customHeight="1">
      <c r="B1842" s="125"/>
      <c r="C1842" s="154" t="s">
        <v>3006</v>
      </c>
      <c r="D1842" s="154" t="s">
        <v>174</v>
      </c>
      <c r="E1842" s="155" t="s">
        <v>3007</v>
      </c>
      <c r="F1842" s="255" t="s">
        <v>3008</v>
      </c>
      <c r="G1842" s="256"/>
      <c r="H1842" s="256"/>
      <c r="I1842" s="256"/>
      <c r="J1842" s="156" t="s">
        <v>578</v>
      </c>
      <c r="K1842" s="157">
        <v>2</v>
      </c>
      <c r="L1842" s="257">
        <v>0</v>
      </c>
      <c r="M1842" s="256"/>
      <c r="N1842" s="258">
        <f t="shared" si="145"/>
        <v>0</v>
      </c>
      <c r="O1842" s="256"/>
      <c r="P1842" s="256"/>
      <c r="Q1842" s="256"/>
      <c r="R1842" s="127"/>
      <c r="T1842" s="158" t="s">
        <v>3</v>
      </c>
      <c r="U1842" s="42" t="s">
        <v>39</v>
      </c>
      <c r="V1842" s="34"/>
      <c r="W1842" s="159">
        <f t="shared" si="146"/>
        <v>0</v>
      </c>
      <c r="X1842" s="159">
        <v>0</v>
      </c>
      <c r="Y1842" s="159">
        <f t="shared" si="147"/>
        <v>0</v>
      </c>
      <c r="Z1842" s="159">
        <v>0</v>
      </c>
      <c r="AA1842" s="160">
        <f t="shared" si="148"/>
        <v>0</v>
      </c>
      <c r="AR1842" s="16" t="s">
        <v>612</v>
      </c>
      <c r="AT1842" s="16" t="s">
        <v>174</v>
      </c>
      <c r="AU1842" s="16" t="s">
        <v>93</v>
      </c>
      <c r="AY1842" s="16" t="s">
        <v>173</v>
      </c>
      <c r="BE1842" s="100">
        <f t="shared" si="149"/>
        <v>0</v>
      </c>
      <c r="BF1842" s="100">
        <f t="shared" si="150"/>
        <v>0</v>
      </c>
      <c r="BG1842" s="100">
        <f t="shared" si="151"/>
        <v>0</v>
      </c>
      <c r="BH1842" s="100">
        <f t="shared" si="152"/>
        <v>0</v>
      </c>
      <c r="BI1842" s="100">
        <f t="shared" si="153"/>
        <v>0</v>
      </c>
      <c r="BJ1842" s="16" t="s">
        <v>81</v>
      </c>
      <c r="BK1842" s="100">
        <f t="shared" si="154"/>
        <v>0</v>
      </c>
      <c r="BL1842" s="16" t="s">
        <v>612</v>
      </c>
      <c r="BM1842" s="16" t="s">
        <v>3009</v>
      </c>
    </row>
    <row r="1843" spans="2:65" s="1" customFormat="1" ht="31.5" customHeight="1">
      <c r="B1843" s="125"/>
      <c r="C1843" s="154" t="s">
        <v>3010</v>
      </c>
      <c r="D1843" s="154" t="s">
        <v>174</v>
      </c>
      <c r="E1843" s="155" t="s">
        <v>3011</v>
      </c>
      <c r="F1843" s="255" t="s">
        <v>3012</v>
      </c>
      <c r="G1843" s="256"/>
      <c r="H1843" s="256"/>
      <c r="I1843" s="256"/>
      <c r="J1843" s="156" t="s">
        <v>578</v>
      </c>
      <c r="K1843" s="157">
        <v>2</v>
      </c>
      <c r="L1843" s="257">
        <v>0</v>
      </c>
      <c r="M1843" s="256"/>
      <c r="N1843" s="258">
        <f t="shared" si="145"/>
        <v>0</v>
      </c>
      <c r="O1843" s="256"/>
      <c r="P1843" s="256"/>
      <c r="Q1843" s="256"/>
      <c r="R1843" s="127"/>
      <c r="T1843" s="158" t="s">
        <v>3</v>
      </c>
      <c r="U1843" s="42" t="s">
        <v>39</v>
      </c>
      <c r="V1843" s="34"/>
      <c r="W1843" s="159">
        <f t="shared" si="146"/>
        <v>0</v>
      </c>
      <c r="X1843" s="159">
        <v>0</v>
      </c>
      <c r="Y1843" s="159">
        <f t="shared" si="147"/>
        <v>0</v>
      </c>
      <c r="Z1843" s="159">
        <v>0</v>
      </c>
      <c r="AA1843" s="160">
        <f t="shared" si="148"/>
        <v>0</v>
      </c>
      <c r="AR1843" s="16" t="s">
        <v>612</v>
      </c>
      <c r="AT1843" s="16" t="s">
        <v>174</v>
      </c>
      <c r="AU1843" s="16" t="s">
        <v>93</v>
      </c>
      <c r="AY1843" s="16" t="s">
        <v>173</v>
      </c>
      <c r="BE1843" s="100">
        <f t="shared" si="149"/>
        <v>0</v>
      </c>
      <c r="BF1843" s="100">
        <f t="shared" si="150"/>
        <v>0</v>
      </c>
      <c r="BG1843" s="100">
        <f t="shared" si="151"/>
        <v>0</v>
      </c>
      <c r="BH1843" s="100">
        <f t="shared" si="152"/>
        <v>0</v>
      </c>
      <c r="BI1843" s="100">
        <f t="shared" si="153"/>
        <v>0</v>
      </c>
      <c r="BJ1843" s="16" t="s">
        <v>81</v>
      </c>
      <c r="BK1843" s="100">
        <f t="shared" si="154"/>
        <v>0</v>
      </c>
      <c r="BL1843" s="16" t="s">
        <v>612</v>
      </c>
      <c r="BM1843" s="16" t="s">
        <v>3013</v>
      </c>
    </row>
    <row r="1844" spans="2:65" s="1" customFormat="1" ht="31.5" customHeight="1">
      <c r="B1844" s="125"/>
      <c r="C1844" s="154" t="s">
        <v>3014</v>
      </c>
      <c r="D1844" s="154" t="s">
        <v>174</v>
      </c>
      <c r="E1844" s="155" t="s">
        <v>3015</v>
      </c>
      <c r="F1844" s="255" t="s">
        <v>3016</v>
      </c>
      <c r="G1844" s="256"/>
      <c r="H1844" s="256"/>
      <c r="I1844" s="256"/>
      <c r="J1844" s="156" t="s">
        <v>578</v>
      </c>
      <c r="K1844" s="157">
        <v>2</v>
      </c>
      <c r="L1844" s="257">
        <v>0</v>
      </c>
      <c r="M1844" s="256"/>
      <c r="N1844" s="258">
        <f t="shared" si="145"/>
        <v>0</v>
      </c>
      <c r="O1844" s="256"/>
      <c r="P1844" s="256"/>
      <c r="Q1844" s="256"/>
      <c r="R1844" s="127"/>
      <c r="T1844" s="158" t="s">
        <v>3</v>
      </c>
      <c r="U1844" s="42" t="s">
        <v>39</v>
      </c>
      <c r="V1844" s="34"/>
      <c r="W1844" s="159">
        <f t="shared" si="146"/>
        <v>0</v>
      </c>
      <c r="X1844" s="159">
        <v>0</v>
      </c>
      <c r="Y1844" s="159">
        <f t="shared" si="147"/>
        <v>0</v>
      </c>
      <c r="Z1844" s="159">
        <v>0</v>
      </c>
      <c r="AA1844" s="160">
        <f t="shared" si="148"/>
        <v>0</v>
      </c>
      <c r="AR1844" s="16" t="s">
        <v>612</v>
      </c>
      <c r="AT1844" s="16" t="s">
        <v>174</v>
      </c>
      <c r="AU1844" s="16" t="s">
        <v>93</v>
      </c>
      <c r="AY1844" s="16" t="s">
        <v>173</v>
      </c>
      <c r="BE1844" s="100">
        <f t="shared" si="149"/>
        <v>0</v>
      </c>
      <c r="BF1844" s="100">
        <f t="shared" si="150"/>
        <v>0</v>
      </c>
      <c r="BG1844" s="100">
        <f t="shared" si="151"/>
        <v>0</v>
      </c>
      <c r="BH1844" s="100">
        <f t="shared" si="152"/>
        <v>0</v>
      </c>
      <c r="BI1844" s="100">
        <f t="shared" si="153"/>
        <v>0</v>
      </c>
      <c r="BJ1844" s="16" t="s">
        <v>81</v>
      </c>
      <c r="BK1844" s="100">
        <f t="shared" si="154"/>
        <v>0</v>
      </c>
      <c r="BL1844" s="16" t="s">
        <v>612</v>
      </c>
      <c r="BM1844" s="16" t="s">
        <v>3017</v>
      </c>
    </row>
    <row r="1845" spans="2:65" s="1" customFormat="1" ht="31.5" customHeight="1">
      <c r="B1845" s="125"/>
      <c r="C1845" s="154" t="s">
        <v>3018</v>
      </c>
      <c r="D1845" s="154" t="s">
        <v>174</v>
      </c>
      <c r="E1845" s="155" t="s">
        <v>3019</v>
      </c>
      <c r="F1845" s="255" t="s">
        <v>3020</v>
      </c>
      <c r="G1845" s="256"/>
      <c r="H1845" s="256"/>
      <c r="I1845" s="256"/>
      <c r="J1845" s="156" t="s">
        <v>578</v>
      </c>
      <c r="K1845" s="157">
        <v>2</v>
      </c>
      <c r="L1845" s="257">
        <v>0</v>
      </c>
      <c r="M1845" s="256"/>
      <c r="N1845" s="258">
        <f t="shared" si="145"/>
        <v>0</v>
      </c>
      <c r="O1845" s="256"/>
      <c r="P1845" s="256"/>
      <c r="Q1845" s="256"/>
      <c r="R1845" s="127"/>
      <c r="T1845" s="158" t="s">
        <v>3</v>
      </c>
      <c r="U1845" s="42" t="s">
        <v>39</v>
      </c>
      <c r="V1845" s="34"/>
      <c r="W1845" s="159">
        <f t="shared" si="146"/>
        <v>0</v>
      </c>
      <c r="X1845" s="159">
        <v>0</v>
      </c>
      <c r="Y1845" s="159">
        <f t="shared" si="147"/>
        <v>0</v>
      </c>
      <c r="Z1845" s="159">
        <v>0</v>
      </c>
      <c r="AA1845" s="160">
        <f t="shared" si="148"/>
        <v>0</v>
      </c>
      <c r="AR1845" s="16" t="s">
        <v>612</v>
      </c>
      <c r="AT1845" s="16" t="s">
        <v>174</v>
      </c>
      <c r="AU1845" s="16" t="s">
        <v>93</v>
      </c>
      <c r="AY1845" s="16" t="s">
        <v>173</v>
      </c>
      <c r="BE1845" s="100">
        <f t="shared" si="149"/>
        <v>0</v>
      </c>
      <c r="BF1845" s="100">
        <f t="shared" si="150"/>
        <v>0</v>
      </c>
      <c r="BG1845" s="100">
        <f t="shared" si="151"/>
        <v>0</v>
      </c>
      <c r="BH1845" s="100">
        <f t="shared" si="152"/>
        <v>0</v>
      </c>
      <c r="BI1845" s="100">
        <f t="shared" si="153"/>
        <v>0</v>
      </c>
      <c r="BJ1845" s="16" t="s">
        <v>81</v>
      </c>
      <c r="BK1845" s="100">
        <f t="shared" si="154"/>
        <v>0</v>
      </c>
      <c r="BL1845" s="16" t="s">
        <v>612</v>
      </c>
      <c r="BM1845" s="16" t="s">
        <v>3021</v>
      </c>
    </row>
    <row r="1846" spans="2:65" s="1" customFormat="1" ht="31.5" customHeight="1">
      <c r="B1846" s="125"/>
      <c r="C1846" s="154" t="s">
        <v>3022</v>
      </c>
      <c r="D1846" s="154" t="s">
        <v>174</v>
      </c>
      <c r="E1846" s="155" t="s">
        <v>3023</v>
      </c>
      <c r="F1846" s="255" t="s">
        <v>3024</v>
      </c>
      <c r="G1846" s="256"/>
      <c r="H1846" s="256"/>
      <c r="I1846" s="256"/>
      <c r="J1846" s="156" t="s">
        <v>578</v>
      </c>
      <c r="K1846" s="157">
        <v>1</v>
      </c>
      <c r="L1846" s="257">
        <v>0</v>
      </c>
      <c r="M1846" s="256"/>
      <c r="N1846" s="258">
        <f t="shared" si="145"/>
        <v>0</v>
      </c>
      <c r="O1846" s="256"/>
      <c r="P1846" s="256"/>
      <c r="Q1846" s="256"/>
      <c r="R1846" s="127"/>
      <c r="T1846" s="158" t="s">
        <v>3</v>
      </c>
      <c r="U1846" s="42" t="s">
        <v>39</v>
      </c>
      <c r="V1846" s="34"/>
      <c r="W1846" s="159">
        <f t="shared" si="146"/>
        <v>0</v>
      </c>
      <c r="X1846" s="159">
        <v>0</v>
      </c>
      <c r="Y1846" s="159">
        <f t="shared" si="147"/>
        <v>0</v>
      </c>
      <c r="Z1846" s="159">
        <v>0</v>
      </c>
      <c r="AA1846" s="160">
        <f t="shared" si="148"/>
        <v>0</v>
      </c>
      <c r="AR1846" s="16" t="s">
        <v>612</v>
      </c>
      <c r="AT1846" s="16" t="s">
        <v>174</v>
      </c>
      <c r="AU1846" s="16" t="s">
        <v>93</v>
      </c>
      <c r="AY1846" s="16" t="s">
        <v>173</v>
      </c>
      <c r="BE1846" s="100">
        <f t="shared" si="149"/>
        <v>0</v>
      </c>
      <c r="BF1846" s="100">
        <f t="shared" si="150"/>
        <v>0</v>
      </c>
      <c r="BG1846" s="100">
        <f t="shared" si="151"/>
        <v>0</v>
      </c>
      <c r="BH1846" s="100">
        <f t="shared" si="152"/>
        <v>0</v>
      </c>
      <c r="BI1846" s="100">
        <f t="shared" si="153"/>
        <v>0</v>
      </c>
      <c r="BJ1846" s="16" t="s">
        <v>81</v>
      </c>
      <c r="BK1846" s="100">
        <f t="shared" si="154"/>
        <v>0</v>
      </c>
      <c r="BL1846" s="16" t="s">
        <v>612</v>
      </c>
      <c r="BM1846" s="16" t="s">
        <v>3025</v>
      </c>
    </row>
    <row r="1847" spans="2:65" s="1" customFormat="1" ht="22.5" customHeight="1">
      <c r="B1847" s="125"/>
      <c r="C1847" s="154" t="s">
        <v>3026</v>
      </c>
      <c r="D1847" s="154" t="s">
        <v>174</v>
      </c>
      <c r="E1847" s="155" t="s">
        <v>3027</v>
      </c>
      <c r="F1847" s="255" t="s">
        <v>3028</v>
      </c>
      <c r="G1847" s="256"/>
      <c r="H1847" s="256"/>
      <c r="I1847" s="256"/>
      <c r="J1847" s="156" t="s">
        <v>182</v>
      </c>
      <c r="K1847" s="157">
        <v>71.1</v>
      </c>
      <c r="L1847" s="257">
        <v>0</v>
      </c>
      <c r="M1847" s="256"/>
      <c r="N1847" s="258">
        <f t="shared" si="145"/>
        <v>0</v>
      </c>
      <c r="O1847" s="256"/>
      <c r="P1847" s="256"/>
      <c r="Q1847" s="256"/>
      <c r="R1847" s="127"/>
      <c r="T1847" s="158" t="s">
        <v>3</v>
      </c>
      <c r="U1847" s="42" t="s">
        <v>39</v>
      </c>
      <c r="V1847" s="34"/>
      <c r="W1847" s="159">
        <f t="shared" si="146"/>
        <v>0</v>
      </c>
      <c r="X1847" s="159">
        <v>0</v>
      </c>
      <c r="Y1847" s="159">
        <f t="shared" si="147"/>
        <v>0</v>
      </c>
      <c r="Z1847" s="159">
        <v>0</v>
      </c>
      <c r="AA1847" s="160">
        <f t="shared" si="148"/>
        <v>0</v>
      </c>
      <c r="AR1847" s="16" t="s">
        <v>612</v>
      </c>
      <c r="AT1847" s="16" t="s">
        <v>174</v>
      </c>
      <c r="AU1847" s="16" t="s">
        <v>93</v>
      </c>
      <c r="AY1847" s="16" t="s">
        <v>173</v>
      </c>
      <c r="BE1847" s="100">
        <f t="shared" si="149"/>
        <v>0</v>
      </c>
      <c r="BF1847" s="100">
        <f t="shared" si="150"/>
        <v>0</v>
      </c>
      <c r="BG1847" s="100">
        <f t="shared" si="151"/>
        <v>0</v>
      </c>
      <c r="BH1847" s="100">
        <f t="shared" si="152"/>
        <v>0</v>
      </c>
      <c r="BI1847" s="100">
        <f t="shared" si="153"/>
        <v>0</v>
      </c>
      <c r="BJ1847" s="16" t="s">
        <v>81</v>
      </c>
      <c r="BK1847" s="100">
        <f t="shared" si="154"/>
        <v>0</v>
      </c>
      <c r="BL1847" s="16" t="s">
        <v>612</v>
      </c>
      <c r="BM1847" s="16" t="s">
        <v>3029</v>
      </c>
    </row>
    <row r="1848" spans="2:65" s="1" customFormat="1" ht="22.5" customHeight="1">
      <c r="B1848" s="125"/>
      <c r="C1848" s="154" t="s">
        <v>3030</v>
      </c>
      <c r="D1848" s="154" t="s">
        <v>174</v>
      </c>
      <c r="E1848" s="155" t="s">
        <v>3031</v>
      </c>
      <c r="F1848" s="255" t="s">
        <v>3032</v>
      </c>
      <c r="G1848" s="256"/>
      <c r="H1848" s="256"/>
      <c r="I1848" s="256"/>
      <c r="J1848" s="156" t="s">
        <v>182</v>
      </c>
      <c r="K1848" s="157">
        <v>40.3</v>
      </c>
      <c r="L1848" s="257">
        <v>0</v>
      </c>
      <c r="M1848" s="256"/>
      <c r="N1848" s="258">
        <f t="shared" si="145"/>
        <v>0</v>
      </c>
      <c r="O1848" s="256"/>
      <c r="P1848" s="256"/>
      <c r="Q1848" s="256"/>
      <c r="R1848" s="127"/>
      <c r="T1848" s="158" t="s">
        <v>3</v>
      </c>
      <c r="U1848" s="42" t="s">
        <v>39</v>
      </c>
      <c r="V1848" s="34"/>
      <c r="W1848" s="159">
        <f t="shared" si="146"/>
        <v>0</v>
      </c>
      <c r="X1848" s="159">
        <v>0</v>
      </c>
      <c r="Y1848" s="159">
        <f t="shared" si="147"/>
        <v>0</v>
      </c>
      <c r="Z1848" s="159">
        <v>0</v>
      </c>
      <c r="AA1848" s="160">
        <f t="shared" si="148"/>
        <v>0</v>
      </c>
      <c r="AR1848" s="16" t="s">
        <v>612</v>
      </c>
      <c r="AT1848" s="16" t="s">
        <v>174</v>
      </c>
      <c r="AU1848" s="16" t="s">
        <v>93</v>
      </c>
      <c r="AY1848" s="16" t="s">
        <v>173</v>
      </c>
      <c r="BE1848" s="100">
        <f t="shared" si="149"/>
        <v>0</v>
      </c>
      <c r="BF1848" s="100">
        <f t="shared" si="150"/>
        <v>0</v>
      </c>
      <c r="BG1848" s="100">
        <f t="shared" si="151"/>
        <v>0</v>
      </c>
      <c r="BH1848" s="100">
        <f t="shared" si="152"/>
        <v>0</v>
      </c>
      <c r="BI1848" s="100">
        <f t="shared" si="153"/>
        <v>0</v>
      </c>
      <c r="BJ1848" s="16" t="s">
        <v>81</v>
      </c>
      <c r="BK1848" s="100">
        <f t="shared" si="154"/>
        <v>0</v>
      </c>
      <c r="BL1848" s="16" t="s">
        <v>612</v>
      </c>
      <c r="BM1848" s="16" t="s">
        <v>3033</v>
      </c>
    </row>
    <row r="1849" spans="2:65" s="1" customFormat="1" ht="22.5" customHeight="1">
      <c r="B1849" s="125"/>
      <c r="C1849" s="154" t="s">
        <v>3034</v>
      </c>
      <c r="D1849" s="154" t="s">
        <v>174</v>
      </c>
      <c r="E1849" s="155" t="s">
        <v>3035</v>
      </c>
      <c r="F1849" s="255" t="s">
        <v>3036</v>
      </c>
      <c r="G1849" s="256"/>
      <c r="H1849" s="256"/>
      <c r="I1849" s="256"/>
      <c r="J1849" s="156" t="s">
        <v>182</v>
      </c>
      <c r="K1849" s="157">
        <v>24.5</v>
      </c>
      <c r="L1849" s="257">
        <v>0</v>
      </c>
      <c r="M1849" s="256"/>
      <c r="N1849" s="258">
        <f t="shared" si="145"/>
        <v>0</v>
      </c>
      <c r="O1849" s="256"/>
      <c r="P1849" s="256"/>
      <c r="Q1849" s="256"/>
      <c r="R1849" s="127"/>
      <c r="T1849" s="158" t="s">
        <v>3</v>
      </c>
      <c r="U1849" s="42" t="s">
        <v>39</v>
      </c>
      <c r="V1849" s="34"/>
      <c r="W1849" s="159">
        <f t="shared" si="146"/>
        <v>0</v>
      </c>
      <c r="X1849" s="159">
        <v>0</v>
      </c>
      <c r="Y1849" s="159">
        <f t="shared" si="147"/>
        <v>0</v>
      </c>
      <c r="Z1849" s="159">
        <v>0</v>
      </c>
      <c r="AA1849" s="160">
        <f t="shared" si="148"/>
        <v>0</v>
      </c>
      <c r="AR1849" s="16" t="s">
        <v>612</v>
      </c>
      <c r="AT1849" s="16" t="s">
        <v>174</v>
      </c>
      <c r="AU1849" s="16" t="s">
        <v>93</v>
      </c>
      <c r="AY1849" s="16" t="s">
        <v>173</v>
      </c>
      <c r="BE1849" s="100">
        <f t="shared" si="149"/>
        <v>0</v>
      </c>
      <c r="BF1849" s="100">
        <f t="shared" si="150"/>
        <v>0</v>
      </c>
      <c r="BG1849" s="100">
        <f t="shared" si="151"/>
        <v>0</v>
      </c>
      <c r="BH1849" s="100">
        <f t="shared" si="152"/>
        <v>0</v>
      </c>
      <c r="BI1849" s="100">
        <f t="shared" si="153"/>
        <v>0</v>
      </c>
      <c r="BJ1849" s="16" t="s">
        <v>81</v>
      </c>
      <c r="BK1849" s="100">
        <f t="shared" si="154"/>
        <v>0</v>
      </c>
      <c r="BL1849" s="16" t="s">
        <v>612</v>
      </c>
      <c r="BM1849" s="16" t="s">
        <v>3037</v>
      </c>
    </row>
    <row r="1850" spans="2:65" s="1" customFormat="1" ht="22.5" customHeight="1">
      <c r="B1850" s="125"/>
      <c r="C1850" s="154" t="s">
        <v>3038</v>
      </c>
      <c r="D1850" s="154" t="s">
        <v>174</v>
      </c>
      <c r="E1850" s="155" t="s">
        <v>3039</v>
      </c>
      <c r="F1850" s="255" t="s">
        <v>3040</v>
      </c>
      <c r="G1850" s="256"/>
      <c r="H1850" s="256"/>
      <c r="I1850" s="256"/>
      <c r="J1850" s="156" t="s">
        <v>182</v>
      </c>
      <c r="K1850" s="157">
        <v>13</v>
      </c>
      <c r="L1850" s="257">
        <v>0</v>
      </c>
      <c r="M1850" s="256"/>
      <c r="N1850" s="258">
        <f t="shared" si="145"/>
        <v>0</v>
      </c>
      <c r="O1850" s="256"/>
      <c r="P1850" s="256"/>
      <c r="Q1850" s="256"/>
      <c r="R1850" s="127"/>
      <c r="T1850" s="158" t="s">
        <v>3</v>
      </c>
      <c r="U1850" s="42" t="s">
        <v>39</v>
      </c>
      <c r="V1850" s="34"/>
      <c r="W1850" s="159">
        <f t="shared" si="146"/>
        <v>0</v>
      </c>
      <c r="X1850" s="159">
        <v>0</v>
      </c>
      <c r="Y1850" s="159">
        <f t="shared" si="147"/>
        <v>0</v>
      </c>
      <c r="Z1850" s="159">
        <v>0</v>
      </c>
      <c r="AA1850" s="160">
        <f t="shared" si="148"/>
        <v>0</v>
      </c>
      <c r="AR1850" s="16" t="s">
        <v>612</v>
      </c>
      <c r="AT1850" s="16" t="s">
        <v>174</v>
      </c>
      <c r="AU1850" s="16" t="s">
        <v>93</v>
      </c>
      <c r="AY1850" s="16" t="s">
        <v>173</v>
      </c>
      <c r="BE1850" s="100">
        <f t="shared" si="149"/>
        <v>0</v>
      </c>
      <c r="BF1850" s="100">
        <f t="shared" si="150"/>
        <v>0</v>
      </c>
      <c r="BG1850" s="100">
        <f t="shared" si="151"/>
        <v>0</v>
      </c>
      <c r="BH1850" s="100">
        <f t="shared" si="152"/>
        <v>0</v>
      </c>
      <c r="BI1850" s="100">
        <f t="shared" si="153"/>
        <v>0</v>
      </c>
      <c r="BJ1850" s="16" t="s">
        <v>81</v>
      </c>
      <c r="BK1850" s="100">
        <f t="shared" si="154"/>
        <v>0</v>
      </c>
      <c r="BL1850" s="16" t="s">
        <v>612</v>
      </c>
      <c r="BM1850" s="16" t="s">
        <v>3041</v>
      </c>
    </row>
    <row r="1851" spans="2:65" s="1" customFormat="1" ht="22.5" customHeight="1">
      <c r="B1851" s="125"/>
      <c r="C1851" s="154" t="s">
        <v>3042</v>
      </c>
      <c r="D1851" s="154" t="s">
        <v>174</v>
      </c>
      <c r="E1851" s="155" t="s">
        <v>3043</v>
      </c>
      <c r="F1851" s="255" t="s">
        <v>3044</v>
      </c>
      <c r="G1851" s="256"/>
      <c r="H1851" s="256"/>
      <c r="I1851" s="256"/>
      <c r="J1851" s="156" t="s">
        <v>182</v>
      </c>
      <c r="K1851" s="157">
        <v>8</v>
      </c>
      <c r="L1851" s="257">
        <v>0</v>
      </c>
      <c r="M1851" s="256"/>
      <c r="N1851" s="258">
        <f t="shared" si="145"/>
        <v>0</v>
      </c>
      <c r="O1851" s="256"/>
      <c r="P1851" s="256"/>
      <c r="Q1851" s="256"/>
      <c r="R1851" s="127"/>
      <c r="T1851" s="158" t="s">
        <v>3</v>
      </c>
      <c r="U1851" s="42" t="s">
        <v>39</v>
      </c>
      <c r="V1851" s="34"/>
      <c r="W1851" s="159">
        <f t="shared" si="146"/>
        <v>0</v>
      </c>
      <c r="X1851" s="159">
        <v>0</v>
      </c>
      <c r="Y1851" s="159">
        <f t="shared" si="147"/>
        <v>0</v>
      </c>
      <c r="Z1851" s="159">
        <v>0</v>
      </c>
      <c r="AA1851" s="160">
        <f t="shared" si="148"/>
        <v>0</v>
      </c>
      <c r="AR1851" s="16" t="s">
        <v>612</v>
      </c>
      <c r="AT1851" s="16" t="s">
        <v>174</v>
      </c>
      <c r="AU1851" s="16" t="s">
        <v>93</v>
      </c>
      <c r="AY1851" s="16" t="s">
        <v>173</v>
      </c>
      <c r="BE1851" s="100">
        <f t="shared" si="149"/>
        <v>0</v>
      </c>
      <c r="BF1851" s="100">
        <f t="shared" si="150"/>
        <v>0</v>
      </c>
      <c r="BG1851" s="100">
        <f t="shared" si="151"/>
        <v>0</v>
      </c>
      <c r="BH1851" s="100">
        <f t="shared" si="152"/>
        <v>0</v>
      </c>
      <c r="BI1851" s="100">
        <f t="shared" si="153"/>
        <v>0</v>
      </c>
      <c r="BJ1851" s="16" t="s">
        <v>81</v>
      </c>
      <c r="BK1851" s="100">
        <f t="shared" si="154"/>
        <v>0</v>
      </c>
      <c r="BL1851" s="16" t="s">
        <v>612</v>
      </c>
      <c r="BM1851" s="16" t="s">
        <v>3045</v>
      </c>
    </row>
    <row r="1852" spans="2:65" s="1" customFormat="1" ht="22.5" customHeight="1">
      <c r="B1852" s="125"/>
      <c r="C1852" s="154" t="s">
        <v>3046</v>
      </c>
      <c r="D1852" s="154" t="s">
        <v>174</v>
      </c>
      <c r="E1852" s="155" t="s">
        <v>3047</v>
      </c>
      <c r="F1852" s="255" t="s">
        <v>3048</v>
      </c>
      <c r="G1852" s="256"/>
      <c r="H1852" s="256"/>
      <c r="I1852" s="256"/>
      <c r="J1852" s="156" t="s">
        <v>182</v>
      </c>
      <c r="K1852" s="157">
        <v>1</v>
      </c>
      <c r="L1852" s="257">
        <v>0</v>
      </c>
      <c r="M1852" s="256"/>
      <c r="N1852" s="258">
        <f t="shared" si="145"/>
        <v>0</v>
      </c>
      <c r="O1852" s="256"/>
      <c r="P1852" s="256"/>
      <c r="Q1852" s="256"/>
      <c r="R1852" s="127"/>
      <c r="T1852" s="158" t="s">
        <v>3</v>
      </c>
      <c r="U1852" s="42" t="s">
        <v>39</v>
      </c>
      <c r="V1852" s="34"/>
      <c r="W1852" s="159">
        <f t="shared" si="146"/>
        <v>0</v>
      </c>
      <c r="X1852" s="159">
        <v>0</v>
      </c>
      <c r="Y1852" s="159">
        <f t="shared" si="147"/>
        <v>0</v>
      </c>
      <c r="Z1852" s="159">
        <v>0</v>
      </c>
      <c r="AA1852" s="160">
        <f t="shared" si="148"/>
        <v>0</v>
      </c>
      <c r="AR1852" s="16" t="s">
        <v>612</v>
      </c>
      <c r="AT1852" s="16" t="s">
        <v>174</v>
      </c>
      <c r="AU1852" s="16" t="s">
        <v>93</v>
      </c>
      <c r="AY1852" s="16" t="s">
        <v>173</v>
      </c>
      <c r="BE1852" s="100">
        <f t="shared" si="149"/>
        <v>0</v>
      </c>
      <c r="BF1852" s="100">
        <f t="shared" si="150"/>
        <v>0</v>
      </c>
      <c r="BG1852" s="100">
        <f t="shared" si="151"/>
        <v>0</v>
      </c>
      <c r="BH1852" s="100">
        <f t="shared" si="152"/>
        <v>0</v>
      </c>
      <c r="BI1852" s="100">
        <f t="shared" si="153"/>
        <v>0</v>
      </c>
      <c r="BJ1852" s="16" t="s">
        <v>81</v>
      </c>
      <c r="BK1852" s="100">
        <f t="shared" si="154"/>
        <v>0</v>
      </c>
      <c r="BL1852" s="16" t="s">
        <v>612</v>
      </c>
      <c r="BM1852" s="16" t="s">
        <v>3049</v>
      </c>
    </row>
    <row r="1853" spans="2:65" s="1" customFormat="1" ht="22.5" customHeight="1">
      <c r="B1853" s="125"/>
      <c r="C1853" s="154" t="s">
        <v>3050</v>
      </c>
      <c r="D1853" s="154" t="s">
        <v>174</v>
      </c>
      <c r="E1853" s="155" t="s">
        <v>3051</v>
      </c>
      <c r="F1853" s="255" t="s">
        <v>3052</v>
      </c>
      <c r="G1853" s="256"/>
      <c r="H1853" s="256"/>
      <c r="I1853" s="256"/>
      <c r="J1853" s="156" t="s">
        <v>578</v>
      </c>
      <c r="K1853" s="157">
        <v>2</v>
      </c>
      <c r="L1853" s="257">
        <v>0</v>
      </c>
      <c r="M1853" s="256"/>
      <c r="N1853" s="258">
        <f t="shared" si="145"/>
        <v>0</v>
      </c>
      <c r="O1853" s="256"/>
      <c r="P1853" s="256"/>
      <c r="Q1853" s="256"/>
      <c r="R1853" s="127"/>
      <c r="T1853" s="158" t="s">
        <v>3</v>
      </c>
      <c r="U1853" s="42" t="s">
        <v>39</v>
      </c>
      <c r="V1853" s="34"/>
      <c r="W1853" s="159">
        <f t="shared" si="146"/>
        <v>0</v>
      </c>
      <c r="X1853" s="159">
        <v>0</v>
      </c>
      <c r="Y1853" s="159">
        <f t="shared" si="147"/>
        <v>0</v>
      </c>
      <c r="Z1853" s="159">
        <v>0</v>
      </c>
      <c r="AA1853" s="160">
        <f t="shared" si="148"/>
        <v>0</v>
      </c>
      <c r="AR1853" s="16" t="s">
        <v>612</v>
      </c>
      <c r="AT1853" s="16" t="s">
        <v>174</v>
      </c>
      <c r="AU1853" s="16" t="s">
        <v>93</v>
      </c>
      <c r="AY1853" s="16" t="s">
        <v>173</v>
      </c>
      <c r="BE1853" s="100">
        <f t="shared" si="149"/>
        <v>0</v>
      </c>
      <c r="BF1853" s="100">
        <f t="shared" si="150"/>
        <v>0</v>
      </c>
      <c r="BG1853" s="100">
        <f t="shared" si="151"/>
        <v>0</v>
      </c>
      <c r="BH1853" s="100">
        <f t="shared" si="152"/>
        <v>0</v>
      </c>
      <c r="BI1853" s="100">
        <f t="shared" si="153"/>
        <v>0</v>
      </c>
      <c r="BJ1853" s="16" t="s">
        <v>81</v>
      </c>
      <c r="BK1853" s="100">
        <f t="shared" si="154"/>
        <v>0</v>
      </c>
      <c r="BL1853" s="16" t="s">
        <v>612</v>
      </c>
      <c r="BM1853" s="16" t="s">
        <v>3053</v>
      </c>
    </row>
    <row r="1854" spans="2:65" s="1" customFormat="1" ht="22.5" customHeight="1">
      <c r="B1854" s="125"/>
      <c r="C1854" s="154" t="s">
        <v>3054</v>
      </c>
      <c r="D1854" s="154" t="s">
        <v>174</v>
      </c>
      <c r="E1854" s="155" t="s">
        <v>3055</v>
      </c>
      <c r="F1854" s="255" t="s">
        <v>3056</v>
      </c>
      <c r="G1854" s="256"/>
      <c r="H1854" s="256"/>
      <c r="I1854" s="256"/>
      <c r="J1854" s="156" t="s">
        <v>578</v>
      </c>
      <c r="K1854" s="157">
        <v>2</v>
      </c>
      <c r="L1854" s="257">
        <v>0</v>
      </c>
      <c r="M1854" s="256"/>
      <c r="N1854" s="258">
        <f t="shared" si="145"/>
        <v>0</v>
      </c>
      <c r="O1854" s="256"/>
      <c r="P1854" s="256"/>
      <c r="Q1854" s="256"/>
      <c r="R1854" s="127"/>
      <c r="T1854" s="158" t="s">
        <v>3</v>
      </c>
      <c r="U1854" s="42" t="s">
        <v>39</v>
      </c>
      <c r="V1854" s="34"/>
      <c r="W1854" s="159">
        <f t="shared" si="146"/>
        <v>0</v>
      </c>
      <c r="X1854" s="159">
        <v>0</v>
      </c>
      <c r="Y1854" s="159">
        <f t="shared" si="147"/>
        <v>0</v>
      </c>
      <c r="Z1854" s="159">
        <v>0</v>
      </c>
      <c r="AA1854" s="160">
        <f t="shared" si="148"/>
        <v>0</v>
      </c>
      <c r="AR1854" s="16" t="s">
        <v>612</v>
      </c>
      <c r="AT1854" s="16" t="s">
        <v>174</v>
      </c>
      <c r="AU1854" s="16" t="s">
        <v>93</v>
      </c>
      <c r="AY1854" s="16" t="s">
        <v>173</v>
      </c>
      <c r="BE1854" s="100">
        <f t="shared" si="149"/>
        <v>0</v>
      </c>
      <c r="BF1854" s="100">
        <f t="shared" si="150"/>
        <v>0</v>
      </c>
      <c r="BG1854" s="100">
        <f t="shared" si="151"/>
        <v>0</v>
      </c>
      <c r="BH1854" s="100">
        <f t="shared" si="152"/>
        <v>0</v>
      </c>
      <c r="BI1854" s="100">
        <f t="shared" si="153"/>
        <v>0</v>
      </c>
      <c r="BJ1854" s="16" t="s">
        <v>81</v>
      </c>
      <c r="BK1854" s="100">
        <f t="shared" si="154"/>
        <v>0</v>
      </c>
      <c r="BL1854" s="16" t="s">
        <v>612</v>
      </c>
      <c r="BM1854" s="16" t="s">
        <v>3057</v>
      </c>
    </row>
    <row r="1855" spans="2:65" s="1" customFormat="1" ht="22.5" customHeight="1">
      <c r="B1855" s="125"/>
      <c r="C1855" s="154" t="s">
        <v>3058</v>
      </c>
      <c r="D1855" s="154" t="s">
        <v>174</v>
      </c>
      <c r="E1855" s="155" t="s">
        <v>3059</v>
      </c>
      <c r="F1855" s="255" t="s">
        <v>3060</v>
      </c>
      <c r="G1855" s="256"/>
      <c r="H1855" s="256"/>
      <c r="I1855" s="256"/>
      <c r="J1855" s="156" t="s">
        <v>578</v>
      </c>
      <c r="K1855" s="157">
        <v>10</v>
      </c>
      <c r="L1855" s="257">
        <v>0</v>
      </c>
      <c r="M1855" s="256"/>
      <c r="N1855" s="258">
        <f t="shared" si="145"/>
        <v>0</v>
      </c>
      <c r="O1855" s="256"/>
      <c r="P1855" s="256"/>
      <c r="Q1855" s="256"/>
      <c r="R1855" s="127"/>
      <c r="T1855" s="158" t="s">
        <v>3</v>
      </c>
      <c r="U1855" s="42" t="s">
        <v>39</v>
      </c>
      <c r="V1855" s="34"/>
      <c r="W1855" s="159">
        <f t="shared" si="146"/>
        <v>0</v>
      </c>
      <c r="X1855" s="159">
        <v>0</v>
      </c>
      <c r="Y1855" s="159">
        <f t="shared" si="147"/>
        <v>0</v>
      </c>
      <c r="Z1855" s="159">
        <v>0</v>
      </c>
      <c r="AA1855" s="160">
        <f t="shared" si="148"/>
        <v>0</v>
      </c>
      <c r="AR1855" s="16" t="s">
        <v>612</v>
      </c>
      <c r="AT1855" s="16" t="s">
        <v>174</v>
      </c>
      <c r="AU1855" s="16" t="s">
        <v>93</v>
      </c>
      <c r="AY1855" s="16" t="s">
        <v>173</v>
      </c>
      <c r="BE1855" s="100">
        <f t="shared" si="149"/>
        <v>0</v>
      </c>
      <c r="BF1855" s="100">
        <f t="shared" si="150"/>
        <v>0</v>
      </c>
      <c r="BG1855" s="100">
        <f t="shared" si="151"/>
        <v>0</v>
      </c>
      <c r="BH1855" s="100">
        <f t="shared" si="152"/>
        <v>0</v>
      </c>
      <c r="BI1855" s="100">
        <f t="shared" si="153"/>
        <v>0</v>
      </c>
      <c r="BJ1855" s="16" t="s">
        <v>81</v>
      </c>
      <c r="BK1855" s="100">
        <f t="shared" si="154"/>
        <v>0</v>
      </c>
      <c r="BL1855" s="16" t="s">
        <v>612</v>
      </c>
      <c r="BM1855" s="16" t="s">
        <v>3061</v>
      </c>
    </row>
    <row r="1856" spans="2:65" s="1" customFormat="1" ht="22.5" customHeight="1">
      <c r="B1856" s="125"/>
      <c r="C1856" s="154" t="s">
        <v>3062</v>
      </c>
      <c r="D1856" s="154" t="s">
        <v>174</v>
      </c>
      <c r="E1856" s="155" t="s">
        <v>3063</v>
      </c>
      <c r="F1856" s="255" t="s">
        <v>3064</v>
      </c>
      <c r="G1856" s="256"/>
      <c r="H1856" s="256"/>
      <c r="I1856" s="256"/>
      <c r="J1856" s="156" t="s">
        <v>578</v>
      </c>
      <c r="K1856" s="157">
        <v>50</v>
      </c>
      <c r="L1856" s="257">
        <v>0</v>
      </c>
      <c r="M1856" s="256"/>
      <c r="N1856" s="258">
        <f t="shared" si="145"/>
        <v>0</v>
      </c>
      <c r="O1856" s="256"/>
      <c r="P1856" s="256"/>
      <c r="Q1856" s="256"/>
      <c r="R1856" s="127"/>
      <c r="T1856" s="158" t="s">
        <v>3</v>
      </c>
      <c r="U1856" s="42" t="s">
        <v>39</v>
      </c>
      <c r="V1856" s="34"/>
      <c r="W1856" s="159">
        <f t="shared" si="146"/>
        <v>0</v>
      </c>
      <c r="X1856" s="159">
        <v>0</v>
      </c>
      <c r="Y1856" s="159">
        <f t="shared" si="147"/>
        <v>0</v>
      </c>
      <c r="Z1856" s="159">
        <v>0</v>
      </c>
      <c r="AA1856" s="160">
        <f t="shared" si="148"/>
        <v>0</v>
      </c>
      <c r="AR1856" s="16" t="s">
        <v>612</v>
      </c>
      <c r="AT1856" s="16" t="s">
        <v>174</v>
      </c>
      <c r="AU1856" s="16" t="s">
        <v>93</v>
      </c>
      <c r="AY1856" s="16" t="s">
        <v>173</v>
      </c>
      <c r="BE1856" s="100">
        <f t="shared" si="149"/>
        <v>0</v>
      </c>
      <c r="BF1856" s="100">
        <f t="shared" si="150"/>
        <v>0</v>
      </c>
      <c r="BG1856" s="100">
        <f t="shared" si="151"/>
        <v>0</v>
      </c>
      <c r="BH1856" s="100">
        <f t="shared" si="152"/>
        <v>0</v>
      </c>
      <c r="BI1856" s="100">
        <f t="shared" si="153"/>
        <v>0</v>
      </c>
      <c r="BJ1856" s="16" t="s">
        <v>81</v>
      </c>
      <c r="BK1856" s="100">
        <f t="shared" si="154"/>
        <v>0</v>
      </c>
      <c r="BL1856" s="16" t="s">
        <v>612</v>
      </c>
      <c r="BM1856" s="16" t="s">
        <v>3065</v>
      </c>
    </row>
    <row r="1857" spans="2:65" s="1" customFormat="1" ht="22.5" customHeight="1">
      <c r="B1857" s="125"/>
      <c r="C1857" s="154" t="s">
        <v>3066</v>
      </c>
      <c r="D1857" s="154" t="s">
        <v>174</v>
      </c>
      <c r="E1857" s="155" t="s">
        <v>3067</v>
      </c>
      <c r="F1857" s="255" t="s">
        <v>3068</v>
      </c>
      <c r="G1857" s="256"/>
      <c r="H1857" s="256"/>
      <c r="I1857" s="256"/>
      <c r="J1857" s="156" t="s">
        <v>578</v>
      </c>
      <c r="K1857" s="157">
        <v>26</v>
      </c>
      <c r="L1857" s="257">
        <v>0</v>
      </c>
      <c r="M1857" s="256"/>
      <c r="N1857" s="258">
        <f t="shared" si="145"/>
        <v>0</v>
      </c>
      <c r="O1857" s="256"/>
      <c r="P1857" s="256"/>
      <c r="Q1857" s="256"/>
      <c r="R1857" s="127"/>
      <c r="T1857" s="158" t="s">
        <v>3</v>
      </c>
      <c r="U1857" s="42" t="s">
        <v>39</v>
      </c>
      <c r="V1857" s="34"/>
      <c r="W1857" s="159">
        <f t="shared" si="146"/>
        <v>0</v>
      </c>
      <c r="X1857" s="159">
        <v>0</v>
      </c>
      <c r="Y1857" s="159">
        <f t="shared" si="147"/>
        <v>0</v>
      </c>
      <c r="Z1857" s="159">
        <v>0</v>
      </c>
      <c r="AA1857" s="160">
        <f t="shared" si="148"/>
        <v>0</v>
      </c>
      <c r="AR1857" s="16" t="s">
        <v>612</v>
      </c>
      <c r="AT1857" s="16" t="s">
        <v>174</v>
      </c>
      <c r="AU1857" s="16" t="s">
        <v>93</v>
      </c>
      <c r="AY1857" s="16" t="s">
        <v>173</v>
      </c>
      <c r="BE1857" s="100">
        <f t="shared" si="149"/>
        <v>0</v>
      </c>
      <c r="BF1857" s="100">
        <f t="shared" si="150"/>
        <v>0</v>
      </c>
      <c r="BG1857" s="100">
        <f t="shared" si="151"/>
        <v>0</v>
      </c>
      <c r="BH1857" s="100">
        <f t="shared" si="152"/>
        <v>0</v>
      </c>
      <c r="BI1857" s="100">
        <f t="shared" si="153"/>
        <v>0</v>
      </c>
      <c r="BJ1857" s="16" t="s">
        <v>81</v>
      </c>
      <c r="BK1857" s="100">
        <f t="shared" si="154"/>
        <v>0</v>
      </c>
      <c r="BL1857" s="16" t="s">
        <v>612</v>
      </c>
      <c r="BM1857" s="16" t="s">
        <v>3069</v>
      </c>
    </row>
    <row r="1858" spans="2:65" s="1" customFormat="1" ht="22.5" customHeight="1">
      <c r="B1858" s="125"/>
      <c r="C1858" s="154" t="s">
        <v>3070</v>
      </c>
      <c r="D1858" s="154" t="s">
        <v>174</v>
      </c>
      <c r="E1858" s="155" t="s">
        <v>3071</v>
      </c>
      <c r="F1858" s="255" t="s">
        <v>3072</v>
      </c>
      <c r="G1858" s="256"/>
      <c r="H1858" s="256"/>
      <c r="I1858" s="256"/>
      <c r="J1858" s="156" t="s">
        <v>578</v>
      </c>
      <c r="K1858" s="157">
        <v>10</v>
      </c>
      <c r="L1858" s="257">
        <v>0</v>
      </c>
      <c r="M1858" s="256"/>
      <c r="N1858" s="258">
        <f t="shared" si="145"/>
        <v>0</v>
      </c>
      <c r="O1858" s="256"/>
      <c r="P1858" s="256"/>
      <c r="Q1858" s="256"/>
      <c r="R1858" s="127"/>
      <c r="T1858" s="158" t="s">
        <v>3</v>
      </c>
      <c r="U1858" s="42" t="s">
        <v>39</v>
      </c>
      <c r="V1858" s="34"/>
      <c r="W1858" s="159">
        <f t="shared" si="146"/>
        <v>0</v>
      </c>
      <c r="X1858" s="159">
        <v>0</v>
      </c>
      <c r="Y1858" s="159">
        <f t="shared" si="147"/>
        <v>0</v>
      </c>
      <c r="Z1858" s="159">
        <v>0</v>
      </c>
      <c r="AA1858" s="160">
        <f t="shared" si="148"/>
        <v>0</v>
      </c>
      <c r="AR1858" s="16" t="s">
        <v>612</v>
      </c>
      <c r="AT1858" s="16" t="s">
        <v>174</v>
      </c>
      <c r="AU1858" s="16" t="s">
        <v>93</v>
      </c>
      <c r="AY1858" s="16" t="s">
        <v>173</v>
      </c>
      <c r="BE1858" s="100">
        <f t="shared" si="149"/>
        <v>0</v>
      </c>
      <c r="BF1858" s="100">
        <f t="shared" si="150"/>
        <v>0</v>
      </c>
      <c r="BG1858" s="100">
        <f t="shared" si="151"/>
        <v>0</v>
      </c>
      <c r="BH1858" s="100">
        <f t="shared" si="152"/>
        <v>0</v>
      </c>
      <c r="BI1858" s="100">
        <f t="shared" si="153"/>
        <v>0</v>
      </c>
      <c r="BJ1858" s="16" t="s">
        <v>81</v>
      </c>
      <c r="BK1858" s="100">
        <f t="shared" si="154"/>
        <v>0</v>
      </c>
      <c r="BL1858" s="16" t="s">
        <v>612</v>
      </c>
      <c r="BM1858" s="16" t="s">
        <v>3073</v>
      </c>
    </row>
    <row r="1859" spans="2:65" s="1" customFormat="1" ht="22.5" customHeight="1">
      <c r="B1859" s="125"/>
      <c r="C1859" s="154" t="s">
        <v>3074</v>
      </c>
      <c r="D1859" s="154" t="s">
        <v>174</v>
      </c>
      <c r="E1859" s="155" t="s">
        <v>3075</v>
      </c>
      <c r="F1859" s="255" t="s">
        <v>3076</v>
      </c>
      <c r="G1859" s="256"/>
      <c r="H1859" s="256"/>
      <c r="I1859" s="256"/>
      <c r="J1859" s="156" t="s">
        <v>578</v>
      </c>
      <c r="K1859" s="157">
        <v>8</v>
      </c>
      <c r="L1859" s="257">
        <v>0</v>
      </c>
      <c r="M1859" s="256"/>
      <c r="N1859" s="258">
        <f t="shared" si="145"/>
        <v>0</v>
      </c>
      <c r="O1859" s="256"/>
      <c r="P1859" s="256"/>
      <c r="Q1859" s="256"/>
      <c r="R1859" s="127"/>
      <c r="T1859" s="158" t="s">
        <v>3</v>
      </c>
      <c r="U1859" s="42" t="s">
        <v>39</v>
      </c>
      <c r="V1859" s="34"/>
      <c r="W1859" s="159">
        <f t="shared" si="146"/>
        <v>0</v>
      </c>
      <c r="X1859" s="159">
        <v>0</v>
      </c>
      <c r="Y1859" s="159">
        <f t="shared" si="147"/>
        <v>0</v>
      </c>
      <c r="Z1859" s="159">
        <v>0</v>
      </c>
      <c r="AA1859" s="160">
        <f t="shared" si="148"/>
        <v>0</v>
      </c>
      <c r="AR1859" s="16" t="s">
        <v>612</v>
      </c>
      <c r="AT1859" s="16" t="s">
        <v>174</v>
      </c>
      <c r="AU1859" s="16" t="s">
        <v>93</v>
      </c>
      <c r="AY1859" s="16" t="s">
        <v>173</v>
      </c>
      <c r="BE1859" s="100">
        <f t="shared" si="149"/>
        <v>0</v>
      </c>
      <c r="BF1859" s="100">
        <f t="shared" si="150"/>
        <v>0</v>
      </c>
      <c r="BG1859" s="100">
        <f t="shared" si="151"/>
        <v>0</v>
      </c>
      <c r="BH1859" s="100">
        <f t="shared" si="152"/>
        <v>0</v>
      </c>
      <c r="BI1859" s="100">
        <f t="shared" si="153"/>
        <v>0</v>
      </c>
      <c r="BJ1859" s="16" t="s">
        <v>81</v>
      </c>
      <c r="BK1859" s="100">
        <f t="shared" si="154"/>
        <v>0</v>
      </c>
      <c r="BL1859" s="16" t="s">
        <v>612</v>
      </c>
      <c r="BM1859" s="16" t="s">
        <v>3077</v>
      </c>
    </row>
    <row r="1860" spans="2:65" s="1" customFormat="1" ht="22.5" customHeight="1">
      <c r="B1860" s="125"/>
      <c r="C1860" s="154" t="s">
        <v>3078</v>
      </c>
      <c r="D1860" s="154" t="s">
        <v>174</v>
      </c>
      <c r="E1860" s="155" t="s">
        <v>3079</v>
      </c>
      <c r="F1860" s="255" t="s">
        <v>3080</v>
      </c>
      <c r="G1860" s="256"/>
      <c r="H1860" s="256"/>
      <c r="I1860" s="256"/>
      <c r="J1860" s="156" t="s">
        <v>578</v>
      </c>
      <c r="K1860" s="157">
        <v>20</v>
      </c>
      <c r="L1860" s="257">
        <v>0</v>
      </c>
      <c r="M1860" s="256"/>
      <c r="N1860" s="258">
        <f t="shared" si="145"/>
        <v>0</v>
      </c>
      <c r="O1860" s="256"/>
      <c r="P1860" s="256"/>
      <c r="Q1860" s="256"/>
      <c r="R1860" s="127"/>
      <c r="T1860" s="158" t="s">
        <v>3</v>
      </c>
      <c r="U1860" s="42" t="s">
        <v>39</v>
      </c>
      <c r="V1860" s="34"/>
      <c r="W1860" s="159">
        <f t="shared" si="146"/>
        <v>0</v>
      </c>
      <c r="X1860" s="159">
        <v>0</v>
      </c>
      <c r="Y1860" s="159">
        <f t="shared" si="147"/>
        <v>0</v>
      </c>
      <c r="Z1860" s="159">
        <v>0</v>
      </c>
      <c r="AA1860" s="160">
        <f t="shared" si="148"/>
        <v>0</v>
      </c>
      <c r="AR1860" s="16" t="s">
        <v>612</v>
      </c>
      <c r="AT1860" s="16" t="s">
        <v>174</v>
      </c>
      <c r="AU1860" s="16" t="s">
        <v>93</v>
      </c>
      <c r="AY1860" s="16" t="s">
        <v>173</v>
      </c>
      <c r="BE1860" s="100">
        <f t="shared" si="149"/>
        <v>0</v>
      </c>
      <c r="BF1860" s="100">
        <f t="shared" si="150"/>
        <v>0</v>
      </c>
      <c r="BG1860" s="100">
        <f t="shared" si="151"/>
        <v>0</v>
      </c>
      <c r="BH1860" s="100">
        <f t="shared" si="152"/>
        <v>0</v>
      </c>
      <c r="BI1860" s="100">
        <f t="shared" si="153"/>
        <v>0</v>
      </c>
      <c r="BJ1860" s="16" t="s">
        <v>81</v>
      </c>
      <c r="BK1860" s="100">
        <f t="shared" si="154"/>
        <v>0</v>
      </c>
      <c r="BL1860" s="16" t="s">
        <v>612</v>
      </c>
      <c r="BM1860" s="16" t="s">
        <v>3081</v>
      </c>
    </row>
    <row r="1861" spans="2:65" s="1" customFormat="1" ht="31.5" customHeight="1">
      <c r="B1861" s="125"/>
      <c r="C1861" s="154" t="s">
        <v>3082</v>
      </c>
      <c r="D1861" s="154" t="s">
        <v>174</v>
      </c>
      <c r="E1861" s="155" t="s">
        <v>3083</v>
      </c>
      <c r="F1861" s="255" t="s">
        <v>3084</v>
      </c>
      <c r="G1861" s="256"/>
      <c r="H1861" s="256"/>
      <c r="I1861" s="256"/>
      <c r="J1861" s="156" t="s">
        <v>209</v>
      </c>
      <c r="K1861" s="157">
        <v>48</v>
      </c>
      <c r="L1861" s="257">
        <v>0</v>
      </c>
      <c r="M1861" s="256"/>
      <c r="N1861" s="258">
        <f t="shared" si="145"/>
        <v>0</v>
      </c>
      <c r="O1861" s="256"/>
      <c r="P1861" s="256"/>
      <c r="Q1861" s="256"/>
      <c r="R1861" s="127"/>
      <c r="T1861" s="158" t="s">
        <v>3</v>
      </c>
      <c r="U1861" s="42" t="s">
        <v>39</v>
      </c>
      <c r="V1861" s="34"/>
      <c r="W1861" s="159">
        <f t="shared" si="146"/>
        <v>0</v>
      </c>
      <c r="X1861" s="159">
        <v>0</v>
      </c>
      <c r="Y1861" s="159">
        <f t="shared" si="147"/>
        <v>0</v>
      </c>
      <c r="Z1861" s="159">
        <v>0</v>
      </c>
      <c r="AA1861" s="160">
        <f t="shared" si="148"/>
        <v>0</v>
      </c>
      <c r="AR1861" s="16" t="s">
        <v>612</v>
      </c>
      <c r="AT1861" s="16" t="s">
        <v>174</v>
      </c>
      <c r="AU1861" s="16" t="s">
        <v>93</v>
      </c>
      <c r="AY1861" s="16" t="s">
        <v>173</v>
      </c>
      <c r="BE1861" s="100">
        <f t="shared" si="149"/>
        <v>0</v>
      </c>
      <c r="BF1861" s="100">
        <f t="shared" si="150"/>
        <v>0</v>
      </c>
      <c r="BG1861" s="100">
        <f t="shared" si="151"/>
        <v>0</v>
      </c>
      <c r="BH1861" s="100">
        <f t="shared" si="152"/>
        <v>0</v>
      </c>
      <c r="BI1861" s="100">
        <f t="shared" si="153"/>
        <v>0</v>
      </c>
      <c r="BJ1861" s="16" t="s">
        <v>81</v>
      </c>
      <c r="BK1861" s="100">
        <f t="shared" si="154"/>
        <v>0</v>
      </c>
      <c r="BL1861" s="16" t="s">
        <v>612</v>
      </c>
      <c r="BM1861" s="16" t="s">
        <v>3085</v>
      </c>
    </row>
    <row r="1862" spans="2:65" s="1" customFormat="1" ht="31.5" customHeight="1">
      <c r="B1862" s="125"/>
      <c r="C1862" s="154" t="s">
        <v>3086</v>
      </c>
      <c r="D1862" s="154" t="s">
        <v>174</v>
      </c>
      <c r="E1862" s="155" t="s">
        <v>3087</v>
      </c>
      <c r="F1862" s="255" t="s">
        <v>3088</v>
      </c>
      <c r="G1862" s="256"/>
      <c r="H1862" s="256"/>
      <c r="I1862" s="256"/>
      <c r="J1862" s="156" t="s">
        <v>209</v>
      </c>
      <c r="K1862" s="157">
        <v>48</v>
      </c>
      <c r="L1862" s="257">
        <v>0</v>
      </c>
      <c r="M1862" s="256"/>
      <c r="N1862" s="258">
        <f t="shared" si="145"/>
        <v>0</v>
      </c>
      <c r="O1862" s="256"/>
      <c r="P1862" s="256"/>
      <c r="Q1862" s="256"/>
      <c r="R1862" s="127"/>
      <c r="T1862" s="158" t="s">
        <v>3</v>
      </c>
      <c r="U1862" s="42" t="s">
        <v>39</v>
      </c>
      <c r="V1862" s="34"/>
      <c r="W1862" s="159">
        <f t="shared" si="146"/>
        <v>0</v>
      </c>
      <c r="X1862" s="159">
        <v>0</v>
      </c>
      <c r="Y1862" s="159">
        <f t="shared" si="147"/>
        <v>0</v>
      </c>
      <c r="Z1862" s="159">
        <v>0</v>
      </c>
      <c r="AA1862" s="160">
        <f t="shared" si="148"/>
        <v>0</v>
      </c>
      <c r="AR1862" s="16" t="s">
        <v>612</v>
      </c>
      <c r="AT1862" s="16" t="s">
        <v>174</v>
      </c>
      <c r="AU1862" s="16" t="s">
        <v>93</v>
      </c>
      <c r="AY1862" s="16" t="s">
        <v>173</v>
      </c>
      <c r="BE1862" s="100">
        <f t="shared" si="149"/>
        <v>0</v>
      </c>
      <c r="BF1862" s="100">
        <f t="shared" si="150"/>
        <v>0</v>
      </c>
      <c r="BG1862" s="100">
        <f t="shared" si="151"/>
        <v>0</v>
      </c>
      <c r="BH1862" s="100">
        <f t="shared" si="152"/>
        <v>0</v>
      </c>
      <c r="BI1862" s="100">
        <f t="shared" si="153"/>
        <v>0</v>
      </c>
      <c r="BJ1862" s="16" t="s">
        <v>81</v>
      </c>
      <c r="BK1862" s="100">
        <f t="shared" si="154"/>
        <v>0</v>
      </c>
      <c r="BL1862" s="16" t="s">
        <v>612</v>
      </c>
      <c r="BM1862" s="16" t="s">
        <v>3089</v>
      </c>
    </row>
    <row r="1863" spans="2:65" s="1" customFormat="1" ht="22.5" customHeight="1">
      <c r="B1863" s="125"/>
      <c r="C1863" s="154" t="s">
        <v>3090</v>
      </c>
      <c r="D1863" s="154" t="s">
        <v>174</v>
      </c>
      <c r="E1863" s="155" t="s">
        <v>3091</v>
      </c>
      <c r="F1863" s="255" t="s">
        <v>3092</v>
      </c>
      <c r="G1863" s="256"/>
      <c r="H1863" s="256"/>
      <c r="I1863" s="256"/>
      <c r="J1863" s="156" t="s">
        <v>578</v>
      </c>
      <c r="K1863" s="157">
        <v>1</v>
      </c>
      <c r="L1863" s="257">
        <v>0</v>
      </c>
      <c r="M1863" s="256"/>
      <c r="N1863" s="258">
        <f t="shared" si="145"/>
        <v>0</v>
      </c>
      <c r="O1863" s="256"/>
      <c r="P1863" s="256"/>
      <c r="Q1863" s="256"/>
      <c r="R1863" s="127"/>
      <c r="T1863" s="158" t="s">
        <v>3</v>
      </c>
      <c r="U1863" s="42" t="s">
        <v>39</v>
      </c>
      <c r="V1863" s="34"/>
      <c r="W1863" s="159">
        <f t="shared" si="146"/>
        <v>0</v>
      </c>
      <c r="X1863" s="159">
        <v>0</v>
      </c>
      <c r="Y1863" s="159">
        <f t="shared" si="147"/>
        <v>0</v>
      </c>
      <c r="Z1863" s="159">
        <v>0</v>
      </c>
      <c r="AA1863" s="160">
        <f t="shared" si="148"/>
        <v>0</v>
      </c>
      <c r="AR1863" s="16" t="s">
        <v>612</v>
      </c>
      <c r="AT1863" s="16" t="s">
        <v>174</v>
      </c>
      <c r="AU1863" s="16" t="s">
        <v>93</v>
      </c>
      <c r="AY1863" s="16" t="s">
        <v>173</v>
      </c>
      <c r="BE1863" s="100">
        <f t="shared" si="149"/>
        <v>0</v>
      </c>
      <c r="BF1863" s="100">
        <f t="shared" si="150"/>
        <v>0</v>
      </c>
      <c r="BG1863" s="100">
        <f t="shared" si="151"/>
        <v>0</v>
      </c>
      <c r="BH1863" s="100">
        <f t="shared" si="152"/>
        <v>0</v>
      </c>
      <c r="BI1863" s="100">
        <f t="shared" si="153"/>
        <v>0</v>
      </c>
      <c r="BJ1863" s="16" t="s">
        <v>81</v>
      </c>
      <c r="BK1863" s="100">
        <f t="shared" si="154"/>
        <v>0</v>
      </c>
      <c r="BL1863" s="16" t="s">
        <v>612</v>
      </c>
      <c r="BM1863" s="16" t="s">
        <v>3093</v>
      </c>
    </row>
    <row r="1864" spans="2:65" s="1" customFormat="1" ht="44.25" customHeight="1">
      <c r="B1864" s="125"/>
      <c r="C1864" s="154" t="s">
        <v>3094</v>
      </c>
      <c r="D1864" s="154" t="s">
        <v>174</v>
      </c>
      <c r="E1864" s="155" t="s">
        <v>3095</v>
      </c>
      <c r="F1864" s="255" t="s">
        <v>3096</v>
      </c>
      <c r="G1864" s="256"/>
      <c r="H1864" s="256"/>
      <c r="I1864" s="256"/>
      <c r="J1864" s="156" t="s">
        <v>578</v>
      </c>
      <c r="K1864" s="157">
        <v>2</v>
      </c>
      <c r="L1864" s="257">
        <v>0</v>
      </c>
      <c r="M1864" s="256"/>
      <c r="N1864" s="258">
        <f t="shared" si="145"/>
        <v>0</v>
      </c>
      <c r="O1864" s="256"/>
      <c r="P1864" s="256"/>
      <c r="Q1864" s="256"/>
      <c r="R1864" s="127"/>
      <c r="T1864" s="158" t="s">
        <v>3</v>
      </c>
      <c r="U1864" s="42" t="s">
        <v>39</v>
      </c>
      <c r="V1864" s="34"/>
      <c r="W1864" s="159">
        <f t="shared" si="146"/>
        <v>0</v>
      </c>
      <c r="X1864" s="159">
        <v>0</v>
      </c>
      <c r="Y1864" s="159">
        <f t="shared" si="147"/>
        <v>0</v>
      </c>
      <c r="Z1864" s="159">
        <v>0</v>
      </c>
      <c r="AA1864" s="160">
        <f t="shared" si="148"/>
        <v>0</v>
      </c>
      <c r="AR1864" s="16" t="s">
        <v>612</v>
      </c>
      <c r="AT1864" s="16" t="s">
        <v>174</v>
      </c>
      <c r="AU1864" s="16" t="s">
        <v>93</v>
      </c>
      <c r="AY1864" s="16" t="s">
        <v>173</v>
      </c>
      <c r="BE1864" s="100">
        <f t="shared" si="149"/>
        <v>0</v>
      </c>
      <c r="BF1864" s="100">
        <f t="shared" si="150"/>
        <v>0</v>
      </c>
      <c r="BG1864" s="100">
        <f t="shared" si="151"/>
        <v>0</v>
      </c>
      <c r="BH1864" s="100">
        <f t="shared" si="152"/>
        <v>0</v>
      </c>
      <c r="BI1864" s="100">
        <f t="shared" si="153"/>
        <v>0</v>
      </c>
      <c r="BJ1864" s="16" t="s">
        <v>81</v>
      </c>
      <c r="BK1864" s="100">
        <f t="shared" si="154"/>
        <v>0</v>
      </c>
      <c r="BL1864" s="16" t="s">
        <v>612</v>
      </c>
      <c r="BM1864" s="16" t="s">
        <v>3097</v>
      </c>
    </row>
    <row r="1865" spans="2:65" s="1" customFormat="1" ht="31.5" customHeight="1">
      <c r="B1865" s="125"/>
      <c r="C1865" s="154" t="s">
        <v>3098</v>
      </c>
      <c r="D1865" s="154" t="s">
        <v>174</v>
      </c>
      <c r="E1865" s="155" t="s">
        <v>3099</v>
      </c>
      <c r="F1865" s="255" t="s">
        <v>3100</v>
      </c>
      <c r="G1865" s="256"/>
      <c r="H1865" s="256"/>
      <c r="I1865" s="256"/>
      <c r="J1865" s="156" t="s">
        <v>578</v>
      </c>
      <c r="K1865" s="157">
        <v>1</v>
      </c>
      <c r="L1865" s="257">
        <v>0</v>
      </c>
      <c r="M1865" s="256"/>
      <c r="N1865" s="258">
        <f t="shared" si="145"/>
        <v>0</v>
      </c>
      <c r="O1865" s="256"/>
      <c r="P1865" s="256"/>
      <c r="Q1865" s="256"/>
      <c r="R1865" s="127"/>
      <c r="T1865" s="158" t="s">
        <v>3</v>
      </c>
      <c r="U1865" s="42" t="s">
        <v>39</v>
      </c>
      <c r="V1865" s="34"/>
      <c r="W1865" s="159">
        <f t="shared" si="146"/>
        <v>0</v>
      </c>
      <c r="X1865" s="159">
        <v>0</v>
      </c>
      <c r="Y1865" s="159">
        <f t="shared" si="147"/>
        <v>0</v>
      </c>
      <c r="Z1865" s="159">
        <v>0</v>
      </c>
      <c r="AA1865" s="160">
        <f t="shared" si="148"/>
        <v>0</v>
      </c>
      <c r="AR1865" s="16" t="s">
        <v>612</v>
      </c>
      <c r="AT1865" s="16" t="s">
        <v>174</v>
      </c>
      <c r="AU1865" s="16" t="s">
        <v>93</v>
      </c>
      <c r="AY1865" s="16" t="s">
        <v>173</v>
      </c>
      <c r="BE1865" s="100">
        <f t="shared" si="149"/>
        <v>0</v>
      </c>
      <c r="BF1865" s="100">
        <f t="shared" si="150"/>
        <v>0</v>
      </c>
      <c r="BG1865" s="100">
        <f t="shared" si="151"/>
        <v>0</v>
      </c>
      <c r="BH1865" s="100">
        <f t="shared" si="152"/>
        <v>0</v>
      </c>
      <c r="BI1865" s="100">
        <f t="shared" si="153"/>
        <v>0</v>
      </c>
      <c r="BJ1865" s="16" t="s">
        <v>81</v>
      </c>
      <c r="BK1865" s="100">
        <f t="shared" si="154"/>
        <v>0</v>
      </c>
      <c r="BL1865" s="16" t="s">
        <v>612</v>
      </c>
      <c r="BM1865" s="16" t="s">
        <v>3101</v>
      </c>
    </row>
    <row r="1866" spans="2:65" s="1" customFormat="1" ht="22.5" customHeight="1">
      <c r="B1866" s="125"/>
      <c r="C1866" s="154" t="s">
        <v>3102</v>
      </c>
      <c r="D1866" s="154" t="s">
        <v>174</v>
      </c>
      <c r="E1866" s="155" t="s">
        <v>3103</v>
      </c>
      <c r="F1866" s="255" t="s">
        <v>3104</v>
      </c>
      <c r="G1866" s="256"/>
      <c r="H1866" s="256"/>
      <c r="I1866" s="256"/>
      <c r="J1866" s="156" t="s">
        <v>578</v>
      </c>
      <c r="K1866" s="157">
        <v>1</v>
      </c>
      <c r="L1866" s="257">
        <v>0</v>
      </c>
      <c r="M1866" s="256"/>
      <c r="N1866" s="258">
        <f t="shared" si="145"/>
        <v>0</v>
      </c>
      <c r="O1866" s="256"/>
      <c r="P1866" s="256"/>
      <c r="Q1866" s="256"/>
      <c r="R1866" s="127"/>
      <c r="T1866" s="158" t="s">
        <v>3</v>
      </c>
      <c r="U1866" s="42" t="s">
        <v>39</v>
      </c>
      <c r="V1866" s="34"/>
      <c r="W1866" s="159">
        <f t="shared" si="146"/>
        <v>0</v>
      </c>
      <c r="X1866" s="159">
        <v>0</v>
      </c>
      <c r="Y1866" s="159">
        <f t="shared" si="147"/>
        <v>0</v>
      </c>
      <c r="Z1866" s="159">
        <v>0</v>
      </c>
      <c r="AA1866" s="160">
        <f t="shared" si="148"/>
        <v>0</v>
      </c>
      <c r="AR1866" s="16" t="s">
        <v>612</v>
      </c>
      <c r="AT1866" s="16" t="s">
        <v>174</v>
      </c>
      <c r="AU1866" s="16" t="s">
        <v>93</v>
      </c>
      <c r="AY1866" s="16" t="s">
        <v>173</v>
      </c>
      <c r="BE1866" s="100">
        <f t="shared" si="149"/>
        <v>0</v>
      </c>
      <c r="BF1866" s="100">
        <f t="shared" si="150"/>
        <v>0</v>
      </c>
      <c r="BG1866" s="100">
        <f t="shared" si="151"/>
        <v>0</v>
      </c>
      <c r="BH1866" s="100">
        <f t="shared" si="152"/>
        <v>0</v>
      </c>
      <c r="BI1866" s="100">
        <f t="shared" si="153"/>
        <v>0</v>
      </c>
      <c r="BJ1866" s="16" t="s">
        <v>81</v>
      </c>
      <c r="BK1866" s="100">
        <f t="shared" si="154"/>
        <v>0</v>
      </c>
      <c r="BL1866" s="16" t="s">
        <v>612</v>
      </c>
      <c r="BM1866" s="16" t="s">
        <v>3105</v>
      </c>
    </row>
    <row r="1867" spans="2:65" s="1" customFormat="1" ht="31.5" customHeight="1">
      <c r="B1867" s="125"/>
      <c r="C1867" s="154" t="s">
        <v>3106</v>
      </c>
      <c r="D1867" s="154" t="s">
        <v>174</v>
      </c>
      <c r="E1867" s="155" t="s">
        <v>3107</v>
      </c>
      <c r="F1867" s="255" t="s">
        <v>3108</v>
      </c>
      <c r="G1867" s="256"/>
      <c r="H1867" s="256"/>
      <c r="I1867" s="256"/>
      <c r="J1867" s="156" t="s">
        <v>578</v>
      </c>
      <c r="K1867" s="157">
        <v>1</v>
      </c>
      <c r="L1867" s="257">
        <v>0</v>
      </c>
      <c r="M1867" s="256"/>
      <c r="N1867" s="258">
        <f t="shared" si="145"/>
        <v>0</v>
      </c>
      <c r="O1867" s="256"/>
      <c r="P1867" s="256"/>
      <c r="Q1867" s="256"/>
      <c r="R1867" s="127"/>
      <c r="T1867" s="158" t="s">
        <v>3</v>
      </c>
      <c r="U1867" s="42" t="s">
        <v>39</v>
      </c>
      <c r="V1867" s="34"/>
      <c r="W1867" s="159">
        <f t="shared" si="146"/>
        <v>0</v>
      </c>
      <c r="X1867" s="159">
        <v>0</v>
      </c>
      <c r="Y1867" s="159">
        <f t="shared" si="147"/>
        <v>0</v>
      </c>
      <c r="Z1867" s="159">
        <v>0</v>
      </c>
      <c r="AA1867" s="160">
        <f t="shared" si="148"/>
        <v>0</v>
      </c>
      <c r="AR1867" s="16" t="s">
        <v>612</v>
      </c>
      <c r="AT1867" s="16" t="s">
        <v>174</v>
      </c>
      <c r="AU1867" s="16" t="s">
        <v>93</v>
      </c>
      <c r="AY1867" s="16" t="s">
        <v>173</v>
      </c>
      <c r="BE1867" s="100">
        <f t="shared" si="149"/>
        <v>0</v>
      </c>
      <c r="BF1867" s="100">
        <f t="shared" si="150"/>
        <v>0</v>
      </c>
      <c r="BG1867" s="100">
        <f t="shared" si="151"/>
        <v>0</v>
      </c>
      <c r="BH1867" s="100">
        <f t="shared" si="152"/>
        <v>0</v>
      </c>
      <c r="BI1867" s="100">
        <f t="shared" si="153"/>
        <v>0</v>
      </c>
      <c r="BJ1867" s="16" t="s">
        <v>81</v>
      </c>
      <c r="BK1867" s="100">
        <f t="shared" si="154"/>
        <v>0</v>
      </c>
      <c r="BL1867" s="16" t="s">
        <v>612</v>
      </c>
      <c r="BM1867" s="16" t="s">
        <v>3109</v>
      </c>
    </row>
    <row r="1868" spans="2:65" s="1" customFormat="1" ht="31.5" customHeight="1">
      <c r="B1868" s="125"/>
      <c r="C1868" s="154" t="s">
        <v>3110</v>
      </c>
      <c r="D1868" s="154" t="s">
        <v>174</v>
      </c>
      <c r="E1868" s="155" t="s">
        <v>3111</v>
      </c>
      <c r="F1868" s="255" t="s">
        <v>3112</v>
      </c>
      <c r="G1868" s="256"/>
      <c r="H1868" s="256"/>
      <c r="I1868" s="256"/>
      <c r="J1868" s="156" t="s">
        <v>578</v>
      </c>
      <c r="K1868" s="157">
        <v>1</v>
      </c>
      <c r="L1868" s="257">
        <v>0</v>
      </c>
      <c r="M1868" s="256"/>
      <c r="N1868" s="258">
        <f t="shared" si="145"/>
        <v>0</v>
      </c>
      <c r="O1868" s="256"/>
      <c r="P1868" s="256"/>
      <c r="Q1868" s="256"/>
      <c r="R1868" s="127"/>
      <c r="T1868" s="158" t="s">
        <v>3</v>
      </c>
      <c r="U1868" s="42" t="s">
        <v>39</v>
      </c>
      <c r="V1868" s="34"/>
      <c r="W1868" s="159">
        <f t="shared" si="146"/>
        <v>0</v>
      </c>
      <c r="X1868" s="159">
        <v>0</v>
      </c>
      <c r="Y1868" s="159">
        <f t="shared" si="147"/>
        <v>0</v>
      </c>
      <c r="Z1868" s="159">
        <v>0</v>
      </c>
      <c r="AA1868" s="160">
        <f t="shared" si="148"/>
        <v>0</v>
      </c>
      <c r="AR1868" s="16" t="s">
        <v>612</v>
      </c>
      <c r="AT1868" s="16" t="s">
        <v>174</v>
      </c>
      <c r="AU1868" s="16" t="s">
        <v>93</v>
      </c>
      <c r="AY1868" s="16" t="s">
        <v>173</v>
      </c>
      <c r="BE1868" s="100">
        <f t="shared" si="149"/>
        <v>0</v>
      </c>
      <c r="BF1868" s="100">
        <f t="shared" si="150"/>
        <v>0</v>
      </c>
      <c r="BG1868" s="100">
        <f t="shared" si="151"/>
        <v>0</v>
      </c>
      <c r="BH1868" s="100">
        <f t="shared" si="152"/>
        <v>0</v>
      </c>
      <c r="BI1868" s="100">
        <f t="shared" si="153"/>
        <v>0</v>
      </c>
      <c r="BJ1868" s="16" t="s">
        <v>81</v>
      </c>
      <c r="BK1868" s="100">
        <f t="shared" si="154"/>
        <v>0</v>
      </c>
      <c r="BL1868" s="16" t="s">
        <v>612</v>
      </c>
      <c r="BM1868" s="16" t="s">
        <v>3113</v>
      </c>
    </row>
    <row r="1869" spans="2:65" s="1" customFormat="1" ht="31.5" customHeight="1">
      <c r="B1869" s="125"/>
      <c r="C1869" s="154" t="s">
        <v>3114</v>
      </c>
      <c r="D1869" s="154" t="s">
        <v>174</v>
      </c>
      <c r="E1869" s="155" t="s">
        <v>3115</v>
      </c>
      <c r="F1869" s="255" t="s">
        <v>3116</v>
      </c>
      <c r="G1869" s="256"/>
      <c r="H1869" s="256"/>
      <c r="I1869" s="256"/>
      <c r="J1869" s="156" t="s">
        <v>578</v>
      </c>
      <c r="K1869" s="157">
        <v>1</v>
      </c>
      <c r="L1869" s="257">
        <v>0</v>
      </c>
      <c r="M1869" s="256"/>
      <c r="N1869" s="258">
        <f t="shared" si="145"/>
        <v>0</v>
      </c>
      <c r="O1869" s="256"/>
      <c r="P1869" s="256"/>
      <c r="Q1869" s="256"/>
      <c r="R1869" s="127"/>
      <c r="T1869" s="158" t="s">
        <v>3</v>
      </c>
      <c r="U1869" s="42" t="s">
        <v>39</v>
      </c>
      <c r="V1869" s="34"/>
      <c r="W1869" s="159">
        <f t="shared" si="146"/>
        <v>0</v>
      </c>
      <c r="X1869" s="159">
        <v>0</v>
      </c>
      <c r="Y1869" s="159">
        <f t="shared" si="147"/>
        <v>0</v>
      </c>
      <c r="Z1869" s="159">
        <v>0</v>
      </c>
      <c r="AA1869" s="160">
        <f t="shared" si="148"/>
        <v>0</v>
      </c>
      <c r="AR1869" s="16" t="s">
        <v>612</v>
      </c>
      <c r="AT1869" s="16" t="s">
        <v>174</v>
      </c>
      <c r="AU1869" s="16" t="s">
        <v>93</v>
      </c>
      <c r="AY1869" s="16" t="s">
        <v>173</v>
      </c>
      <c r="BE1869" s="100">
        <f t="shared" si="149"/>
        <v>0</v>
      </c>
      <c r="BF1869" s="100">
        <f t="shared" si="150"/>
        <v>0</v>
      </c>
      <c r="BG1869" s="100">
        <f t="shared" si="151"/>
        <v>0</v>
      </c>
      <c r="BH1869" s="100">
        <f t="shared" si="152"/>
        <v>0</v>
      </c>
      <c r="BI1869" s="100">
        <f t="shared" si="153"/>
        <v>0</v>
      </c>
      <c r="BJ1869" s="16" t="s">
        <v>81</v>
      </c>
      <c r="BK1869" s="100">
        <f t="shared" si="154"/>
        <v>0</v>
      </c>
      <c r="BL1869" s="16" t="s">
        <v>612</v>
      </c>
      <c r="BM1869" s="16" t="s">
        <v>3117</v>
      </c>
    </row>
    <row r="1870" spans="2:65" s="1" customFormat="1" ht="31.5" customHeight="1">
      <c r="B1870" s="125"/>
      <c r="C1870" s="154" t="s">
        <v>3118</v>
      </c>
      <c r="D1870" s="154" t="s">
        <v>174</v>
      </c>
      <c r="E1870" s="155" t="s">
        <v>3119</v>
      </c>
      <c r="F1870" s="255" t="s">
        <v>3120</v>
      </c>
      <c r="G1870" s="256"/>
      <c r="H1870" s="256"/>
      <c r="I1870" s="256"/>
      <c r="J1870" s="156" t="s">
        <v>578</v>
      </c>
      <c r="K1870" s="157">
        <v>2</v>
      </c>
      <c r="L1870" s="257">
        <v>0</v>
      </c>
      <c r="M1870" s="256"/>
      <c r="N1870" s="258">
        <f t="shared" si="145"/>
        <v>0</v>
      </c>
      <c r="O1870" s="256"/>
      <c r="P1870" s="256"/>
      <c r="Q1870" s="256"/>
      <c r="R1870" s="127"/>
      <c r="T1870" s="158" t="s">
        <v>3</v>
      </c>
      <c r="U1870" s="42" t="s">
        <v>39</v>
      </c>
      <c r="V1870" s="34"/>
      <c r="W1870" s="159">
        <f t="shared" si="146"/>
        <v>0</v>
      </c>
      <c r="X1870" s="159">
        <v>0</v>
      </c>
      <c r="Y1870" s="159">
        <f t="shared" si="147"/>
        <v>0</v>
      </c>
      <c r="Z1870" s="159">
        <v>0</v>
      </c>
      <c r="AA1870" s="160">
        <f t="shared" si="148"/>
        <v>0</v>
      </c>
      <c r="AR1870" s="16" t="s">
        <v>612</v>
      </c>
      <c r="AT1870" s="16" t="s">
        <v>174</v>
      </c>
      <c r="AU1870" s="16" t="s">
        <v>93</v>
      </c>
      <c r="AY1870" s="16" t="s">
        <v>173</v>
      </c>
      <c r="BE1870" s="100">
        <f t="shared" si="149"/>
        <v>0</v>
      </c>
      <c r="BF1870" s="100">
        <f t="shared" si="150"/>
        <v>0</v>
      </c>
      <c r="BG1870" s="100">
        <f t="shared" si="151"/>
        <v>0</v>
      </c>
      <c r="BH1870" s="100">
        <f t="shared" si="152"/>
        <v>0</v>
      </c>
      <c r="BI1870" s="100">
        <f t="shared" si="153"/>
        <v>0</v>
      </c>
      <c r="BJ1870" s="16" t="s">
        <v>81</v>
      </c>
      <c r="BK1870" s="100">
        <f t="shared" si="154"/>
        <v>0</v>
      </c>
      <c r="BL1870" s="16" t="s">
        <v>612</v>
      </c>
      <c r="BM1870" s="16" t="s">
        <v>3121</v>
      </c>
    </row>
    <row r="1871" spans="2:65" s="1" customFormat="1" ht="31.5" customHeight="1">
      <c r="B1871" s="125"/>
      <c r="C1871" s="154" t="s">
        <v>3122</v>
      </c>
      <c r="D1871" s="154" t="s">
        <v>174</v>
      </c>
      <c r="E1871" s="155" t="s">
        <v>3123</v>
      </c>
      <c r="F1871" s="255" t="s">
        <v>3124</v>
      </c>
      <c r="G1871" s="256"/>
      <c r="H1871" s="256"/>
      <c r="I1871" s="256"/>
      <c r="J1871" s="156" t="s">
        <v>182</v>
      </c>
      <c r="K1871" s="157">
        <v>15.3</v>
      </c>
      <c r="L1871" s="257">
        <v>0</v>
      </c>
      <c r="M1871" s="256"/>
      <c r="N1871" s="258">
        <f t="shared" si="145"/>
        <v>0</v>
      </c>
      <c r="O1871" s="256"/>
      <c r="P1871" s="256"/>
      <c r="Q1871" s="256"/>
      <c r="R1871" s="127"/>
      <c r="T1871" s="158" t="s">
        <v>3</v>
      </c>
      <c r="U1871" s="42" t="s">
        <v>39</v>
      </c>
      <c r="V1871" s="34"/>
      <c r="W1871" s="159">
        <f t="shared" si="146"/>
        <v>0</v>
      </c>
      <c r="X1871" s="159">
        <v>0</v>
      </c>
      <c r="Y1871" s="159">
        <f t="shared" si="147"/>
        <v>0</v>
      </c>
      <c r="Z1871" s="159">
        <v>0</v>
      </c>
      <c r="AA1871" s="160">
        <f t="shared" si="148"/>
        <v>0</v>
      </c>
      <c r="AR1871" s="16" t="s">
        <v>612</v>
      </c>
      <c r="AT1871" s="16" t="s">
        <v>174</v>
      </c>
      <c r="AU1871" s="16" t="s">
        <v>93</v>
      </c>
      <c r="AY1871" s="16" t="s">
        <v>173</v>
      </c>
      <c r="BE1871" s="100">
        <f t="shared" si="149"/>
        <v>0</v>
      </c>
      <c r="BF1871" s="100">
        <f t="shared" si="150"/>
        <v>0</v>
      </c>
      <c r="BG1871" s="100">
        <f t="shared" si="151"/>
        <v>0</v>
      </c>
      <c r="BH1871" s="100">
        <f t="shared" si="152"/>
        <v>0</v>
      </c>
      <c r="BI1871" s="100">
        <f t="shared" si="153"/>
        <v>0</v>
      </c>
      <c r="BJ1871" s="16" t="s">
        <v>81</v>
      </c>
      <c r="BK1871" s="100">
        <f t="shared" si="154"/>
        <v>0</v>
      </c>
      <c r="BL1871" s="16" t="s">
        <v>612</v>
      </c>
      <c r="BM1871" s="16" t="s">
        <v>3125</v>
      </c>
    </row>
    <row r="1872" spans="2:65" s="1" customFormat="1" ht="31.5" customHeight="1">
      <c r="B1872" s="125"/>
      <c r="C1872" s="154" t="s">
        <v>3126</v>
      </c>
      <c r="D1872" s="154" t="s">
        <v>174</v>
      </c>
      <c r="E1872" s="155" t="s">
        <v>3127</v>
      </c>
      <c r="F1872" s="255" t="s">
        <v>3128</v>
      </c>
      <c r="G1872" s="256"/>
      <c r="H1872" s="256"/>
      <c r="I1872" s="256"/>
      <c r="J1872" s="156" t="s">
        <v>578</v>
      </c>
      <c r="K1872" s="157">
        <v>1</v>
      </c>
      <c r="L1872" s="257">
        <v>0</v>
      </c>
      <c r="M1872" s="256"/>
      <c r="N1872" s="258">
        <f t="shared" si="145"/>
        <v>0</v>
      </c>
      <c r="O1872" s="256"/>
      <c r="P1872" s="256"/>
      <c r="Q1872" s="256"/>
      <c r="R1872" s="127"/>
      <c r="T1872" s="158" t="s">
        <v>3</v>
      </c>
      <c r="U1872" s="42" t="s">
        <v>39</v>
      </c>
      <c r="V1872" s="34"/>
      <c r="W1872" s="159">
        <f t="shared" si="146"/>
        <v>0</v>
      </c>
      <c r="X1872" s="159">
        <v>0</v>
      </c>
      <c r="Y1872" s="159">
        <f t="shared" si="147"/>
        <v>0</v>
      </c>
      <c r="Z1872" s="159">
        <v>0</v>
      </c>
      <c r="AA1872" s="160">
        <f t="shared" si="148"/>
        <v>0</v>
      </c>
      <c r="AR1872" s="16" t="s">
        <v>612</v>
      </c>
      <c r="AT1872" s="16" t="s">
        <v>174</v>
      </c>
      <c r="AU1872" s="16" t="s">
        <v>93</v>
      </c>
      <c r="AY1872" s="16" t="s">
        <v>173</v>
      </c>
      <c r="BE1872" s="100">
        <f t="shared" si="149"/>
        <v>0</v>
      </c>
      <c r="BF1872" s="100">
        <f t="shared" si="150"/>
        <v>0</v>
      </c>
      <c r="BG1872" s="100">
        <f t="shared" si="151"/>
        <v>0</v>
      </c>
      <c r="BH1872" s="100">
        <f t="shared" si="152"/>
        <v>0</v>
      </c>
      <c r="BI1872" s="100">
        <f t="shared" si="153"/>
        <v>0</v>
      </c>
      <c r="BJ1872" s="16" t="s">
        <v>81</v>
      </c>
      <c r="BK1872" s="100">
        <f t="shared" si="154"/>
        <v>0</v>
      </c>
      <c r="BL1872" s="16" t="s">
        <v>612</v>
      </c>
      <c r="BM1872" s="16" t="s">
        <v>3129</v>
      </c>
    </row>
    <row r="1873" spans="2:65" s="1" customFormat="1" ht="22.5" customHeight="1">
      <c r="B1873" s="125"/>
      <c r="C1873" s="154" t="s">
        <v>3130</v>
      </c>
      <c r="D1873" s="154" t="s">
        <v>174</v>
      </c>
      <c r="E1873" s="155" t="s">
        <v>3131</v>
      </c>
      <c r="F1873" s="255" t="s">
        <v>3132</v>
      </c>
      <c r="G1873" s="256"/>
      <c r="H1873" s="256"/>
      <c r="I1873" s="256"/>
      <c r="J1873" s="156" t="s">
        <v>578</v>
      </c>
      <c r="K1873" s="157">
        <v>12</v>
      </c>
      <c r="L1873" s="257">
        <v>0</v>
      </c>
      <c r="M1873" s="256"/>
      <c r="N1873" s="258">
        <f t="shared" si="145"/>
        <v>0</v>
      </c>
      <c r="O1873" s="256"/>
      <c r="P1873" s="256"/>
      <c r="Q1873" s="256"/>
      <c r="R1873" s="127"/>
      <c r="T1873" s="158" t="s">
        <v>3</v>
      </c>
      <c r="U1873" s="42" t="s">
        <v>39</v>
      </c>
      <c r="V1873" s="34"/>
      <c r="W1873" s="159">
        <f t="shared" si="146"/>
        <v>0</v>
      </c>
      <c r="X1873" s="159">
        <v>0</v>
      </c>
      <c r="Y1873" s="159">
        <f t="shared" si="147"/>
        <v>0</v>
      </c>
      <c r="Z1873" s="159">
        <v>0</v>
      </c>
      <c r="AA1873" s="160">
        <f t="shared" si="148"/>
        <v>0</v>
      </c>
      <c r="AR1873" s="16" t="s">
        <v>612</v>
      </c>
      <c r="AT1873" s="16" t="s">
        <v>174</v>
      </c>
      <c r="AU1873" s="16" t="s">
        <v>93</v>
      </c>
      <c r="AY1873" s="16" t="s">
        <v>173</v>
      </c>
      <c r="BE1873" s="100">
        <f t="shared" si="149"/>
        <v>0</v>
      </c>
      <c r="BF1873" s="100">
        <f t="shared" si="150"/>
        <v>0</v>
      </c>
      <c r="BG1873" s="100">
        <f t="shared" si="151"/>
        <v>0</v>
      </c>
      <c r="BH1873" s="100">
        <f t="shared" si="152"/>
        <v>0</v>
      </c>
      <c r="BI1873" s="100">
        <f t="shared" si="153"/>
        <v>0</v>
      </c>
      <c r="BJ1873" s="16" t="s">
        <v>81</v>
      </c>
      <c r="BK1873" s="100">
        <f t="shared" si="154"/>
        <v>0</v>
      </c>
      <c r="BL1873" s="16" t="s">
        <v>612</v>
      </c>
      <c r="BM1873" s="16" t="s">
        <v>3133</v>
      </c>
    </row>
    <row r="1874" spans="2:65" s="1" customFormat="1" ht="31.5" customHeight="1">
      <c r="B1874" s="125"/>
      <c r="C1874" s="154" t="s">
        <v>3134</v>
      </c>
      <c r="D1874" s="154" t="s">
        <v>174</v>
      </c>
      <c r="E1874" s="155" t="s">
        <v>3135</v>
      </c>
      <c r="F1874" s="255" t="s">
        <v>3136</v>
      </c>
      <c r="G1874" s="256"/>
      <c r="H1874" s="256"/>
      <c r="I1874" s="256"/>
      <c r="J1874" s="156" t="s">
        <v>578</v>
      </c>
      <c r="K1874" s="157">
        <v>4</v>
      </c>
      <c r="L1874" s="257">
        <v>0</v>
      </c>
      <c r="M1874" s="256"/>
      <c r="N1874" s="258">
        <f t="shared" si="145"/>
        <v>0</v>
      </c>
      <c r="O1874" s="256"/>
      <c r="P1874" s="256"/>
      <c r="Q1874" s="256"/>
      <c r="R1874" s="127"/>
      <c r="T1874" s="158" t="s">
        <v>3</v>
      </c>
      <c r="U1874" s="42" t="s">
        <v>39</v>
      </c>
      <c r="V1874" s="34"/>
      <c r="W1874" s="159">
        <f t="shared" si="146"/>
        <v>0</v>
      </c>
      <c r="X1874" s="159">
        <v>0</v>
      </c>
      <c r="Y1874" s="159">
        <f t="shared" si="147"/>
        <v>0</v>
      </c>
      <c r="Z1874" s="159">
        <v>0</v>
      </c>
      <c r="AA1874" s="160">
        <f t="shared" si="148"/>
        <v>0</v>
      </c>
      <c r="AR1874" s="16" t="s">
        <v>612</v>
      </c>
      <c r="AT1874" s="16" t="s">
        <v>174</v>
      </c>
      <c r="AU1874" s="16" t="s">
        <v>93</v>
      </c>
      <c r="AY1874" s="16" t="s">
        <v>173</v>
      </c>
      <c r="BE1874" s="100">
        <f t="shared" si="149"/>
        <v>0</v>
      </c>
      <c r="BF1874" s="100">
        <f t="shared" si="150"/>
        <v>0</v>
      </c>
      <c r="BG1874" s="100">
        <f t="shared" si="151"/>
        <v>0</v>
      </c>
      <c r="BH1874" s="100">
        <f t="shared" si="152"/>
        <v>0</v>
      </c>
      <c r="BI1874" s="100">
        <f t="shared" si="153"/>
        <v>0</v>
      </c>
      <c r="BJ1874" s="16" t="s">
        <v>81</v>
      </c>
      <c r="BK1874" s="100">
        <f t="shared" si="154"/>
        <v>0</v>
      </c>
      <c r="BL1874" s="16" t="s">
        <v>612</v>
      </c>
      <c r="BM1874" s="16" t="s">
        <v>3137</v>
      </c>
    </row>
    <row r="1875" spans="2:65" s="1" customFormat="1" ht="22.5" customHeight="1">
      <c r="B1875" s="125"/>
      <c r="C1875" s="154" t="s">
        <v>3138</v>
      </c>
      <c r="D1875" s="154" t="s">
        <v>174</v>
      </c>
      <c r="E1875" s="155" t="s">
        <v>3139</v>
      </c>
      <c r="F1875" s="255" t="s">
        <v>3140</v>
      </c>
      <c r="G1875" s="256"/>
      <c r="H1875" s="256"/>
      <c r="I1875" s="256"/>
      <c r="J1875" s="156" t="s">
        <v>3</v>
      </c>
      <c r="K1875" s="157">
        <v>0</v>
      </c>
      <c r="L1875" s="257">
        <v>0</v>
      </c>
      <c r="M1875" s="256"/>
      <c r="N1875" s="258">
        <f t="shared" si="145"/>
        <v>0</v>
      </c>
      <c r="O1875" s="256"/>
      <c r="P1875" s="256"/>
      <c r="Q1875" s="256"/>
      <c r="R1875" s="127"/>
      <c r="T1875" s="158" t="s">
        <v>3</v>
      </c>
      <c r="U1875" s="42" t="s">
        <v>39</v>
      </c>
      <c r="V1875" s="34"/>
      <c r="W1875" s="159">
        <f t="shared" si="146"/>
        <v>0</v>
      </c>
      <c r="X1875" s="159">
        <v>0</v>
      </c>
      <c r="Y1875" s="159">
        <f t="shared" si="147"/>
        <v>0</v>
      </c>
      <c r="Z1875" s="159">
        <v>0</v>
      </c>
      <c r="AA1875" s="160">
        <f t="shared" si="148"/>
        <v>0</v>
      </c>
      <c r="AR1875" s="16" t="s">
        <v>612</v>
      </c>
      <c r="AT1875" s="16" t="s">
        <v>174</v>
      </c>
      <c r="AU1875" s="16" t="s">
        <v>93</v>
      </c>
      <c r="AY1875" s="16" t="s">
        <v>173</v>
      </c>
      <c r="BE1875" s="100">
        <f t="shared" si="149"/>
        <v>0</v>
      </c>
      <c r="BF1875" s="100">
        <f t="shared" si="150"/>
        <v>0</v>
      </c>
      <c r="BG1875" s="100">
        <f t="shared" si="151"/>
        <v>0</v>
      </c>
      <c r="BH1875" s="100">
        <f t="shared" si="152"/>
        <v>0</v>
      </c>
      <c r="BI1875" s="100">
        <f t="shared" si="153"/>
        <v>0</v>
      </c>
      <c r="BJ1875" s="16" t="s">
        <v>81</v>
      </c>
      <c r="BK1875" s="100">
        <f t="shared" si="154"/>
        <v>0</v>
      </c>
      <c r="BL1875" s="16" t="s">
        <v>612</v>
      </c>
      <c r="BM1875" s="16" t="s">
        <v>3141</v>
      </c>
    </row>
    <row r="1876" spans="2:65" s="1" customFormat="1" ht="22.5" customHeight="1">
      <c r="B1876" s="125"/>
      <c r="C1876" s="154" t="s">
        <v>3142</v>
      </c>
      <c r="D1876" s="154" t="s">
        <v>174</v>
      </c>
      <c r="E1876" s="155" t="s">
        <v>3143</v>
      </c>
      <c r="F1876" s="255" t="s">
        <v>3144</v>
      </c>
      <c r="G1876" s="256"/>
      <c r="H1876" s="256"/>
      <c r="I1876" s="256"/>
      <c r="J1876" s="156" t="s">
        <v>578</v>
      </c>
      <c r="K1876" s="157">
        <v>2</v>
      </c>
      <c r="L1876" s="257">
        <v>0</v>
      </c>
      <c r="M1876" s="256"/>
      <c r="N1876" s="258">
        <f t="shared" si="145"/>
        <v>0</v>
      </c>
      <c r="O1876" s="256"/>
      <c r="P1876" s="256"/>
      <c r="Q1876" s="256"/>
      <c r="R1876" s="127"/>
      <c r="T1876" s="158" t="s">
        <v>3</v>
      </c>
      <c r="U1876" s="42" t="s">
        <v>39</v>
      </c>
      <c r="V1876" s="34"/>
      <c r="W1876" s="159">
        <f t="shared" si="146"/>
        <v>0</v>
      </c>
      <c r="X1876" s="159">
        <v>0</v>
      </c>
      <c r="Y1876" s="159">
        <f t="shared" si="147"/>
        <v>0</v>
      </c>
      <c r="Z1876" s="159">
        <v>0</v>
      </c>
      <c r="AA1876" s="160">
        <f t="shared" si="148"/>
        <v>0</v>
      </c>
      <c r="AR1876" s="16" t="s">
        <v>612</v>
      </c>
      <c r="AT1876" s="16" t="s">
        <v>174</v>
      </c>
      <c r="AU1876" s="16" t="s">
        <v>93</v>
      </c>
      <c r="AY1876" s="16" t="s">
        <v>173</v>
      </c>
      <c r="BE1876" s="100">
        <f t="shared" si="149"/>
        <v>0</v>
      </c>
      <c r="BF1876" s="100">
        <f t="shared" si="150"/>
        <v>0</v>
      </c>
      <c r="BG1876" s="100">
        <f t="shared" si="151"/>
        <v>0</v>
      </c>
      <c r="BH1876" s="100">
        <f t="shared" si="152"/>
        <v>0</v>
      </c>
      <c r="BI1876" s="100">
        <f t="shared" si="153"/>
        <v>0</v>
      </c>
      <c r="BJ1876" s="16" t="s">
        <v>81</v>
      </c>
      <c r="BK1876" s="100">
        <f t="shared" si="154"/>
        <v>0</v>
      </c>
      <c r="BL1876" s="16" t="s">
        <v>612</v>
      </c>
      <c r="BM1876" s="16" t="s">
        <v>3145</v>
      </c>
    </row>
    <row r="1877" spans="2:65" s="1" customFormat="1" ht="22.5" customHeight="1">
      <c r="B1877" s="125"/>
      <c r="C1877" s="154" t="s">
        <v>3146</v>
      </c>
      <c r="D1877" s="154" t="s">
        <v>174</v>
      </c>
      <c r="E1877" s="155" t="s">
        <v>3147</v>
      </c>
      <c r="F1877" s="255" t="s">
        <v>3148</v>
      </c>
      <c r="G1877" s="256"/>
      <c r="H1877" s="256"/>
      <c r="I1877" s="256"/>
      <c r="J1877" s="156" t="s">
        <v>578</v>
      </c>
      <c r="K1877" s="157">
        <v>2</v>
      </c>
      <c r="L1877" s="257">
        <v>0</v>
      </c>
      <c r="M1877" s="256"/>
      <c r="N1877" s="258">
        <f aca="true" t="shared" si="155" ref="N1877:N1940">ROUND(L1877*K1877,2)</f>
        <v>0</v>
      </c>
      <c r="O1877" s="256"/>
      <c r="P1877" s="256"/>
      <c r="Q1877" s="256"/>
      <c r="R1877" s="127"/>
      <c r="T1877" s="158" t="s">
        <v>3</v>
      </c>
      <c r="U1877" s="42" t="s">
        <v>39</v>
      </c>
      <c r="V1877" s="34"/>
      <c r="W1877" s="159">
        <f aca="true" t="shared" si="156" ref="W1877:W1940">V1877*K1877</f>
        <v>0</v>
      </c>
      <c r="X1877" s="159">
        <v>0</v>
      </c>
      <c r="Y1877" s="159">
        <f aca="true" t="shared" si="157" ref="Y1877:Y1940">X1877*K1877</f>
        <v>0</v>
      </c>
      <c r="Z1877" s="159">
        <v>0</v>
      </c>
      <c r="AA1877" s="160">
        <f aca="true" t="shared" si="158" ref="AA1877:AA1940">Z1877*K1877</f>
        <v>0</v>
      </c>
      <c r="AR1877" s="16" t="s">
        <v>612</v>
      </c>
      <c r="AT1877" s="16" t="s">
        <v>174</v>
      </c>
      <c r="AU1877" s="16" t="s">
        <v>93</v>
      </c>
      <c r="AY1877" s="16" t="s">
        <v>173</v>
      </c>
      <c r="BE1877" s="100">
        <f aca="true" t="shared" si="159" ref="BE1877:BE1940">IF(U1877="základní",N1877,0)</f>
        <v>0</v>
      </c>
      <c r="BF1877" s="100">
        <f aca="true" t="shared" si="160" ref="BF1877:BF1940">IF(U1877="snížená",N1877,0)</f>
        <v>0</v>
      </c>
      <c r="BG1877" s="100">
        <f aca="true" t="shared" si="161" ref="BG1877:BG1940">IF(U1877="zákl. přenesená",N1877,0)</f>
        <v>0</v>
      </c>
      <c r="BH1877" s="100">
        <f aca="true" t="shared" si="162" ref="BH1877:BH1940">IF(U1877="sníž. přenesená",N1877,0)</f>
        <v>0</v>
      </c>
      <c r="BI1877" s="100">
        <f aca="true" t="shared" si="163" ref="BI1877:BI1940">IF(U1877="nulová",N1877,0)</f>
        <v>0</v>
      </c>
      <c r="BJ1877" s="16" t="s">
        <v>81</v>
      </c>
      <c r="BK1877" s="100">
        <f aca="true" t="shared" si="164" ref="BK1877:BK1940">ROUND(L1877*K1877,2)</f>
        <v>0</v>
      </c>
      <c r="BL1877" s="16" t="s">
        <v>612</v>
      </c>
      <c r="BM1877" s="16" t="s">
        <v>3149</v>
      </c>
    </row>
    <row r="1878" spans="2:65" s="1" customFormat="1" ht="22.5" customHeight="1">
      <c r="B1878" s="125"/>
      <c r="C1878" s="154" t="s">
        <v>3150</v>
      </c>
      <c r="D1878" s="154" t="s">
        <v>174</v>
      </c>
      <c r="E1878" s="155" t="s">
        <v>3151</v>
      </c>
      <c r="F1878" s="255" t="s">
        <v>3152</v>
      </c>
      <c r="G1878" s="256"/>
      <c r="H1878" s="256"/>
      <c r="I1878" s="256"/>
      <c r="J1878" s="156" t="s">
        <v>578</v>
      </c>
      <c r="K1878" s="157">
        <v>2</v>
      </c>
      <c r="L1878" s="257">
        <v>0</v>
      </c>
      <c r="M1878" s="256"/>
      <c r="N1878" s="258">
        <f t="shared" si="155"/>
        <v>0</v>
      </c>
      <c r="O1878" s="256"/>
      <c r="P1878" s="256"/>
      <c r="Q1878" s="256"/>
      <c r="R1878" s="127"/>
      <c r="T1878" s="158" t="s">
        <v>3</v>
      </c>
      <c r="U1878" s="42" t="s">
        <v>39</v>
      </c>
      <c r="V1878" s="34"/>
      <c r="W1878" s="159">
        <f t="shared" si="156"/>
        <v>0</v>
      </c>
      <c r="X1878" s="159">
        <v>0</v>
      </c>
      <c r="Y1878" s="159">
        <f t="shared" si="157"/>
        <v>0</v>
      </c>
      <c r="Z1878" s="159">
        <v>0</v>
      </c>
      <c r="AA1878" s="160">
        <f t="shared" si="158"/>
        <v>0</v>
      </c>
      <c r="AR1878" s="16" t="s">
        <v>612</v>
      </c>
      <c r="AT1878" s="16" t="s">
        <v>174</v>
      </c>
      <c r="AU1878" s="16" t="s">
        <v>93</v>
      </c>
      <c r="AY1878" s="16" t="s">
        <v>173</v>
      </c>
      <c r="BE1878" s="100">
        <f t="shared" si="159"/>
        <v>0</v>
      </c>
      <c r="BF1878" s="100">
        <f t="shared" si="160"/>
        <v>0</v>
      </c>
      <c r="BG1878" s="100">
        <f t="shared" si="161"/>
        <v>0</v>
      </c>
      <c r="BH1878" s="100">
        <f t="shared" si="162"/>
        <v>0</v>
      </c>
      <c r="BI1878" s="100">
        <f t="shared" si="163"/>
        <v>0</v>
      </c>
      <c r="BJ1878" s="16" t="s">
        <v>81</v>
      </c>
      <c r="BK1878" s="100">
        <f t="shared" si="164"/>
        <v>0</v>
      </c>
      <c r="BL1878" s="16" t="s">
        <v>612</v>
      </c>
      <c r="BM1878" s="16" t="s">
        <v>3153</v>
      </c>
    </row>
    <row r="1879" spans="2:65" s="1" customFormat="1" ht="22.5" customHeight="1">
      <c r="B1879" s="125"/>
      <c r="C1879" s="154" t="s">
        <v>3154</v>
      </c>
      <c r="D1879" s="154" t="s">
        <v>174</v>
      </c>
      <c r="E1879" s="155" t="s">
        <v>3155</v>
      </c>
      <c r="F1879" s="255" t="s">
        <v>3156</v>
      </c>
      <c r="G1879" s="256"/>
      <c r="H1879" s="256"/>
      <c r="I1879" s="256"/>
      <c r="J1879" s="156" t="s">
        <v>578</v>
      </c>
      <c r="K1879" s="157">
        <v>2</v>
      </c>
      <c r="L1879" s="257">
        <v>0</v>
      </c>
      <c r="M1879" s="256"/>
      <c r="N1879" s="258">
        <f t="shared" si="155"/>
        <v>0</v>
      </c>
      <c r="O1879" s="256"/>
      <c r="P1879" s="256"/>
      <c r="Q1879" s="256"/>
      <c r="R1879" s="127"/>
      <c r="T1879" s="158" t="s">
        <v>3</v>
      </c>
      <c r="U1879" s="42" t="s">
        <v>39</v>
      </c>
      <c r="V1879" s="34"/>
      <c r="W1879" s="159">
        <f t="shared" si="156"/>
        <v>0</v>
      </c>
      <c r="X1879" s="159">
        <v>0</v>
      </c>
      <c r="Y1879" s="159">
        <f t="shared" si="157"/>
        <v>0</v>
      </c>
      <c r="Z1879" s="159">
        <v>0</v>
      </c>
      <c r="AA1879" s="160">
        <f t="shared" si="158"/>
        <v>0</v>
      </c>
      <c r="AR1879" s="16" t="s">
        <v>612</v>
      </c>
      <c r="AT1879" s="16" t="s">
        <v>174</v>
      </c>
      <c r="AU1879" s="16" t="s">
        <v>93</v>
      </c>
      <c r="AY1879" s="16" t="s">
        <v>173</v>
      </c>
      <c r="BE1879" s="100">
        <f t="shared" si="159"/>
        <v>0</v>
      </c>
      <c r="BF1879" s="100">
        <f t="shared" si="160"/>
        <v>0</v>
      </c>
      <c r="BG1879" s="100">
        <f t="shared" si="161"/>
        <v>0</v>
      </c>
      <c r="BH1879" s="100">
        <f t="shared" si="162"/>
        <v>0</v>
      </c>
      <c r="BI1879" s="100">
        <f t="shared" si="163"/>
        <v>0</v>
      </c>
      <c r="BJ1879" s="16" t="s">
        <v>81</v>
      </c>
      <c r="BK1879" s="100">
        <f t="shared" si="164"/>
        <v>0</v>
      </c>
      <c r="BL1879" s="16" t="s">
        <v>612</v>
      </c>
      <c r="BM1879" s="16" t="s">
        <v>3157</v>
      </c>
    </row>
    <row r="1880" spans="2:65" s="1" customFormat="1" ht="31.5" customHeight="1">
      <c r="B1880" s="125"/>
      <c r="C1880" s="154" t="s">
        <v>3158</v>
      </c>
      <c r="D1880" s="154" t="s">
        <v>174</v>
      </c>
      <c r="E1880" s="155" t="s">
        <v>3159</v>
      </c>
      <c r="F1880" s="255" t="s">
        <v>3160</v>
      </c>
      <c r="G1880" s="256"/>
      <c r="H1880" s="256"/>
      <c r="I1880" s="256"/>
      <c r="J1880" s="156" t="s">
        <v>578</v>
      </c>
      <c r="K1880" s="157">
        <v>1</v>
      </c>
      <c r="L1880" s="257">
        <v>0</v>
      </c>
      <c r="M1880" s="256"/>
      <c r="N1880" s="258">
        <f t="shared" si="155"/>
        <v>0</v>
      </c>
      <c r="O1880" s="256"/>
      <c r="P1880" s="256"/>
      <c r="Q1880" s="256"/>
      <c r="R1880" s="127"/>
      <c r="T1880" s="158" t="s">
        <v>3</v>
      </c>
      <c r="U1880" s="42" t="s">
        <v>39</v>
      </c>
      <c r="V1880" s="34"/>
      <c r="W1880" s="159">
        <f t="shared" si="156"/>
        <v>0</v>
      </c>
      <c r="X1880" s="159">
        <v>0</v>
      </c>
      <c r="Y1880" s="159">
        <f t="shared" si="157"/>
        <v>0</v>
      </c>
      <c r="Z1880" s="159">
        <v>0</v>
      </c>
      <c r="AA1880" s="160">
        <f t="shared" si="158"/>
        <v>0</v>
      </c>
      <c r="AR1880" s="16" t="s">
        <v>612</v>
      </c>
      <c r="AT1880" s="16" t="s">
        <v>174</v>
      </c>
      <c r="AU1880" s="16" t="s">
        <v>93</v>
      </c>
      <c r="AY1880" s="16" t="s">
        <v>173</v>
      </c>
      <c r="BE1880" s="100">
        <f t="shared" si="159"/>
        <v>0</v>
      </c>
      <c r="BF1880" s="100">
        <f t="shared" si="160"/>
        <v>0</v>
      </c>
      <c r="BG1880" s="100">
        <f t="shared" si="161"/>
        <v>0</v>
      </c>
      <c r="BH1880" s="100">
        <f t="shared" si="162"/>
        <v>0</v>
      </c>
      <c r="BI1880" s="100">
        <f t="shared" si="163"/>
        <v>0</v>
      </c>
      <c r="BJ1880" s="16" t="s">
        <v>81</v>
      </c>
      <c r="BK1880" s="100">
        <f t="shared" si="164"/>
        <v>0</v>
      </c>
      <c r="BL1880" s="16" t="s">
        <v>612</v>
      </c>
      <c r="BM1880" s="16" t="s">
        <v>3161</v>
      </c>
    </row>
    <row r="1881" spans="2:65" s="1" customFormat="1" ht="22.5" customHeight="1">
      <c r="B1881" s="125"/>
      <c r="C1881" s="154" t="s">
        <v>3162</v>
      </c>
      <c r="D1881" s="154" t="s">
        <v>174</v>
      </c>
      <c r="E1881" s="155" t="s">
        <v>3163</v>
      </c>
      <c r="F1881" s="255" t="s">
        <v>3164</v>
      </c>
      <c r="G1881" s="256"/>
      <c r="H1881" s="256"/>
      <c r="I1881" s="256"/>
      <c r="J1881" s="156" t="s">
        <v>578</v>
      </c>
      <c r="K1881" s="157">
        <v>1</v>
      </c>
      <c r="L1881" s="257">
        <v>0</v>
      </c>
      <c r="M1881" s="256"/>
      <c r="N1881" s="258">
        <f t="shared" si="155"/>
        <v>0</v>
      </c>
      <c r="O1881" s="256"/>
      <c r="P1881" s="256"/>
      <c r="Q1881" s="256"/>
      <c r="R1881" s="127"/>
      <c r="T1881" s="158" t="s">
        <v>3</v>
      </c>
      <c r="U1881" s="42" t="s">
        <v>39</v>
      </c>
      <c r="V1881" s="34"/>
      <c r="W1881" s="159">
        <f t="shared" si="156"/>
        <v>0</v>
      </c>
      <c r="X1881" s="159">
        <v>0</v>
      </c>
      <c r="Y1881" s="159">
        <f t="shared" si="157"/>
        <v>0</v>
      </c>
      <c r="Z1881" s="159">
        <v>0</v>
      </c>
      <c r="AA1881" s="160">
        <f t="shared" si="158"/>
        <v>0</v>
      </c>
      <c r="AR1881" s="16" t="s">
        <v>612</v>
      </c>
      <c r="AT1881" s="16" t="s">
        <v>174</v>
      </c>
      <c r="AU1881" s="16" t="s">
        <v>93</v>
      </c>
      <c r="AY1881" s="16" t="s">
        <v>173</v>
      </c>
      <c r="BE1881" s="100">
        <f t="shared" si="159"/>
        <v>0</v>
      </c>
      <c r="BF1881" s="100">
        <f t="shared" si="160"/>
        <v>0</v>
      </c>
      <c r="BG1881" s="100">
        <f t="shared" si="161"/>
        <v>0</v>
      </c>
      <c r="BH1881" s="100">
        <f t="shared" si="162"/>
        <v>0</v>
      </c>
      <c r="BI1881" s="100">
        <f t="shared" si="163"/>
        <v>0</v>
      </c>
      <c r="BJ1881" s="16" t="s">
        <v>81</v>
      </c>
      <c r="BK1881" s="100">
        <f t="shared" si="164"/>
        <v>0</v>
      </c>
      <c r="BL1881" s="16" t="s">
        <v>612</v>
      </c>
      <c r="BM1881" s="16" t="s">
        <v>3165</v>
      </c>
    </row>
    <row r="1882" spans="2:65" s="1" customFormat="1" ht="22.5" customHeight="1">
      <c r="B1882" s="125"/>
      <c r="C1882" s="154" t="s">
        <v>3166</v>
      </c>
      <c r="D1882" s="154" t="s">
        <v>174</v>
      </c>
      <c r="E1882" s="155" t="s">
        <v>3167</v>
      </c>
      <c r="F1882" s="255" t="s">
        <v>3168</v>
      </c>
      <c r="G1882" s="256"/>
      <c r="H1882" s="256"/>
      <c r="I1882" s="256"/>
      <c r="J1882" s="156" t="s">
        <v>578</v>
      </c>
      <c r="K1882" s="157">
        <v>1</v>
      </c>
      <c r="L1882" s="257">
        <v>0</v>
      </c>
      <c r="M1882" s="256"/>
      <c r="N1882" s="258">
        <f t="shared" si="155"/>
        <v>0</v>
      </c>
      <c r="O1882" s="256"/>
      <c r="P1882" s="256"/>
      <c r="Q1882" s="256"/>
      <c r="R1882" s="127"/>
      <c r="T1882" s="158" t="s">
        <v>3</v>
      </c>
      <c r="U1882" s="42" t="s">
        <v>39</v>
      </c>
      <c r="V1882" s="34"/>
      <c r="W1882" s="159">
        <f t="shared" si="156"/>
        <v>0</v>
      </c>
      <c r="X1882" s="159">
        <v>0</v>
      </c>
      <c r="Y1882" s="159">
        <f t="shared" si="157"/>
        <v>0</v>
      </c>
      <c r="Z1882" s="159">
        <v>0</v>
      </c>
      <c r="AA1882" s="160">
        <f t="shared" si="158"/>
        <v>0</v>
      </c>
      <c r="AR1882" s="16" t="s">
        <v>612</v>
      </c>
      <c r="AT1882" s="16" t="s">
        <v>174</v>
      </c>
      <c r="AU1882" s="16" t="s">
        <v>93</v>
      </c>
      <c r="AY1882" s="16" t="s">
        <v>173</v>
      </c>
      <c r="BE1882" s="100">
        <f t="shared" si="159"/>
        <v>0</v>
      </c>
      <c r="BF1882" s="100">
        <f t="shared" si="160"/>
        <v>0</v>
      </c>
      <c r="BG1882" s="100">
        <f t="shared" si="161"/>
        <v>0</v>
      </c>
      <c r="BH1882" s="100">
        <f t="shared" si="162"/>
        <v>0</v>
      </c>
      <c r="BI1882" s="100">
        <f t="shared" si="163"/>
        <v>0</v>
      </c>
      <c r="BJ1882" s="16" t="s">
        <v>81</v>
      </c>
      <c r="BK1882" s="100">
        <f t="shared" si="164"/>
        <v>0</v>
      </c>
      <c r="BL1882" s="16" t="s">
        <v>612</v>
      </c>
      <c r="BM1882" s="16" t="s">
        <v>3169</v>
      </c>
    </row>
    <row r="1883" spans="2:65" s="1" customFormat="1" ht="22.5" customHeight="1">
      <c r="B1883" s="125"/>
      <c r="C1883" s="154" t="s">
        <v>3170</v>
      </c>
      <c r="D1883" s="154" t="s">
        <v>174</v>
      </c>
      <c r="E1883" s="155" t="s">
        <v>3171</v>
      </c>
      <c r="F1883" s="255" t="s">
        <v>3172</v>
      </c>
      <c r="G1883" s="256"/>
      <c r="H1883" s="256"/>
      <c r="I1883" s="256"/>
      <c r="J1883" s="156" t="s">
        <v>578</v>
      </c>
      <c r="K1883" s="157">
        <v>1</v>
      </c>
      <c r="L1883" s="257">
        <v>0</v>
      </c>
      <c r="M1883" s="256"/>
      <c r="N1883" s="258">
        <f t="shared" si="155"/>
        <v>0</v>
      </c>
      <c r="O1883" s="256"/>
      <c r="P1883" s="256"/>
      <c r="Q1883" s="256"/>
      <c r="R1883" s="127"/>
      <c r="T1883" s="158" t="s">
        <v>3</v>
      </c>
      <c r="U1883" s="42" t="s">
        <v>39</v>
      </c>
      <c r="V1883" s="34"/>
      <c r="W1883" s="159">
        <f t="shared" si="156"/>
        <v>0</v>
      </c>
      <c r="X1883" s="159">
        <v>0</v>
      </c>
      <c r="Y1883" s="159">
        <f t="shared" si="157"/>
        <v>0</v>
      </c>
      <c r="Z1883" s="159">
        <v>0</v>
      </c>
      <c r="AA1883" s="160">
        <f t="shared" si="158"/>
        <v>0</v>
      </c>
      <c r="AR1883" s="16" t="s">
        <v>612</v>
      </c>
      <c r="AT1883" s="16" t="s">
        <v>174</v>
      </c>
      <c r="AU1883" s="16" t="s">
        <v>93</v>
      </c>
      <c r="AY1883" s="16" t="s">
        <v>173</v>
      </c>
      <c r="BE1883" s="100">
        <f t="shared" si="159"/>
        <v>0</v>
      </c>
      <c r="BF1883" s="100">
        <f t="shared" si="160"/>
        <v>0</v>
      </c>
      <c r="BG1883" s="100">
        <f t="shared" si="161"/>
        <v>0</v>
      </c>
      <c r="BH1883" s="100">
        <f t="shared" si="162"/>
        <v>0</v>
      </c>
      <c r="BI1883" s="100">
        <f t="shared" si="163"/>
        <v>0</v>
      </c>
      <c r="BJ1883" s="16" t="s">
        <v>81</v>
      </c>
      <c r="BK1883" s="100">
        <f t="shared" si="164"/>
        <v>0</v>
      </c>
      <c r="BL1883" s="16" t="s">
        <v>612</v>
      </c>
      <c r="BM1883" s="16" t="s">
        <v>3173</v>
      </c>
    </row>
    <row r="1884" spans="2:65" s="1" customFormat="1" ht="22.5" customHeight="1">
      <c r="B1884" s="125"/>
      <c r="C1884" s="154" t="s">
        <v>3174</v>
      </c>
      <c r="D1884" s="154" t="s">
        <v>174</v>
      </c>
      <c r="E1884" s="155" t="s">
        <v>3175</v>
      </c>
      <c r="F1884" s="255" t="s">
        <v>3176</v>
      </c>
      <c r="G1884" s="256"/>
      <c r="H1884" s="256"/>
      <c r="I1884" s="256"/>
      <c r="J1884" s="156" t="s">
        <v>578</v>
      </c>
      <c r="K1884" s="157">
        <v>1</v>
      </c>
      <c r="L1884" s="257">
        <v>0</v>
      </c>
      <c r="M1884" s="256"/>
      <c r="N1884" s="258">
        <f t="shared" si="155"/>
        <v>0</v>
      </c>
      <c r="O1884" s="256"/>
      <c r="P1884" s="256"/>
      <c r="Q1884" s="256"/>
      <c r="R1884" s="127"/>
      <c r="T1884" s="158" t="s">
        <v>3</v>
      </c>
      <c r="U1884" s="42" t="s">
        <v>39</v>
      </c>
      <c r="V1884" s="34"/>
      <c r="W1884" s="159">
        <f t="shared" si="156"/>
        <v>0</v>
      </c>
      <c r="X1884" s="159">
        <v>0</v>
      </c>
      <c r="Y1884" s="159">
        <f t="shared" si="157"/>
        <v>0</v>
      </c>
      <c r="Z1884" s="159">
        <v>0</v>
      </c>
      <c r="AA1884" s="160">
        <f t="shared" si="158"/>
        <v>0</v>
      </c>
      <c r="AR1884" s="16" t="s">
        <v>612</v>
      </c>
      <c r="AT1884" s="16" t="s">
        <v>174</v>
      </c>
      <c r="AU1884" s="16" t="s">
        <v>93</v>
      </c>
      <c r="AY1884" s="16" t="s">
        <v>173</v>
      </c>
      <c r="BE1884" s="100">
        <f t="shared" si="159"/>
        <v>0</v>
      </c>
      <c r="BF1884" s="100">
        <f t="shared" si="160"/>
        <v>0</v>
      </c>
      <c r="BG1884" s="100">
        <f t="shared" si="161"/>
        <v>0</v>
      </c>
      <c r="BH1884" s="100">
        <f t="shared" si="162"/>
        <v>0</v>
      </c>
      <c r="BI1884" s="100">
        <f t="shared" si="163"/>
        <v>0</v>
      </c>
      <c r="BJ1884" s="16" t="s">
        <v>81</v>
      </c>
      <c r="BK1884" s="100">
        <f t="shared" si="164"/>
        <v>0</v>
      </c>
      <c r="BL1884" s="16" t="s">
        <v>612</v>
      </c>
      <c r="BM1884" s="16" t="s">
        <v>3177</v>
      </c>
    </row>
    <row r="1885" spans="2:65" s="1" customFormat="1" ht="22.5" customHeight="1">
      <c r="B1885" s="125"/>
      <c r="C1885" s="154" t="s">
        <v>3178</v>
      </c>
      <c r="D1885" s="154" t="s">
        <v>174</v>
      </c>
      <c r="E1885" s="155" t="s">
        <v>3179</v>
      </c>
      <c r="F1885" s="255" t="s">
        <v>3180</v>
      </c>
      <c r="G1885" s="256"/>
      <c r="H1885" s="256"/>
      <c r="I1885" s="256"/>
      <c r="J1885" s="156" t="s">
        <v>3</v>
      </c>
      <c r="K1885" s="157">
        <v>0</v>
      </c>
      <c r="L1885" s="257">
        <v>0</v>
      </c>
      <c r="M1885" s="256"/>
      <c r="N1885" s="258">
        <f t="shared" si="155"/>
        <v>0</v>
      </c>
      <c r="O1885" s="256"/>
      <c r="P1885" s="256"/>
      <c r="Q1885" s="256"/>
      <c r="R1885" s="127"/>
      <c r="T1885" s="158" t="s">
        <v>3</v>
      </c>
      <c r="U1885" s="42" t="s">
        <v>39</v>
      </c>
      <c r="V1885" s="34"/>
      <c r="W1885" s="159">
        <f t="shared" si="156"/>
        <v>0</v>
      </c>
      <c r="X1885" s="159">
        <v>0</v>
      </c>
      <c r="Y1885" s="159">
        <f t="shared" si="157"/>
        <v>0</v>
      </c>
      <c r="Z1885" s="159">
        <v>0</v>
      </c>
      <c r="AA1885" s="160">
        <f t="shared" si="158"/>
        <v>0</v>
      </c>
      <c r="AR1885" s="16" t="s">
        <v>612</v>
      </c>
      <c r="AT1885" s="16" t="s">
        <v>174</v>
      </c>
      <c r="AU1885" s="16" t="s">
        <v>93</v>
      </c>
      <c r="AY1885" s="16" t="s">
        <v>173</v>
      </c>
      <c r="BE1885" s="100">
        <f t="shared" si="159"/>
        <v>0</v>
      </c>
      <c r="BF1885" s="100">
        <f t="shared" si="160"/>
        <v>0</v>
      </c>
      <c r="BG1885" s="100">
        <f t="shared" si="161"/>
        <v>0</v>
      </c>
      <c r="BH1885" s="100">
        <f t="shared" si="162"/>
        <v>0</v>
      </c>
      <c r="BI1885" s="100">
        <f t="shared" si="163"/>
        <v>0</v>
      </c>
      <c r="BJ1885" s="16" t="s">
        <v>81</v>
      </c>
      <c r="BK1885" s="100">
        <f t="shared" si="164"/>
        <v>0</v>
      </c>
      <c r="BL1885" s="16" t="s">
        <v>612</v>
      </c>
      <c r="BM1885" s="16" t="s">
        <v>3181</v>
      </c>
    </row>
    <row r="1886" spans="2:65" s="1" customFormat="1" ht="22.5" customHeight="1">
      <c r="B1886" s="125"/>
      <c r="C1886" s="154" t="s">
        <v>3182</v>
      </c>
      <c r="D1886" s="154" t="s">
        <v>174</v>
      </c>
      <c r="E1886" s="155" t="s">
        <v>3183</v>
      </c>
      <c r="F1886" s="255" t="s">
        <v>3184</v>
      </c>
      <c r="G1886" s="256"/>
      <c r="H1886" s="256"/>
      <c r="I1886" s="256"/>
      <c r="J1886" s="156" t="s">
        <v>1089</v>
      </c>
      <c r="K1886" s="157">
        <v>1</v>
      </c>
      <c r="L1886" s="257">
        <v>0</v>
      </c>
      <c r="M1886" s="256"/>
      <c r="N1886" s="258">
        <f t="shared" si="155"/>
        <v>0</v>
      </c>
      <c r="O1886" s="256"/>
      <c r="P1886" s="256"/>
      <c r="Q1886" s="256"/>
      <c r="R1886" s="127"/>
      <c r="T1886" s="158" t="s">
        <v>3</v>
      </c>
      <c r="U1886" s="42" t="s">
        <v>39</v>
      </c>
      <c r="V1886" s="34"/>
      <c r="W1886" s="159">
        <f t="shared" si="156"/>
        <v>0</v>
      </c>
      <c r="X1886" s="159">
        <v>0</v>
      </c>
      <c r="Y1886" s="159">
        <f t="shared" si="157"/>
        <v>0</v>
      </c>
      <c r="Z1886" s="159">
        <v>0</v>
      </c>
      <c r="AA1886" s="160">
        <f t="shared" si="158"/>
        <v>0</v>
      </c>
      <c r="AR1886" s="16" t="s">
        <v>612</v>
      </c>
      <c r="AT1886" s="16" t="s">
        <v>174</v>
      </c>
      <c r="AU1886" s="16" t="s">
        <v>93</v>
      </c>
      <c r="AY1886" s="16" t="s">
        <v>173</v>
      </c>
      <c r="BE1886" s="100">
        <f t="shared" si="159"/>
        <v>0</v>
      </c>
      <c r="BF1886" s="100">
        <f t="shared" si="160"/>
        <v>0</v>
      </c>
      <c r="BG1886" s="100">
        <f t="shared" si="161"/>
        <v>0</v>
      </c>
      <c r="BH1886" s="100">
        <f t="shared" si="162"/>
        <v>0</v>
      </c>
      <c r="BI1886" s="100">
        <f t="shared" si="163"/>
        <v>0</v>
      </c>
      <c r="BJ1886" s="16" t="s">
        <v>81</v>
      </c>
      <c r="BK1886" s="100">
        <f t="shared" si="164"/>
        <v>0</v>
      </c>
      <c r="BL1886" s="16" t="s">
        <v>612</v>
      </c>
      <c r="BM1886" s="16" t="s">
        <v>3185</v>
      </c>
    </row>
    <row r="1887" spans="2:65" s="1" customFormat="1" ht="22.5" customHeight="1">
      <c r="B1887" s="125"/>
      <c r="C1887" s="154" t="s">
        <v>3186</v>
      </c>
      <c r="D1887" s="154" t="s">
        <v>174</v>
      </c>
      <c r="E1887" s="155" t="s">
        <v>3187</v>
      </c>
      <c r="F1887" s="255" t="s">
        <v>3188</v>
      </c>
      <c r="G1887" s="256"/>
      <c r="H1887" s="256"/>
      <c r="I1887" s="256"/>
      <c r="J1887" s="156" t="s">
        <v>578</v>
      </c>
      <c r="K1887" s="157">
        <v>1</v>
      </c>
      <c r="L1887" s="257">
        <v>0</v>
      </c>
      <c r="M1887" s="256"/>
      <c r="N1887" s="258">
        <f t="shared" si="155"/>
        <v>0</v>
      </c>
      <c r="O1887" s="256"/>
      <c r="P1887" s="256"/>
      <c r="Q1887" s="256"/>
      <c r="R1887" s="127"/>
      <c r="T1887" s="158" t="s">
        <v>3</v>
      </c>
      <c r="U1887" s="42" t="s">
        <v>39</v>
      </c>
      <c r="V1887" s="34"/>
      <c r="W1887" s="159">
        <f t="shared" si="156"/>
        <v>0</v>
      </c>
      <c r="X1887" s="159">
        <v>0</v>
      </c>
      <c r="Y1887" s="159">
        <f t="shared" si="157"/>
        <v>0</v>
      </c>
      <c r="Z1887" s="159">
        <v>0</v>
      </c>
      <c r="AA1887" s="160">
        <f t="shared" si="158"/>
        <v>0</v>
      </c>
      <c r="AR1887" s="16" t="s">
        <v>612</v>
      </c>
      <c r="AT1887" s="16" t="s">
        <v>174</v>
      </c>
      <c r="AU1887" s="16" t="s">
        <v>93</v>
      </c>
      <c r="AY1887" s="16" t="s">
        <v>173</v>
      </c>
      <c r="BE1887" s="100">
        <f t="shared" si="159"/>
        <v>0</v>
      </c>
      <c r="BF1887" s="100">
        <f t="shared" si="160"/>
        <v>0</v>
      </c>
      <c r="BG1887" s="100">
        <f t="shared" si="161"/>
        <v>0</v>
      </c>
      <c r="BH1887" s="100">
        <f t="shared" si="162"/>
        <v>0</v>
      </c>
      <c r="BI1887" s="100">
        <f t="shared" si="163"/>
        <v>0</v>
      </c>
      <c r="BJ1887" s="16" t="s">
        <v>81</v>
      </c>
      <c r="BK1887" s="100">
        <f t="shared" si="164"/>
        <v>0</v>
      </c>
      <c r="BL1887" s="16" t="s">
        <v>612</v>
      </c>
      <c r="BM1887" s="16" t="s">
        <v>3189</v>
      </c>
    </row>
    <row r="1888" spans="2:65" s="1" customFormat="1" ht="22.5" customHeight="1">
      <c r="B1888" s="125"/>
      <c r="C1888" s="154" t="s">
        <v>3190</v>
      </c>
      <c r="D1888" s="154" t="s">
        <v>174</v>
      </c>
      <c r="E1888" s="155" t="s">
        <v>3191</v>
      </c>
      <c r="F1888" s="255" t="s">
        <v>3192</v>
      </c>
      <c r="G1888" s="256"/>
      <c r="H1888" s="256"/>
      <c r="I1888" s="256"/>
      <c r="J1888" s="156" t="s">
        <v>1089</v>
      </c>
      <c r="K1888" s="157">
        <v>1</v>
      </c>
      <c r="L1888" s="257">
        <v>0</v>
      </c>
      <c r="M1888" s="256"/>
      <c r="N1888" s="258">
        <f t="shared" si="155"/>
        <v>0</v>
      </c>
      <c r="O1888" s="256"/>
      <c r="P1888" s="256"/>
      <c r="Q1888" s="256"/>
      <c r="R1888" s="127"/>
      <c r="T1888" s="158" t="s">
        <v>3</v>
      </c>
      <c r="U1888" s="42" t="s">
        <v>39</v>
      </c>
      <c r="V1888" s="34"/>
      <c r="W1888" s="159">
        <f t="shared" si="156"/>
        <v>0</v>
      </c>
      <c r="X1888" s="159">
        <v>0</v>
      </c>
      <c r="Y1888" s="159">
        <f t="shared" si="157"/>
        <v>0</v>
      </c>
      <c r="Z1888" s="159">
        <v>0</v>
      </c>
      <c r="AA1888" s="160">
        <f t="shared" si="158"/>
        <v>0</v>
      </c>
      <c r="AR1888" s="16" t="s">
        <v>612</v>
      </c>
      <c r="AT1888" s="16" t="s">
        <v>174</v>
      </c>
      <c r="AU1888" s="16" t="s">
        <v>93</v>
      </c>
      <c r="AY1888" s="16" t="s">
        <v>173</v>
      </c>
      <c r="BE1888" s="100">
        <f t="shared" si="159"/>
        <v>0</v>
      </c>
      <c r="BF1888" s="100">
        <f t="shared" si="160"/>
        <v>0</v>
      </c>
      <c r="BG1888" s="100">
        <f t="shared" si="161"/>
        <v>0</v>
      </c>
      <c r="BH1888" s="100">
        <f t="shared" si="162"/>
        <v>0</v>
      </c>
      <c r="BI1888" s="100">
        <f t="shared" si="163"/>
        <v>0</v>
      </c>
      <c r="BJ1888" s="16" t="s">
        <v>81</v>
      </c>
      <c r="BK1888" s="100">
        <f t="shared" si="164"/>
        <v>0</v>
      </c>
      <c r="BL1888" s="16" t="s">
        <v>612</v>
      </c>
      <c r="BM1888" s="16" t="s">
        <v>3193</v>
      </c>
    </row>
    <row r="1889" spans="2:65" s="1" customFormat="1" ht="22.5" customHeight="1">
      <c r="B1889" s="125"/>
      <c r="C1889" s="154" t="s">
        <v>3194</v>
      </c>
      <c r="D1889" s="154" t="s">
        <v>174</v>
      </c>
      <c r="E1889" s="155" t="s">
        <v>3195</v>
      </c>
      <c r="F1889" s="255" t="s">
        <v>3196</v>
      </c>
      <c r="G1889" s="256"/>
      <c r="H1889" s="256"/>
      <c r="I1889" s="256"/>
      <c r="J1889" s="156" t="s">
        <v>1089</v>
      </c>
      <c r="K1889" s="157">
        <v>1</v>
      </c>
      <c r="L1889" s="257">
        <v>0</v>
      </c>
      <c r="M1889" s="256"/>
      <c r="N1889" s="258">
        <f t="shared" si="155"/>
        <v>0</v>
      </c>
      <c r="O1889" s="256"/>
      <c r="P1889" s="256"/>
      <c r="Q1889" s="256"/>
      <c r="R1889" s="127"/>
      <c r="T1889" s="158" t="s">
        <v>3</v>
      </c>
      <c r="U1889" s="42" t="s">
        <v>39</v>
      </c>
      <c r="V1889" s="34"/>
      <c r="W1889" s="159">
        <f t="shared" si="156"/>
        <v>0</v>
      </c>
      <c r="X1889" s="159">
        <v>0</v>
      </c>
      <c r="Y1889" s="159">
        <f t="shared" si="157"/>
        <v>0</v>
      </c>
      <c r="Z1889" s="159">
        <v>0</v>
      </c>
      <c r="AA1889" s="160">
        <f t="shared" si="158"/>
        <v>0</v>
      </c>
      <c r="AR1889" s="16" t="s">
        <v>612</v>
      </c>
      <c r="AT1889" s="16" t="s">
        <v>174</v>
      </c>
      <c r="AU1889" s="16" t="s">
        <v>93</v>
      </c>
      <c r="AY1889" s="16" t="s">
        <v>173</v>
      </c>
      <c r="BE1889" s="100">
        <f t="shared" si="159"/>
        <v>0</v>
      </c>
      <c r="BF1889" s="100">
        <f t="shared" si="160"/>
        <v>0</v>
      </c>
      <c r="BG1889" s="100">
        <f t="shared" si="161"/>
        <v>0</v>
      </c>
      <c r="BH1889" s="100">
        <f t="shared" si="162"/>
        <v>0</v>
      </c>
      <c r="BI1889" s="100">
        <f t="shared" si="163"/>
        <v>0</v>
      </c>
      <c r="BJ1889" s="16" t="s">
        <v>81</v>
      </c>
      <c r="BK1889" s="100">
        <f t="shared" si="164"/>
        <v>0</v>
      </c>
      <c r="BL1889" s="16" t="s">
        <v>612</v>
      </c>
      <c r="BM1889" s="16" t="s">
        <v>3197</v>
      </c>
    </row>
    <row r="1890" spans="2:65" s="1" customFormat="1" ht="22.5" customHeight="1">
      <c r="B1890" s="125"/>
      <c r="C1890" s="154" t="s">
        <v>3198</v>
      </c>
      <c r="D1890" s="154" t="s">
        <v>174</v>
      </c>
      <c r="E1890" s="155" t="s">
        <v>3199</v>
      </c>
      <c r="F1890" s="255" t="s">
        <v>3200</v>
      </c>
      <c r="G1890" s="256"/>
      <c r="H1890" s="256"/>
      <c r="I1890" s="256"/>
      <c r="J1890" s="156" t="s">
        <v>1089</v>
      </c>
      <c r="K1890" s="157">
        <v>1</v>
      </c>
      <c r="L1890" s="257">
        <v>0</v>
      </c>
      <c r="M1890" s="256"/>
      <c r="N1890" s="258">
        <f t="shared" si="155"/>
        <v>0</v>
      </c>
      <c r="O1890" s="256"/>
      <c r="P1890" s="256"/>
      <c r="Q1890" s="256"/>
      <c r="R1890" s="127"/>
      <c r="T1890" s="158" t="s">
        <v>3</v>
      </c>
      <c r="U1890" s="42" t="s">
        <v>39</v>
      </c>
      <c r="V1890" s="34"/>
      <c r="W1890" s="159">
        <f t="shared" si="156"/>
        <v>0</v>
      </c>
      <c r="X1890" s="159">
        <v>0</v>
      </c>
      <c r="Y1890" s="159">
        <f t="shared" si="157"/>
        <v>0</v>
      </c>
      <c r="Z1890" s="159">
        <v>0</v>
      </c>
      <c r="AA1890" s="160">
        <f t="shared" si="158"/>
        <v>0</v>
      </c>
      <c r="AR1890" s="16" t="s">
        <v>612</v>
      </c>
      <c r="AT1890" s="16" t="s">
        <v>174</v>
      </c>
      <c r="AU1890" s="16" t="s">
        <v>93</v>
      </c>
      <c r="AY1890" s="16" t="s">
        <v>173</v>
      </c>
      <c r="BE1890" s="100">
        <f t="shared" si="159"/>
        <v>0</v>
      </c>
      <c r="BF1890" s="100">
        <f t="shared" si="160"/>
        <v>0</v>
      </c>
      <c r="BG1890" s="100">
        <f t="shared" si="161"/>
        <v>0</v>
      </c>
      <c r="BH1890" s="100">
        <f t="shared" si="162"/>
        <v>0</v>
      </c>
      <c r="BI1890" s="100">
        <f t="shared" si="163"/>
        <v>0</v>
      </c>
      <c r="BJ1890" s="16" t="s">
        <v>81</v>
      </c>
      <c r="BK1890" s="100">
        <f t="shared" si="164"/>
        <v>0</v>
      </c>
      <c r="BL1890" s="16" t="s">
        <v>612</v>
      </c>
      <c r="BM1890" s="16" t="s">
        <v>3201</v>
      </c>
    </row>
    <row r="1891" spans="2:65" s="1" customFormat="1" ht="22.5" customHeight="1">
      <c r="B1891" s="125"/>
      <c r="C1891" s="154" t="s">
        <v>3202</v>
      </c>
      <c r="D1891" s="154" t="s">
        <v>174</v>
      </c>
      <c r="E1891" s="155" t="s">
        <v>3203</v>
      </c>
      <c r="F1891" s="255" t="s">
        <v>3204</v>
      </c>
      <c r="G1891" s="256"/>
      <c r="H1891" s="256"/>
      <c r="I1891" s="256"/>
      <c r="J1891" s="156" t="s">
        <v>1089</v>
      </c>
      <c r="K1891" s="157">
        <v>1</v>
      </c>
      <c r="L1891" s="257">
        <v>0</v>
      </c>
      <c r="M1891" s="256"/>
      <c r="N1891" s="258">
        <f t="shared" si="155"/>
        <v>0</v>
      </c>
      <c r="O1891" s="256"/>
      <c r="P1891" s="256"/>
      <c r="Q1891" s="256"/>
      <c r="R1891" s="127"/>
      <c r="T1891" s="158" t="s">
        <v>3</v>
      </c>
      <c r="U1891" s="42" t="s">
        <v>39</v>
      </c>
      <c r="V1891" s="34"/>
      <c r="W1891" s="159">
        <f t="shared" si="156"/>
        <v>0</v>
      </c>
      <c r="X1891" s="159">
        <v>0</v>
      </c>
      <c r="Y1891" s="159">
        <f t="shared" si="157"/>
        <v>0</v>
      </c>
      <c r="Z1891" s="159">
        <v>0</v>
      </c>
      <c r="AA1891" s="160">
        <f t="shared" si="158"/>
        <v>0</v>
      </c>
      <c r="AR1891" s="16" t="s">
        <v>612</v>
      </c>
      <c r="AT1891" s="16" t="s">
        <v>174</v>
      </c>
      <c r="AU1891" s="16" t="s">
        <v>93</v>
      </c>
      <c r="AY1891" s="16" t="s">
        <v>173</v>
      </c>
      <c r="BE1891" s="100">
        <f t="shared" si="159"/>
        <v>0</v>
      </c>
      <c r="BF1891" s="100">
        <f t="shared" si="160"/>
        <v>0</v>
      </c>
      <c r="BG1891" s="100">
        <f t="shared" si="161"/>
        <v>0</v>
      </c>
      <c r="BH1891" s="100">
        <f t="shared" si="162"/>
        <v>0</v>
      </c>
      <c r="BI1891" s="100">
        <f t="shared" si="163"/>
        <v>0</v>
      </c>
      <c r="BJ1891" s="16" t="s">
        <v>81</v>
      </c>
      <c r="BK1891" s="100">
        <f t="shared" si="164"/>
        <v>0</v>
      </c>
      <c r="BL1891" s="16" t="s">
        <v>612</v>
      </c>
      <c r="BM1891" s="16" t="s">
        <v>3205</v>
      </c>
    </row>
    <row r="1892" spans="2:65" s="1" customFormat="1" ht="22.5" customHeight="1">
      <c r="B1892" s="125"/>
      <c r="C1892" s="154" t="s">
        <v>3206</v>
      </c>
      <c r="D1892" s="154" t="s">
        <v>174</v>
      </c>
      <c r="E1892" s="155" t="s">
        <v>3207</v>
      </c>
      <c r="F1892" s="255" t="s">
        <v>2913</v>
      </c>
      <c r="G1892" s="256"/>
      <c r="H1892" s="256"/>
      <c r="I1892" s="256"/>
      <c r="J1892" s="156" t="s">
        <v>578</v>
      </c>
      <c r="K1892" s="157">
        <v>1</v>
      </c>
      <c r="L1892" s="257">
        <v>0</v>
      </c>
      <c r="M1892" s="256"/>
      <c r="N1892" s="258">
        <f t="shared" si="155"/>
        <v>0</v>
      </c>
      <c r="O1892" s="256"/>
      <c r="P1892" s="256"/>
      <c r="Q1892" s="256"/>
      <c r="R1892" s="127"/>
      <c r="T1892" s="158" t="s">
        <v>3</v>
      </c>
      <c r="U1892" s="42" t="s">
        <v>39</v>
      </c>
      <c r="V1892" s="34"/>
      <c r="W1892" s="159">
        <f t="shared" si="156"/>
        <v>0</v>
      </c>
      <c r="X1892" s="159">
        <v>0</v>
      </c>
      <c r="Y1892" s="159">
        <f t="shared" si="157"/>
        <v>0</v>
      </c>
      <c r="Z1892" s="159">
        <v>0</v>
      </c>
      <c r="AA1892" s="160">
        <f t="shared" si="158"/>
        <v>0</v>
      </c>
      <c r="AR1892" s="16" t="s">
        <v>612</v>
      </c>
      <c r="AT1892" s="16" t="s">
        <v>174</v>
      </c>
      <c r="AU1892" s="16" t="s">
        <v>93</v>
      </c>
      <c r="AY1892" s="16" t="s">
        <v>173</v>
      </c>
      <c r="BE1892" s="100">
        <f t="shared" si="159"/>
        <v>0</v>
      </c>
      <c r="BF1892" s="100">
        <f t="shared" si="160"/>
        <v>0</v>
      </c>
      <c r="BG1892" s="100">
        <f t="shared" si="161"/>
        <v>0</v>
      </c>
      <c r="BH1892" s="100">
        <f t="shared" si="162"/>
        <v>0</v>
      </c>
      <c r="BI1892" s="100">
        <f t="shared" si="163"/>
        <v>0</v>
      </c>
      <c r="BJ1892" s="16" t="s">
        <v>81</v>
      </c>
      <c r="BK1892" s="100">
        <f t="shared" si="164"/>
        <v>0</v>
      </c>
      <c r="BL1892" s="16" t="s">
        <v>612</v>
      </c>
      <c r="BM1892" s="16" t="s">
        <v>3208</v>
      </c>
    </row>
    <row r="1893" spans="2:65" s="1" customFormat="1" ht="22.5" customHeight="1">
      <c r="B1893" s="125"/>
      <c r="C1893" s="154" t="s">
        <v>3209</v>
      </c>
      <c r="D1893" s="154" t="s">
        <v>174</v>
      </c>
      <c r="E1893" s="155" t="s">
        <v>3210</v>
      </c>
      <c r="F1893" s="255" t="s">
        <v>2917</v>
      </c>
      <c r="G1893" s="256"/>
      <c r="H1893" s="256"/>
      <c r="I1893" s="256"/>
      <c r="J1893" s="156" t="s">
        <v>578</v>
      </c>
      <c r="K1893" s="157">
        <v>1</v>
      </c>
      <c r="L1893" s="257">
        <v>0</v>
      </c>
      <c r="M1893" s="256"/>
      <c r="N1893" s="258">
        <f t="shared" si="155"/>
        <v>0</v>
      </c>
      <c r="O1893" s="256"/>
      <c r="P1893" s="256"/>
      <c r="Q1893" s="256"/>
      <c r="R1893" s="127"/>
      <c r="T1893" s="158" t="s">
        <v>3</v>
      </c>
      <c r="U1893" s="42" t="s">
        <v>39</v>
      </c>
      <c r="V1893" s="34"/>
      <c r="W1893" s="159">
        <f t="shared" si="156"/>
        <v>0</v>
      </c>
      <c r="X1893" s="159">
        <v>0</v>
      </c>
      <c r="Y1893" s="159">
        <f t="shared" si="157"/>
        <v>0</v>
      </c>
      <c r="Z1893" s="159">
        <v>0</v>
      </c>
      <c r="AA1893" s="160">
        <f t="shared" si="158"/>
        <v>0</v>
      </c>
      <c r="AR1893" s="16" t="s">
        <v>612</v>
      </c>
      <c r="AT1893" s="16" t="s">
        <v>174</v>
      </c>
      <c r="AU1893" s="16" t="s">
        <v>93</v>
      </c>
      <c r="AY1893" s="16" t="s">
        <v>173</v>
      </c>
      <c r="BE1893" s="100">
        <f t="shared" si="159"/>
        <v>0</v>
      </c>
      <c r="BF1893" s="100">
        <f t="shared" si="160"/>
        <v>0</v>
      </c>
      <c r="BG1893" s="100">
        <f t="shared" si="161"/>
        <v>0</v>
      </c>
      <c r="BH1893" s="100">
        <f t="shared" si="162"/>
        <v>0</v>
      </c>
      <c r="BI1893" s="100">
        <f t="shared" si="163"/>
        <v>0</v>
      </c>
      <c r="BJ1893" s="16" t="s">
        <v>81</v>
      </c>
      <c r="BK1893" s="100">
        <f t="shared" si="164"/>
        <v>0</v>
      </c>
      <c r="BL1893" s="16" t="s">
        <v>612</v>
      </c>
      <c r="BM1893" s="16" t="s">
        <v>3211</v>
      </c>
    </row>
    <row r="1894" spans="2:65" s="1" customFormat="1" ht="22.5" customHeight="1">
      <c r="B1894" s="125"/>
      <c r="C1894" s="154" t="s">
        <v>3212</v>
      </c>
      <c r="D1894" s="154" t="s">
        <v>174</v>
      </c>
      <c r="E1894" s="155" t="s">
        <v>3213</v>
      </c>
      <c r="F1894" s="255" t="s">
        <v>2921</v>
      </c>
      <c r="G1894" s="256"/>
      <c r="H1894" s="256"/>
      <c r="I1894" s="256"/>
      <c r="J1894" s="156" t="s">
        <v>578</v>
      </c>
      <c r="K1894" s="157">
        <v>2</v>
      </c>
      <c r="L1894" s="257">
        <v>0</v>
      </c>
      <c r="M1894" s="256"/>
      <c r="N1894" s="258">
        <f t="shared" si="155"/>
        <v>0</v>
      </c>
      <c r="O1894" s="256"/>
      <c r="P1894" s="256"/>
      <c r="Q1894" s="256"/>
      <c r="R1894" s="127"/>
      <c r="T1894" s="158" t="s">
        <v>3</v>
      </c>
      <c r="U1894" s="42" t="s">
        <v>39</v>
      </c>
      <c r="V1894" s="34"/>
      <c r="W1894" s="159">
        <f t="shared" si="156"/>
        <v>0</v>
      </c>
      <c r="X1894" s="159">
        <v>0</v>
      </c>
      <c r="Y1894" s="159">
        <f t="shared" si="157"/>
        <v>0</v>
      </c>
      <c r="Z1894" s="159">
        <v>0</v>
      </c>
      <c r="AA1894" s="160">
        <f t="shared" si="158"/>
        <v>0</v>
      </c>
      <c r="AR1894" s="16" t="s">
        <v>612</v>
      </c>
      <c r="AT1894" s="16" t="s">
        <v>174</v>
      </c>
      <c r="AU1894" s="16" t="s">
        <v>93</v>
      </c>
      <c r="AY1894" s="16" t="s">
        <v>173</v>
      </c>
      <c r="BE1894" s="100">
        <f t="shared" si="159"/>
        <v>0</v>
      </c>
      <c r="BF1894" s="100">
        <f t="shared" si="160"/>
        <v>0</v>
      </c>
      <c r="BG1894" s="100">
        <f t="shared" si="161"/>
        <v>0</v>
      </c>
      <c r="BH1894" s="100">
        <f t="shared" si="162"/>
        <v>0</v>
      </c>
      <c r="BI1894" s="100">
        <f t="shared" si="163"/>
        <v>0</v>
      </c>
      <c r="BJ1894" s="16" t="s">
        <v>81</v>
      </c>
      <c r="BK1894" s="100">
        <f t="shared" si="164"/>
        <v>0</v>
      </c>
      <c r="BL1894" s="16" t="s">
        <v>612</v>
      </c>
      <c r="BM1894" s="16" t="s">
        <v>3214</v>
      </c>
    </row>
    <row r="1895" spans="2:65" s="1" customFormat="1" ht="22.5" customHeight="1">
      <c r="B1895" s="125"/>
      <c r="C1895" s="154" t="s">
        <v>3215</v>
      </c>
      <c r="D1895" s="154" t="s">
        <v>174</v>
      </c>
      <c r="E1895" s="155" t="s">
        <v>3216</v>
      </c>
      <c r="F1895" s="255" t="s">
        <v>3217</v>
      </c>
      <c r="G1895" s="256"/>
      <c r="H1895" s="256"/>
      <c r="I1895" s="256"/>
      <c r="J1895" s="156" t="s">
        <v>578</v>
      </c>
      <c r="K1895" s="157">
        <v>1</v>
      </c>
      <c r="L1895" s="257">
        <v>0</v>
      </c>
      <c r="M1895" s="256"/>
      <c r="N1895" s="258">
        <f t="shared" si="155"/>
        <v>0</v>
      </c>
      <c r="O1895" s="256"/>
      <c r="P1895" s="256"/>
      <c r="Q1895" s="256"/>
      <c r="R1895" s="127"/>
      <c r="T1895" s="158" t="s">
        <v>3</v>
      </c>
      <c r="U1895" s="42" t="s">
        <v>39</v>
      </c>
      <c r="V1895" s="34"/>
      <c r="W1895" s="159">
        <f t="shared" si="156"/>
        <v>0</v>
      </c>
      <c r="X1895" s="159">
        <v>0</v>
      </c>
      <c r="Y1895" s="159">
        <f t="shared" si="157"/>
        <v>0</v>
      </c>
      <c r="Z1895" s="159">
        <v>0</v>
      </c>
      <c r="AA1895" s="160">
        <f t="shared" si="158"/>
        <v>0</v>
      </c>
      <c r="AR1895" s="16" t="s">
        <v>612</v>
      </c>
      <c r="AT1895" s="16" t="s">
        <v>174</v>
      </c>
      <c r="AU1895" s="16" t="s">
        <v>93</v>
      </c>
      <c r="AY1895" s="16" t="s">
        <v>173</v>
      </c>
      <c r="BE1895" s="100">
        <f t="shared" si="159"/>
        <v>0</v>
      </c>
      <c r="BF1895" s="100">
        <f t="shared" si="160"/>
        <v>0</v>
      </c>
      <c r="BG1895" s="100">
        <f t="shared" si="161"/>
        <v>0</v>
      </c>
      <c r="BH1895" s="100">
        <f t="shared" si="162"/>
        <v>0</v>
      </c>
      <c r="BI1895" s="100">
        <f t="shared" si="163"/>
        <v>0</v>
      </c>
      <c r="BJ1895" s="16" t="s">
        <v>81</v>
      </c>
      <c r="BK1895" s="100">
        <f t="shared" si="164"/>
        <v>0</v>
      </c>
      <c r="BL1895" s="16" t="s">
        <v>612</v>
      </c>
      <c r="BM1895" s="16" t="s">
        <v>3218</v>
      </c>
    </row>
    <row r="1896" spans="2:65" s="1" customFormat="1" ht="22.5" customHeight="1">
      <c r="B1896" s="125"/>
      <c r="C1896" s="154" t="s">
        <v>3219</v>
      </c>
      <c r="D1896" s="154" t="s">
        <v>174</v>
      </c>
      <c r="E1896" s="155" t="s">
        <v>3220</v>
      </c>
      <c r="F1896" s="255" t="s">
        <v>3221</v>
      </c>
      <c r="G1896" s="256"/>
      <c r="H1896" s="256"/>
      <c r="I1896" s="256"/>
      <c r="J1896" s="156" t="s">
        <v>578</v>
      </c>
      <c r="K1896" s="157">
        <v>1</v>
      </c>
      <c r="L1896" s="257">
        <v>0</v>
      </c>
      <c r="M1896" s="256"/>
      <c r="N1896" s="258">
        <f t="shared" si="155"/>
        <v>0</v>
      </c>
      <c r="O1896" s="256"/>
      <c r="P1896" s="256"/>
      <c r="Q1896" s="256"/>
      <c r="R1896" s="127"/>
      <c r="T1896" s="158" t="s">
        <v>3</v>
      </c>
      <c r="U1896" s="42" t="s">
        <v>39</v>
      </c>
      <c r="V1896" s="34"/>
      <c r="W1896" s="159">
        <f t="shared" si="156"/>
        <v>0</v>
      </c>
      <c r="X1896" s="159">
        <v>0</v>
      </c>
      <c r="Y1896" s="159">
        <f t="shared" si="157"/>
        <v>0</v>
      </c>
      <c r="Z1896" s="159">
        <v>0</v>
      </c>
      <c r="AA1896" s="160">
        <f t="shared" si="158"/>
        <v>0</v>
      </c>
      <c r="AR1896" s="16" t="s">
        <v>612</v>
      </c>
      <c r="AT1896" s="16" t="s">
        <v>174</v>
      </c>
      <c r="AU1896" s="16" t="s">
        <v>93</v>
      </c>
      <c r="AY1896" s="16" t="s">
        <v>173</v>
      </c>
      <c r="BE1896" s="100">
        <f t="shared" si="159"/>
        <v>0</v>
      </c>
      <c r="BF1896" s="100">
        <f t="shared" si="160"/>
        <v>0</v>
      </c>
      <c r="BG1896" s="100">
        <f t="shared" si="161"/>
        <v>0</v>
      </c>
      <c r="BH1896" s="100">
        <f t="shared" si="162"/>
        <v>0</v>
      </c>
      <c r="BI1896" s="100">
        <f t="shared" si="163"/>
        <v>0</v>
      </c>
      <c r="BJ1896" s="16" t="s">
        <v>81</v>
      </c>
      <c r="BK1896" s="100">
        <f t="shared" si="164"/>
        <v>0</v>
      </c>
      <c r="BL1896" s="16" t="s">
        <v>612</v>
      </c>
      <c r="BM1896" s="16" t="s">
        <v>3222</v>
      </c>
    </row>
    <row r="1897" spans="2:65" s="1" customFormat="1" ht="31.5" customHeight="1">
      <c r="B1897" s="125"/>
      <c r="C1897" s="154" t="s">
        <v>3223</v>
      </c>
      <c r="D1897" s="154" t="s">
        <v>174</v>
      </c>
      <c r="E1897" s="155" t="s">
        <v>3224</v>
      </c>
      <c r="F1897" s="255" t="s">
        <v>3225</v>
      </c>
      <c r="G1897" s="256"/>
      <c r="H1897" s="256"/>
      <c r="I1897" s="256"/>
      <c r="J1897" s="156" t="s">
        <v>578</v>
      </c>
      <c r="K1897" s="157">
        <v>8</v>
      </c>
      <c r="L1897" s="257">
        <v>0</v>
      </c>
      <c r="M1897" s="256"/>
      <c r="N1897" s="258">
        <f t="shared" si="155"/>
        <v>0</v>
      </c>
      <c r="O1897" s="256"/>
      <c r="P1897" s="256"/>
      <c r="Q1897" s="256"/>
      <c r="R1897" s="127"/>
      <c r="T1897" s="158" t="s">
        <v>3</v>
      </c>
      <c r="U1897" s="42" t="s">
        <v>39</v>
      </c>
      <c r="V1897" s="34"/>
      <c r="W1897" s="159">
        <f t="shared" si="156"/>
        <v>0</v>
      </c>
      <c r="X1897" s="159">
        <v>0</v>
      </c>
      <c r="Y1897" s="159">
        <f t="shared" si="157"/>
        <v>0</v>
      </c>
      <c r="Z1897" s="159">
        <v>0</v>
      </c>
      <c r="AA1897" s="160">
        <f t="shared" si="158"/>
        <v>0</v>
      </c>
      <c r="AR1897" s="16" t="s">
        <v>612</v>
      </c>
      <c r="AT1897" s="16" t="s">
        <v>174</v>
      </c>
      <c r="AU1897" s="16" t="s">
        <v>93</v>
      </c>
      <c r="AY1897" s="16" t="s">
        <v>173</v>
      </c>
      <c r="BE1897" s="100">
        <f t="shared" si="159"/>
        <v>0</v>
      </c>
      <c r="BF1897" s="100">
        <f t="shared" si="160"/>
        <v>0</v>
      </c>
      <c r="BG1897" s="100">
        <f t="shared" si="161"/>
        <v>0</v>
      </c>
      <c r="BH1897" s="100">
        <f t="shared" si="162"/>
        <v>0</v>
      </c>
      <c r="BI1897" s="100">
        <f t="shared" si="163"/>
        <v>0</v>
      </c>
      <c r="BJ1897" s="16" t="s">
        <v>81</v>
      </c>
      <c r="BK1897" s="100">
        <f t="shared" si="164"/>
        <v>0</v>
      </c>
      <c r="BL1897" s="16" t="s">
        <v>612</v>
      </c>
      <c r="BM1897" s="16" t="s">
        <v>3226</v>
      </c>
    </row>
    <row r="1898" spans="2:65" s="1" customFormat="1" ht="31.5" customHeight="1">
      <c r="B1898" s="125"/>
      <c r="C1898" s="154" t="s">
        <v>3227</v>
      </c>
      <c r="D1898" s="154" t="s">
        <v>174</v>
      </c>
      <c r="E1898" s="155" t="s">
        <v>3228</v>
      </c>
      <c r="F1898" s="255" t="s">
        <v>3229</v>
      </c>
      <c r="G1898" s="256"/>
      <c r="H1898" s="256"/>
      <c r="I1898" s="256"/>
      <c r="J1898" s="156" t="s">
        <v>578</v>
      </c>
      <c r="K1898" s="157">
        <v>8</v>
      </c>
      <c r="L1898" s="257">
        <v>0</v>
      </c>
      <c r="M1898" s="256"/>
      <c r="N1898" s="258">
        <f t="shared" si="155"/>
        <v>0</v>
      </c>
      <c r="O1898" s="256"/>
      <c r="P1898" s="256"/>
      <c r="Q1898" s="256"/>
      <c r="R1898" s="127"/>
      <c r="T1898" s="158" t="s">
        <v>3</v>
      </c>
      <c r="U1898" s="42" t="s">
        <v>39</v>
      </c>
      <c r="V1898" s="34"/>
      <c r="W1898" s="159">
        <f t="shared" si="156"/>
        <v>0</v>
      </c>
      <c r="X1898" s="159">
        <v>0</v>
      </c>
      <c r="Y1898" s="159">
        <f t="shared" si="157"/>
        <v>0</v>
      </c>
      <c r="Z1898" s="159">
        <v>0</v>
      </c>
      <c r="AA1898" s="160">
        <f t="shared" si="158"/>
        <v>0</v>
      </c>
      <c r="AR1898" s="16" t="s">
        <v>612</v>
      </c>
      <c r="AT1898" s="16" t="s">
        <v>174</v>
      </c>
      <c r="AU1898" s="16" t="s">
        <v>93</v>
      </c>
      <c r="AY1898" s="16" t="s">
        <v>173</v>
      </c>
      <c r="BE1898" s="100">
        <f t="shared" si="159"/>
        <v>0</v>
      </c>
      <c r="BF1898" s="100">
        <f t="shared" si="160"/>
        <v>0</v>
      </c>
      <c r="BG1898" s="100">
        <f t="shared" si="161"/>
        <v>0</v>
      </c>
      <c r="BH1898" s="100">
        <f t="shared" si="162"/>
        <v>0</v>
      </c>
      <c r="BI1898" s="100">
        <f t="shared" si="163"/>
        <v>0</v>
      </c>
      <c r="BJ1898" s="16" t="s">
        <v>81</v>
      </c>
      <c r="BK1898" s="100">
        <f t="shared" si="164"/>
        <v>0</v>
      </c>
      <c r="BL1898" s="16" t="s">
        <v>612</v>
      </c>
      <c r="BM1898" s="16" t="s">
        <v>3230</v>
      </c>
    </row>
    <row r="1899" spans="2:65" s="1" customFormat="1" ht="44.25" customHeight="1">
      <c r="B1899" s="125"/>
      <c r="C1899" s="154" t="s">
        <v>3231</v>
      </c>
      <c r="D1899" s="154" t="s">
        <v>174</v>
      </c>
      <c r="E1899" s="155" t="s">
        <v>3232</v>
      </c>
      <c r="F1899" s="255" t="s">
        <v>2941</v>
      </c>
      <c r="G1899" s="256"/>
      <c r="H1899" s="256"/>
      <c r="I1899" s="256"/>
      <c r="J1899" s="156" t="s">
        <v>177</v>
      </c>
      <c r="K1899" s="157">
        <v>2</v>
      </c>
      <c r="L1899" s="257">
        <v>0</v>
      </c>
      <c r="M1899" s="256"/>
      <c r="N1899" s="258">
        <f t="shared" si="155"/>
        <v>0</v>
      </c>
      <c r="O1899" s="256"/>
      <c r="P1899" s="256"/>
      <c r="Q1899" s="256"/>
      <c r="R1899" s="127"/>
      <c r="T1899" s="158" t="s">
        <v>3</v>
      </c>
      <c r="U1899" s="42" t="s">
        <v>39</v>
      </c>
      <c r="V1899" s="34"/>
      <c r="W1899" s="159">
        <f t="shared" si="156"/>
        <v>0</v>
      </c>
      <c r="X1899" s="159">
        <v>0</v>
      </c>
      <c r="Y1899" s="159">
        <f t="shared" si="157"/>
        <v>0</v>
      </c>
      <c r="Z1899" s="159">
        <v>0</v>
      </c>
      <c r="AA1899" s="160">
        <f t="shared" si="158"/>
        <v>0</v>
      </c>
      <c r="AR1899" s="16" t="s">
        <v>612</v>
      </c>
      <c r="AT1899" s="16" t="s">
        <v>174</v>
      </c>
      <c r="AU1899" s="16" t="s">
        <v>93</v>
      </c>
      <c r="AY1899" s="16" t="s">
        <v>173</v>
      </c>
      <c r="BE1899" s="100">
        <f t="shared" si="159"/>
        <v>0</v>
      </c>
      <c r="BF1899" s="100">
        <f t="shared" si="160"/>
        <v>0</v>
      </c>
      <c r="BG1899" s="100">
        <f t="shared" si="161"/>
        <v>0</v>
      </c>
      <c r="BH1899" s="100">
        <f t="shared" si="162"/>
        <v>0</v>
      </c>
      <c r="BI1899" s="100">
        <f t="shared" si="163"/>
        <v>0</v>
      </c>
      <c r="BJ1899" s="16" t="s">
        <v>81</v>
      </c>
      <c r="BK1899" s="100">
        <f t="shared" si="164"/>
        <v>0</v>
      </c>
      <c r="BL1899" s="16" t="s">
        <v>612</v>
      </c>
      <c r="BM1899" s="16" t="s">
        <v>3233</v>
      </c>
    </row>
    <row r="1900" spans="2:65" s="1" customFormat="1" ht="31.5" customHeight="1">
      <c r="B1900" s="125"/>
      <c r="C1900" s="154" t="s">
        <v>3234</v>
      </c>
      <c r="D1900" s="154" t="s">
        <v>174</v>
      </c>
      <c r="E1900" s="155" t="s">
        <v>3235</v>
      </c>
      <c r="F1900" s="255" t="s">
        <v>3236</v>
      </c>
      <c r="G1900" s="256"/>
      <c r="H1900" s="256"/>
      <c r="I1900" s="256"/>
      <c r="J1900" s="156" t="s">
        <v>578</v>
      </c>
      <c r="K1900" s="157">
        <v>2</v>
      </c>
      <c r="L1900" s="257">
        <v>0</v>
      </c>
      <c r="M1900" s="256"/>
      <c r="N1900" s="258">
        <f t="shared" si="155"/>
        <v>0</v>
      </c>
      <c r="O1900" s="256"/>
      <c r="P1900" s="256"/>
      <c r="Q1900" s="256"/>
      <c r="R1900" s="127"/>
      <c r="T1900" s="158" t="s">
        <v>3</v>
      </c>
      <c r="U1900" s="42" t="s">
        <v>39</v>
      </c>
      <c r="V1900" s="34"/>
      <c r="W1900" s="159">
        <f t="shared" si="156"/>
        <v>0</v>
      </c>
      <c r="X1900" s="159">
        <v>0</v>
      </c>
      <c r="Y1900" s="159">
        <f t="shared" si="157"/>
        <v>0</v>
      </c>
      <c r="Z1900" s="159">
        <v>0</v>
      </c>
      <c r="AA1900" s="160">
        <f t="shared" si="158"/>
        <v>0</v>
      </c>
      <c r="AR1900" s="16" t="s">
        <v>612</v>
      </c>
      <c r="AT1900" s="16" t="s">
        <v>174</v>
      </c>
      <c r="AU1900" s="16" t="s">
        <v>93</v>
      </c>
      <c r="AY1900" s="16" t="s">
        <v>173</v>
      </c>
      <c r="BE1900" s="100">
        <f t="shared" si="159"/>
        <v>0</v>
      </c>
      <c r="BF1900" s="100">
        <f t="shared" si="160"/>
        <v>0</v>
      </c>
      <c r="BG1900" s="100">
        <f t="shared" si="161"/>
        <v>0</v>
      </c>
      <c r="BH1900" s="100">
        <f t="shared" si="162"/>
        <v>0</v>
      </c>
      <c r="BI1900" s="100">
        <f t="shared" si="163"/>
        <v>0</v>
      </c>
      <c r="BJ1900" s="16" t="s">
        <v>81</v>
      </c>
      <c r="BK1900" s="100">
        <f t="shared" si="164"/>
        <v>0</v>
      </c>
      <c r="BL1900" s="16" t="s">
        <v>612</v>
      </c>
      <c r="BM1900" s="16" t="s">
        <v>3237</v>
      </c>
    </row>
    <row r="1901" spans="2:65" s="1" customFormat="1" ht="31.5" customHeight="1">
      <c r="B1901" s="125"/>
      <c r="C1901" s="154" t="s">
        <v>3238</v>
      </c>
      <c r="D1901" s="154" t="s">
        <v>174</v>
      </c>
      <c r="E1901" s="155" t="s">
        <v>3239</v>
      </c>
      <c r="F1901" s="255" t="s">
        <v>3240</v>
      </c>
      <c r="G1901" s="256"/>
      <c r="H1901" s="256"/>
      <c r="I1901" s="256"/>
      <c r="J1901" s="156" t="s">
        <v>578</v>
      </c>
      <c r="K1901" s="157">
        <v>1</v>
      </c>
      <c r="L1901" s="257">
        <v>0</v>
      </c>
      <c r="M1901" s="256"/>
      <c r="N1901" s="258">
        <f t="shared" si="155"/>
        <v>0</v>
      </c>
      <c r="O1901" s="256"/>
      <c r="P1901" s="256"/>
      <c r="Q1901" s="256"/>
      <c r="R1901" s="127"/>
      <c r="T1901" s="158" t="s">
        <v>3</v>
      </c>
      <c r="U1901" s="42" t="s">
        <v>39</v>
      </c>
      <c r="V1901" s="34"/>
      <c r="W1901" s="159">
        <f t="shared" si="156"/>
        <v>0</v>
      </c>
      <c r="X1901" s="159">
        <v>0</v>
      </c>
      <c r="Y1901" s="159">
        <f t="shared" si="157"/>
        <v>0</v>
      </c>
      <c r="Z1901" s="159">
        <v>0</v>
      </c>
      <c r="AA1901" s="160">
        <f t="shared" si="158"/>
        <v>0</v>
      </c>
      <c r="AR1901" s="16" t="s">
        <v>612</v>
      </c>
      <c r="AT1901" s="16" t="s">
        <v>174</v>
      </c>
      <c r="AU1901" s="16" t="s">
        <v>93</v>
      </c>
      <c r="AY1901" s="16" t="s">
        <v>173</v>
      </c>
      <c r="BE1901" s="100">
        <f t="shared" si="159"/>
        <v>0</v>
      </c>
      <c r="BF1901" s="100">
        <f t="shared" si="160"/>
        <v>0</v>
      </c>
      <c r="BG1901" s="100">
        <f t="shared" si="161"/>
        <v>0</v>
      </c>
      <c r="BH1901" s="100">
        <f t="shared" si="162"/>
        <v>0</v>
      </c>
      <c r="BI1901" s="100">
        <f t="shared" si="163"/>
        <v>0</v>
      </c>
      <c r="BJ1901" s="16" t="s">
        <v>81</v>
      </c>
      <c r="BK1901" s="100">
        <f t="shared" si="164"/>
        <v>0</v>
      </c>
      <c r="BL1901" s="16" t="s">
        <v>612</v>
      </c>
      <c r="BM1901" s="16" t="s">
        <v>3241</v>
      </c>
    </row>
    <row r="1902" spans="2:65" s="1" customFormat="1" ht="31.5" customHeight="1">
      <c r="B1902" s="125"/>
      <c r="C1902" s="154" t="s">
        <v>3242</v>
      </c>
      <c r="D1902" s="154" t="s">
        <v>174</v>
      </c>
      <c r="E1902" s="155" t="s">
        <v>3243</v>
      </c>
      <c r="F1902" s="255" t="s">
        <v>3244</v>
      </c>
      <c r="G1902" s="256"/>
      <c r="H1902" s="256"/>
      <c r="I1902" s="256"/>
      <c r="J1902" s="156" t="s">
        <v>578</v>
      </c>
      <c r="K1902" s="157">
        <v>2</v>
      </c>
      <c r="L1902" s="257">
        <v>0</v>
      </c>
      <c r="M1902" s="256"/>
      <c r="N1902" s="258">
        <f t="shared" si="155"/>
        <v>0</v>
      </c>
      <c r="O1902" s="256"/>
      <c r="P1902" s="256"/>
      <c r="Q1902" s="256"/>
      <c r="R1902" s="127"/>
      <c r="T1902" s="158" t="s">
        <v>3</v>
      </c>
      <c r="U1902" s="42" t="s">
        <v>39</v>
      </c>
      <c r="V1902" s="34"/>
      <c r="W1902" s="159">
        <f t="shared" si="156"/>
        <v>0</v>
      </c>
      <c r="X1902" s="159">
        <v>0</v>
      </c>
      <c r="Y1902" s="159">
        <f t="shared" si="157"/>
        <v>0</v>
      </c>
      <c r="Z1902" s="159">
        <v>0</v>
      </c>
      <c r="AA1902" s="160">
        <f t="shared" si="158"/>
        <v>0</v>
      </c>
      <c r="AR1902" s="16" t="s">
        <v>612</v>
      </c>
      <c r="AT1902" s="16" t="s">
        <v>174</v>
      </c>
      <c r="AU1902" s="16" t="s">
        <v>93</v>
      </c>
      <c r="AY1902" s="16" t="s">
        <v>173</v>
      </c>
      <c r="BE1902" s="100">
        <f t="shared" si="159"/>
        <v>0</v>
      </c>
      <c r="BF1902" s="100">
        <f t="shared" si="160"/>
        <v>0</v>
      </c>
      <c r="BG1902" s="100">
        <f t="shared" si="161"/>
        <v>0</v>
      </c>
      <c r="BH1902" s="100">
        <f t="shared" si="162"/>
        <v>0</v>
      </c>
      <c r="BI1902" s="100">
        <f t="shared" si="163"/>
        <v>0</v>
      </c>
      <c r="BJ1902" s="16" t="s">
        <v>81</v>
      </c>
      <c r="BK1902" s="100">
        <f t="shared" si="164"/>
        <v>0</v>
      </c>
      <c r="BL1902" s="16" t="s">
        <v>612</v>
      </c>
      <c r="BM1902" s="16" t="s">
        <v>3245</v>
      </c>
    </row>
    <row r="1903" spans="2:65" s="1" customFormat="1" ht="31.5" customHeight="1">
      <c r="B1903" s="125"/>
      <c r="C1903" s="154" t="s">
        <v>3246</v>
      </c>
      <c r="D1903" s="154" t="s">
        <v>174</v>
      </c>
      <c r="E1903" s="155" t="s">
        <v>3247</v>
      </c>
      <c r="F1903" s="255" t="s">
        <v>3248</v>
      </c>
      <c r="G1903" s="256"/>
      <c r="H1903" s="256"/>
      <c r="I1903" s="256"/>
      <c r="J1903" s="156" t="s">
        <v>578</v>
      </c>
      <c r="K1903" s="157">
        <v>2</v>
      </c>
      <c r="L1903" s="257">
        <v>0</v>
      </c>
      <c r="M1903" s="256"/>
      <c r="N1903" s="258">
        <f t="shared" si="155"/>
        <v>0</v>
      </c>
      <c r="O1903" s="256"/>
      <c r="P1903" s="256"/>
      <c r="Q1903" s="256"/>
      <c r="R1903" s="127"/>
      <c r="T1903" s="158" t="s">
        <v>3</v>
      </c>
      <c r="U1903" s="42" t="s">
        <v>39</v>
      </c>
      <c r="V1903" s="34"/>
      <c r="W1903" s="159">
        <f t="shared" si="156"/>
        <v>0</v>
      </c>
      <c r="X1903" s="159">
        <v>0</v>
      </c>
      <c r="Y1903" s="159">
        <f t="shared" si="157"/>
        <v>0</v>
      </c>
      <c r="Z1903" s="159">
        <v>0</v>
      </c>
      <c r="AA1903" s="160">
        <f t="shared" si="158"/>
        <v>0</v>
      </c>
      <c r="AR1903" s="16" t="s">
        <v>612</v>
      </c>
      <c r="AT1903" s="16" t="s">
        <v>174</v>
      </c>
      <c r="AU1903" s="16" t="s">
        <v>93</v>
      </c>
      <c r="AY1903" s="16" t="s">
        <v>173</v>
      </c>
      <c r="BE1903" s="100">
        <f t="shared" si="159"/>
        <v>0</v>
      </c>
      <c r="BF1903" s="100">
        <f t="shared" si="160"/>
        <v>0</v>
      </c>
      <c r="BG1903" s="100">
        <f t="shared" si="161"/>
        <v>0</v>
      </c>
      <c r="BH1903" s="100">
        <f t="shared" si="162"/>
        <v>0</v>
      </c>
      <c r="BI1903" s="100">
        <f t="shared" si="163"/>
        <v>0</v>
      </c>
      <c r="BJ1903" s="16" t="s">
        <v>81</v>
      </c>
      <c r="BK1903" s="100">
        <f t="shared" si="164"/>
        <v>0</v>
      </c>
      <c r="BL1903" s="16" t="s">
        <v>612</v>
      </c>
      <c r="BM1903" s="16" t="s">
        <v>3249</v>
      </c>
    </row>
    <row r="1904" spans="2:65" s="1" customFormat="1" ht="31.5" customHeight="1">
      <c r="B1904" s="125"/>
      <c r="C1904" s="154" t="s">
        <v>3250</v>
      </c>
      <c r="D1904" s="154" t="s">
        <v>174</v>
      </c>
      <c r="E1904" s="155" t="s">
        <v>3251</v>
      </c>
      <c r="F1904" s="255" t="s">
        <v>3252</v>
      </c>
      <c r="G1904" s="256"/>
      <c r="H1904" s="256"/>
      <c r="I1904" s="256"/>
      <c r="J1904" s="156" t="s">
        <v>578</v>
      </c>
      <c r="K1904" s="157">
        <v>8</v>
      </c>
      <c r="L1904" s="257">
        <v>0</v>
      </c>
      <c r="M1904" s="256"/>
      <c r="N1904" s="258">
        <f t="shared" si="155"/>
        <v>0</v>
      </c>
      <c r="O1904" s="256"/>
      <c r="P1904" s="256"/>
      <c r="Q1904" s="256"/>
      <c r="R1904" s="127"/>
      <c r="T1904" s="158" t="s">
        <v>3</v>
      </c>
      <c r="U1904" s="42" t="s">
        <v>39</v>
      </c>
      <c r="V1904" s="34"/>
      <c r="W1904" s="159">
        <f t="shared" si="156"/>
        <v>0</v>
      </c>
      <c r="X1904" s="159">
        <v>0</v>
      </c>
      <c r="Y1904" s="159">
        <f t="shared" si="157"/>
        <v>0</v>
      </c>
      <c r="Z1904" s="159">
        <v>0</v>
      </c>
      <c r="AA1904" s="160">
        <f t="shared" si="158"/>
        <v>0</v>
      </c>
      <c r="AR1904" s="16" t="s">
        <v>612</v>
      </c>
      <c r="AT1904" s="16" t="s">
        <v>174</v>
      </c>
      <c r="AU1904" s="16" t="s">
        <v>93</v>
      </c>
      <c r="AY1904" s="16" t="s">
        <v>173</v>
      </c>
      <c r="BE1904" s="100">
        <f t="shared" si="159"/>
        <v>0</v>
      </c>
      <c r="BF1904" s="100">
        <f t="shared" si="160"/>
        <v>0</v>
      </c>
      <c r="BG1904" s="100">
        <f t="shared" si="161"/>
        <v>0</v>
      </c>
      <c r="BH1904" s="100">
        <f t="shared" si="162"/>
        <v>0</v>
      </c>
      <c r="BI1904" s="100">
        <f t="shared" si="163"/>
        <v>0</v>
      </c>
      <c r="BJ1904" s="16" t="s">
        <v>81</v>
      </c>
      <c r="BK1904" s="100">
        <f t="shared" si="164"/>
        <v>0</v>
      </c>
      <c r="BL1904" s="16" t="s">
        <v>612</v>
      </c>
      <c r="BM1904" s="16" t="s">
        <v>3253</v>
      </c>
    </row>
    <row r="1905" spans="2:65" s="1" customFormat="1" ht="31.5" customHeight="1">
      <c r="B1905" s="125"/>
      <c r="C1905" s="154" t="s">
        <v>3254</v>
      </c>
      <c r="D1905" s="154" t="s">
        <v>174</v>
      </c>
      <c r="E1905" s="155" t="s">
        <v>3255</v>
      </c>
      <c r="F1905" s="255" t="s">
        <v>3256</v>
      </c>
      <c r="G1905" s="256"/>
      <c r="H1905" s="256"/>
      <c r="I1905" s="256"/>
      <c r="J1905" s="156" t="s">
        <v>578</v>
      </c>
      <c r="K1905" s="157">
        <v>1</v>
      </c>
      <c r="L1905" s="257">
        <v>0</v>
      </c>
      <c r="M1905" s="256"/>
      <c r="N1905" s="258">
        <f t="shared" si="155"/>
        <v>0</v>
      </c>
      <c r="O1905" s="256"/>
      <c r="P1905" s="256"/>
      <c r="Q1905" s="256"/>
      <c r="R1905" s="127"/>
      <c r="T1905" s="158" t="s">
        <v>3</v>
      </c>
      <c r="U1905" s="42" t="s">
        <v>39</v>
      </c>
      <c r="V1905" s="34"/>
      <c r="W1905" s="159">
        <f t="shared" si="156"/>
        <v>0</v>
      </c>
      <c r="X1905" s="159">
        <v>0</v>
      </c>
      <c r="Y1905" s="159">
        <f t="shared" si="157"/>
        <v>0</v>
      </c>
      <c r="Z1905" s="159">
        <v>0</v>
      </c>
      <c r="AA1905" s="160">
        <f t="shared" si="158"/>
        <v>0</v>
      </c>
      <c r="AR1905" s="16" t="s">
        <v>612</v>
      </c>
      <c r="AT1905" s="16" t="s">
        <v>174</v>
      </c>
      <c r="AU1905" s="16" t="s">
        <v>93</v>
      </c>
      <c r="AY1905" s="16" t="s">
        <v>173</v>
      </c>
      <c r="BE1905" s="100">
        <f t="shared" si="159"/>
        <v>0</v>
      </c>
      <c r="BF1905" s="100">
        <f t="shared" si="160"/>
        <v>0</v>
      </c>
      <c r="BG1905" s="100">
        <f t="shared" si="161"/>
        <v>0</v>
      </c>
      <c r="BH1905" s="100">
        <f t="shared" si="162"/>
        <v>0</v>
      </c>
      <c r="BI1905" s="100">
        <f t="shared" si="163"/>
        <v>0</v>
      </c>
      <c r="BJ1905" s="16" t="s">
        <v>81</v>
      </c>
      <c r="BK1905" s="100">
        <f t="shared" si="164"/>
        <v>0</v>
      </c>
      <c r="BL1905" s="16" t="s">
        <v>612</v>
      </c>
      <c r="BM1905" s="16" t="s">
        <v>3257</v>
      </c>
    </row>
    <row r="1906" spans="2:65" s="1" customFormat="1" ht="31.5" customHeight="1">
      <c r="B1906" s="125"/>
      <c r="C1906" s="154" t="s">
        <v>3258</v>
      </c>
      <c r="D1906" s="154" t="s">
        <v>174</v>
      </c>
      <c r="E1906" s="155" t="s">
        <v>3259</v>
      </c>
      <c r="F1906" s="255" t="s">
        <v>3260</v>
      </c>
      <c r="G1906" s="256"/>
      <c r="H1906" s="256"/>
      <c r="I1906" s="256"/>
      <c r="J1906" s="156" t="s">
        <v>578</v>
      </c>
      <c r="K1906" s="157">
        <v>16</v>
      </c>
      <c r="L1906" s="257">
        <v>0</v>
      </c>
      <c r="M1906" s="256"/>
      <c r="N1906" s="258">
        <f t="shared" si="155"/>
        <v>0</v>
      </c>
      <c r="O1906" s="256"/>
      <c r="P1906" s="256"/>
      <c r="Q1906" s="256"/>
      <c r="R1906" s="127"/>
      <c r="T1906" s="158" t="s">
        <v>3</v>
      </c>
      <c r="U1906" s="42" t="s">
        <v>39</v>
      </c>
      <c r="V1906" s="34"/>
      <c r="W1906" s="159">
        <f t="shared" si="156"/>
        <v>0</v>
      </c>
      <c r="X1906" s="159">
        <v>0</v>
      </c>
      <c r="Y1906" s="159">
        <f t="shared" si="157"/>
        <v>0</v>
      </c>
      <c r="Z1906" s="159">
        <v>0</v>
      </c>
      <c r="AA1906" s="160">
        <f t="shared" si="158"/>
        <v>0</v>
      </c>
      <c r="AR1906" s="16" t="s">
        <v>612</v>
      </c>
      <c r="AT1906" s="16" t="s">
        <v>174</v>
      </c>
      <c r="AU1906" s="16" t="s">
        <v>93</v>
      </c>
      <c r="AY1906" s="16" t="s">
        <v>173</v>
      </c>
      <c r="BE1906" s="100">
        <f t="shared" si="159"/>
        <v>0</v>
      </c>
      <c r="BF1906" s="100">
        <f t="shared" si="160"/>
        <v>0</v>
      </c>
      <c r="BG1906" s="100">
        <f t="shared" si="161"/>
        <v>0</v>
      </c>
      <c r="BH1906" s="100">
        <f t="shared" si="162"/>
        <v>0</v>
      </c>
      <c r="BI1906" s="100">
        <f t="shared" si="163"/>
        <v>0</v>
      </c>
      <c r="BJ1906" s="16" t="s">
        <v>81</v>
      </c>
      <c r="BK1906" s="100">
        <f t="shared" si="164"/>
        <v>0</v>
      </c>
      <c r="BL1906" s="16" t="s">
        <v>612</v>
      </c>
      <c r="BM1906" s="16" t="s">
        <v>3261</v>
      </c>
    </row>
    <row r="1907" spans="2:65" s="1" customFormat="1" ht="22.5" customHeight="1">
      <c r="B1907" s="125"/>
      <c r="C1907" s="154" t="s">
        <v>3262</v>
      </c>
      <c r="D1907" s="154" t="s">
        <v>174</v>
      </c>
      <c r="E1907" s="155" t="s">
        <v>3263</v>
      </c>
      <c r="F1907" s="255" t="s">
        <v>3264</v>
      </c>
      <c r="G1907" s="256"/>
      <c r="H1907" s="256"/>
      <c r="I1907" s="256"/>
      <c r="J1907" s="156" t="s">
        <v>182</v>
      </c>
      <c r="K1907" s="157">
        <v>46.2</v>
      </c>
      <c r="L1907" s="257">
        <v>0</v>
      </c>
      <c r="M1907" s="256"/>
      <c r="N1907" s="258">
        <f t="shared" si="155"/>
        <v>0</v>
      </c>
      <c r="O1907" s="256"/>
      <c r="P1907" s="256"/>
      <c r="Q1907" s="256"/>
      <c r="R1907" s="127"/>
      <c r="T1907" s="158" t="s">
        <v>3</v>
      </c>
      <c r="U1907" s="42" t="s">
        <v>39</v>
      </c>
      <c r="V1907" s="34"/>
      <c r="W1907" s="159">
        <f t="shared" si="156"/>
        <v>0</v>
      </c>
      <c r="X1907" s="159">
        <v>0</v>
      </c>
      <c r="Y1907" s="159">
        <f t="shared" si="157"/>
        <v>0</v>
      </c>
      <c r="Z1907" s="159">
        <v>0</v>
      </c>
      <c r="AA1907" s="160">
        <f t="shared" si="158"/>
        <v>0</v>
      </c>
      <c r="AR1907" s="16" t="s">
        <v>612</v>
      </c>
      <c r="AT1907" s="16" t="s">
        <v>174</v>
      </c>
      <c r="AU1907" s="16" t="s">
        <v>93</v>
      </c>
      <c r="AY1907" s="16" t="s">
        <v>173</v>
      </c>
      <c r="BE1907" s="100">
        <f t="shared" si="159"/>
        <v>0</v>
      </c>
      <c r="BF1907" s="100">
        <f t="shared" si="160"/>
        <v>0</v>
      </c>
      <c r="BG1907" s="100">
        <f t="shared" si="161"/>
        <v>0</v>
      </c>
      <c r="BH1907" s="100">
        <f t="shared" si="162"/>
        <v>0</v>
      </c>
      <c r="BI1907" s="100">
        <f t="shared" si="163"/>
        <v>0</v>
      </c>
      <c r="BJ1907" s="16" t="s">
        <v>81</v>
      </c>
      <c r="BK1907" s="100">
        <f t="shared" si="164"/>
        <v>0</v>
      </c>
      <c r="BL1907" s="16" t="s">
        <v>612</v>
      </c>
      <c r="BM1907" s="16" t="s">
        <v>3265</v>
      </c>
    </row>
    <row r="1908" spans="2:65" s="1" customFormat="1" ht="22.5" customHeight="1">
      <c r="B1908" s="125"/>
      <c r="C1908" s="154" t="s">
        <v>3266</v>
      </c>
      <c r="D1908" s="154" t="s">
        <v>174</v>
      </c>
      <c r="E1908" s="155" t="s">
        <v>3267</v>
      </c>
      <c r="F1908" s="255" t="s">
        <v>3268</v>
      </c>
      <c r="G1908" s="256"/>
      <c r="H1908" s="256"/>
      <c r="I1908" s="256"/>
      <c r="J1908" s="156" t="s">
        <v>578</v>
      </c>
      <c r="K1908" s="157">
        <v>2</v>
      </c>
      <c r="L1908" s="257">
        <v>0</v>
      </c>
      <c r="M1908" s="256"/>
      <c r="N1908" s="258">
        <f t="shared" si="155"/>
        <v>0</v>
      </c>
      <c r="O1908" s="256"/>
      <c r="P1908" s="256"/>
      <c r="Q1908" s="256"/>
      <c r="R1908" s="127"/>
      <c r="T1908" s="158" t="s">
        <v>3</v>
      </c>
      <c r="U1908" s="42" t="s">
        <v>39</v>
      </c>
      <c r="V1908" s="34"/>
      <c r="W1908" s="159">
        <f t="shared" si="156"/>
        <v>0</v>
      </c>
      <c r="X1908" s="159">
        <v>0</v>
      </c>
      <c r="Y1908" s="159">
        <f t="shared" si="157"/>
        <v>0</v>
      </c>
      <c r="Z1908" s="159">
        <v>0</v>
      </c>
      <c r="AA1908" s="160">
        <f t="shared" si="158"/>
        <v>0</v>
      </c>
      <c r="AR1908" s="16" t="s">
        <v>612</v>
      </c>
      <c r="AT1908" s="16" t="s">
        <v>174</v>
      </c>
      <c r="AU1908" s="16" t="s">
        <v>93</v>
      </c>
      <c r="AY1908" s="16" t="s">
        <v>173</v>
      </c>
      <c r="BE1908" s="100">
        <f t="shared" si="159"/>
        <v>0</v>
      </c>
      <c r="BF1908" s="100">
        <f t="shared" si="160"/>
        <v>0</v>
      </c>
      <c r="BG1908" s="100">
        <f t="shared" si="161"/>
        <v>0</v>
      </c>
      <c r="BH1908" s="100">
        <f t="shared" si="162"/>
        <v>0</v>
      </c>
      <c r="BI1908" s="100">
        <f t="shared" si="163"/>
        <v>0</v>
      </c>
      <c r="BJ1908" s="16" t="s">
        <v>81</v>
      </c>
      <c r="BK1908" s="100">
        <f t="shared" si="164"/>
        <v>0</v>
      </c>
      <c r="BL1908" s="16" t="s">
        <v>612</v>
      </c>
      <c r="BM1908" s="16" t="s">
        <v>3269</v>
      </c>
    </row>
    <row r="1909" spans="2:65" s="1" customFormat="1" ht="22.5" customHeight="1">
      <c r="B1909" s="125"/>
      <c r="C1909" s="154" t="s">
        <v>3270</v>
      </c>
      <c r="D1909" s="154" t="s">
        <v>174</v>
      </c>
      <c r="E1909" s="155" t="s">
        <v>3271</v>
      </c>
      <c r="F1909" s="255" t="s">
        <v>3072</v>
      </c>
      <c r="G1909" s="256"/>
      <c r="H1909" s="256"/>
      <c r="I1909" s="256"/>
      <c r="J1909" s="156" t="s">
        <v>578</v>
      </c>
      <c r="K1909" s="157">
        <v>58</v>
      </c>
      <c r="L1909" s="257">
        <v>0</v>
      </c>
      <c r="M1909" s="256"/>
      <c r="N1909" s="258">
        <f t="shared" si="155"/>
        <v>0</v>
      </c>
      <c r="O1909" s="256"/>
      <c r="P1909" s="256"/>
      <c r="Q1909" s="256"/>
      <c r="R1909" s="127"/>
      <c r="T1909" s="158" t="s">
        <v>3</v>
      </c>
      <c r="U1909" s="42" t="s">
        <v>39</v>
      </c>
      <c r="V1909" s="34"/>
      <c r="W1909" s="159">
        <f t="shared" si="156"/>
        <v>0</v>
      </c>
      <c r="X1909" s="159">
        <v>0</v>
      </c>
      <c r="Y1909" s="159">
        <f t="shared" si="157"/>
        <v>0</v>
      </c>
      <c r="Z1909" s="159">
        <v>0</v>
      </c>
      <c r="AA1909" s="160">
        <f t="shared" si="158"/>
        <v>0</v>
      </c>
      <c r="AR1909" s="16" t="s">
        <v>612</v>
      </c>
      <c r="AT1909" s="16" t="s">
        <v>174</v>
      </c>
      <c r="AU1909" s="16" t="s">
        <v>93</v>
      </c>
      <c r="AY1909" s="16" t="s">
        <v>173</v>
      </c>
      <c r="BE1909" s="100">
        <f t="shared" si="159"/>
        <v>0</v>
      </c>
      <c r="BF1909" s="100">
        <f t="shared" si="160"/>
        <v>0</v>
      </c>
      <c r="BG1909" s="100">
        <f t="shared" si="161"/>
        <v>0</v>
      </c>
      <c r="BH1909" s="100">
        <f t="shared" si="162"/>
        <v>0</v>
      </c>
      <c r="BI1909" s="100">
        <f t="shared" si="163"/>
        <v>0</v>
      </c>
      <c r="BJ1909" s="16" t="s">
        <v>81</v>
      </c>
      <c r="BK1909" s="100">
        <f t="shared" si="164"/>
        <v>0</v>
      </c>
      <c r="BL1909" s="16" t="s">
        <v>612</v>
      </c>
      <c r="BM1909" s="16" t="s">
        <v>3272</v>
      </c>
    </row>
    <row r="1910" spans="2:65" s="1" customFormat="1" ht="31.5" customHeight="1">
      <c r="B1910" s="125"/>
      <c r="C1910" s="154" t="s">
        <v>3273</v>
      </c>
      <c r="D1910" s="154" t="s">
        <v>174</v>
      </c>
      <c r="E1910" s="155" t="s">
        <v>3274</v>
      </c>
      <c r="F1910" s="255" t="s">
        <v>2980</v>
      </c>
      <c r="G1910" s="256"/>
      <c r="H1910" s="256"/>
      <c r="I1910" s="256"/>
      <c r="J1910" s="156" t="s">
        <v>578</v>
      </c>
      <c r="K1910" s="157">
        <v>28</v>
      </c>
      <c r="L1910" s="257">
        <v>0</v>
      </c>
      <c r="M1910" s="256"/>
      <c r="N1910" s="258">
        <f t="shared" si="155"/>
        <v>0</v>
      </c>
      <c r="O1910" s="256"/>
      <c r="P1910" s="256"/>
      <c r="Q1910" s="256"/>
      <c r="R1910" s="127"/>
      <c r="T1910" s="158" t="s">
        <v>3</v>
      </c>
      <c r="U1910" s="42" t="s">
        <v>39</v>
      </c>
      <c r="V1910" s="34"/>
      <c r="W1910" s="159">
        <f t="shared" si="156"/>
        <v>0</v>
      </c>
      <c r="X1910" s="159">
        <v>0</v>
      </c>
      <c r="Y1910" s="159">
        <f t="shared" si="157"/>
        <v>0</v>
      </c>
      <c r="Z1910" s="159">
        <v>0</v>
      </c>
      <c r="AA1910" s="160">
        <f t="shared" si="158"/>
        <v>0</v>
      </c>
      <c r="AR1910" s="16" t="s">
        <v>612</v>
      </c>
      <c r="AT1910" s="16" t="s">
        <v>174</v>
      </c>
      <c r="AU1910" s="16" t="s">
        <v>93</v>
      </c>
      <c r="AY1910" s="16" t="s">
        <v>173</v>
      </c>
      <c r="BE1910" s="100">
        <f t="shared" si="159"/>
        <v>0</v>
      </c>
      <c r="BF1910" s="100">
        <f t="shared" si="160"/>
        <v>0</v>
      </c>
      <c r="BG1910" s="100">
        <f t="shared" si="161"/>
        <v>0</v>
      </c>
      <c r="BH1910" s="100">
        <f t="shared" si="162"/>
        <v>0</v>
      </c>
      <c r="BI1910" s="100">
        <f t="shared" si="163"/>
        <v>0</v>
      </c>
      <c r="BJ1910" s="16" t="s">
        <v>81</v>
      </c>
      <c r="BK1910" s="100">
        <f t="shared" si="164"/>
        <v>0</v>
      </c>
      <c r="BL1910" s="16" t="s">
        <v>612</v>
      </c>
      <c r="BM1910" s="16" t="s">
        <v>3275</v>
      </c>
    </row>
    <row r="1911" spans="2:65" s="1" customFormat="1" ht="31.5" customHeight="1">
      <c r="B1911" s="125"/>
      <c r="C1911" s="154" t="s">
        <v>3276</v>
      </c>
      <c r="D1911" s="154" t="s">
        <v>174</v>
      </c>
      <c r="E1911" s="155" t="s">
        <v>3277</v>
      </c>
      <c r="F1911" s="255" t="s">
        <v>3088</v>
      </c>
      <c r="G1911" s="256"/>
      <c r="H1911" s="256"/>
      <c r="I1911" s="256"/>
      <c r="J1911" s="156" t="s">
        <v>209</v>
      </c>
      <c r="K1911" s="157">
        <v>28</v>
      </c>
      <c r="L1911" s="257">
        <v>0</v>
      </c>
      <c r="M1911" s="256"/>
      <c r="N1911" s="258">
        <f t="shared" si="155"/>
        <v>0</v>
      </c>
      <c r="O1911" s="256"/>
      <c r="P1911" s="256"/>
      <c r="Q1911" s="256"/>
      <c r="R1911" s="127"/>
      <c r="T1911" s="158" t="s">
        <v>3</v>
      </c>
      <c r="U1911" s="42" t="s">
        <v>39</v>
      </c>
      <c r="V1911" s="34"/>
      <c r="W1911" s="159">
        <f t="shared" si="156"/>
        <v>0</v>
      </c>
      <c r="X1911" s="159">
        <v>0</v>
      </c>
      <c r="Y1911" s="159">
        <f t="shared" si="157"/>
        <v>0</v>
      </c>
      <c r="Z1911" s="159">
        <v>0</v>
      </c>
      <c r="AA1911" s="160">
        <f t="shared" si="158"/>
        <v>0</v>
      </c>
      <c r="AR1911" s="16" t="s">
        <v>612</v>
      </c>
      <c r="AT1911" s="16" t="s">
        <v>174</v>
      </c>
      <c r="AU1911" s="16" t="s">
        <v>93</v>
      </c>
      <c r="AY1911" s="16" t="s">
        <v>173</v>
      </c>
      <c r="BE1911" s="100">
        <f t="shared" si="159"/>
        <v>0</v>
      </c>
      <c r="BF1911" s="100">
        <f t="shared" si="160"/>
        <v>0</v>
      </c>
      <c r="BG1911" s="100">
        <f t="shared" si="161"/>
        <v>0</v>
      </c>
      <c r="BH1911" s="100">
        <f t="shared" si="162"/>
        <v>0</v>
      </c>
      <c r="BI1911" s="100">
        <f t="shared" si="163"/>
        <v>0</v>
      </c>
      <c r="BJ1911" s="16" t="s">
        <v>81</v>
      </c>
      <c r="BK1911" s="100">
        <f t="shared" si="164"/>
        <v>0</v>
      </c>
      <c r="BL1911" s="16" t="s">
        <v>612</v>
      </c>
      <c r="BM1911" s="16" t="s">
        <v>3278</v>
      </c>
    </row>
    <row r="1912" spans="2:65" s="1" customFormat="1" ht="22.5" customHeight="1">
      <c r="B1912" s="125"/>
      <c r="C1912" s="154" t="s">
        <v>3279</v>
      </c>
      <c r="D1912" s="154" t="s">
        <v>174</v>
      </c>
      <c r="E1912" s="155" t="s">
        <v>3280</v>
      </c>
      <c r="F1912" s="255" t="s">
        <v>3140</v>
      </c>
      <c r="G1912" s="256"/>
      <c r="H1912" s="256"/>
      <c r="I1912" s="256"/>
      <c r="J1912" s="156" t="s">
        <v>578</v>
      </c>
      <c r="K1912" s="157">
        <v>0</v>
      </c>
      <c r="L1912" s="257">
        <v>0</v>
      </c>
      <c r="M1912" s="256"/>
      <c r="N1912" s="258">
        <f t="shared" si="155"/>
        <v>0</v>
      </c>
      <c r="O1912" s="256"/>
      <c r="P1912" s="256"/>
      <c r="Q1912" s="256"/>
      <c r="R1912" s="127"/>
      <c r="T1912" s="158" t="s">
        <v>3</v>
      </c>
      <c r="U1912" s="42" t="s">
        <v>39</v>
      </c>
      <c r="V1912" s="34"/>
      <c r="W1912" s="159">
        <f t="shared" si="156"/>
        <v>0</v>
      </c>
      <c r="X1912" s="159">
        <v>0</v>
      </c>
      <c r="Y1912" s="159">
        <f t="shared" si="157"/>
        <v>0</v>
      </c>
      <c r="Z1912" s="159">
        <v>0</v>
      </c>
      <c r="AA1912" s="160">
        <f t="shared" si="158"/>
        <v>0</v>
      </c>
      <c r="AR1912" s="16" t="s">
        <v>612</v>
      </c>
      <c r="AT1912" s="16" t="s">
        <v>174</v>
      </c>
      <c r="AU1912" s="16" t="s">
        <v>93</v>
      </c>
      <c r="AY1912" s="16" t="s">
        <v>173</v>
      </c>
      <c r="BE1912" s="100">
        <f t="shared" si="159"/>
        <v>0</v>
      </c>
      <c r="BF1912" s="100">
        <f t="shared" si="160"/>
        <v>0</v>
      </c>
      <c r="BG1912" s="100">
        <f t="shared" si="161"/>
        <v>0</v>
      </c>
      <c r="BH1912" s="100">
        <f t="shared" si="162"/>
        <v>0</v>
      </c>
      <c r="BI1912" s="100">
        <f t="shared" si="163"/>
        <v>0</v>
      </c>
      <c r="BJ1912" s="16" t="s">
        <v>81</v>
      </c>
      <c r="BK1912" s="100">
        <f t="shared" si="164"/>
        <v>0</v>
      </c>
      <c r="BL1912" s="16" t="s">
        <v>612</v>
      </c>
      <c r="BM1912" s="16" t="s">
        <v>3281</v>
      </c>
    </row>
    <row r="1913" spans="2:65" s="1" customFormat="1" ht="22.5" customHeight="1">
      <c r="B1913" s="125"/>
      <c r="C1913" s="154" t="s">
        <v>3282</v>
      </c>
      <c r="D1913" s="154" t="s">
        <v>174</v>
      </c>
      <c r="E1913" s="155" t="s">
        <v>3283</v>
      </c>
      <c r="F1913" s="255" t="s">
        <v>3144</v>
      </c>
      <c r="G1913" s="256"/>
      <c r="H1913" s="256"/>
      <c r="I1913" s="256"/>
      <c r="J1913" s="156" t="s">
        <v>578</v>
      </c>
      <c r="K1913" s="157">
        <v>1</v>
      </c>
      <c r="L1913" s="257">
        <v>0</v>
      </c>
      <c r="M1913" s="256"/>
      <c r="N1913" s="258">
        <f t="shared" si="155"/>
        <v>0</v>
      </c>
      <c r="O1913" s="256"/>
      <c r="P1913" s="256"/>
      <c r="Q1913" s="256"/>
      <c r="R1913" s="127"/>
      <c r="T1913" s="158" t="s">
        <v>3</v>
      </c>
      <c r="U1913" s="42" t="s">
        <v>39</v>
      </c>
      <c r="V1913" s="34"/>
      <c r="W1913" s="159">
        <f t="shared" si="156"/>
        <v>0</v>
      </c>
      <c r="X1913" s="159">
        <v>0</v>
      </c>
      <c r="Y1913" s="159">
        <f t="shared" si="157"/>
        <v>0</v>
      </c>
      <c r="Z1913" s="159">
        <v>0</v>
      </c>
      <c r="AA1913" s="160">
        <f t="shared" si="158"/>
        <v>0</v>
      </c>
      <c r="AR1913" s="16" t="s">
        <v>612</v>
      </c>
      <c r="AT1913" s="16" t="s">
        <v>174</v>
      </c>
      <c r="AU1913" s="16" t="s">
        <v>93</v>
      </c>
      <c r="AY1913" s="16" t="s">
        <v>173</v>
      </c>
      <c r="BE1913" s="100">
        <f t="shared" si="159"/>
        <v>0</v>
      </c>
      <c r="BF1913" s="100">
        <f t="shared" si="160"/>
        <v>0</v>
      </c>
      <c r="BG1913" s="100">
        <f t="shared" si="161"/>
        <v>0</v>
      </c>
      <c r="BH1913" s="100">
        <f t="shared" si="162"/>
        <v>0</v>
      </c>
      <c r="BI1913" s="100">
        <f t="shared" si="163"/>
        <v>0</v>
      </c>
      <c r="BJ1913" s="16" t="s">
        <v>81</v>
      </c>
      <c r="BK1913" s="100">
        <f t="shared" si="164"/>
        <v>0</v>
      </c>
      <c r="BL1913" s="16" t="s">
        <v>612</v>
      </c>
      <c r="BM1913" s="16" t="s">
        <v>3284</v>
      </c>
    </row>
    <row r="1914" spans="2:65" s="1" customFormat="1" ht="22.5" customHeight="1">
      <c r="B1914" s="125"/>
      <c r="C1914" s="154" t="s">
        <v>3285</v>
      </c>
      <c r="D1914" s="154" t="s">
        <v>174</v>
      </c>
      <c r="E1914" s="155" t="s">
        <v>3286</v>
      </c>
      <c r="F1914" s="255" t="s">
        <v>3148</v>
      </c>
      <c r="G1914" s="256"/>
      <c r="H1914" s="256"/>
      <c r="I1914" s="256"/>
      <c r="J1914" s="156" t="s">
        <v>578</v>
      </c>
      <c r="K1914" s="157">
        <v>1</v>
      </c>
      <c r="L1914" s="257">
        <v>0</v>
      </c>
      <c r="M1914" s="256"/>
      <c r="N1914" s="258">
        <f t="shared" si="155"/>
        <v>0</v>
      </c>
      <c r="O1914" s="256"/>
      <c r="P1914" s="256"/>
      <c r="Q1914" s="256"/>
      <c r="R1914" s="127"/>
      <c r="T1914" s="158" t="s">
        <v>3</v>
      </c>
      <c r="U1914" s="42" t="s">
        <v>39</v>
      </c>
      <c r="V1914" s="34"/>
      <c r="W1914" s="159">
        <f t="shared" si="156"/>
        <v>0</v>
      </c>
      <c r="X1914" s="159">
        <v>0</v>
      </c>
      <c r="Y1914" s="159">
        <f t="shared" si="157"/>
        <v>0</v>
      </c>
      <c r="Z1914" s="159">
        <v>0</v>
      </c>
      <c r="AA1914" s="160">
        <f t="shared" si="158"/>
        <v>0</v>
      </c>
      <c r="AR1914" s="16" t="s">
        <v>612</v>
      </c>
      <c r="AT1914" s="16" t="s">
        <v>174</v>
      </c>
      <c r="AU1914" s="16" t="s">
        <v>93</v>
      </c>
      <c r="AY1914" s="16" t="s">
        <v>173</v>
      </c>
      <c r="BE1914" s="100">
        <f t="shared" si="159"/>
        <v>0</v>
      </c>
      <c r="BF1914" s="100">
        <f t="shared" si="160"/>
        <v>0</v>
      </c>
      <c r="BG1914" s="100">
        <f t="shared" si="161"/>
        <v>0</v>
      </c>
      <c r="BH1914" s="100">
        <f t="shared" si="162"/>
        <v>0</v>
      </c>
      <c r="BI1914" s="100">
        <f t="shared" si="163"/>
        <v>0</v>
      </c>
      <c r="BJ1914" s="16" t="s">
        <v>81</v>
      </c>
      <c r="BK1914" s="100">
        <f t="shared" si="164"/>
        <v>0</v>
      </c>
      <c r="BL1914" s="16" t="s">
        <v>612</v>
      </c>
      <c r="BM1914" s="16" t="s">
        <v>3287</v>
      </c>
    </row>
    <row r="1915" spans="2:65" s="1" customFormat="1" ht="22.5" customHeight="1">
      <c r="B1915" s="125"/>
      <c r="C1915" s="154" t="s">
        <v>3288</v>
      </c>
      <c r="D1915" s="154" t="s">
        <v>174</v>
      </c>
      <c r="E1915" s="155" t="s">
        <v>3289</v>
      </c>
      <c r="F1915" s="255" t="s">
        <v>3152</v>
      </c>
      <c r="G1915" s="256"/>
      <c r="H1915" s="256"/>
      <c r="I1915" s="256"/>
      <c r="J1915" s="156" t="s">
        <v>578</v>
      </c>
      <c r="K1915" s="157">
        <v>1</v>
      </c>
      <c r="L1915" s="257">
        <v>0</v>
      </c>
      <c r="M1915" s="256"/>
      <c r="N1915" s="258">
        <f t="shared" si="155"/>
        <v>0</v>
      </c>
      <c r="O1915" s="256"/>
      <c r="P1915" s="256"/>
      <c r="Q1915" s="256"/>
      <c r="R1915" s="127"/>
      <c r="T1915" s="158" t="s">
        <v>3</v>
      </c>
      <c r="U1915" s="42" t="s">
        <v>39</v>
      </c>
      <c r="V1915" s="34"/>
      <c r="W1915" s="159">
        <f t="shared" si="156"/>
        <v>0</v>
      </c>
      <c r="X1915" s="159">
        <v>0</v>
      </c>
      <c r="Y1915" s="159">
        <f t="shared" si="157"/>
        <v>0</v>
      </c>
      <c r="Z1915" s="159">
        <v>0</v>
      </c>
      <c r="AA1915" s="160">
        <f t="shared" si="158"/>
        <v>0</v>
      </c>
      <c r="AR1915" s="16" t="s">
        <v>612</v>
      </c>
      <c r="AT1915" s="16" t="s">
        <v>174</v>
      </c>
      <c r="AU1915" s="16" t="s">
        <v>93</v>
      </c>
      <c r="AY1915" s="16" t="s">
        <v>173</v>
      </c>
      <c r="BE1915" s="100">
        <f t="shared" si="159"/>
        <v>0</v>
      </c>
      <c r="BF1915" s="100">
        <f t="shared" si="160"/>
        <v>0</v>
      </c>
      <c r="BG1915" s="100">
        <f t="shared" si="161"/>
        <v>0</v>
      </c>
      <c r="BH1915" s="100">
        <f t="shared" si="162"/>
        <v>0</v>
      </c>
      <c r="BI1915" s="100">
        <f t="shared" si="163"/>
        <v>0</v>
      </c>
      <c r="BJ1915" s="16" t="s">
        <v>81</v>
      </c>
      <c r="BK1915" s="100">
        <f t="shared" si="164"/>
        <v>0</v>
      </c>
      <c r="BL1915" s="16" t="s">
        <v>612</v>
      </c>
      <c r="BM1915" s="16" t="s">
        <v>3290</v>
      </c>
    </row>
    <row r="1916" spans="2:65" s="1" customFormat="1" ht="22.5" customHeight="1">
      <c r="B1916" s="125"/>
      <c r="C1916" s="154" t="s">
        <v>3291</v>
      </c>
      <c r="D1916" s="154" t="s">
        <v>174</v>
      </c>
      <c r="E1916" s="155" t="s">
        <v>3292</v>
      </c>
      <c r="F1916" s="255" t="s">
        <v>3156</v>
      </c>
      <c r="G1916" s="256"/>
      <c r="H1916" s="256"/>
      <c r="I1916" s="256"/>
      <c r="J1916" s="156" t="s">
        <v>578</v>
      </c>
      <c r="K1916" s="157">
        <v>1</v>
      </c>
      <c r="L1916" s="257">
        <v>0</v>
      </c>
      <c r="M1916" s="256"/>
      <c r="N1916" s="258">
        <f t="shared" si="155"/>
        <v>0</v>
      </c>
      <c r="O1916" s="256"/>
      <c r="P1916" s="256"/>
      <c r="Q1916" s="256"/>
      <c r="R1916" s="127"/>
      <c r="T1916" s="158" t="s">
        <v>3</v>
      </c>
      <c r="U1916" s="42" t="s">
        <v>39</v>
      </c>
      <c r="V1916" s="34"/>
      <c r="W1916" s="159">
        <f t="shared" si="156"/>
        <v>0</v>
      </c>
      <c r="X1916" s="159">
        <v>0</v>
      </c>
      <c r="Y1916" s="159">
        <f t="shared" si="157"/>
        <v>0</v>
      </c>
      <c r="Z1916" s="159">
        <v>0</v>
      </c>
      <c r="AA1916" s="160">
        <f t="shared" si="158"/>
        <v>0</v>
      </c>
      <c r="AR1916" s="16" t="s">
        <v>612</v>
      </c>
      <c r="AT1916" s="16" t="s">
        <v>174</v>
      </c>
      <c r="AU1916" s="16" t="s">
        <v>93</v>
      </c>
      <c r="AY1916" s="16" t="s">
        <v>173</v>
      </c>
      <c r="BE1916" s="100">
        <f t="shared" si="159"/>
        <v>0</v>
      </c>
      <c r="BF1916" s="100">
        <f t="shared" si="160"/>
        <v>0</v>
      </c>
      <c r="BG1916" s="100">
        <f t="shared" si="161"/>
        <v>0</v>
      </c>
      <c r="BH1916" s="100">
        <f t="shared" si="162"/>
        <v>0</v>
      </c>
      <c r="BI1916" s="100">
        <f t="shared" si="163"/>
        <v>0</v>
      </c>
      <c r="BJ1916" s="16" t="s">
        <v>81</v>
      </c>
      <c r="BK1916" s="100">
        <f t="shared" si="164"/>
        <v>0</v>
      </c>
      <c r="BL1916" s="16" t="s">
        <v>612</v>
      </c>
      <c r="BM1916" s="16" t="s">
        <v>3293</v>
      </c>
    </row>
    <row r="1917" spans="2:65" s="1" customFormat="1" ht="31.5" customHeight="1">
      <c r="B1917" s="125"/>
      <c r="C1917" s="154" t="s">
        <v>3294</v>
      </c>
      <c r="D1917" s="154" t="s">
        <v>174</v>
      </c>
      <c r="E1917" s="155" t="s">
        <v>3295</v>
      </c>
      <c r="F1917" s="255" t="s">
        <v>3160</v>
      </c>
      <c r="G1917" s="256"/>
      <c r="H1917" s="256"/>
      <c r="I1917" s="256"/>
      <c r="J1917" s="156" t="s">
        <v>578</v>
      </c>
      <c r="K1917" s="157">
        <v>1</v>
      </c>
      <c r="L1917" s="257">
        <v>0</v>
      </c>
      <c r="M1917" s="256"/>
      <c r="N1917" s="258">
        <f t="shared" si="155"/>
        <v>0</v>
      </c>
      <c r="O1917" s="256"/>
      <c r="P1917" s="256"/>
      <c r="Q1917" s="256"/>
      <c r="R1917" s="127"/>
      <c r="T1917" s="158" t="s">
        <v>3</v>
      </c>
      <c r="U1917" s="42" t="s">
        <v>39</v>
      </c>
      <c r="V1917" s="34"/>
      <c r="W1917" s="159">
        <f t="shared" si="156"/>
        <v>0</v>
      </c>
      <c r="X1917" s="159">
        <v>0</v>
      </c>
      <c r="Y1917" s="159">
        <f t="shared" si="157"/>
        <v>0</v>
      </c>
      <c r="Z1917" s="159">
        <v>0</v>
      </c>
      <c r="AA1917" s="160">
        <f t="shared" si="158"/>
        <v>0</v>
      </c>
      <c r="AR1917" s="16" t="s">
        <v>612</v>
      </c>
      <c r="AT1917" s="16" t="s">
        <v>174</v>
      </c>
      <c r="AU1917" s="16" t="s">
        <v>93</v>
      </c>
      <c r="AY1917" s="16" t="s">
        <v>173</v>
      </c>
      <c r="BE1917" s="100">
        <f t="shared" si="159"/>
        <v>0</v>
      </c>
      <c r="BF1917" s="100">
        <f t="shared" si="160"/>
        <v>0</v>
      </c>
      <c r="BG1917" s="100">
        <f t="shared" si="161"/>
        <v>0</v>
      </c>
      <c r="BH1917" s="100">
        <f t="shared" si="162"/>
        <v>0</v>
      </c>
      <c r="BI1917" s="100">
        <f t="shared" si="163"/>
        <v>0</v>
      </c>
      <c r="BJ1917" s="16" t="s">
        <v>81</v>
      </c>
      <c r="BK1917" s="100">
        <f t="shared" si="164"/>
        <v>0</v>
      </c>
      <c r="BL1917" s="16" t="s">
        <v>612</v>
      </c>
      <c r="BM1917" s="16" t="s">
        <v>3296</v>
      </c>
    </row>
    <row r="1918" spans="2:65" s="1" customFormat="1" ht="22.5" customHeight="1">
      <c r="B1918" s="125"/>
      <c r="C1918" s="154" t="s">
        <v>3297</v>
      </c>
      <c r="D1918" s="154" t="s">
        <v>174</v>
      </c>
      <c r="E1918" s="155" t="s">
        <v>3298</v>
      </c>
      <c r="F1918" s="255" t="s">
        <v>3299</v>
      </c>
      <c r="G1918" s="256"/>
      <c r="H1918" s="256"/>
      <c r="I1918" s="256"/>
      <c r="J1918" s="156" t="s">
        <v>578</v>
      </c>
      <c r="K1918" s="157">
        <v>1</v>
      </c>
      <c r="L1918" s="257">
        <v>0</v>
      </c>
      <c r="M1918" s="256"/>
      <c r="N1918" s="258">
        <f t="shared" si="155"/>
        <v>0</v>
      </c>
      <c r="O1918" s="256"/>
      <c r="P1918" s="256"/>
      <c r="Q1918" s="256"/>
      <c r="R1918" s="127"/>
      <c r="T1918" s="158" t="s">
        <v>3</v>
      </c>
      <c r="U1918" s="42" t="s">
        <v>39</v>
      </c>
      <c r="V1918" s="34"/>
      <c r="W1918" s="159">
        <f t="shared" si="156"/>
        <v>0</v>
      </c>
      <c r="X1918" s="159">
        <v>0</v>
      </c>
      <c r="Y1918" s="159">
        <f t="shared" si="157"/>
        <v>0</v>
      </c>
      <c r="Z1918" s="159">
        <v>0</v>
      </c>
      <c r="AA1918" s="160">
        <f t="shared" si="158"/>
        <v>0</v>
      </c>
      <c r="AR1918" s="16" t="s">
        <v>612</v>
      </c>
      <c r="AT1918" s="16" t="s">
        <v>174</v>
      </c>
      <c r="AU1918" s="16" t="s">
        <v>93</v>
      </c>
      <c r="AY1918" s="16" t="s">
        <v>173</v>
      </c>
      <c r="BE1918" s="100">
        <f t="shared" si="159"/>
        <v>0</v>
      </c>
      <c r="BF1918" s="100">
        <f t="shared" si="160"/>
        <v>0</v>
      </c>
      <c r="BG1918" s="100">
        <f t="shared" si="161"/>
        <v>0</v>
      </c>
      <c r="BH1918" s="100">
        <f t="shared" si="162"/>
        <v>0</v>
      </c>
      <c r="BI1918" s="100">
        <f t="shared" si="163"/>
        <v>0</v>
      </c>
      <c r="BJ1918" s="16" t="s">
        <v>81</v>
      </c>
      <c r="BK1918" s="100">
        <f t="shared" si="164"/>
        <v>0</v>
      </c>
      <c r="BL1918" s="16" t="s">
        <v>612</v>
      </c>
      <c r="BM1918" s="16" t="s">
        <v>3300</v>
      </c>
    </row>
    <row r="1919" spans="2:65" s="1" customFormat="1" ht="22.5" customHeight="1">
      <c r="B1919" s="125"/>
      <c r="C1919" s="154" t="s">
        <v>3301</v>
      </c>
      <c r="D1919" s="154" t="s">
        <v>174</v>
      </c>
      <c r="E1919" s="155" t="s">
        <v>3302</v>
      </c>
      <c r="F1919" s="255" t="s">
        <v>3303</v>
      </c>
      <c r="G1919" s="256"/>
      <c r="H1919" s="256"/>
      <c r="I1919" s="256"/>
      <c r="J1919" s="156" t="s">
        <v>578</v>
      </c>
      <c r="K1919" s="157">
        <v>1</v>
      </c>
      <c r="L1919" s="257">
        <v>0</v>
      </c>
      <c r="M1919" s="256"/>
      <c r="N1919" s="258">
        <f t="shared" si="155"/>
        <v>0</v>
      </c>
      <c r="O1919" s="256"/>
      <c r="P1919" s="256"/>
      <c r="Q1919" s="256"/>
      <c r="R1919" s="127"/>
      <c r="T1919" s="158" t="s">
        <v>3</v>
      </c>
      <c r="U1919" s="42" t="s">
        <v>39</v>
      </c>
      <c r="V1919" s="34"/>
      <c r="W1919" s="159">
        <f t="shared" si="156"/>
        <v>0</v>
      </c>
      <c r="X1919" s="159">
        <v>0</v>
      </c>
      <c r="Y1919" s="159">
        <f t="shared" si="157"/>
        <v>0</v>
      </c>
      <c r="Z1919" s="159">
        <v>0</v>
      </c>
      <c r="AA1919" s="160">
        <f t="shared" si="158"/>
        <v>0</v>
      </c>
      <c r="AR1919" s="16" t="s">
        <v>612</v>
      </c>
      <c r="AT1919" s="16" t="s">
        <v>174</v>
      </c>
      <c r="AU1919" s="16" t="s">
        <v>93</v>
      </c>
      <c r="AY1919" s="16" t="s">
        <v>173</v>
      </c>
      <c r="BE1919" s="100">
        <f t="shared" si="159"/>
        <v>0</v>
      </c>
      <c r="BF1919" s="100">
        <f t="shared" si="160"/>
        <v>0</v>
      </c>
      <c r="BG1919" s="100">
        <f t="shared" si="161"/>
        <v>0</v>
      </c>
      <c r="BH1919" s="100">
        <f t="shared" si="162"/>
        <v>0</v>
      </c>
      <c r="BI1919" s="100">
        <f t="shared" si="163"/>
        <v>0</v>
      </c>
      <c r="BJ1919" s="16" t="s">
        <v>81</v>
      </c>
      <c r="BK1919" s="100">
        <f t="shared" si="164"/>
        <v>0</v>
      </c>
      <c r="BL1919" s="16" t="s">
        <v>612</v>
      </c>
      <c r="BM1919" s="16" t="s">
        <v>3304</v>
      </c>
    </row>
    <row r="1920" spans="2:65" s="1" customFormat="1" ht="31.5" customHeight="1">
      <c r="B1920" s="125"/>
      <c r="C1920" s="154" t="s">
        <v>3305</v>
      </c>
      <c r="D1920" s="154" t="s">
        <v>174</v>
      </c>
      <c r="E1920" s="155" t="s">
        <v>3306</v>
      </c>
      <c r="F1920" s="255" t="s">
        <v>3307</v>
      </c>
      <c r="G1920" s="256"/>
      <c r="H1920" s="256"/>
      <c r="I1920" s="256"/>
      <c r="J1920" s="156" t="s">
        <v>578</v>
      </c>
      <c r="K1920" s="157">
        <v>1</v>
      </c>
      <c r="L1920" s="257">
        <v>0</v>
      </c>
      <c r="M1920" s="256"/>
      <c r="N1920" s="258">
        <f t="shared" si="155"/>
        <v>0</v>
      </c>
      <c r="O1920" s="256"/>
      <c r="P1920" s="256"/>
      <c r="Q1920" s="256"/>
      <c r="R1920" s="127"/>
      <c r="T1920" s="158" t="s">
        <v>3</v>
      </c>
      <c r="U1920" s="42" t="s">
        <v>39</v>
      </c>
      <c r="V1920" s="34"/>
      <c r="W1920" s="159">
        <f t="shared" si="156"/>
        <v>0</v>
      </c>
      <c r="X1920" s="159">
        <v>0</v>
      </c>
      <c r="Y1920" s="159">
        <f t="shared" si="157"/>
        <v>0</v>
      </c>
      <c r="Z1920" s="159">
        <v>0</v>
      </c>
      <c r="AA1920" s="160">
        <f t="shared" si="158"/>
        <v>0</v>
      </c>
      <c r="AR1920" s="16" t="s">
        <v>612</v>
      </c>
      <c r="AT1920" s="16" t="s">
        <v>174</v>
      </c>
      <c r="AU1920" s="16" t="s">
        <v>93</v>
      </c>
      <c r="AY1920" s="16" t="s">
        <v>173</v>
      </c>
      <c r="BE1920" s="100">
        <f t="shared" si="159"/>
        <v>0</v>
      </c>
      <c r="BF1920" s="100">
        <f t="shared" si="160"/>
        <v>0</v>
      </c>
      <c r="BG1920" s="100">
        <f t="shared" si="161"/>
        <v>0</v>
      </c>
      <c r="BH1920" s="100">
        <f t="shared" si="162"/>
        <v>0</v>
      </c>
      <c r="BI1920" s="100">
        <f t="shared" si="163"/>
        <v>0</v>
      </c>
      <c r="BJ1920" s="16" t="s">
        <v>81</v>
      </c>
      <c r="BK1920" s="100">
        <f t="shared" si="164"/>
        <v>0</v>
      </c>
      <c r="BL1920" s="16" t="s">
        <v>612</v>
      </c>
      <c r="BM1920" s="16" t="s">
        <v>3308</v>
      </c>
    </row>
    <row r="1921" spans="2:65" s="1" customFormat="1" ht="22.5" customHeight="1">
      <c r="B1921" s="125"/>
      <c r="C1921" s="154" t="s">
        <v>3309</v>
      </c>
      <c r="D1921" s="154" t="s">
        <v>174</v>
      </c>
      <c r="E1921" s="155" t="s">
        <v>3310</v>
      </c>
      <c r="F1921" s="255" t="s">
        <v>3168</v>
      </c>
      <c r="G1921" s="256"/>
      <c r="H1921" s="256"/>
      <c r="I1921" s="256"/>
      <c r="J1921" s="156" t="s">
        <v>578</v>
      </c>
      <c r="K1921" s="157">
        <v>1</v>
      </c>
      <c r="L1921" s="257">
        <v>0</v>
      </c>
      <c r="M1921" s="256"/>
      <c r="N1921" s="258">
        <f t="shared" si="155"/>
        <v>0</v>
      </c>
      <c r="O1921" s="256"/>
      <c r="P1921" s="256"/>
      <c r="Q1921" s="256"/>
      <c r="R1921" s="127"/>
      <c r="T1921" s="158" t="s">
        <v>3</v>
      </c>
      <c r="U1921" s="42" t="s">
        <v>39</v>
      </c>
      <c r="V1921" s="34"/>
      <c r="W1921" s="159">
        <f t="shared" si="156"/>
        <v>0</v>
      </c>
      <c r="X1921" s="159">
        <v>0</v>
      </c>
      <c r="Y1921" s="159">
        <f t="shared" si="157"/>
        <v>0</v>
      </c>
      <c r="Z1921" s="159">
        <v>0</v>
      </c>
      <c r="AA1921" s="160">
        <f t="shared" si="158"/>
        <v>0</v>
      </c>
      <c r="AR1921" s="16" t="s">
        <v>612</v>
      </c>
      <c r="AT1921" s="16" t="s">
        <v>174</v>
      </c>
      <c r="AU1921" s="16" t="s">
        <v>93</v>
      </c>
      <c r="AY1921" s="16" t="s">
        <v>173</v>
      </c>
      <c r="BE1921" s="100">
        <f t="shared" si="159"/>
        <v>0</v>
      </c>
      <c r="BF1921" s="100">
        <f t="shared" si="160"/>
        <v>0</v>
      </c>
      <c r="BG1921" s="100">
        <f t="shared" si="161"/>
        <v>0</v>
      </c>
      <c r="BH1921" s="100">
        <f t="shared" si="162"/>
        <v>0</v>
      </c>
      <c r="BI1921" s="100">
        <f t="shared" si="163"/>
        <v>0</v>
      </c>
      <c r="BJ1921" s="16" t="s">
        <v>81</v>
      </c>
      <c r="BK1921" s="100">
        <f t="shared" si="164"/>
        <v>0</v>
      </c>
      <c r="BL1921" s="16" t="s">
        <v>612</v>
      </c>
      <c r="BM1921" s="16" t="s">
        <v>3311</v>
      </c>
    </row>
    <row r="1922" spans="2:65" s="1" customFormat="1" ht="22.5" customHeight="1">
      <c r="B1922" s="125"/>
      <c r="C1922" s="154" t="s">
        <v>3312</v>
      </c>
      <c r="D1922" s="154" t="s">
        <v>174</v>
      </c>
      <c r="E1922" s="155" t="s">
        <v>3313</v>
      </c>
      <c r="F1922" s="255" t="s">
        <v>3172</v>
      </c>
      <c r="G1922" s="256"/>
      <c r="H1922" s="256"/>
      <c r="I1922" s="256"/>
      <c r="J1922" s="156" t="s">
        <v>578</v>
      </c>
      <c r="K1922" s="157">
        <v>1</v>
      </c>
      <c r="L1922" s="257">
        <v>0</v>
      </c>
      <c r="M1922" s="256"/>
      <c r="N1922" s="258">
        <f t="shared" si="155"/>
        <v>0</v>
      </c>
      <c r="O1922" s="256"/>
      <c r="P1922" s="256"/>
      <c r="Q1922" s="256"/>
      <c r="R1922" s="127"/>
      <c r="T1922" s="158" t="s">
        <v>3</v>
      </c>
      <c r="U1922" s="42" t="s">
        <v>39</v>
      </c>
      <c r="V1922" s="34"/>
      <c r="W1922" s="159">
        <f t="shared" si="156"/>
        <v>0</v>
      </c>
      <c r="X1922" s="159">
        <v>0</v>
      </c>
      <c r="Y1922" s="159">
        <f t="shared" si="157"/>
        <v>0</v>
      </c>
      <c r="Z1922" s="159">
        <v>0</v>
      </c>
      <c r="AA1922" s="160">
        <f t="shared" si="158"/>
        <v>0</v>
      </c>
      <c r="AR1922" s="16" t="s">
        <v>612</v>
      </c>
      <c r="AT1922" s="16" t="s">
        <v>174</v>
      </c>
      <c r="AU1922" s="16" t="s">
        <v>93</v>
      </c>
      <c r="AY1922" s="16" t="s">
        <v>173</v>
      </c>
      <c r="BE1922" s="100">
        <f t="shared" si="159"/>
        <v>0</v>
      </c>
      <c r="BF1922" s="100">
        <f t="shared" si="160"/>
        <v>0</v>
      </c>
      <c r="BG1922" s="100">
        <f t="shared" si="161"/>
        <v>0</v>
      </c>
      <c r="BH1922" s="100">
        <f t="shared" si="162"/>
        <v>0</v>
      </c>
      <c r="BI1922" s="100">
        <f t="shared" si="163"/>
        <v>0</v>
      </c>
      <c r="BJ1922" s="16" t="s">
        <v>81</v>
      </c>
      <c r="BK1922" s="100">
        <f t="shared" si="164"/>
        <v>0</v>
      </c>
      <c r="BL1922" s="16" t="s">
        <v>612</v>
      </c>
      <c r="BM1922" s="16" t="s">
        <v>3314</v>
      </c>
    </row>
    <row r="1923" spans="2:65" s="1" customFormat="1" ht="22.5" customHeight="1">
      <c r="B1923" s="125"/>
      <c r="C1923" s="154" t="s">
        <v>3315</v>
      </c>
      <c r="D1923" s="154" t="s">
        <v>174</v>
      </c>
      <c r="E1923" s="155" t="s">
        <v>3316</v>
      </c>
      <c r="F1923" s="255" t="s">
        <v>3176</v>
      </c>
      <c r="G1923" s="256"/>
      <c r="H1923" s="256"/>
      <c r="I1923" s="256"/>
      <c r="J1923" s="156" t="s">
        <v>578</v>
      </c>
      <c r="K1923" s="157">
        <v>1</v>
      </c>
      <c r="L1923" s="257">
        <v>0</v>
      </c>
      <c r="M1923" s="256"/>
      <c r="N1923" s="258">
        <f t="shared" si="155"/>
        <v>0</v>
      </c>
      <c r="O1923" s="256"/>
      <c r="P1923" s="256"/>
      <c r="Q1923" s="256"/>
      <c r="R1923" s="127"/>
      <c r="T1923" s="158" t="s">
        <v>3</v>
      </c>
      <c r="U1923" s="42" t="s">
        <v>39</v>
      </c>
      <c r="V1923" s="34"/>
      <c r="W1923" s="159">
        <f t="shared" si="156"/>
        <v>0</v>
      </c>
      <c r="X1923" s="159">
        <v>0</v>
      </c>
      <c r="Y1923" s="159">
        <f t="shared" si="157"/>
        <v>0</v>
      </c>
      <c r="Z1923" s="159">
        <v>0</v>
      </c>
      <c r="AA1923" s="160">
        <f t="shared" si="158"/>
        <v>0</v>
      </c>
      <c r="AR1923" s="16" t="s">
        <v>612</v>
      </c>
      <c r="AT1923" s="16" t="s">
        <v>174</v>
      </c>
      <c r="AU1923" s="16" t="s">
        <v>93</v>
      </c>
      <c r="AY1923" s="16" t="s">
        <v>173</v>
      </c>
      <c r="BE1923" s="100">
        <f t="shared" si="159"/>
        <v>0</v>
      </c>
      <c r="BF1923" s="100">
        <f t="shared" si="160"/>
        <v>0</v>
      </c>
      <c r="BG1923" s="100">
        <f t="shared" si="161"/>
        <v>0</v>
      </c>
      <c r="BH1923" s="100">
        <f t="shared" si="162"/>
        <v>0</v>
      </c>
      <c r="BI1923" s="100">
        <f t="shared" si="163"/>
        <v>0</v>
      </c>
      <c r="BJ1923" s="16" t="s">
        <v>81</v>
      </c>
      <c r="BK1923" s="100">
        <f t="shared" si="164"/>
        <v>0</v>
      </c>
      <c r="BL1923" s="16" t="s">
        <v>612</v>
      </c>
      <c r="BM1923" s="16" t="s">
        <v>3317</v>
      </c>
    </row>
    <row r="1924" spans="2:65" s="1" customFormat="1" ht="31.5" customHeight="1">
      <c r="B1924" s="125"/>
      <c r="C1924" s="154" t="s">
        <v>3318</v>
      </c>
      <c r="D1924" s="154" t="s">
        <v>174</v>
      </c>
      <c r="E1924" s="155" t="s">
        <v>3319</v>
      </c>
      <c r="F1924" s="255" t="s">
        <v>3320</v>
      </c>
      <c r="G1924" s="256"/>
      <c r="H1924" s="256"/>
      <c r="I1924" s="256"/>
      <c r="J1924" s="156" t="s">
        <v>578</v>
      </c>
      <c r="K1924" s="157">
        <v>1</v>
      </c>
      <c r="L1924" s="257">
        <v>0</v>
      </c>
      <c r="M1924" s="256"/>
      <c r="N1924" s="258">
        <f t="shared" si="155"/>
        <v>0</v>
      </c>
      <c r="O1924" s="256"/>
      <c r="P1924" s="256"/>
      <c r="Q1924" s="256"/>
      <c r="R1924" s="127"/>
      <c r="T1924" s="158" t="s">
        <v>3</v>
      </c>
      <c r="U1924" s="42" t="s">
        <v>39</v>
      </c>
      <c r="V1924" s="34"/>
      <c r="W1924" s="159">
        <f t="shared" si="156"/>
        <v>0</v>
      </c>
      <c r="X1924" s="159">
        <v>0</v>
      </c>
      <c r="Y1924" s="159">
        <f t="shared" si="157"/>
        <v>0</v>
      </c>
      <c r="Z1924" s="159">
        <v>0</v>
      </c>
      <c r="AA1924" s="160">
        <f t="shared" si="158"/>
        <v>0</v>
      </c>
      <c r="AR1924" s="16" t="s">
        <v>612</v>
      </c>
      <c r="AT1924" s="16" t="s">
        <v>174</v>
      </c>
      <c r="AU1924" s="16" t="s">
        <v>93</v>
      </c>
      <c r="AY1924" s="16" t="s">
        <v>173</v>
      </c>
      <c r="BE1924" s="100">
        <f t="shared" si="159"/>
        <v>0</v>
      </c>
      <c r="BF1924" s="100">
        <f t="shared" si="160"/>
        <v>0</v>
      </c>
      <c r="BG1924" s="100">
        <f t="shared" si="161"/>
        <v>0</v>
      </c>
      <c r="BH1924" s="100">
        <f t="shared" si="162"/>
        <v>0</v>
      </c>
      <c r="BI1924" s="100">
        <f t="shared" si="163"/>
        <v>0</v>
      </c>
      <c r="BJ1924" s="16" t="s">
        <v>81</v>
      </c>
      <c r="BK1924" s="100">
        <f t="shared" si="164"/>
        <v>0</v>
      </c>
      <c r="BL1924" s="16" t="s">
        <v>612</v>
      </c>
      <c r="BM1924" s="16" t="s">
        <v>3321</v>
      </c>
    </row>
    <row r="1925" spans="2:65" s="1" customFormat="1" ht="22.5" customHeight="1">
      <c r="B1925" s="125"/>
      <c r="C1925" s="154" t="s">
        <v>3322</v>
      </c>
      <c r="D1925" s="154" t="s">
        <v>174</v>
      </c>
      <c r="E1925" s="155" t="s">
        <v>3323</v>
      </c>
      <c r="F1925" s="255" t="s">
        <v>3324</v>
      </c>
      <c r="G1925" s="256"/>
      <c r="H1925" s="256"/>
      <c r="I1925" s="256"/>
      <c r="J1925" s="156" t="s">
        <v>3</v>
      </c>
      <c r="K1925" s="157">
        <v>0</v>
      </c>
      <c r="L1925" s="257">
        <v>0</v>
      </c>
      <c r="M1925" s="256"/>
      <c r="N1925" s="258">
        <f t="shared" si="155"/>
        <v>0</v>
      </c>
      <c r="O1925" s="256"/>
      <c r="P1925" s="256"/>
      <c r="Q1925" s="256"/>
      <c r="R1925" s="127"/>
      <c r="T1925" s="158" t="s">
        <v>3</v>
      </c>
      <c r="U1925" s="42" t="s">
        <v>39</v>
      </c>
      <c r="V1925" s="34"/>
      <c r="W1925" s="159">
        <f t="shared" si="156"/>
        <v>0</v>
      </c>
      <c r="X1925" s="159">
        <v>0</v>
      </c>
      <c r="Y1925" s="159">
        <f t="shared" si="157"/>
        <v>0</v>
      </c>
      <c r="Z1925" s="159">
        <v>0</v>
      </c>
      <c r="AA1925" s="160">
        <f t="shared" si="158"/>
        <v>0</v>
      </c>
      <c r="AR1925" s="16" t="s">
        <v>612</v>
      </c>
      <c r="AT1925" s="16" t="s">
        <v>174</v>
      </c>
      <c r="AU1925" s="16" t="s">
        <v>93</v>
      </c>
      <c r="AY1925" s="16" t="s">
        <v>173</v>
      </c>
      <c r="BE1925" s="100">
        <f t="shared" si="159"/>
        <v>0</v>
      </c>
      <c r="BF1925" s="100">
        <f t="shared" si="160"/>
        <v>0</v>
      </c>
      <c r="BG1925" s="100">
        <f t="shared" si="161"/>
        <v>0</v>
      </c>
      <c r="BH1925" s="100">
        <f t="shared" si="162"/>
        <v>0</v>
      </c>
      <c r="BI1925" s="100">
        <f t="shared" si="163"/>
        <v>0</v>
      </c>
      <c r="BJ1925" s="16" t="s">
        <v>81</v>
      </c>
      <c r="BK1925" s="100">
        <f t="shared" si="164"/>
        <v>0</v>
      </c>
      <c r="BL1925" s="16" t="s">
        <v>612</v>
      </c>
      <c r="BM1925" s="16" t="s">
        <v>3325</v>
      </c>
    </row>
    <row r="1926" spans="2:65" s="1" customFormat="1" ht="22.5" customHeight="1">
      <c r="B1926" s="125"/>
      <c r="C1926" s="154" t="s">
        <v>3326</v>
      </c>
      <c r="D1926" s="154" t="s">
        <v>174</v>
      </c>
      <c r="E1926" s="155" t="s">
        <v>3327</v>
      </c>
      <c r="F1926" s="255" t="s">
        <v>3184</v>
      </c>
      <c r="G1926" s="256"/>
      <c r="H1926" s="256"/>
      <c r="I1926" s="256"/>
      <c r="J1926" s="156" t="s">
        <v>1089</v>
      </c>
      <c r="K1926" s="157">
        <v>1</v>
      </c>
      <c r="L1926" s="257">
        <v>0</v>
      </c>
      <c r="M1926" s="256"/>
      <c r="N1926" s="258">
        <f t="shared" si="155"/>
        <v>0</v>
      </c>
      <c r="O1926" s="256"/>
      <c r="P1926" s="256"/>
      <c r="Q1926" s="256"/>
      <c r="R1926" s="127"/>
      <c r="T1926" s="158" t="s">
        <v>3</v>
      </c>
      <c r="U1926" s="42" t="s">
        <v>39</v>
      </c>
      <c r="V1926" s="34"/>
      <c r="W1926" s="159">
        <f t="shared" si="156"/>
        <v>0</v>
      </c>
      <c r="X1926" s="159">
        <v>0</v>
      </c>
      <c r="Y1926" s="159">
        <f t="shared" si="157"/>
        <v>0</v>
      </c>
      <c r="Z1926" s="159">
        <v>0</v>
      </c>
      <c r="AA1926" s="160">
        <f t="shared" si="158"/>
        <v>0</v>
      </c>
      <c r="AR1926" s="16" t="s">
        <v>612</v>
      </c>
      <c r="AT1926" s="16" t="s">
        <v>174</v>
      </c>
      <c r="AU1926" s="16" t="s">
        <v>93</v>
      </c>
      <c r="AY1926" s="16" t="s">
        <v>173</v>
      </c>
      <c r="BE1926" s="100">
        <f t="shared" si="159"/>
        <v>0</v>
      </c>
      <c r="BF1926" s="100">
        <f t="shared" si="160"/>
        <v>0</v>
      </c>
      <c r="BG1926" s="100">
        <f t="shared" si="161"/>
        <v>0</v>
      </c>
      <c r="BH1926" s="100">
        <f t="shared" si="162"/>
        <v>0</v>
      </c>
      <c r="BI1926" s="100">
        <f t="shared" si="163"/>
        <v>0</v>
      </c>
      <c r="BJ1926" s="16" t="s">
        <v>81</v>
      </c>
      <c r="BK1926" s="100">
        <f t="shared" si="164"/>
        <v>0</v>
      </c>
      <c r="BL1926" s="16" t="s">
        <v>612</v>
      </c>
      <c r="BM1926" s="16" t="s">
        <v>3328</v>
      </c>
    </row>
    <row r="1927" spans="2:65" s="1" customFormat="1" ht="22.5" customHeight="1">
      <c r="B1927" s="125"/>
      <c r="C1927" s="154" t="s">
        <v>3329</v>
      </c>
      <c r="D1927" s="154" t="s">
        <v>174</v>
      </c>
      <c r="E1927" s="155" t="s">
        <v>3330</v>
      </c>
      <c r="F1927" s="255" t="s">
        <v>3188</v>
      </c>
      <c r="G1927" s="256"/>
      <c r="H1927" s="256"/>
      <c r="I1927" s="256"/>
      <c r="J1927" s="156" t="s">
        <v>578</v>
      </c>
      <c r="K1927" s="157">
        <v>1</v>
      </c>
      <c r="L1927" s="257">
        <v>0</v>
      </c>
      <c r="M1927" s="256"/>
      <c r="N1927" s="258">
        <f t="shared" si="155"/>
        <v>0</v>
      </c>
      <c r="O1927" s="256"/>
      <c r="P1927" s="256"/>
      <c r="Q1927" s="256"/>
      <c r="R1927" s="127"/>
      <c r="T1927" s="158" t="s">
        <v>3</v>
      </c>
      <c r="U1927" s="42" t="s">
        <v>39</v>
      </c>
      <c r="V1927" s="34"/>
      <c r="W1927" s="159">
        <f t="shared" si="156"/>
        <v>0</v>
      </c>
      <c r="X1927" s="159">
        <v>0</v>
      </c>
      <c r="Y1927" s="159">
        <f t="shared" si="157"/>
        <v>0</v>
      </c>
      <c r="Z1927" s="159">
        <v>0</v>
      </c>
      <c r="AA1927" s="160">
        <f t="shared" si="158"/>
        <v>0</v>
      </c>
      <c r="AR1927" s="16" t="s">
        <v>612</v>
      </c>
      <c r="AT1927" s="16" t="s">
        <v>174</v>
      </c>
      <c r="AU1927" s="16" t="s">
        <v>93</v>
      </c>
      <c r="AY1927" s="16" t="s">
        <v>173</v>
      </c>
      <c r="BE1927" s="100">
        <f t="shared" si="159"/>
        <v>0</v>
      </c>
      <c r="BF1927" s="100">
        <f t="shared" si="160"/>
        <v>0</v>
      </c>
      <c r="BG1927" s="100">
        <f t="shared" si="161"/>
        <v>0</v>
      </c>
      <c r="BH1927" s="100">
        <f t="shared" si="162"/>
        <v>0</v>
      </c>
      <c r="BI1927" s="100">
        <f t="shared" si="163"/>
        <v>0</v>
      </c>
      <c r="BJ1927" s="16" t="s">
        <v>81</v>
      </c>
      <c r="BK1927" s="100">
        <f t="shared" si="164"/>
        <v>0</v>
      </c>
      <c r="BL1927" s="16" t="s">
        <v>612</v>
      </c>
      <c r="BM1927" s="16" t="s">
        <v>3331</v>
      </c>
    </row>
    <row r="1928" spans="2:65" s="1" customFormat="1" ht="22.5" customHeight="1">
      <c r="B1928" s="125"/>
      <c r="C1928" s="154" t="s">
        <v>3332</v>
      </c>
      <c r="D1928" s="154" t="s">
        <v>174</v>
      </c>
      <c r="E1928" s="155" t="s">
        <v>3333</v>
      </c>
      <c r="F1928" s="255" t="s">
        <v>3192</v>
      </c>
      <c r="G1928" s="256"/>
      <c r="H1928" s="256"/>
      <c r="I1928" s="256"/>
      <c r="J1928" s="156" t="s">
        <v>1089</v>
      </c>
      <c r="K1928" s="157">
        <v>1</v>
      </c>
      <c r="L1928" s="257">
        <v>0</v>
      </c>
      <c r="M1928" s="256"/>
      <c r="N1928" s="258">
        <f t="shared" si="155"/>
        <v>0</v>
      </c>
      <c r="O1928" s="256"/>
      <c r="P1928" s="256"/>
      <c r="Q1928" s="256"/>
      <c r="R1928" s="127"/>
      <c r="T1928" s="158" t="s">
        <v>3</v>
      </c>
      <c r="U1928" s="42" t="s">
        <v>39</v>
      </c>
      <c r="V1928" s="34"/>
      <c r="W1928" s="159">
        <f t="shared" si="156"/>
        <v>0</v>
      </c>
      <c r="X1928" s="159">
        <v>0</v>
      </c>
      <c r="Y1928" s="159">
        <f t="shared" si="157"/>
        <v>0</v>
      </c>
      <c r="Z1928" s="159">
        <v>0</v>
      </c>
      <c r="AA1928" s="160">
        <f t="shared" si="158"/>
        <v>0</v>
      </c>
      <c r="AR1928" s="16" t="s">
        <v>612</v>
      </c>
      <c r="AT1928" s="16" t="s">
        <v>174</v>
      </c>
      <c r="AU1928" s="16" t="s">
        <v>93</v>
      </c>
      <c r="AY1928" s="16" t="s">
        <v>173</v>
      </c>
      <c r="BE1928" s="100">
        <f t="shared" si="159"/>
        <v>0</v>
      </c>
      <c r="BF1928" s="100">
        <f t="shared" si="160"/>
        <v>0</v>
      </c>
      <c r="BG1928" s="100">
        <f t="shared" si="161"/>
        <v>0</v>
      </c>
      <c r="BH1928" s="100">
        <f t="shared" si="162"/>
        <v>0</v>
      </c>
      <c r="BI1928" s="100">
        <f t="shared" si="163"/>
        <v>0</v>
      </c>
      <c r="BJ1928" s="16" t="s">
        <v>81</v>
      </c>
      <c r="BK1928" s="100">
        <f t="shared" si="164"/>
        <v>0</v>
      </c>
      <c r="BL1928" s="16" t="s">
        <v>612</v>
      </c>
      <c r="BM1928" s="16" t="s">
        <v>3334</v>
      </c>
    </row>
    <row r="1929" spans="2:65" s="1" customFormat="1" ht="22.5" customHeight="1">
      <c r="B1929" s="125"/>
      <c r="C1929" s="154" t="s">
        <v>3335</v>
      </c>
      <c r="D1929" s="154" t="s">
        <v>174</v>
      </c>
      <c r="E1929" s="155" t="s">
        <v>3336</v>
      </c>
      <c r="F1929" s="255" t="s">
        <v>3337</v>
      </c>
      <c r="G1929" s="256"/>
      <c r="H1929" s="256"/>
      <c r="I1929" s="256"/>
      <c r="J1929" s="156" t="s">
        <v>1089</v>
      </c>
      <c r="K1929" s="157">
        <v>1</v>
      </c>
      <c r="L1929" s="257">
        <v>0</v>
      </c>
      <c r="M1929" s="256"/>
      <c r="N1929" s="258">
        <f t="shared" si="155"/>
        <v>0</v>
      </c>
      <c r="O1929" s="256"/>
      <c r="P1929" s="256"/>
      <c r="Q1929" s="256"/>
      <c r="R1929" s="127"/>
      <c r="T1929" s="158" t="s">
        <v>3</v>
      </c>
      <c r="U1929" s="42" t="s">
        <v>39</v>
      </c>
      <c r="V1929" s="34"/>
      <c r="W1929" s="159">
        <f t="shared" si="156"/>
        <v>0</v>
      </c>
      <c r="X1929" s="159">
        <v>0</v>
      </c>
      <c r="Y1929" s="159">
        <f t="shared" si="157"/>
        <v>0</v>
      </c>
      <c r="Z1929" s="159">
        <v>0</v>
      </c>
      <c r="AA1929" s="160">
        <f t="shared" si="158"/>
        <v>0</v>
      </c>
      <c r="AR1929" s="16" t="s">
        <v>612</v>
      </c>
      <c r="AT1929" s="16" t="s">
        <v>174</v>
      </c>
      <c r="AU1929" s="16" t="s">
        <v>93</v>
      </c>
      <c r="AY1929" s="16" t="s">
        <v>173</v>
      </c>
      <c r="BE1929" s="100">
        <f t="shared" si="159"/>
        <v>0</v>
      </c>
      <c r="BF1929" s="100">
        <f t="shared" si="160"/>
        <v>0</v>
      </c>
      <c r="BG1929" s="100">
        <f t="shared" si="161"/>
        <v>0</v>
      </c>
      <c r="BH1929" s="100">
        <f t="shared" si="162"/>
        <v>0</v>
      </c>
      <c r="BI1929" s="100">
        <f t="shared" si="163"/>
        <v>0</v>
      </c>
      <c r="BJ1929" s="16" t="s">
        <v>81</v>
      </c>
      <c r="BK1929" s="100">
        <f t="shared" si="164"/>
        <v>0</v>
      </c>
      <c r="BL1929" s="16" t="s">
        <v>612</v>
      </c>
      <c r="BM1929" s="16" t="s">
        <v>3338</v>
      </c>
    </row>
    <row r="1930" spans="2:65" s="1" customFormat="1" ht="22.5" customHeight="1">
      <c r="B1930" s="125"/>
      <c r="C1930" s="154" t="s">
        <v>3339</v>
      </c>
      <c r="D1930" s="154" t="s">
        <v>174</v>
      </c>
      <c r="E1930" s="155" t="s">
        <v>3340</v>
      </c>
      <c r="F1930" s="255" t="s">
        <v>3341</v>
      </c>
      <c r="G1930" s="256"/>
      <c r="H1930" s="256"/>
      <c r="I1930" s="256"/>
      <c r="J1930" s="156" t="s">
        <v>1089</v>
      </c>
      <c r="K1930" s="157">
        <v>1</v>
      </c>
      <c r="L1930" s="257">
        <v>0</v>
      </c>
      <c r="M1930" s="256"/>
      <c r="N1930" s="258">
        <f t="shared" si="155"/>
        <v>0</v>
      </c>
      <c r="O1930" s="256"/>
      <c r="P1930" s="256"/>
      <c r="Q1930" s="256"/>
      <c r="R1930" s="127"/>
      <c r="T1930" s="158" t="s">
        <v>3</v>
      </c>
      <c r="U1930" s="42" t="s">
        <v>39</v>
      </c>
      <c r="V1930" s="34"/>
      <c r="W1930" s="159">
        <f t="shared" si="156"/>
        <v>0</v>
      </c>
      <c r="X1930" s="159">
        <v>0</v>
      </c>
      <c r="Y1930" s="159">
        <f t="shared" si="157"/>
        <v>0</v>
      </c>
      <c r="Z1930" s="159">
        <v>0</v>
      </c>
      <c r="AA1930" s="160">
        <f t="shared" si="158"/>
        <v>0</v>
      </c>
      <c r="AR1930" s="16" t="s">
        <v>612</v>
      </c>
      <c r="AT1930" s="16" t="s">
        <v>174</v>
      </c>
      <c r="AU1930" s="16" t="s">
        <v>93</v>
      </c>
      <c r="AY1930" s="16" t="s">
        <v>173</v>
      </c>
      <c r="BE1930" s="100">
        <f t="shared" si="159"/>
        <v>0</v>
      </c>
      <c r="BF1930" s="100">
        <f t="shared" si="160"/>
        <v>0</v>
      </c>
      <c r="BG1930" s="100">
        <f t="shared" si="161"/>
        <v>0</v>
      </c>
      <c r="BH1930" s="100">
        <f t="shared" si="162"/>
        <v>0</v>
      </c>
      <c r="BI1930" s="100">
        <f t="shared" si="163"/>
        <v>0</v>
      </c>
      <c r="BJ1930" s="16" t="s">
        <v>81</v>
      </c>
      <c r="BK1930" s="100">
        <f t="shared" si="164"/>
        <v>0</v>
      </c>
      <c r="BL1930" s="16" t="s">
        <v>612</v>
      </c>
      <c r="BM1930" s="16" t="s">
        <v>3342</v>
      </c>
    </row>
    <row r="1931" spans="2:65" s="1" customFormat="1" ht="22.5" customHeight="1">
      <c r="B1931" s="125"/>
      <c r="C1931" s="154" t="s">
        <v>3343</v>
      </c>
      <c r="D1931" s="154" t="s">
        <v>174</v>
      </c>
      <c r="E1931" s="155" t="s">
        <v>3344</v>
      </c>
      <c r="F1931" s="255" t="s">
        <v>3345</v>
      </c>
      <c r="G1931" s="256"/>
      <c r="H1931" s="256"/>
      <c r="I1931" s="256"/>
      <c r="J1931" s="156" t="s">
        <v>1089</v>
      </c>
      <c r="K1931" s="157">
        <v>1</v>
      </c>
      <c r="L1931" s="257">
        <v>0</v>
      </c>
      <c r="M1931" s="256"/>
      <c r="N1931" s="258">
        <f t="shared" si="155"/>
        <v>0</v>
      </c>
      <c r="O1931" s="256"/>
      <c r="P1931" s="256"/>
      <c r="Q1931" s="256"/>
      <c r="R1931" s="127"/>
      <c r="T1931" s="158" t="s">
        <v>3</v>
      </c>
      <c r="U1931" s="42" t="s">
        <v>39</v>
      </c>
      <c r="V1931" s="34"/>
      <c r="W1931" s="159">
        <f t="shared" si="156"/>
        <v>0</v>
      </c>
      <c r="X1931" s="159">
        <v>0</v>
      </c>
      <c r="Y1931" s="159">
        <f t="shared" si="157"/>
        <v>0</v>
      </c>
      <c r="Z1931" s="159">
        <v>0</v>
      </c>
      <c r="AA1931" s="160">
        <f t="shared" si="158"/>
        <v>0</v>
      </c>
      <c r="AR1931" s="16" t="s">
        <v>612</v>
      </c>
      <c r="AT1931" s="16" t="s">
        <v>174</v>
      </c>
      <c r="AU1931" s="16" t="s">
        <v>93</v>
      </c>
      <c r="AY1931" s="16" t="s">
        <v>173</v>
      </c>
      <c r="BE1931" s="100">
        <f t="shared" si="159"/>
        <v>0</v>
      </c>
      <c r="BF1931" s="100">
        <f t="shared" si="160"/>
        <v>0</v>
      </c>
      <c r="BG1931" s="100">
        <f t="shared" si="161"/>
        <v>0</v>
      </c>
      <c r="BH1931" s="100">
        <f t="shared" si="162"/>
        <v>0</v>
      </c>
      <c r="BI1931" s="100">
        <f t="shared" si="163"/>
        <v>0</v>
      </c>
      <c r="BJ1931" s="16" t="s">
        <v>81</v>
      </c>
      <c r="BK1931" s="100">
        <f t="shared" si="164"/>
        <v>0</v>
      </c>
      <c r="BL1931" s="16" t="s">
        <v>612</v>
      </c>
      <c r="BM1931" s="16" t="s">
        <v>3346</v>
      </c>
    </row>
    <row r="1932" spans="2:65" s="1" customFormat="1" ht="22.5" customHeight="1">
      <c r="B1932" s="125"/>
      <c r="C1932" s="154" t="s">
        <v>3347</v>
      </c>
      <c r="D1932" s="154" t="s">
        <v>174</v>
      </c>
      <c r="E1932" s="155" t="s">
        <v>3348</v>
      </c>
      <c r="F1932" s="255" t="s">
        <v>3349</v>
      </c>
      <c r="G1932" s="256"/>
      <c r="H1932" s="256"/>
      <c r="I1932" s="256"/>
      <c r="J1932" s="156" t="s">
        <v>578</v>
      </c>
      <c r="K1932" s="157">
        <v>4</v>
      </c>
      <c r="L1932" s="257">
        <v>0</v>
      </c>
      <c r="M1932" s="256"/>
      <c r="N1932" s="258">
        <f t="shared" si="155"/>
        <v>0</v>
      </c>
      <c r="O1932" s="256"/>
      <c r="P1932" s="256"/>
      <c r="Q1932" s="256"/>
      <c r="R1932" s="127"/>
      <c r="T1932" s="158" t="s">
        <v>3</v>
      </c>
      <c r="U1932" s="42" t="s">
        <v>39</v>
      </c>
      <c r="V1932" s="34"/>
      <c r="W1932" s="159">
        <f t="shared" si="156"/>
        <v>0</v>
      </c>
      <c r="X1932" s="159">
        <v>0</v>
      </c>
      <c r="Y1932" s="159">
        <f t="shared" si="157"/>
        <v>0</v>
      </c>
      <c r="Z1932" s="159">
        <v>0</v>
      </c>
      <c r="AA1932" s="160">
        <f t="shared" si="158"/>
        <v>0</v>
      </c>
      <c r="AR1932" s="16" t="s">
        <v>612</v>
      </c>
      <c r="AT1932" s="16" t="s">
        <v>174</v>
      </c>
      <c r="AU1932" s="16" t="s">
        <v>93</v>
      </c>
      <c r="AY1932" s="16" t="s">
        <v>173</v>
      </c>
      <c r="BE1932" s="100">
        <f t="shared" si="159"/>
        <v>0</v>
      </c>
      <c r="BF1932" s="100">
        <f t="shared" si="160"/>
        <v>0</v>
      </c>
      <c r="BG1932" s="100">
        <f t="shared" si="161"/>
        <v>0</v>
      </c>
      <c r="BH1932" s="100">
        <f t="shared" si="162"/>
        <v>0</v>
      </c>
      <c r="BI1932" s="100">
        <f t="shared" si="163"/>
        <v>0</v>
      </c>
      <c r="BJ1932" s="16" t="s">
        <v>81</v>
      </c>
      <c r="BK1932" s="100">
        <f t="shared" si="164"/>
        <v>0</v>
      </c>
      <c r="BL1932" s="16" t="s">
        <v>612</v>
      </c>
      <c r="BM1932" s="16" t="s">
        <v>3350</v>
      </c>
    </row>
    <row r="1933" spans="2:65" s="1" customFormat="1" ht="22.5" customHeight="1">
      <c r="B1933" s="125"/>
      <c r="C1933" s="154" t="s">
        <v>3351</v>
      </c>
      <c r="D1933" s="154" t="s">
        <v>174</v>
      </c>
      <c r="E1933" s="155" t="s">
        <v>3352</v>
      </c>
      <c r="F1933" s="255" t="s">
        <v>3353</v>
      </c>
      <c r="G1933" s="256"/>
      <c r="H1933" s="256"/>
      <c r="I1933" s="256"/>
      <c r="J1933" s="156" t="s">
        <v>578</v>
      </c>
      <c r="K1933" s="157">
        <v>4</v>
      </c>
      <c r="L1933" s="257">
        <v>0</v>
      </c>
      <c r="M1933" s="256"/>
      <c r="N1933" s="258">
        <f t="shared" si="155"/>
        <v>0</v>
      </c>
      <c r="O1933" s="256"/>
      <c r="P1933" s="256"/>
      <c r="Q1933" s="256"/>
      <c r="R1933" s="127"/>
      <c r="T1933" s="158" t="s">
        <v>3</v>
      </c>
      <c r="U1933" s="42" t="s">
        <v>39</v>
      </c>
      <c r="V1933" s="34"/>
      <c r="W1933" s="159">
        <f t="shared" si="156"/>
        <v>0</v>
      </c>
      <c r="X1933" s="159">
        <v>0</v>
      </c>
      <c r="Y1933" s="159">
        <f t="shared" si="157"/>
        <v>0</v>
      </c>
      <c r="Z1933" s="159">
        <v>0</v>
      </c>
      <c r="AA1933" s="160">
        <f t="shared" si="158"/>
        <v>0</v>
      </c>
      <c r="AR1933" s="16" t="s">
        <v>612</v>
      </c>
      <c r="AT1933" s="16" t="s">
        <v>174</v>
      </c>
      <c r="AU1933" s="16" t="s">
        <v>93</v>
      </c>
      <c r="AY1933" s="16" t="s">
        <v>173</v>
      </c>
      <c r="BE1933" s="100">
        <f t="shared" si="159"/>
        <v>0</v>
      </c>
      <c r="BF1933" s="100">
        <f t="shared" si="160"/>
        <v>0</v>
      </c>
      <c r="BG1933" s="100">
        <f t="shared" si="161"/>
        <v>0</v>
      </c>
      <c r="BH1933" s="100">
        <f t="shared" si="162"/>
        <v>0</v>
      </c>
      <c r="BI1933" s="100">
        <f t="shared" si="163"/>
        <v>0</v>
      </c>
      <c r="BJ1933" s="16" t="s">
        <v>81</v>
      </c>
      <c r="BK1933" s="100">
        <f t="shared" si="164"/>
        <v>0</v>
      </c>
      <c r="BL1933" s="16" t="s">
        <v>612</v>
      </c>
      <c r="BM1933" s="16" t="s">
        <v>3354</v>
      </c>
    </row>
    <row r="1934" spans="2:65" s="1" customFormat="1" ht="44.25" customHeight="1">
      <c r="B1934" s="125"/>
      <c r="C1934" s="154" t="s">
        <v>3355</v>
      </c>
      <c r="D1934" s="154" t="s">
        <v>174</v>
      </c>
      <c r="E1934" s="155" t="s">
        <v>3356</v>
      </c>
      <c r="F1934" s="255" t="s">
        <v>3357</v>
      </c>
      <c r="G1934" s="256"/>
      <c r="H1934" s="256"/>
      <c r="I1934" s="256"/>
      <c r="J1934" s="156" t="s">
        <v>578</v>
      </c>
      <c r="K1934" s="157">
        <v>12</v>
      </c>
      <c r="L1934" s="257">
        <v>0</v>
      </c>
      <c r="M1934" s="256"/>
      <c r="N1934" s="258">
        <f t="shared" si="155"/>
        <v>0</v>
      </c>
      <c r="O1934" s="256"/>
      <c r="P1934" s="256"/>
      <c r="Q1934" s="256"/>
      <c r="R1934" s="127"/>
      <c r="T1934" s="158" t="s">
        <v>3</v>
      </c>
      <c r="U1934" s="42" t="s">
        <v>39</v>
      </c>
      <c r="V1934" s="34"/>
      <c r="W1934" s="159">
        <f t="shared" si="156"/>
        <v>0</v>
      </c>
      <c r="X1934" s="159">
        <v>0</v>
      </c>
      <c r="Y1934" s="159">
        <f t="shared" si="157"/>
        <v>0</v>
      </c>
      <c r="Z1934" s="159">
        <v>0</v>
      </c>
      <c r="AA1934" s="160">
        <f t="shared" si="158"/>
        <v>0</v>
      </c>
      <c r="AR1934" s="16" t="s">
        <v>612</v>
      </c>
      <c r="AT1934" s="16" t="s">
        <v>174</v>
      </c>
      <c r="AU1934" s="16" t="s">
        <v>93</v>
      </c>
      <c r="AY1934" s="16" t="s">
        <v>173</v>
      </c>
      <c r="BE1934" s="100">
        <f t="shared" si="159"/>
        <v>0</v>
      </c>
      <c r="BF1934" s="100">
        <f t="shared" si="160"/>
        <v>0</v>
      </c>
      <c r="BG1934" s="100">
        <f t="shared" si="161"/>
        <v>0</v>
      </c>
      <c r="BH1934" s="100">
        <f t="shared" si="162"/>
        <v>0</v>
      </c>
      <c r="BI1934" s="100">
        <f t="shared" si="163"/>
        <v>0</v>
      </c>
      <c r="BJ1934" s="16" t="s">
        <v>81</v>
      </c>
      <c r="BK1934" s="100">
        <f t="shared" si="164"/>
        <v>0</v>
      </c>
      <c r="BL1934" s="16" t="s">
        <v>612</v>
      </c>
      <c r="BM1934" s="16" t="s">
        <v>3358</v>
      </c>
    </row>
    <row r="1935" spans="2:65" s="1" customFormat="1" ht="31.5" customHeight="1">
      <c r="B1935" s="125"/>
      <c r="C1935" s="154" t="s">
        <v>3359</v>
      </c>
      <c r="D1935" s="154" t="s">
        <v>174</v>
      </c>
      <c r="E1935" s="155" t="s">
        <v>3360</v>
      </c>
      <c r="F1935" s="255" t="s">
        <v>3361</v>
      </c>
      <c r="G1935" s="256"/>
      <c r="H1935" s="256"/>
      <c r="I1935" s="256"/>
      <c r="J1935" s="156" t="s">
        <v>578</v>
      </c>
      <c r="K1935" s="157">
        <v>1</v>
      </c>
      <c r="L1935" s="257">
        <v>0</v>
      </c>
      <c r="M1935" s="256"/>
      <c r="N1935" s="258">
        <f t="shared" si="155"/>
        <v>0</v>
      </c>
      <c r="O1935" s="256"/>
      <c r="P1935" s="256"/>
      <c r="Q1935" s="256"/>
      <c r="R1935" s="127"/>
      <c r="T1935" s="158" t="s">
        <v>3</v>
      </c>
      <c r="U1935" s="42" t="s">
        <v>39</v>
      </c>
      <c r="V1935" s="34"/>
      <c r="W1935" s="159">
        <f t="shared" si="156"/>
        <v>0</v>
      </c>
      <c r="X1935" s="159">
        <v>0</v>
      </c>
      <c r="Y1935" s="159">
        <f t="shared" si="157"/>
        <v>0</v>
      </c>
      <c r="Z1935" s="159">
        <v>0</v>
      </c>
      <c r="AA1935" s="160">
        <f t="shared" si="158"/>
        <v>0</v>
      </c>
      <c r="AR1935" s="16" t="s">
        <v>612</v>
      </c>
      <c r="AT1935" s="16" t="s">
        <v>174</v>
      </c>
      <c r="AU1935" s="16" t="s">
        <v>93</v>
      </c>
      <c r="AY1935" s="16" t="s">
        <v>173</v>
      </c>
      <c r="BE1935" s="100">
        <f t="shared" si="159"/>
        <v>0</v>
      </c>
      <c r="BF1935" s="100">
        <f t="shared" si="160"/>
        <v>0</v>
      </c>
      <c r="BG1935" s="100">
        <f t="shared" si="161"/>
        <v>0</v>
      </c>
      <c r="BH1935" s="100">
        <f t="shared" si="162"/>
        <v>0</v>
      </c>
      <c r="BI1935" s="100">
        <f t="shared" si="163"/>
        <v>0</v>
      </c>
      <c r="BJ1935" s="16" t="s">
        <v>81</v>
      </c>
      <c r="BK1935" s="100">
        <f t="shared" si="164"/>
        <v>0</v>
      </c>
      <c r="BL1935" s="16" t="s">
        <v>612</v>
      </c>
      <c r="BM1935" s="16" t="s">
        <v>3362</v>
      </c>
    </row>
    <row r="1936" spans="2:65" s="1" customFormat="1" ht="44.25" customHeight="1">
      <c r="B1936" s="125"/>
      <c r="C1936" s="154" t="s">
        <v>3363</v>
      </c>
      <c r="D1936" s="154" t="s">
        <v>174</v>
      </c>
      <c r="E1936" s="155" t="s">
        <v>3364</v>
      </c>
      <c r="F1936" s="255" t="s">
        <v>3365</v>
      </c>
      <c r="G1936" s="256"/>
      <c r="H1936" s="256"/>
      <c r="I1936" s="256"/>
      <c r="J1936" s="156" t="s">
        <v>578</v>
      </c>
      <c r="K1936" s="157">
        <v>2</v>
      </c>
      <c r="L1936" s="257">
        <v>0</v>
      </c>
      <c r="M1936" s="256"/>
      <c r="N1936" s="258">
        <f t="shared" si="155"/>
        <v>0</v>
      </c>
      <c r="O1936" s="256"/>
      <c r="P1936" s="256"/>
      <c r="Q1936" s="256"/>
      <c r="R1936" s="127"/>
      <c r="T1936" s="158" t="s">
        <v>3</v>
      </c>
      <c r="U1936" s="42" t="s">
        <v>39</v>
      </c>
      <c r="V1936" s="34"/>
      <c r="W1936" s="159">
        <f t="shared" si="156"/>
        <v>0</v>
      </c>
      <c r="X1936" s="159">
        <v>0</v>
      </c>
      <c r="Y1936" s="159">
        <f t="shared" si="157"/>
        <v>0</v>
      </c>
      <c r="Z1936" s="159">
        <v>0</v>
      </c>
      <c r="AA1936" s="160">
        <f t="shared" si="158"/>
        <v>0</v>
      </c>
      <c r="AR1936" s="16" t="s">
        <v>612</v>
      </c>
      <c r="AT1936" s="16" t="s">
        <v>174</v>
      </c>
      <c r="AU1936" s="16" t="s">
        <v>93</v>
      </c>
      <c r="AY1936" s="16" t="s">
        <v>173</v>
      </c>
      <c r="BE1936" s="100">
        <f t="shared" si="159"/>
        <v>0</v>
      </c>
      <c r="BF1936" s="100">
        <f t="shared" si="160"/>
        <v>0</v>
      </c>
      <c r="BG1936" s="100">
        <f t="shared" si="161"/>
        <v>0</v>
      </c>
      <c r="BH1936" s="100">
        <f t="shared" si="162"/>
        <v>0</v>
      </c>
      <c r="BI1936" s="100">
        <f t="shared" si="163"/>
        <v>0</v>
      </c>
      <c r="BJ1936" s="16" t="s">
        <v>81</v>
      </c>
      <c r="BK1936" s="100">
        <f t="shared" si="164"/>
        <v>0</v>
      </c>
      <c r="BL1936" s="16" t="s">
        <v>612</v>
      </c>
      <c r="BM1936" s="16" t="s">
        <v>3366</v>
      </c>
    </row>
    <row r="1937" spans="2:65" s="1" customFormat="1" ht="31.5" customHeight="1">
      <c r="B1937" s="125"/>
      <c r="C1937" s="154" t="s">
        <v>3367</v>
      </c>
      <c r="D1937" s="154" t="s">
        <v>174</v>
      </c>
      <c r="E1937" s="155" t="s">
        <v>3368</v>
      </c>
      <c r="F1937" s="255" t="s">
        <v>3252</v>
      </c>
      <c r="G1937" s="256"/>
      <c r="H1937" s="256"/>
      <c r="I1937" s="256"/>
      <c r="J1937" s="156" t="s">
        <v>578</v>
      </c>
      <c r="K1937" s="157">
        <v>14</v>
      </c>
      <c r="L1937" s="257">
        <v>0</v>
      </c>
      <c r="M1937" s="256"/>
      <c r="N1937" s="258">
        <f t="shared" si="155"/>
        <v>0</v>
      </c>
      <c r="O1937" s="256"/>
      <c r="P1937" s="256"/>
      <c r="Q1937" s="256"/>
      <c r="R1937" s="127"/>
      <c r="T1937" s="158" t="s">
        <v>3</v>
      </c>
      <c r="U1937" s="42" t="s">
        <v>39</v>
      </c>
      <c r="V1937" s="34"/>
      <c r="W1937" s="159">
        <f t="shared" si="156"/>
        <v>0</v>
      </c>
      <c r="X1937" s="159">
        <v>0</v>
      </c>
      <c r="Y1937" s="159">
        <f t="shared" si="157"/>
        <v>0</v>
      </c>
      <c r="Z1937" s="159">
        <v>0</v>
      </c>
      <c r="AA1937" s="160">
        <f t="shared" si="158"/>
        <v>0</v>
      </c>
      <c r="AR1937" s="16" t="s">
        <v>612</v>
      </c>
      <c r="AT1937" s="16" t="s">
        <v>174</v>
      </c>
      <c r="AU1937" s="16" t="s">
        <v>93</v>
      </c>
      <c r="AY1937" s="16" t="s">
        <v>173</v>
      </c>
      <c r="BE1937" s="100">
        <f t="shared" si="159"/>
        <v>0</v>
      </c>
      <c r="BF1937" s="100">
        <f t="shared" si="160"/>
        <v>0</v>
      </c>
      <c r="BG1937" s="100">
        <f t="shared" si="161"/>
        <v>0</v>
      </c>
      <c r="BH1937" s="100">
        <f t="shared" si="162"/>
        <v>0</v>
      </c>
      <c r="BI1937" s="100">
        <f t="shared" si="163"/>
        <v>0</v>
      </c>
      <c r="BJ1937" s="16" t="s">
        <v>81</v>
      </c>
      <c r="BK1937" s="100">
        <f t="shared" si="164"/>
        <v>0</v>
      </c>
      <c r="BL1937" s="16" t="s">
        <v>612</v>
      </c>
      <c r="BM1937" s="16" t="s">
        <v>3369</v>
      </c>
    </row>
    <row r="1938" spans="2:65" s="1" customFormat="1" ht="31.5" customHeight="1">
      <c r="B1938" s="125"/>
      <c r="C1938" s="154" t="s">
        <v>3370</v>
      </c>
      <c r="D1938" s="154" t="s">
        <v>174</v>
      </c>
      <c r="E1938" s="155" t="s">
        <v>3371</v>
      </c>
      <c r="F1938" s="255" t="s">
        <v>3372</v>
      </c>
      <c r="G1938" s="256"/>
      <c r="H1938" s="256"/>
      <c r="I1938" s="256"/>
      <c r="J1938" s="156" t="s">
        <v>578</v>
      </c>
      <c r="K1938" s="157">
        <v>1</v>
      </c>
      <c r="L1938" s="257">
        <v>0</v>
      </c>
      <c r="M1938" s="256"/>
      <c r="N1938" s="258">
        <f t="shared" si="155"/>
        <v>0</v>
      </c>
      <c r="O1938" s="256"/>
      <c r="P1938" s="256"/>
      <c r="Q1938" s="256"/>
      <c r="R1938" s="127"/>
      <c r="T1938" s="158" t="s">
        <v>3</v>
      </c>
      <c r="U1938" s="42" t="s">
        <v>39</v>
      </c>
      <c r="V1938" s="34"/>
      <c r="W1938" s="159">
        <f t="shared" si="156"/>
        <v>0</v>
      </c>
      <c r="X1938" s="159">
        <v>0</v>
      </c>
      <c r="Y1938" s="159">
        <f t="shared" si="157"/>
        <v>0</v>
      </c>
      <c r="Z1938" s="159">
        <v>0</v>
      </c>
      <c r="AA1938" s="160">
        <f t="shared" si="158"/>
        <v>0</v>
      </c>
      <c r="AR1938" s="16" t="s">
        <v>612</v>
      </c>
      <c r="AT1938" s="16" t="s">
        <v>174</v>
      </c>
      <c r="AU1938" s="16" t="s">
        <v>93</v>
      </c>
      <c r="AY1938" s="16" t="s">
        <v>173</v>
      </c>
      <c r="BE1938" s="100">
        <f t="shared" si="159"/>
        <v>0</v>
      </c>
      <c r="BF1938" s="100">
        <f t="shared" si="160"/>
        <v>0</v>
      </c>
      <c r="BG1938" s="100">
        <f t="shared" si="161"/>
        <v>0</v>
      </c>
      <c r="BH1938" s="100">
        <f t="shared" si="162"/>
        <v>0</v>
      </c>
      <c r="BI1938" s="100">
        <f t="shared" si="163"/>
        <v>0</v>
      </c>
      <c r="BJ1938" s="16" t="s">
        <v>81</v>
      </c>
      <c r="BK1938" s="100">
        <f t="shared" si="164"/>
        <v>0</v>
      </c>
      <c r="BL1938" s="16" t="s">
        <v>612</v>
      </c>
      <c r="BM1938" s="16" t="s">
        <v>3373</v>
      </c>
    </row>
    <row r="1939" spans="2:65" s="1" customFormat="1" ht="22.5" customHeight="1">
      <c r="B1939" s="125"/>
      <c r="C1939" s="154" t="s">
        <v>3374</v>
      </c>
      <c r="D1939" s="154" t="s">
        <v>174</v>
      </c>
      <c r="E1939" s="155" t="s">
        <v>3375</v>
      </c>
      <c r="F1939" s="255" t="s">
        <v>3264</v>
      </c>
      <c r="G1939" s="256"/>
      <c r="H1939" s="256"/>
      <c r="I1939" s="256"/>
      <c r="J1939" s="156" t="s">
        <v>182</v>
      </c>
      <c r="K1939" s="157">
        <v>48.5</v>
      </c>
      <c r="L1939" s="257">
        <v>0</v>
      </c>
      <c r="M1939" s="256"/>
      <c r="N1939" s="258">
        <f t="shared" si="155"/>
        <v>0</v>
      </c>
      <c r="O1939" s="256"/>
      <c r="P1939" s="256"/>
      <c r="Q1939" s="256"/>
      <c r="R1939" s="127"/>
      <c r="T1939" s="158" t="s">
        <v>3</v>
      </c>
      <c r="U1939" s="42" t="s">
        <v>39</v>
      </c>
      <c r="V1939" s="34"/>
      <c r="W1939" s="159">
        <f t="shared" si="156"/>
        <v>0</v>
      </c>
      <c r="X1939" s="159">
        <v>0</v>
      </c>
      <c r="Y1939" s="159">
        <f t="shared" si="157"/>
        <v>0</v>
      </c>
      <c r="Z1939" s="159">
        <v>0</v>
      </c>
      <c r="AA1939" s="160">
        <f t="shared" si="158"/>
        <v>0</v>
      </c>
      <c r="AR1939" s="16" t="s">
        <v>612</v>
      </c>
      <c r="AT1939" s="16" t="s">
        <v>174</v>
      </c>
      <c r="AU1939" s="16" t="s">
        <v>93</v>
      </c>
      <c r="AY1939" s="16" t="s">
        <v>173</v>
      </c>
      <c r="BE1939" s="100">
        <f t="shared" si="159"/>
        <v>0</v>
      </c>
      <c r="BF1939" s="100">
        <f t="shared" si="160"/>
        <v>0</v>
      </c>
      <c r="BG1939" s="100">
        <f t="shared" si="161"/>
        <v>0</v>
      </c>
      <c r="BH1939" s="100">
        <f t="shared" si="162"/>
        <v>0</v>
      </c>
      <c r="BI1939" s="100">
        <f t="shared" si="163"/>
        <v>0</v>
      </c>
      <c r="BJ1939" s="16" t="s">
        <v>81</v>
      </c>
      <c r="BK1939" s="100">
        <f t="shared" si="164"/>
        <v>0</v>
      </c>
      <c r="BL1939" s="16" t="s">
        <v>612</v>
      </c>
      <c r="BM1939" s="16" t="s">
        <v>3376</v>
      </c>
    </row>
    <row r="1940" spans="2:65" s="1" customFormat="1" ht="22.5" customHeight="1">
      <c r="B1940" s="125"/>
      <c r="C1940" s="154" t="s">
        <v>3377</v>
      </c>
      <c r="D1940" s="154" t="s">
        <v>174</v>
      </c>
      <c r="E1940" s="155" t="s">
        <v>3378</v>
      </c>
      <c r="F1940" s="255" t="s">
        <v>3379</v>
      </c>
      <c r="G1940" s="256"/>
      <c r="H1940" s="256"/>
      <c r="I1940" s="256"/>
      <c r="J1940" s="156" t="s">
        <v>182</v>
      </c>
      <c r="K1940" s="157">
        <v>1.1</v>
      </c>
      <c r="L1940" s="257">
        <v>0</v>
      </c>
      <c r="M1940" s="256"/>
      <c r="N1940" s="258">
        <f t="shared" si="155"/>
        <v>0</v>
      </c>
      <c r="O1940" s="256"/>
      <c r="P1940" s="256"/>
      <c r="Q1940" s="256"/>
      <c r="R1940" s="127"/>
      <c r="T1940" s="158" t="s">
        <v>3</v>
      </c>
      <c r="U1940" s="42" t="s">
        <v>39</v>
      </c>
      <c r="V1940" s="34"/>
      <c r="W1940" s="159">
        <f t="shared" si="156"/>
        <v>0</v>
      </c>
      <c r="X1940" s="159">
        <v>0</v>
      </c>
      <c r="Y1940" s="159">
        <f t="shared" si="157"/>
        <v>0</v>
      </c>
      <c r="Z1940" s="159">
        <v>0</v>
      </c>
      <c r="AA1940" s="160">
        <f t="shared" si="158"/>
        <v>0</v>
      </c>
      <c r="AR1940" s="16" t="s">
        <v>612</v>
      </c>
      <c r="AT1940" s="16" t="s">
        <v>174</v>
      </c>
      <c r="AU1940" s="16" t="s">
        <v>93</v>
      </c>
      <c r="AY1940" s="16" t="s">
        <v>173</v>
      </c>
      <c r="BE1940" s="100">
        <f t="shared" si="159"/>
        <v>0</v>
      </c>
      <c r="BF1940" s="100">
        <f t="shared" si="160"/>
        <v>0</v>
      </c>
      <c r="BG1940" s="100">
        <f t="shared" si="161"/>
        <v>0</v>
      </c>
      <c r="BH1940" s="100">
        <f t="shared" si="162"/>
        <v>0</v>
      </c>
      <c r="BI1940" s="100">
        <f t="shared" si="163"/>
        <v>0</v>
      </c>
      <c r="BJ1940" s="16" t="s">
        <v>81</v>
      </c>
      <c r="BK1940" s="100">
        <f t="shared" si="164"/>
        <v>0</v>
      </c>
      <c r="BL1940" s="16" t="s">
        <v>612</v>
      </c>
      <c r="BM1940" s="16" t="s">
        <v>3380</v>
      </c>
    </row>
    <row r="1941" spans="2:65" s="1" customFormat="1" ht="22.5" customHeight="1">
      <c r="B1941" s="125"/>
      <c r="C1941" s="154" t="s">
        <v>3381</v>
      </c>
      <c r="D1941" s="154" t="s">
        <v>174</v>
      </c>
      <c r="E1941" s="155" t="s">
        <v>3382</v>
      </c>
      <c r="F1941" s="255" t="s">
        <v>3268</v>
      </c>
      <c r="G1941" s="256"/>
      <c r="H1941" s="256"/>
      <c r="I1941" s="256"/>
      <c r="J1941" s="156" t="s">
        <v>578</v>
      </c>
      <c r="K1941" s="157">
        <v>2</v>
      </c>
      <c r="L1941" s="257">
        <v>0</v>
      </c>
      <c r="M1941" s="256"/>
      <c r="N1941" s="258">
        <f aca="true" t="shared" si="165" ref="N1941:N2004">ROUND(L1941*K1941,2)</f>
        <v>0</v>
      </c>
      <c r="O1941" s="256"/>
      <c r="P1941" s="256"/>
      <c r="Q1941" s="256"/>
      <c r="R1941" s="127"/>
      <c r="T1941" s="158" t="s">
        <v>3</v>
      </c>
      <c r="U1941" s="42" t="s">
        <v>39</v>
      </c>
      <c r="V1941" s="34"/>
      <c r="W1941" s="159">
        <f aca="true" t="shared" si="166" ref="W1941:W2004">V1941*K1941</f>
        <v>0</v>
      </c>
      <c r="X1941" s="159">
        <v>0</v>
      </c>
      <c r="Y1941" s="159">
        <f aca="true" t="shared" si="167" ref="Y1941:Y2004">X1941*K1941</f>
        <v>0</v>
      </c>
      <c r="Z1941" s="159">
        <v>0</v>
      </c>
      <c r="AA1941" s="160">
        <f aca="true" t="shared" si="168" ref="AA1941:AA2004">Z1941*K1941</f>
        <v>0</v>
      </c>
      <c r="AR1941" s="16" t="s">
        <v>612</v>
      </c>
      <c r="AT1941" s="16" t="s">
        <v>174</v>
      </c>
      <c r="AU1941" s="16" t="s">
        <v>93</v>
      </c>
      <c r="AY1941" s="16" t="s">
        <v>173</v>
      </c>
      <c r="BE1941" s="100">
        <f aca="true" t="shared" si="169" ref="BE1941:BE2004">IF(U1941="základní",N1941,0)</f>
        <v>0</v>
      </c>
      <c r="BF1941" s="100">
        <f aca="true" t="shared" si="170" ref="BF1941:BF2004">IF(U1941="snížená",N1941,0)</f>
        <v>0</v>
      </c>
      <c r="BG1941" s="100">
        <f aca="true" t="shared" si="171" ref="BG1941:BG2004">IF(U1941="zákl. přenesená",N1941,0)</f>
        <v>0</v>
      </c>
      <c r="BH1941" s="100">
        <f aca="true" t="shared" si="172" ref="BH1941:BH2004">IF(U1941="sníž. přenesená",N1941,0)</f>
        <v>0</v>
      </c>
      <c r="BI1941" s="100">
        <f aca="true" t="shared" si="173" ref="BI1941:BI2004">IF(U1941="nulová",N1941,0)</f>
        <v>0</v>
      </c>
      <c r="BJ1941" s="16" t="s">
        <v>81</v>
      </c>
      <c r="BK1941" s="100">
        <f aca="true" t="shared" si="174" ref="BK1941:BK2004">ROUND(L1941*K1941,2)</f>
        <v>0</v>
      </c>
      <c r="BL1941" s="16" t="s">
        <v>612</v>
      </c>
      <c r="BM1941" s="16" t="s">
        <v>3383</v>
      </c>
    </row>
    <row r="1942" spans="2:65" s="1" customFormat="1" ht="22.5" customHeight="1">
      <c r="B1942" s="125"/>
      <c r="C1942" s="154" t="s">
        <v>3384</v>
      </c>
      <c r="D1942" s="154" t="s">
        <v>174</v>
      </c>
      <c r="E1942" s="155" t="s">
        <v>3385</v>
      </c>
      <c r="F1942" s="255" t="s">
        <v>3072</v>
      </c>
      <c r="G1942" s="256"/>
      <c r="H1942" s="256"/>
      <c r="I1942" s="256"/>
      <c r="J1942" s="156" t="s">
        <v>578</v>
      </c>
      <c r="K1942" s="157">
        <v>51</v>
      </c>
      <c r="L1942" s="257">
        <v>0</v>
      </c>
      <c r="M1942" s="256"/>
      <c r="N1942" s="258">
        <f t="shared" si="165"/>
        <v>0</v>
      </c>
      <c r="O1942" s="256"/>
      <c r="P1942" s="256"/>
      <c r="Q1942" s="256"/>
      <c r="R1942" s="127"/>
      <c r="T1942" s="158" t="s">
        <v>3</v>
      </c>
      <c r="U1942" s="42" t="s">
        <v>39</v>
      </c>
      <c r="V1942" s="34"/>
      <c r="W1942" s="159">
        <f t="shared" si="166"/>
        <v>0</v>
      </c>
      <c r="X1942" s="159">
        <v>0</v>
      </c>
      <c r="Y1942" s="159">
        <f t="shared" si="167"/>
        <v>0</v>
      </c>
      <c r="Z1942" s="159">
        <v>0</v>
      </c>
      <c r="AA1942" s="160">
        <f t="shared" si="168"/>
        <v>0</v>
      </c>
      <c r="AR1942" s="16" t="s">
        <v>612</v>
      </c>
      <c r="AT1942" s="16" t="s">
        <v>174</v>
      </c>
      <c r="AU1942" s="16" t="s">
        <v>93</v>
      </c>
      <c r="AY1942" s="16" t="s">
        <v>173</v>
      </c>
      <c r="BE1942" s="100">
        <f t="shared" si="169"/>
        <v>0</v>
      </c>
      <c r="BF1942" s="100">
        <f t="shared" si="170"/>
        <v>0</v>
      </c>
      <c r="BG1942" s="100">
        <f t="shared" si="171"/>
        <v>0</v>
      </c>
      <c r="BH1942" s="100">
        <f t="shared" si="172"/>
        <v>0</v>
      </c>
      <c r="BI1942" s="100">
        <f t="shared" si="173"/>
        <v>0</v>
      </c>
      <c r="BJ1942" s="16" t="s">
        <v>81</v>
      </c>
      <c r="BK1942" s="100">
        <f t="shared" si="174"/>
        <v>0</v>
      </c>
      <c r="BL1942" s="16" t="s">
        <v>612</v>
      </c>
      <c r="BM1942" s="16" t="s">
        <v>3386</v>
      </c>
    </row>
    <row r="1943" spans="2:65" s="1" customFormat="1" ht="22.5" customHeight="1">
      <c r="B1943" s="125"/>
      <c r="C1943" s="154" t="s">
        <v>3387</v>
      </c>
      <c r="D1943" s="154" t="s">
        <v>174</v>
      </c>
      <c r="E1943" s="155" t="s">
        <v>3388</v>
      </c>
      <c r="F1943" s="255" t="s">
        <v>3080</v>
      </c>
      <c r="G1943" s="256"/>
      <c r="H1943" s="256"/>
      <c r="I1943" s="256"/>
      <c r="J1943" s="156" t="s">
        <v>578</v>
      </c>
      <c r="K1943" s="157">
        <v>12</v>
      </c>
      <c r="L1943" s="257">
        <v>0</v>
      </c>
      <c r="M1943" s="256"/>
      <c r="N1943" s="258">
        <f t="shared" si="165"/>
        <v>0</v>
      </c>
      <c r="O1943" s="256"/>
      <c r="P1943" s="256"/>
      <c r="Q1943" s="256"/>
      <c r="R1943" s="127"/>
      <c r="T1943" s="158" t="s">
        <v>3</v>
      </c>
      <c r="U1943" s="42" t="s">
        <v>39</v>
      </c>
      <c r="V1943" s="34"/>
      <c r="W1943" s="159">
        <f t="shared" si="166"/>
        <v>0</v>
      </c>
      <c r="X1943" s="159">
        <v>0</v>
      </c>
      <c r="Y1943" s="159">
        <f t="shared" si="167"/>
        <v>0</v>
      </c>
      <c r="Z1943" s="159">
        <v>0</v>
      </c>
      <c r="AA1943" s="160">
        <f t="shared" si="168"/>
        <v>0</v>
      </c>
      <c r="AR1943" s="16" t="s">
        <v>612</v>
      </c>
      <c r="AT1943" s="16" t="s">
        <v>174</v>
      </c>
      <c r="AU1943" s="16" t="s">
        <v>93</v>
      </c>
      <c r="AY1943" s="16" t="s">
        <v>173</v>
      </c>
      <c r="BE1943" s="100">
        <f t="shared" si="169"/>
        <v>0</v>
      </c>
      <c r="BF1943" s="100">
        <f t="shared" si="170"/>
        <v>0</v>
      </c>
      <c r="BG1943" s="100">
        <f t="shared" si="171"/>
        <v>0</v>
      </c>
      <c r="BH1943" s="100">
        <f t="shared" si="172"/>
        <v>0</v>
      </c>
      <c r="BI1943" s="100">
        <f t="shared" si="173"/>
        <v>0</v>
      </c>
      <c r="BJ1943" s="16" t="s">
        <v>81</v>
      </c>
      <c r="BK1943" s="100">
        <f t="shared" si="174"/>
        <v>0</v>
      </c>
      <c r="BL1943" s="16" t="s">
        <v>612</v>
      </c>
      <c r="BM1943" s="16" t="s">
        <v>3389</v>
      </c>
    </row>
    <row r="1944" spans="2:65" s="1" customFormat="1" ht="22.5" customHeight="1">
      <c r="B1944" s="125"/>
      <c r="C1944" s="154" t="s">
        <v>3390</v>
      </c>
      <c r="D1944" s="154" t="s">
        <v>174</v>
      </c>
      <c r="E1944" s="155" t="s">
        <v>3391</v>
      </c>
      <c r="F1944" s="255" t="s">
        <v>3140</v>
      </c>
      <c r="G1944" s="256"/>
      <c r="H1944" s="256"/>
      <c r="I1944" s="256"/>
      <c r="J1944" s="156" t="s">
        <v>578</v>
      </c>
      <c r="K1944" s="157">
        <v>0</v>
      </c>
      <c r="L1944" s="257">
        <v>0</v>
      </c>
      <c r="M1944" s="256"/>
      <c r="N1944" s="258">
        <f t="shared" si="165"/>
        <v>0</v>
      </c>
      <c r="O1944" s="256"/>
      <c r="P1944" s="256"/>
      <c r="Q1944" s="256"/>
      <c r="R1944" s="127"/>
      <c r="T1944" s="158" t="s">
        <v>3</v>
      </c>
      <c r="U1944" s="42" t="s">
        <v>39</v>
      </c>
      <c r="V1944" s="34"/>
      <c r="W1944" s="159">
        <f t="shared" si="166"/>
        <v>0</v>
      </c>
      <c r="X1944" s="159">
        <v>0</v>
      </c>
      <c r="Y1944" s="159">
        <f t="shared" si="167"/>
        <v>0</v>
      </c>
      <c r="Z1944" s="159">
        <v>0</v>
      </c>
      <c r="AA1944" s="160">
        <f t="shared" si="168"/>
        <v>0</v>
      </c>
      <c r="AR1944" s="16" t="s">
        <v>612</v>
      </c>
      <c r="AT1944" s="16" t="s">
        <v>174</v>
      </c>
      <c r="AU1944" s="16" t="s">
        <v>93</v>
      </c>
      <c r="AY1944" s="16" t="s">
        <v>173</v>
      </c>
      <c r="BE1944" s="100">
        <f t="shared" si="169"/>
        <v>0</v>
      </c>
      <c r="BF1944" s="100">
        <f t="shared" si="170"/>
        <v>0</v>
      </c>
      <c r="BG1944" s="100">
        <f t="shared" si="171"/>
        <v>0</v>
      </c>
      <c r="BH1944" s="100">
        <f t="shared" si="172"/>
        <v>0</v>
      </c>
      <c r="BI1944" s="100">
        <f t="shared" si="173"/>
        <v>0</v>
      </c>
      <c r="BJ1944" s="16" t="s">
        <v>81</v>
      </c>
      <c r="BK1944" s="100">
        <f t="shared" si="174"/>
        <v>0</v>
      </c>
      <c r="BL1944" s="16" t="s">
        <v>612</v>
      </c>
      <c r="BM1944" s="16" t="s">
        <v>3392</v>
      </c>
    </row>
    <row r="1945" spans="2:65" s="1" customFormat="1" ht="22.5" customHeight="1">
      <c r="B1945" s="125"/>
      <c r="C1945" s="154" t="s">
        <v>3393</v>
      </c>
      <c r="D1945" s="154" t="s">
        <v>174</v>
      </c>
      <c r="E1945" s="155" t="s">
        <v>3394</v>
      </c>
      <c r="F1945" s="255" t="s">
        <v>3144</v>
      </c>
      <c r="G1945" s="256"/>
      <c r="H1945" s="256"/>
      <c r="I1945" s="256"/>
      <c r="J1945" s="156" t="s">
        <v>578</v>
      </c>
      <c r="K1945" s="157">
        <v>1</v>
      </c>
      <c r="L1945" s="257">
        <v>0</v>
      </c>
      <c r="M1945" s="256"/>
      <c r="N1945" s="258">
        <f t="shared" si="165"/>
        <v>0</v>
      </c>
      <c r="O1945" s="256"/>
      <c r="P1945" s="256"/>
      <c r="Q1945" s="256"/>
      <c r="R1945" s="127"/>
      <c r="T1945" s="158" t="s">
        <v>3</v>
      </c>
      <c r="U1945" s="42" t="s">
        <v>39</v>
      </c>
      <c r="V1945" s="34"/>
      <c r="W1945" s="159">
        <f t="shared" si="166"/>
        <v>0</v>
      </c>
      <c r="X1945" s="159">
        <v>0</v>
      </c>
      <c r="Y1945" s="159">
        <f t="shared" si="167"/>
        <v>0</v>
      </c>
      <c r="Z1945" s="159">
        <v>0</v>
      </c>
      <c r="AA1945" s="160">
        <f t="shared" si="168"/>
        <v>0</v>
      </c>
      <c r="AR1945" s="16" t="s">
        <v>612</v>
      </c>
      <c r="AT1945" s="16" t="s">
        <v>174</v>
      </c>
      <c r="AU1945" s="16" t="s">
        <v>93</v>
      </c>
      <c r="AY1945" s="16" t="s">
        <v>173</v>
      </c>
      <c r="BE1945" s="100">
        <f t="shared" si="169"/>
        <v>0</v>
      </c>
      <c r="BF1945" s="100">
        <f t="shared" si="170"/>
        <v>0</v>
      </c>
      <c r="BG1945" s="100">
        <f t="shared" si="171"/>
        <v>0</v>
      </c>
      <c r="BH1945" s="100">
        <f t="shared" si="172"/>
        <v>0</v>
      </c>
      <c r="BI1945" s="100">
        <f t="shared" si="173"/>
        <v>0</v>
      </c>
      <c r="BJ1945" s="16" t="s">
        <v>81</v>
      </c>
      <c r="BK1945" s="100">
        <f t="shared" si="174"/>
        <v>0</v>
      </c>
      <c r="BL1945" s="16" t="s">
        <v>612</v>
      </c>
      <c r="BM1945" s="16" t="s">
        <v>3395</v>
      </c>
    </row>
    <row r="1946" spans="2:65" s="1" customFormat="1" ht="22.5" customHeight="1">
      <c r="B1946" s="125"/>
      <c r="C1946" s="154" t="s">
        <v>3396</v>
      </c>
      <c r="D1946" s="154" t="s">
        <v>174</v>
      </c>
      <c r="E1946" s="155" t="s">
        <v>3397</v>
      </c>
      <c r="F1946" s="255" t="s">
        <v>3148</v>
      </c>
      <c r="G1946" s="256"/>
      <c r="H1946" s="256"/>
      <c r="I1946" s="256"/>
      <c r="J1946" s="156" t="s">
        <v>578</v>
      </c>
      <c r="K1946" s="157">
        <v>1</v>
      </c>
      <c r="L1946" s="257">
        <v>0</v>
      </c>
      <c r="M1946" s="256"/>
      <c r="N1946" s="258">
        <f t="shared" si="165"/>
        <v>0</v>
      </c>
      <c r="O1946" s="256"/>
      <c r="P1946" s="256"/>
      <c r="Q1946" s="256"/>
      <c r="R1946" s="127"/>
      <c r="T1946" s="158" t="s">
        <v>3</v>
      </c>
      <c r="U1946" s="42" t="s">
        <v>39</v>
      </c>
      <c r="V1946" s="34"/>
      <c r="W1946" s="159">
        <f t="shared" si="166"/>
        <v>0</v>
      </c>
      <c r="X1946" s="159">
        <v>0</v>
      </c>
      <c r="Y1946" s="159">
        <f t="shared" si="167"/>
        <v>0</v>
      </c>
      <c r="Z1946" s="159">
        <v>0</v>
      </c>
      <c r="AA1946" s="160">
        <f t="shared" si="168"/>
        <v>0</v>
      </c>
      <c r="AR1946" s="16" t="s">
        <v>612</v>
      </c>
      <c r="AT1946" s="16" t="s">
        <v>174</v>
      </c>
      <c r="AU1946" s="16" t="s">
        <v>93</v>
      </c>
      <c r="AY1946" s="16" t="s">
        <v>173</v>
      </c>
      <c r="BE1946" s="100">
        <f t="shared" si="169"/>
        <v>0</v>
      </c>
      <c r="BF1946" s="100">
        <f t="shared" si="170"/>
        <v>0</v>
      </c>
      <c r="BG1946" s="100">
        <f t="shared" si="171"/>
        <v>0</v>
      </c>
      <c r="BH1946" s="100">
        <f t="shared" si="172"/>
        <v>0</v>
      </c>
      <c r="BI1946" s="100">
        <f t="shared" si="173"/>
        <v>0</v>
      </c>
      <c r="BJ1946" s="16" t="s">
        <v>81</v>
      </c>
      <c r="BK1946" s="100">
        <f t="shared" si="174"/>
        <v>0</v>
      </c>
      <c r="BL1946" s="16" t="s">
        <v>612</v>
      </c>
      <c r="BM1946" s="16" t="s">
        <v>3398</v>
      </c>
    </row>
    <row r="1947" spans="2:65" s="1" customFormat="1" ht="22.5" customHeight="1">
      <c r="B1947" s="125"/>
      <c r="C1947" s="154" t="s">
        <v>3399</v>
      </c>
      <c r="D1947" s="154" t="s">
        <v>174</v>
      </c>
      <c r="E1947" s="155" t="s">
        <v>3400</v>
      </c>
      <c r="F1947" s="255" t="s">
        <v>3152</v>
      </c>
      <c r="G1947" s="256"/>
      <c r="H1947" s="256"/>
      <c r="I1947" s="256"/>
      <c r="J1947" s="156" t="s">
        <v>578</v>
      </c>
      <c r="K1947" s="157">
        <v>1</v>
      </c>
      <c r="L1947" s="257">
        <v>0</v>
      </c>
      <c r="M1947" s="256"/>
      <c r="N1947" s="258">
        <f t="shared" si="165"/>
        <v>0</v>
      </c>
      <c r="O1947" s="256"/>
      <c r="P1947" s="256"/>
      <c r="Q1947" s="256"/>
      <c r="R1947" s="127"/>
      <c r="T1947" s="158" t="s">
        <v>3</v>
      </c>
      <c r="U1947" s="42" t="s">
        <v>39</v>
      </c>
      <c r="V1947" s="34"/>
      <c r="W1947" s="159">
        <f t="shared" si="166"/>
        <v>0</v>
      </c>
      <c r="X1947" s="159">
        <v>0</v>
      </c>
      <c r="Y1947" s="159">
        <f t="shared" si="167"/>
        <v>0</v>
      </c>
      <c r="Z1947" s="159">
        <v>0</v>
      </c>
      <c r="AA1947" s="160">
        <f t="shared" si="168"/>
        <v>0</v>
      </c>
      <c r="AR1947" s="16" t="s">
        <v>612</v>
      </c>
      <c r="AT1947" s="16" t="s">
        <v>174</v>
      </c>
      <c r="AU1947" s="16" t="s">
        <v>93</v>
      </c>
      <c r="AY1947" s="16" t="s">
        <v>173</v>
      </c>
      <c r="BE1947" s="100">
        <f t="shared" si="169"/>
        <v>0</v>
      </c>
      <c r="BF1947" s="100">
        <f t="shared" si="170"/>
        <v>0</v>
      </c>
      <c r="BG1947" s="100">
        <f t="shared" si="171"/>
        <v>0</v>
      </c>
      <c r="BH1947" s="100">
        <f t="shared" si="172"/>
        <v>0</v>
      </c>
      <c r="BI1947" s="100">
        <f t="shared" si="173"/>
        <v>0</v>
      </c>
      <c r="BJ1947" s="16" t="s">
        <v>81</v>
      </c>
      <c r="BK1947" s="100">
        <f t="shared" si="174"/>
        <v>0</v>
      </c>
      <c r="BL1947" s="16" t="s">
        <v>612</v>
      </c>
      <c r="BM1947" s="16" t="s">
        <v>3401</v>
      </c>
    </row>
    <row r="1948" spans="2:65" s="1" customFormat="1" ht="22.5" customHeight="1">
      <c r="B1948" s="125"/>
      <c r="C1948" s="154" t="s">
        <v>3402</v>
      </c>
      <c r="D1948" s="154" t="s">
        <v>174</v>
      </c>
      <c r="E1948" s="155" t="s">
        <v>3403</v>
      </c>
      <c r="F1948" s="255" t="s">
        <v>3156</v>
      </c>
      <c r="G1948" s="256"/>
      <c r="H1948" s="256"/>
      <c r="I1948" s="256"/>
      <c r="J1948" s="156" t="s">
        <v>578</v>
      </c>
      <c r="K1948" s="157">
        <v>1</v>
      </c>
      <c r="L1948" s="257">
        <v>0</v>
      </c>
      <c r="M1948" s="256"/>
      <c r="N1948" s="258">
        <f t="shared" si="165"/>
        <v>0</v>
      </c>
      <c r="O1948" s="256"/>
      <c r="P1948" s="256"/>
      <c r="Q1948" s="256"/>
      <c r="R1948" s="127"/>
      <c r="T1948" s="158" t="s">
        <v>3</v>
      </c>
      <c r="U1948" s="42" t="s">
        <v>39</v>
      </c>
      <c r="V1948" s="34"/>
      <c r="W1948" s="159">
        <f t="shared" si="166"/>
        <v>0</v>
      </c>
      <c r="X1948" s="159">
        <v>0</v>
      </c>
      <c r="Y1948" s="159">
        <f t="shared" si="167"/>
        <v>0</v>
      </c>
      <c r="Z1948" s="159">
        <v>0</v>
      </c>
      <c r="AA1948" s="160">
        <f t="shared" si="168"/>
        <v>0</v>
      </c>
      <c r="AR1948" s="16" t="s">
        <v>612</v>
      </c>
      <c r="AT1948" s="16" t="s">
        <v>174</v>
      </c>
      <c r="AU1948" s="16" t="s">
        <v>93</v>
      </c>
      <c r="AY1948" s="16" t="s">
        <v>173</v>
      </c>
      <c r="BE1948" s="100">
        <f t="shared" si="169"/>
        <v>0</v>
      </c>
      <c r="BF1948" s="100">
        <f t="shared" si="170"/>
        <v>0</v>
      </c>
      <c r="BG1948" s="100">
        <f t="shared" si="171"/>
        <v>0</v>
      </c>
      <c r="BH1948" s="100">
        <f t="shared" si="172"/>
        <v>0</v>
      </c>
      <c r="BI1948" s="100">
        <f t="shared" si="173"/>
        <v>0</v>
      </c>
      <c r="BJ1948" s="16" t="s">
        <v>81</v>
      </c>
      <c r="BK1948" s="100">
        <f t="shared" si="174"/>
        <v>0</v>
      </c>
      <c r="BL1948" s="16" t="s">
        <v>612</v>
      </c>
      <c r="BM1948" s="16" t="s">
        <v>3404</v>
      </c>
    </row>
    <row r="1949" spans="2:65" s="1" customFormat="1" ht="22.5" customHeight="1">
      <c r="B1949" s="125"/>
      <c r="C1949" s="154" t="s">
        <v>3405</v>
      </c>
      <c r="D1949" s="154" t="s">
        <v>174</v>
      </c>
      <c r="E1949" s="155" t="s">
        <v>3406</v>
      </c>
      <c r="F1949" s="255" t="s">
        <v>3299</v>
      </c>
      <c r="G1949" s="256"/>
      <c r="H1949" s="256"/>
      <c r="I1949" s="256"/>
      <c r="J1949" s="156" t="s">
        <v>578</v>
      </c>
      <c r="K1949" s="157">
        <v>1</v>
      </c>
      <c r="L1949" s="257">
        <v>0</v>
      </c>
      <c r="M1949" s="256"/>
      <c r="N1949" s="258">
        <f t="shared" si="165"/>
        <v>0</v>
      </c>
      <c r="O1949" s="256"/>
      <c r="P1949" s="256"/>
      <c r="Q1949" s="256"/>
      <c r="R1949" s="127"/>
      <c r="T1949" s="158" t="s">
        <v>3</v>
      </c>
      <c r="U1949" s="42" t="s">
        <v>39</v>
      </c>
      <c r="V1949" s="34"/>
      <c r="W1949" s="159">
        <f t="shared" si="166"/>
        <v>0</v>
      </c>
      <c r="X1949" s="159">
        <v>0</v>
      </c>
      <c r="Y1949" s="159">
        <f t="shared" si="167"/>
        <v>0</v>
      </c>
      <c r="Z1949" s="159">
        <v>0</v>
      </c>
      <c r="AA1949" s="160">
        <f t="shared" si="168"/>
        <v>0</v>
      </c>
      <c r="AR1949" s="16" t="s">
        <v>612</v>
      </c>
      <c r="AT1949" s="16" t="s">
        <v>174</v>
      </c>
      <c r="AU1949" s="16" t="s">
        <v>93</v>
      </c>
      <c r="AY1949" s="16" t="s">
        <v>173</v>
      </c>
      <c r="BE1949" s="100">
        <f t="shared" si="169"/>
        <v>0</v>
      </c>
      <c r="BF1949" s="100">
        <f t="shared" si="170"/>
        <v>0</v>
      </c>
      <c r="BG1949" s="100">
        <f t="shared" si="171"/>
        <v>0</v>
      </c>
      <c r="BH1949" s="100">
        <f t="shared" si="172"/>
        <v>0</v>
      </c>
      <c r="BI1949" s="100">
        <f t="shared" si="173"/>
        <v>0</v>
      </c>
      <c r="BJ1949" s="16" t="s">
        <v>81</v>
      </c>
      <c r="BK1949" s="100">
        <f t="shared" si="174"/>
        <v>0</v>
      </c>
      <c r="BL1949" s="16" t="s">
        <v>612</v>
      </c>
      <c r="BM1949" s="16" t="s">
        <v>3407</v>
      </c>
    </row>
    <row r="1950" spans="2:65" s="1" customFormat="1" ht="22.5" customHeight="1">
      <c r="B1950" s="125"/>
      <c r="C1950" s="154" t="s">
        <v>3408</v>
      </c>
      <c r="D1950" s="154" t="s">
        <v>174</v>
      </c>
      <c r="E1950" s="155" t="s">
        <v>3409</v>
      </c>
      <c r="F1950" s="255" t="s">
        <v>3303</v>
      </c>
      <c r="G1950" s="256"/>
      <c r="H1950" s="256"/>
      <c r="I1950" s="256"/>
      <c r="J1950" s="156" t="s">
        <v>578</v>
      </c>
      <c r="K1950" s="157">
        <v>1</v>
      </c>
      <c r="L1950" s="257">
        <v>0</v>
      </c>
      <c r="M1950" s="256"/>
      <c r="N1950" s="258">
        <f t="shared" si="165"/>
        <v>0</v>
      </c>
      <c r="O1950" s="256"/>
      <c r="P1950" s="256"/>
      <c r="Q1950" s="256"/>
      <c r="R1950" s="127"/>
      <c r="T1950" s="158" t="s">
        <v>3</v>
      </c>
      <c r="U1950" s="42" t="s">
        <v>39</v>
      </c>
      <c r="V1950" s="34"/>
      <c r="W1950" s="159">
        <f t="shared" si="166"/>
        <v>0</v>
      </c>
      <c r="X1950" s="159">
        <v>0</v>
      </c>
      <c r="Y1950" s="159">
        <f t="shared" si="167"/>
        <v>0</v>
      </c>
      <c r="Z1950" s="159">
        <v>0</v>
      </c>
      <c r="AA1950" s="160">
        <f t="shared" si="168"/>
        <v>0</v>
      </c>
      <c r="AR1950" s="16" t="s">
        <v>612</v>
      </c>
      <c r="AT1950" s="16" t="s">
        <v>174</v>
      </c>
      <c r="AU1950" s="16" t="s">
        <v>93</v>
      </c>
      <c r="AY1950" s="16" t="s">
        <v>173</v>
      </c>
      <c r="BE1950" s="100">
        <f t="shared" si="169"/>
        <v>0</v>
      </c>
      <c r="BF1950" s="100">
        <f t="shared" si="170"/>
        <v>0</v>
      </c>
      <c r="BG1950" s="100">
        <f t="shared" si="171"/>
        <v>0</v>
      </c>
      <c r="BH1950" s="100">
        <f t="shared" si="172"/>
        <v>0</v>
      </c>
      <c r="BI1950" s="100">
        <f t="shared" si="173"/>
        <v>0</v>
      </c>
      <c r="BJ1950" s="16" t="s">
        <v>81</v>
      </c>
      <c r="BK1950" s="100">
        <f t="shared" si="174"/>
        <v>0</v>
      </c>
      <c r="BL1950" s="16" t="s">
        <v>612</v>
      </c>
      <c r="BM1950" s="16" t="s">
        <v>3410</v>
      </c>
    </row>
    <row r="1951" spans="2:65" s="1" customFormat="1" ht="31.5" customHeight="1">
      <c r="B1951" s="125"/>
      <c r="C1951" s="154" t="s">
        <v>3411</v>
      </c>
      <c r="D1951" s="154" t="s">
        <v>174</v>
      </c>
      <c r="E1951" s="155" t="s">
        <v>3412</v>
      </c>
      <c r="F1951" s="255" t="s">
        <v>3307</v>
      </c>
      <c r="G1951" s="256"/>
      <c r="H1951" s="256"/>
      <c r="I1951" s="256"/>
      <c r="J1951" s="156" t="s">
        <v>578</v>
      </c>
      <c r="K1951" s="157">
        <v>1</v>
      </c>
      <c r="L1951" s="257">
        <v>0</v>
      </c>
      <c r="M1951" s="256"/>
      <c r="N1951" s="258">
        <f t="shared" si="165"/>
        <v>0</v>
      </c>
      <c r="O1951" s="256"/>
      <c r="P1951" s="256"/>
      <c r="Q1951" s="256"/>
      <c r="R1951" s="127"/>
      <c r="T1951" s="158" t="s">
        <v>3</v>
      </c>
      <c r="U1951" s="42" t="s">
        <v>39</v>
      </c>
      <c r="V1951" s="34"/>
      <c r="W1951" s="159">
        <f t="shared" si="166"/>
        <v>0</v>
      </c>
      <c r="X1951" s="159">
        <v>0</v>
      </c>
      <c r="Y1951" s="159">
        <f t="shared" si="167"/>
        <v>0</v>
      </c>
      <c r="Z1951" s="159">
        <v>0</v>
      </c>
      <c r="AA1951" s="160">
        <f t="shared" si="168"/>
        <v>0</v>
      </c>
      <c r="AR1951" s="16" t="s">
        <v>612</v>
      </c>
      <c r="AT1951" s="16" t="s">
        <v>174</v>
      </c>
      <c r="AU1951" s="16" t="s">
        <v>93</v>
      </c>
      <c r="AY1951" s="16" t="s">
        <v>173</v>
      </c>
      <c r="BE1951" s="100">
        <f t="shared" si="169"/>
        <v>0</v>
      </c>
      <c r="BF1951" s="100">
        <f t="shared" si="170"/>
        <v>0</v>
      </c>
      <c r="BG1951" s="100">
        <f t="shared" si="171"/>
        <v>0</v>
      </c>
      <c r="BH1951" s="100">
        <f t="shared" si="172"/>
        <v>0</v>
      </c>
      <c r="BI1951" s="100">
        <f t="shared" si="173"/>
        <v>0</v>
      </c>
      <c r="BJ1951" s="16" t="s">
        <v>81</v>
      </c>
      <c r="BK1951" s="100">
        <f t="shared" si="174"/>
        <v>0</v>
      </c>
      <c r="BL1951" s="16" t="s">
        <v>612</v>
      </c>
      <c r="BM1951" s="16" t="s">
        <v>3413</v>
      </c>
    </row>
    <row r="1952" spans="2:65" s="1" customFormat="1" ht="22.5" customHeight="1">
      <c r="B1952" s="125"/>
      <c r="C1952" s="154" t="s">
        <v>3414</v>
      </c>
      <c r="D1952" s="154" t="s">
        <v>174</v>
      </c>
      <c r="E1952" s="155" t="s">
        <v>3415</v>
      </c>
      <c r="F1952" s="255" t="s">
        <v>3168</v>
      </c>
      <c r="G1952" s="256"/>
      <c r="H1952" s="256"/>
      <c r="I1952" s="256"/>
      <c r="J1952" s="156" t="s">
        <v>578</v>
      </c>
      <c r="K1952" s="157">
        <v>1</v>
      </c>
      <c r="L1952" s="257">
        <v>0</v>
      </c>
      <c r="M1952" s="256"/>
      <c r="N1952" s="258">
        <f t="shared" si="165"/>
        <v>0</v>
      </c>
      <c r="O1952" s="256"/>
      <c r="P1952" s="256"/>
      <c r="Q1952" s="256"/>
      <c r="R1952" s="127"/>
      <c r="T1952" s="158" t="s">
        <v>3</v>
      </c>
      <c r="U1952" s="42" t="s">
        <v>39</v>
      </c>
      <c r="V1952" s="34"/>
      <c r="W1952" s="159">
        <f t="shared" si="166"/>
        <v>0</v>
      </c>
      <c r="X1952" s="159">
        <v>0</v>
      </c>
      <c r="Y1952" s="159">
        <f t="shared" si="167"/>
        <v>0</v>
      </c>
      <c r="Z1952" s="159">
        <v>0</v>
      </c>
      <c r="AA1952" s="160">
        <f t="shared" si="168"/>
        <v>0</v>
      </c>
      <c r="AR1952" s="16" t="s">
        <v>612</v>
      </c>
      <c r="AT1952" s="16" t="s">
        <v>174</v>
      </c>
      <c r="AU1952" s="16" t="s">
        <v>93</v>
      </c>
      <c r="AY1952" s="16" t="s">
        <v>173</v>
      </c>
      <c r="BE1952" s="100">
        <f t="shared" si="169"/>
        <v>0</v>
      </c>
      <c r="BF1952" s="100">
        <f t="shared" si="170"/>
        <v>0</v>
      </c>
      <c r="BG1952" s="100">
        <f t="shared" si="171"/>
        <v>0</v>
      </c>
      <c r="BH1952" s="100">
        <f t="shared" si="172"/>
        <v>0</v>
      </c>
      <c r="BI1952" s="100">
        <f t="shared" si="173"/>
        <v>0</v>
      </c>
      <c r="BJ1952" s="16" t="s">
        <v>81</v>
      </c>
      <c r="BK1952" s="100">
        <f t="shared" si="174"/>
        <v>0</v>
      </c>
      <c r="BL1952" s="16" t="s">
        <v>612</v>
      </c>
      <c r="BM1952" s="16" t="s">
        <v>3416</v>
      </c>
    </row>
    <row r="1953" spans="2:65" s="1" customFormat="1" ht="22.5" customHeight="1">
      <c r="B1953" s="125"/>
      <c r="C1953" s="154" t="s">
        <v>3417</v>
      </c>
      <c r="D1953" s="154" t="s">
        <v>174</v>
      </c>
      <c r="E1953" s="155" t="s">
        <v>3418</v>
      </c>
      <c r="F1953" s="255" t="s">
        <v>3172</v>
      </c>
      <c r="G1953" s="256"/>
      <c r="H1953" s="256"/>
      <c r="I1953" s="256"/>
      <c r="J1953" s="156" t="s">
        <v>578</v>
      </c>
      <c r="K1953" s="157">
        <v>1</v>
      </c>
      <c r="L1953" s="257">
        <v>0</v>
      </c>
      <c r="M1953" s="256"/>
      <c r="N1953" s="258">
        <f t="shared" si="165"/>
        <v>0</v>
      </c>
      <c r="O1953" s="256"/>
      <c r="P1953" s="256"/>
      <c r="Q1953" s="256"/>
      <c r="R1953" s="127"/>
      <c r="T1953" s="158" t="s">
        <v>3</v>
      </c>
      <c r="U1953" s="42" t="s">
        <v>39</v>
      </c>
      <c r="V1953" s="34"/>
      <c r="W1953" s="159">
        <f t="shared" si="166"/>
        <v>0</v>
      </c>
      <c r="X1953" s="159">
        <v>0</v>
      </c>
      <c r="Y1953" s="159">
        <f t="shared" si="167"/>
        <v>0</v>
      </c>
      <c r="Z1953" s="159">
        <v>0</v>
      </c>
      <c r="AA1953" s="160">
        <f t="shared" si="168"/>
        <v>0</v>
      </c>
      <c r="AR1953" s="16" t="s">
        <v>612</v>
      </c>
      <c r="AT1953" s="16" t="s">
        <v>174</v>
      </c>
      <c r="AU1953" s="16" t="s">
        <v>93</v>
      </c>
      <c r="AY1953" s="16" t="s">
        <v>173</v>
      </c>
      <c r="BE1953" s="100">
        <f t="shared" si="169"/>
        <v>0</v>
      </c>
      <c r="BF1953" s="100">
        <f t="shared" si="170"/>
        <v>0</v>
      </c>
      <c r="BG1953" s="100">
        <f t="shared" si="171"/>
        <v>0</v>
      </c>
      <c r="BH1953" s="100">
        <f t="shared" si="172"/>
        <v>0</v>
      </c>
      <c r="BI1953" s="100">
        <f t="shared" si="173"/>
        <v>0</v>
      </c>
      <c r="BJ1953" s="16" t="s">
        <v>81</v>
      </c>
      <c r="BK1953" s="100">
        <f t="shared" si="174"/>
        <v>0</v>
      </c>
      <c r="BL1953" s="16" t="s">
        <v>612</v>
      </c>
      <c r="BM1953" s="16" t="s">
        <v>3419</v>
      </c>
    </row>
    <row r="1954" spans="2:65" s="1" customFormat="1" ht="22.5" customHeight="1">
      <c r="B1954" s="125"/>
      <c r="C1954" s="154" t="s">
        <v>3420</v>
      </c>
      <c r="D1954" s="154" t="s">
        <v>174</v>
      </c>
      <c r="E1954" s="155" t="s">
        <v>3421</v>
      </c>
      <c r="F1954" s="255" t="s">
        <v>3176</v>
      </c>
      <c r="G1954" s="256"/>
      <c r="H1954" s="256"/>
      <c r="I1954" s="256"/>
      <c r="J1954" s="156" t="s">
        <v>578</v>
      </c>
      <c r="K1954" s="157">
        <v>1</v>
      </c>
      <c r="L1954" s="257">
        <v>0</v>
      </c>
      <c r="M1954" s="256"/>
      <c r="N1954" s="258">
        <f t="shared" si="165"/>
        <v>0</v>
      </c>
      <c r="O1954" s="256"/>
      <c r="P1954" s="256"/>
      <c r="Q1954" s="256"/>
      <c r="R1954" s="127"/>
      <c r="T1954" s="158" t="s">
        <v>3</v>
      </c>
      <c r="U1954" s="42" t="s">
        <v>39</v>
      </c>
      <c r="V1954" s="34"/>
      <c r="W1954" s="159">
        <f t="shared" si="166"/>
        <v>0</v>
      </c>
      <c r="X1954" s="159">
        <v>0</v>
      </c>
      <c r="Y1954" s="159">
        <f t="shared" si="167"/>
        <v>0</v>
      </c>
      <c r="Z1954" s="159">
        <v>0</v>
      </c>
      <c r="AA1954" s="160">
        <f t="shared" si="168"/>
        <v>0</v>
      </c>
      <c r="AR1954" s="16" t="s">
        <v>612</v>
      </c>
      <c r="AT1954" s="16" t="s">
        <v>174</v>
      </c>
      <c r="AU1954" s="16" t="s">
        <v>93</v>
      </c>
      <c r="AY1954" s="16" t="s">
        <v>173</v>
      </c>
      <c r="BE1954" s="100">
        <f t="shared" si="169"/>
        <v>0</v>
      </c>
      <c r="BF1954" s="100">
        <f t="shared" si="170"/>
        <v>0</v>
      </c>
      <c r="BG1954" s="100">
        <f t="shared" si="171"/>
        <v>0</v>
      </c>
      <c r="BH1954" s="100">
        <f t="shared" si="172"/>
        <v>0</v>
      </c>
      <c r="BI1954" s="100">
        <f t="shared" si="173"/>
        <v>0</v>
      </c>
      <c r="BJ1954" s="16" t="s">
        <v>81</v>
      </c>
      <c r="BK1954" s="100">
        <f t="shared" si="174"/>
        <v>0</v>
      </c>
      <c r="BL1954" s="16" t="s">
        <v>612</v>
      </c>
      <c r="BM1954" s="16" t="s">
        <v>3422</v>
      </c>
    </row>
    <row r="1955" spans="2:65" s="1" customFormat="1" ht="31.5" customHeight="1">
      <c r="B1955" s="125"/>
      <c r="C1955" s="154" t="s">
        <v>3423</v>
      </c>
      <c r="D1955" s="154" t="s">
        <v>174</v>
      </c>
      <c r="E1955" s="155" t="s">
        <v>3424</v>
      </c>
      <c r="F1955" s="255" t="s">
        <v>3320</v>
      </c>
      <c r="G1955" s="256"/>
      <c r="H1955" s="256"/>
      <c r="I1955" s="256"/>
      <c r="J1955" s="156" t="s">
        <v>578</v>
      </c>
      <c r="K1955" s="157">
        <v>1</v>
      </c>
      <c r="L1955" s="257">
        <v>0</v>
      </c>
      <c r="M1955" s="256"/>
      <c r="N1955" s="258">
        <f t="shared" si="165"/>
        <v>0</v>
      </c>
      <c r="O1955" s="256"/>
      <c r="P1955" s="256"/>
      <c r="Q1955" s="256"/>
      <c r="R1955" s="127"/>
      <c r="T1955" s="158" t="s">
        <v>3</v>
      </c>
      <c r="U1955" s="42" t="s">
        <v>39</v>
      </c>
      <c r="V1955" s="34"/>
      <c r="W1955" s="159">
        <f t="shared" si="166"/>
        <v>0</v>
      </c>
      <c r="X1955" s="159">
        <v>0</v>
      </c>
      <c r="Y1955" s="159">
        <f t="shared" si="167"/>
        <v>0</v>
      </c>
      <c r="Z1955" s="159">
        <v>0</v>
      </c>
      <c r="AA1955" s="160">
        <f t="shared" si="168"/>
        <v>0</v>
      </c>
      <c r="AR1955" s="16" t="s">
        <v>612</v>
      </c>
      <c r="AT1955" s="16" t="s">
        <v>174</v>
      </c>
      <c r="AU1955" s="16" t="s">
        <v>93</v>
      </c>
      <c r="AY1955" s="16" t="s">
        <v>173</v>
      </c>
      <c r="BE1955" s="100">
        <f t="shared" si="169"/>
        <v>0</v>
      </c>
      <c r="BF1955" s="100">
        <f t="shared" si="170"/>
        <v>0</v>
      </c>
      <c r="BG1955" s="100">
        <f t="shared" si="171"/>
        <v>0</v>
      </c>
      <c r="BH1955" s="100">
        <f t="shared" si="172"/>
        <v>0</v>
      </c>
      <c r="BI1955" s="100">
        <f t="shared" si="173"/>
        <v>0</v>
      </c>
      <c r="BJ1955" s="16" t="s">
        <v>81</v>
      </c>
      <c r="BK1955" s="100">
        <f t="shared" si="174"/>
        <v>0</v>
      </c>
      <c r="BL1955" s="16" t="s">
        <v>612</v>
      </c>
      <c r="BM1955" s="16" t="s">
        <v>3425</v>
      </c>
    </row>
    <row r="1956" spans="2:65" s="1" customFormat="1" ht="22.5" customHeight="1">
      <c r="B1956" s="125"/>
      <c r="C1956" s="154" t="s">
        <v>3426</v>
      </c>
      <c r="D1956" s="154" t="s">
        <v>174</v>
      </c>
      <c r="E1956" s="155" t="s">
        <v>3427</v>
      </c>
      <c r="F1956" s="255" t="s">
        <v>3324</v>
      </c>
      <c r="G1956" s="256"/>
      <c r="H1956" s="256"/>
      <c r="I1956" s="256"/>
      <c r="J1956" s="156" t="s">
        <v>3</v>
      </c>
      <c r="K1956" s="157">
        <v>0</v>
      </c>
      <c r="L1956" s="257">
        <v>0</v>
      </c>
      <c r="M1956" s="256"/>
      <c r="N1956" s="258">
        <f t="shared" si="165"/>
        <v>0</v>
      </c>
      <c r="O1956" s="256"/>
      <c r="P1956" s="256"/>
      <c r="Q1956" s="256"/>
      <c r="R1956" s="127"/>
      <c r="T1956" s="158" t="s">
        <v>3</v>
      </c>
      <c r="U1956" s="42" t="s">
        <v>39</v>
      </c>
      <c r="V1956" s="34"/>
      <c r="W1956" s="159">
        <f t="shared" si="166"/>
        <v>0</v>
      </c>
      <c r="X1956" s="159">
        <v>0</v>
      </c>
      <c r="Y1956" s="159">
        <f t="shared" si="167"/>
        <v>0</v>
      </c>
      <c r="Z1956" s="159">
        <v>0</v>
      </c>
      <c r="AA1956" s="160">
        <f t="shared" si="168"/>
        <v>0</v>
      </c>
      <c r="AR1956" s="16" t="s">
        <v>612</v>
      </c>
      <c r="AT1956" s="16" t="s">
        <v>174</v>
      </c>
      <c r="AU1956" s="16" t="s">
        <v>93</v>
      </c>
      <c r="AY1956" s="16" t="s">
        <v>173</v>
      </c>
      <c r="BE1956" s="100">
        <f t="shared" si="169"/>
        <v>0</v>
      </c>
      <c r="BF1956" s="100">
        <f t="shared" si="170"/>
        <v>0</v>
      </c>
      <c r="BG1956" s="100">
        <f t="shared" si="171"/>
        <v>0</v>
      </c>
      <c r="BH1956" s="100">
        <f t="shared" si="172"/>
        <v>0</v>
      </c>
      <c r="BI1956" s="100">
        <f t="shared" si="173"/>
        <v>0</v>
      </c>
      <c r="BJ1956" s="16" t="s">
        <v>81</v>
      </c>
      <c r="BK1956" s="100">
        <f t="shared" si="174"/>
        <v>0</v>
      </c>
      <c r="BL1956" s="16" t="s">
        <v>612</v>
      </c>
      <c r="BM1956" s="16" t="s">
        <v>3428</v>
      </c>
    </row>
    <row r="1957" spans="2:65" s="1" customFormat="1" ht="22.5" customHeight="1">
      <c r="B1957" s="125"/>
      <c r="C1957" s="154" t="s">
        <v>3429</v>
      </c>
      <c r="D1957" s="154" t="s">
        <v>174</v>
      </c>
      <c r="E1957" s="155" t="s">
        <v>3430</v>
      </c>
      <c r="F1957" s="255" t="s">
        <v>3184</v>
      </c>
      <c r="G1957" s="256"/>
      <c r="H1957" s="256"/>
      <c r="I1957" s="256"/>
      <c r="J1957" s="156" t="s">
        <v>1089</v>
      </c>
      <c r="K1957" s="157">
        <v>1</v>
      </c>
      <c r="L1957" s="257">
        <v>0</v>
      </c>
      <c r="M1957" s="256"/>
      <c r="N1957" s="258">
        <f t="shared" si="165"/>
        <v>0</v>
      </c>
      <c r="O1957" s="256"/>
      <c r="P1957" s="256"/>
      <c r="Q1957" s="256"/>
      <c r="R1957" s="127"/>
      <c r="T1957" s="158" t="s">
        <v>3</v>
      </c>
      <c r="U1957" s="42" t="s">
        <v>39</v>
      </c>
      <c r="V1957" s="34"/>
      <c r="W1957" s="159">
        <f t="shared" si="166"/>
        <v>0</v>
      </c>
      <c r="X1957" s="159">
        <v>0</v>
      </c>
      <c r="Y1957" s="159">
        <f t="shared" si="167"/>
        <v>0</v>
      </c>
      <c r="Z1957" s="159">
        <v>0</v>
      </c>
      <c r="AA1957" s="160">
        <f t="shared" si="168"/>
        <v>0</v>
      </c>
      <c r="AR1957" s="16" t="s">
        <v>612</v>
      </c>
      <c r="AT1957" s="16" t="s">
        <v>174</v>
      </c>
      <c r="AU1957" s="16" t="s">
        <v>93</v>
      </c>
      <c r="AY1957" s="16" t="s">
        <v>173</v>
      </c>
      <c r="BE1957" s="100">
        <f t="shared" si="169"/>
        <v>0</v>
      </c>
      <c r="BF1957" s="100">
        <f t="shared" si="170"/>
        <v>0</v>
      </c>
      <c r="BG1957" s="100">
        <f t="shared" si="171"/>
        <v>0</v>
      </c>
      <c r="BH1957" s="100">
        <f t="shared" si="172"/>
        <v>0</v>
      </c>
      <c r="BI1957" s="100">
        <f t="shared" si="173"/>
        <v>0</v>
      </c>
      <c r="BJ1957" s="16" t="s">
        <v>81</v>
      </c>
      <c r="BK1957" s="100">
        <f t="shared" si="174"/>
        <v>0</v>
      </c>
      <c r="BL1957" s="16" t="s">
        <v>612</v>
      </c>
      <c r="BM1957" s="16" t="s">
        <v>3431</v>
      </c>
    </row>
    <row r="1958" spans="2:65" s="1" customFormat="1" ht="22.5" customHeight="1">
      <c r="B1958" s="125"/>
      <c r="C1958" s="154" t="s">
        <v>3432</v>
      </c>
      <c r="D1958" s="154" t="s">
        <v>174</v>
      </c>
      <c r="E1958" s="155" t="s">
        <v>3433</v>
      </c>
      <c r="F1958" s="255" t="s">
        <v>3434</v>
      </c>
      <c r="G1958" s="256"/>
      <c r="H1958" s="256"/>
      <c r="I1958" s="256"/>
      <c r="J1958" s="156" t="s">
        <v>1089</v>
      </c>
      <c r="K1958" s="157">
        <v>1</v>
      </c>
      <c r="L1958" s="257">
        <v>0</v>
      </c>
      <c r="M1958" s="256"/>
      <c r="N1958" s="258">
        <f t="shared" si="165"/>
        <v>0</v>
      </c>
      <c r="O1958" s="256"/>
      <c r="P1958" s="256"/>
      <c r="Q1958" s="256"/>
      <c r="R1958" s="127"/>
      <c r="T1958" s="158" t="s">
        <v>3</v>
      </c>
      <c r="U1958" s="42" t="s">
        <v>39</v>
      </c>
      <c r="V1958" s="34"/>
      <c r="W1958" s="159">
        <f t="shared" si="166"/>
        <v>0</v>
      </c>
      <c r="X1958" s="159">
        <v>0</v>
      </c>
      <c r="Y1958" s="159">
        <f t="shared" si="167"/>
        <v>0</v>
      </c>
      <c r="Z1958" s="159">
        <v>0</v>
      </c>
      <c r="AA1958" s="160">
        <f t="shared" si="168"/>
        <v>0</v>
      </c>
      <c r="AR1958" s="16" t="s">
        <v>612</v>
      </c>
      <c r="AT1958" s="16" t="s">
        <v>174</v>
      </c>
      <c r="AU1958" s="16" t="s">
        <v>93</v>
      </c>
      <c r="AY1958" s="16" t="s">
        <v>173</v>
      </c>
      <c r="BE1958" s="100">
        <f t="shared" si="169"/>
        <v>0</v>
      </c>
      <c r="BF1958" s="100">
        <f t="shared" si="170"/>
        <v>0</v>
      </c>
      <c r="BG1958" s="100">
        <f t="shared" si="171"/>
        <v>0</v>
      </c>
      <c r="BH1958" s="100">
        <f t="shared" si="172"/>
        <v>0</v>
      </c>
      <c r="BI1958" s="100">
        <f t="shared" si="173"/>
        <v>0</v>
      </c>
      <c r="BJ1958" s="16" t="s">
        <v>81</v>
      </c>
      <c r="BK1958" s="100">
        <f t="shared" si="174"/>
        <v>0</v>
      </c>
      <c r="BL1958" s="16" t="s">
        <v>612</v>
      </c>
      <c r="BM1958" s="16" t="s">
        <v>3435</v>
      </c>
    </row>
    <row r="1959" spans="2:65" s="1" customFormat="1" ht="22.5" customHeight="1">
      <c r="B1959" s="125"/>
      <c r="C1959" s="154" t="s">
        <v>3436</v>
      </c>
      <c r="D1959" s="154" t="s">
        <v>174</v>
      </c>
      <c r="E1959" s="155" t="s">
        <v>3437</v>
      </c>
      <c r="F1959" s="255" t="s">
        <v>3438</v>
      </c>
      <c r="G1959" s="256"/>
      <c r="H1959" s="256"/>
      <c r="I1959" s="256"/>
      <c r="J1959" s="156" t="s">
        <v>1089</v>
      </c>
      <c r="K1959" s="157">
        <v>1</v>
      </c>
      <c r="L1959" s="257">
        <v>0</v>
      </c>
      <c r="M1959" s="256"/>
      <c r="N1959" s="258">
        <f t="shared" si="165"/>
        <v>0</v>
      </c>
      <c r="O1959" s="256"/>
      <c r="P1959" s="256"/>
      <c r="Q1959" s="256"/>
      <c r="R1959" s="127"/>
      <c r="T1959" s="158" t="s">
        <v>3</v>
      </c>
      <c r="U1959" s="42" t="s">
        <v>39</v>
      </c>
      <c r="V1959" s="34"/>
      <c r="W1959" s="159">
        <f t="shared" si="166"/>
        <v>0</v>
      </c>
      <c r="X1959" s="159">
        <v>0</v>
      </c>
      <c r="Y1959" s="159">
        <f t="shared" si="167"/>
        <v>0</v>
      </c>
      <c r="Z1959" s="159">
        <v>0</v>
      </c>
      <c r="AA1959" s="160">
        <f t="shared" si="168"/>
        <v>0</v>
      </c>
      <c r="AR1959" s="16" t="s">
        <v>612</v>
      </c>
      <c r="AT1959" s="16" t="s">
        <v>174</v>
      </c>
      <c r="AU1959" s="16" t="s">
        <v>93</v>
      </c>
      <c r="AY1959" s="16" t="s">
        <v>173</v>
      </c>
      <c r="BE1959" s="100">
        <f t="shared" si="169"/>
        <v>0</v>
      </c>
      <c r="BF1959" s="100">
        <f t="shared" si="170"/>
        <v>0</v>
      </c>
      <c r="BG1959" s="100">
        <f t="shared" si="171"/>
        <v>0</v>
      </c>
      <c r="BH1959" s="100">
        <f t="shared" si="172"/>
        <v>0</v>
      </c>
      <c r="BI1959" s="100">
        <f t="shared" si="173"/>
        <v>0</v>
      </c>
      <c r="BJ1959" s="16" t="s">
        <v>81</v>
      </c>
      <c r="BK1959" s="100">
        <f t="shared" si="174"/>
        <v>0</v>
      </c>
      <c r="BL1959" s="16" t="s">
        <v>612</v>
      </c>
      <c r="BM1959" s="16" t="s">
        <v>3439</v>
      </c>
    </row>
    <row r="1960" spans="2:65" s="1" customFormat="1" ht="22.5" customHeight="1">
      <c r="B1960" s="125"/>
      <c r="C1960" s="154" t="s">
        <v>3440</v>
      </c>
      <c r="D1960" s="154" t="s">
        <v>174</v>
      </c>
      <c r="E1960" s="155" t="s">
        <v>3441</v>
      </c>
      <c r="F1960" s="255" t="s">
        <v>3188</v>
      </c>
      <c r="G1960" s="256"/>
      <c r="H1960" s="256"/>
      <c r="I1960" s="256"/>
      <c r="J1960" s="156" t="s">
        <v>578</v>
      </c>
      <c r="K1960" s="157">
        <v>1</v>
      </c>
      <c r="L1960" s="257">
        <v>0</v>
      </c>
      <c r="M1960" s="256"/>
      <c r="N1960" s="258">
        <f t="shared" si="165"/>
        <v>0</v>
      </c>
      <c r="O1960" s="256"/>
      <c r="P1960" s="256"/>
      <c r="Q1960" s="256"/>
      <c r="R1960" s="127"/>
      <c r="T1960" s="158" t="s">
        <v>3</v>
      </c>
      <c r="U1960" s="42" t="s">
        <v>39</v>
      </c>
      <c r="V1960" s="34"/>
      <c r="W1960" s="159">
        <f t="shared" si="166"/>
        <v>0</v>
      </c>
      <c r="X1960" s="159">
        <v>0</v>
      </c>
      <c r="Y1960" s="159">
        <f t="shared" si="167"/>
        <v>0</v>
      </c>
      <c r="Z1960" s="159">
        <v>0</v>
      </c>
      <c r="AA1960" s="160">
        <f t="shared" si="168"/>
        <v>0</v>
      </c>
      <c r="AR1960" s="16" t="s">
        <v>612</v>
      </c>
      <c r="AT1960" s="16" t="s">
        <v>174</v>
      </c>
      <c r="AU1960" s="16" t="s">
        <v>93</v>
      </c>
      <c r="AY1960" s="16" t="s">
        <v>173</v>
      </c>
      <c r="BE1960" s="100">
        <f t="shared" si="169"/>
        <v>0</v>
      </c>
      <c r="BF1960" s="100">
        <f t="shared" si="170"/>
        <v>0</v>
      </c>
      <c r="BG1960" s="100">
        <f t="shared" si="171"/>
        <v>0</v>
      </c>
      <c r="BH1960" s="100">
        <f t="shared" si="172"/>
        <v>0</v>
      </c>
      <c r="BI1960" s="100">
        <f t="shared" si="173"/>
        <v>0</v>
      </c>
      <c r="BJ1960" s="16" t="s">
        <v>81</v>
      </c>
      <c r="BK1960" s="100">
        <f t="shared" si="174"/>
        <v>0</v>
      </c>
      <c r="BL1960" s="16" t="s">
        <v>612</v>
      </c>
      <c r="BM1960" s="16" t="s">
        <v>3442</v>
      </c>
    </row>
    <row r="1961" spans="2:65" s="1" customFormat="1" ht="22.5" customHeight="1">
      <c r="B1961" s="125"/>
      <c r="C1961" s="154" t="s">
        <v>3443</v>
      </c>
      <c r="D1961" s="154" t="s">
        <v>174</v>
      </c>
      <c r="E1961" s="155" t="s">
        <v>3444</v>
      </c>
      <c r="F1961" s="255" t="s">
        <v>3192</v>
      </c>
      <c r="G1961" s="256"/>
      <c r="H1961" s="256"/>
      <c r="I1961" s="256"/>
      <c r="J1961" s="156" t="s">
        <v>1089</v>
      </c>
      <c r="K1961" s="157">
        <v>1</v>
      </c>
      <c r="L1961" s="257">
        <v>0</v>
      </c>
      <c r="M1961" s="256"/>
      <c r="N1961" s="258">
        <f t="shared" si="165"/>
        <v>0</v>
      </c>
      <c r="O1961" s="256"/>
      <c r="P1961" s="256"/>
      <c r="Q1961" s="256"/>
      <c r="R1961" s="127"/>
      <c r="T1961" s="158" t="s">
        <v>3</v>
      </c>
      <c r="U1961" s="42" t="s">
        <v>39</v>
      </c>
      <c r="V1961" s="34"/>
      <c r="W1961" s="159">
        <f t="shared" si="166"/>
        <v>0</v>
      </c>
      <c r="X1961" s="159">
        <v>0</v>
      </c>
      <c r="Y1961" s="159">
        <f t="shared" si="167"/>
        <v>0</v>
      </c>
      <c r="Z1961" s="159">
        <v>0</v>
      </c>
      <c r="AA1961" s="160">
        <f t="shared" si="168"/>
        <v>0</v>
      </c>
      <c r="AR1961" s="16" t="s">
        <v>612</v>
      </c>
      <c r="AT1961" s="16" t="s">
        <v>174</v>
      </c>
      <c r="AU1961" s="16" t="s">
        <v>93</v>
      </c>
      <c r="AY1961" s="16" t="s">
        <v>173</v>
      </c>
      <c r="BE1961" s="100">
        <f t="shared" si="169"/>
        <v>0</v>
      </c>
      <c r="BF1961" s="100">
        <f t="shared" si="170"/>
        <v>0</v>
      </c>
      <c r="BG1961" s="100">
        <f t="shared" si="171"/>
        <v>0</v>
      </c>
      <c r="BH1961" s="100">
        <f t="shared" si="172"/>
        <v>0</v>
      </c>
      <c r="BI1961" s="100">
        <f t="shared" si="173"/>
        <v>0</v>
      </c>
      <c r="BJ1961" s="16" t="s">
        <v>81</v>
      </c>
      <c r="BK1961" s="100">
        <f t="shared" si="174"/>
        <v>0</v>
      </c>
      <c r="BL1961" s="16" t="s">
        <v>612</v>
      </c>
      <c r="BM1961" s="16" t="s">
        <v>3445</v>
      </c>
    </row>
    <row r="1962" spans="2:65" s="1" customFormat="1" ht="22.5" customHeight="1">
      <c r="B1962" s="125"/>
      <c r="C1962" s="154" t="s">
        <v>3446</v>
      </c>
      <c r="D1962" s="154" t="s">
        <v>174</v>
      </c>
      <c r="E1962" s="155" t="s">
        <v>3447</v>
      </c>
      <c r="F1962" s="255" t="s">
        <v>3337</v>
      </c>
      <c r="G1962" s="256"/>
      <c r="H1962" s="256"/>
      <c r="I1962" s="256"/>
      <c r="J1962" s="156" t="s">
        <v>1089</v>
      </c>
      <c r="K1962" s="157">
        <v>1</v>
      </c>
      <c r="L1962" s="257">
        <v>0</v>
      </c>
      <c r="M1962" s="256"/>
      <c r="N1962" s="258">
        <f t="shared" si="165"/>
        <v>0</v>
      </c>
      <c r="O1962" s="256"/>
      <c r="P1962" s="256"/>
      <c r="Q1962" s="256"/>
      <c r="R1962" s="127"/>
      <c r="T1962" s="158" t="s">
        <v>3</v>
      </c>
      <c r="U1962" s="42" t="s">
        <v>39</v>
      </c>
      <c r="V1962" s="34"/>
      <c r="W1962" s="159">
        <f t="shared" si="166"/>
        <v>0</v>
      </c>
      <c r="X1962" s="159">
        <v>0</v>
      </c>
      <c r="Y1962" s="159">
        <f t="shared" si="167"/>
        <v>0</v>
      </c>
      <c r="Z1962" s="159">
        <v>0</v>
      </c>
      <c r="AA1962" s="160">
        <f t="shared" si="168"/>
        <v>0</v>
      </c>
      <c r="AR1962" s="16" t="s">
        <v>612</v>
      </c>
      <c r="AT1962" s="16" t="s">
        <v>174</v>
      </c>
      <c r="AU1962" s="16" t="s">
        <v>93</v>
      </c>
      <c r="AY1962" s="16" t="s">
        <v>173</v>
      </c>
      <c r="BE1962" s="100">
        <f t="shared" si="169"/>
        <v>0</v>
      </c>
      <c r="BF1962" s="100">
        <f t="shared" si="170"/>
        <v>0</v>
      </c>
      <c r="BG1962" s="100">
        <f t="shared" si="171"/>
        <v>0</v>
      </c>
      <c r="BH1962" s="100">
        <f t="shared" si="172"/>
        <v>0</v>
      </c>
      <c r="BI1962" s="100">
        <f t="shared" si="173"/>
        <v>0</v>
      </c>
      <c r="BJ1962" s="16" t="s">
        <v>81</v>
      </c>
      <c r="BK1962" s="100">
        <f t="shared" si="174"/>
        <v>0</v>
      </c>
      <c r="BL1962" s="16" t="s">
        <v>612</v>
      </c>
      <c r="BM1962" s="16" t="s">
        <v>3448</v>
      </c>
    </row>
    <row r="1963" spans="2:65" s="1" customFormat="1" ht="22.5" customHeight="1">
      <c r="B1963" s="125"/>
      <c r="C1963" s="154" t="s">
        <v>3449</v>
      </c>
      <c r="D1963" s="154" t="s">
        <v>174</v>
      </c>
      <c r="E1963" s="155" t="s">
        <v>3450</v>
      </c>
      <c r="F1963" s="255" t="s">
        <v>3341</v>
      </c>
      <c r="G1963" s="256"/>
      <c r="H1963" s="256"/>
      <c r="I1963" s="256"/>
      <c r="J1963" s="156" t="s">
        <v>1089</v>
      </c>
      <c r="K1963" s="157">
        <v>1</v>
      </c>
      <c r="L1963" s="257">
        <v>0</v>
      </c>
      <c r="M1963" s="256"/>
      <c r="N1963" s="258">
        <f t="shared" si="165"/>
        <v>0</v>
      </c>
      <c r="O1963" s="256"/>
      <c r="P1963" s="256"/>
      <c r="Q1963" s="256"/>
      <c r="R1963" s="127"/>
      <c r="T1963" s="158" t="s">
        <v>3</v>
      </c>
      <c r="U1963" s="42" t="s">
        <v>39</v>
      </c>
      <c r="V1963" s="34"/>
      <c r="W1963" s="159">
        <f t="shared" si="166"/>
        <v>0</v>
      </c>
      <c r="X1963" s="159">
        <v>0</v>
      </c>
      <c r="Y1963" s="159">
        <f t="shared" si="167"/>
        <v>0</v>
      </c>
      <c r="Z1963" s="159">
        <v>0</v>
      </c>
      <c r="AA1963" s="160">
        <f t="shared" si="168"/>
        <v>0</v>
      </c>
      <c r="AR1963" s="16" t="s">
        <v>612</v>
      </c>
      <c r="AT1963" s="16" t="s">
        <v>174</v>
      </c>
      <c r="AU1963" s="16" t="s">
        <v>93</v>
      </c>
      <c r="AY1963" s="16" t="s">
        <v>173</v>
      </c>
      <c r="BE1963" s="100">
        <f t="shared" si="169"/>
        <v>0</v>
      </c>
      <c r="BF1963" s="100">
        <f t="shared" si="170"/>
        <v>0</v>
      </c>
      <c r="BG1963" s="100">
        <f t="shared" si="171"/>
        <v>0</v>
      </c>
      <c r="BH1963" s="100">
        <f t="shared" si="172"/>
        <v>0</v>
      </c>
      <c r="BI1963" s="100">
        <f t="shared" si="173"/>
        <v>0</v>
      </c>
      <c r="BJ1963" s="16" t="s">
        <v>81</v>
      </c>
      <c r="BK1963" s="100">
        <f t="shared" si="174"/>
        <v>0</v>
      </c>
      <c r="BL1963" s="16" t="s">
        <v>612</v>
      </c>
      <c r="BM1963" s="16" t="s">
        <v>3451</v>
      </c>
    </row>
    <row r="1964" spans="2:65" s="1" customFormat="1" ht="22.5" customHeight="1">
      <c r="B1964" s="125"/>
      <c r="C1964" s="154" t="s">
        <v>3452</v>
      </c>
      <c r="D1964" s="154" t="s">
        <v>174</v>
      </c>
      <c r="E1964" s="155" t="s">
        <v>3453</v>
      </c>
      <c r="F1964" s="255" t="s">
        <v>3152</v>
      </c>
      <c r="G1964" s="256"/>
      <c r="H1964" s="256"/>
      <c r="I1964" s="256"/>
      <c r="J1964" s="156" t="s">
        <v>578</v>
      </c>
      <c r="K1964" s="157">
        <v>1</v>
      </c>
      <c r="L1964" s="257">
        <v>0</v>
      </c>
      <c r="M1964" s="256"/>
      <c r="N1964" s="258">
        <f t="shared" si="165"/>
        <v>0</v>
      </c>
      <c r="O1964" s="256"/>
      <c r="P1964" s="256"/>
      <c r="Q1964" s="256"/>
      <c r="R1964" s="127"/>
      <c r="T1964" s="158" t="s">
        <v>3</v>
      </c>
      <c r="U1964" s="42" t="s">
        <v>39</v>
      </c>
      <c r="V1964" s="34"/>
      <c r="W1964" s="159">
        <f t="shared" si="166"/>
        <v>0</v>
      </c>
      <c r="X1964" s="159">
        <v>0</v>
      </c>
      <c r="Y1964" s="159">
        <f t="shared" si="167"/>
        <v>0</v>
      </c>
      <c r="Z1964" s="159">
        <v>0</v>
      </c>
      <c r="AA1964" s="160">
        <f t="shared" si="168"/>
        <v>0</v>
      </c>
      <c r="AR1964" s="16" t="s">
        <v>612</v>
      </c>
      <c r="AT1964" s="16" t="s">
        <v>174</v>
      </c>
      <c r="AU1964" s="16" t="s">
        <v>93</v>
      </c>
      <c r="AY1964" s="16" t="s">
        <v>173</v>
      </c>
      <c r="BE1964" s="100">
        <f t="shared" si="169"/>
        <v>0</v>
      </c>
      <c r="BF1964" s="100">
        <f t="shared" si="170"/>
        <v>0</v>
      </c>
      <c r="BG1964" s="100">
        <f t="shared" si="171"/>
        <v>0</v>
      </c>
      <c r="BH1964" s="100">
        <f t="shared" si="172"/>
        <v>0</v>
      </c>
      <c r="BI1964" s="100">
        <f t="shared" si="173"/>
        <v>0</v>
      </c>
      <c r="BJ1964" s="16" t="s">
        <v>81</v>
      </c>
      <c r="BK1964" s="100">
        <f t="shared" si="174"/>
        <v>0</v>
      </c>
      <c r="BL1964" s="16" t="s">
        <v>612</v>
      </c>
      <c r="BM1964" s="16" t="s">
        <v>3454</v>
      </c>
    </row>
    <row r="1965" spans="2:65" s="1" customFormat="1" ht="22.5" customHeight="1">
      <c r="B1965" s="125"/>
      <c r="C1965" s="154" t="s">
        <v>3455</v>
      </c>
      <c r="D1965" s="154" t="s">
        <v>174</v>
      </c>
      <c r="E1965" s="155" t="s">
        <v>3456</v>
      </c>
      <c r="F1965" s="255" t="s">
        <v>3349</v>
      </c>
      <c r="G1965" s="256"/>
      <c r="H1965" s="256"/>
      <c r="I1965" s="256"/>
      <c r="J1965" s="156" t="s">
        <v>578</v>
      </c>
      <c r="K1965" s="157">
        <v>4</v>
      </c>
      <c r="L1965" s="257">
        <v>0</v>
      </c>
      <c r="M1965" s="256"/>
      <c r="N1965" s="258">
        <f t="shared" si="165"/>
        <v>0</v>
      </c>
      <c r="O1965" s="256"/>
      <c r="P1965" s="256"/>
      <c r="Q1965" s="256"/>
      <c r="R1965" s="127"/>
      <c r="T1965" s="158" t="s">
        <v>3</v>
      </c>
      <c r="U1965" s="42" t="s">
        <v>39</v>
      </c>
      <c r="V1965" s="34"/>
      <c r="W1965" s="159">
        <f t="shared" si="166"/>
        <v>0</v>
      </c>
      <c r="X1965" s="159">
        <v>0</v>
      </c>
      <c r="Y1965" s="159">
        <f t="shared" si="167"/>
        <v>0</v>
      </c>
      <c r="Z1965" s="159">
        <v>0</v>
      </c>
      <c r="AA1965" s="160">
        <f t="shared" si="168"/>
        <v>0</v>
      </c>
      <c r="AR1965" s="16" t="s">
        <v>612</v>
      </c>
      <c r="AT1965" s="16" t="s">
        <v>174</v>
      </c>
      <c r="AU1965" s="16" t="s">
        <v>93</v>
      </c>
      <c r="AY1965" s="16" t="s">
        <v>173</v>
      </c>
      <c r="BE1965" s="100">
        <f t="shared" si="169"/>
        <v>0</v>
      </c>
      <c r="BF1965" s="100">
        <f t="shared" si="170"/>
        <v>0</v>
      </c>
      <c r="BG1965" s="100">
        <f t="shared" si="171"/>
        <v>0</v>
      </c>
      <c r="BH1965" s="100">
        <f t="shared" si="172"/>
        <v>0</v>
      </c>
      <c r="BI1965" s="100">
        <f t="shared" si="173"/>
        <v>0</v>
      </c>
      <c r="BJ1965" s="16" t="s">
        <v>81</v>
      </c>
      <c r="BK1965" s="100">
        <f t="shared" si="174"/>
        <v>0</v>
      </c>
      <c r="BL1965" s="16" t="s">
        <v>612</v>
      </c>
      <c r="BM1965" s="16" t="s">
        <v>3457</v>
      </c>
    </row>
    <row r="1966" spans="2:65" s="1" customFormat="1" ht="22.5" customHeight="1">
      <c r="B1966" s="125"/>
      <c r="C1966" s="154" t="s">
        <v>3458</v>
      </c>
      <c r="D1966" s="154" t="s">
        <v>174</v>
      </c>
      <c r="E1966" s="155" t="s">
        <v>3459</v>
      </c>
      <c r="F1966" s="255" t="s">
        <v>3140</v>
      </c>
      <c r="G1966" s="256"/>
      <c r="H1966" s="256"/>
      <c r="I1966" s="256"/>
      <c r="J1966" s="156" t="s">
        <v>578</v>
      </c>
      <c r="K1966" s="157">
        <v>0</v>
      </c>
      <c r="L1966" s="257">
        <v>0</v>
      </c>
      <c r="M1966" s="256"/>
      <c r="N1966" s="258">
        <f t="shared" si="165"/>
        <v>0</v>
      </c>
      <c r="O1966" s="256"/>
      <c r="P1966" s="256"/>
      <c r="Q1966" s="256"/>
      <c r="R1966" s="127"/>
      <c r="T1966" s="158" t="s">
        <v>3</v>
      </c>
      <c r="U1966" s="42" t="s">
        <v>39</v>
      </c>
      <c r="V1966" s="34"/>
      <c r="W1966" s="159">
        <f t="shared" si="166"/>
        <v>0</v>
      </c>
      <c r="X1966" s="159">
        <v>0</v>
      </c>
      <c r="Y1966" s="159">
        <f t="shared" si="167"/>
        <v>0</v>
      </c>
      <c r="Z1966" s="159">
        <v>0</v>
      </c>
      <c r="AA1966" s="160">
        <f t="shared" si="168"/>
        <v>0</v>
      </c>
      <c r="AR1966" s="16" t="s">
        <v>612</v>
      </c>
      <c r="AT1966" s="16" t="s">
        <v>174</v>
      </c>
      <c r="AU1966" s="16" t="s">
        <v>93</v>
      </c>
      <c r="AY1966" s="16" t="s">
        <v>173</v>
      </c>
      <c r="BE1966" s="100">
        <f t="shared" si="169"/>
        <v>0</v>
      </c>
      <c r="BF1966" s="100">
        <f t="shared" si="170"/>
        <v>0</v>
      </c>
      <c r="BG1966" s="100">
        <f t="shared" si="171"/>
        <v>0</v>
      </c>
      <c r="BH1966" s="100">
        <f t="shared" si="172"/>
        <v>0</v>
      </c>
      <c r="BI1966" s="100">
        <f t="shared" si="173"/>
        <v>0</v>
      </c>
      <c r="BJ1966" s="16" t="s">
        <v>81</v>
      </c>
      <c r="BK1966" s="100">
        <f t="shared" si="174"/>
        <v>0</v>
      </c>
      <c r="BL1966" s="16" t="s">
        <v>612</v>
      </c>
      <c r="BM1966" s="16" t="s">
        <v>3460</v>
      </c>
    </row>
    <row r="1967" spans="2:65" s="1" customFormat="1" ht="22.5" customHeight="1">
      <c r="B1967" s="125"/>
      <c r="C1967" s="154" t="s">
        <v>3461</v>
      </c>
      <c r="D1967" s="154" t="s">
        <v>174</v>
      </c>
      <c r="E1967" s="155" t="s">
        <v>3462</v>
      </c>
      <c r="F1967" s="255" t="s">
        <v>3144</v>
      </c>
      <c r="G1967" s="256"/>
      <c r="H1967" s="256"/>
      <c r="I1967" s="256"/>
      <c r="J1967" s="156" t="s">
        <v>578</v>
      </c>
      <c r="K1967" s="157">
        <v>1</v>
      </c>
      <c r="L1967" s="257">
        <v>0</v>
      </c>
      <c r="M1967" s="256"/>
      <c r="N1967" s="258">
        <f t="shared" si="165"/>
        <v>0</v>
      </c>
      <c r="O1967" s="256"/>
      <c r="P1967" s="256"/>
      <c r="Q1967" s="256"/>
      <c r="R1967" s="127"/>
      <c r="T1967" s="158" t="s">
        <v>3</v>
      </c>
      <c r="U1967" s="42" t="s">
        <v>39</v>
      </c>
      <c r="V1967" s="34"/>
      <c r="W1967" s="159">
        <f t="shared" si="166"/>
        <v>0</v>
      </c>
      <c r="X1967" s="159">
        <v>0</v>
      </c>
      <c r="Y1967" s="159">
        <f t="shared" si="167"/>
        <v>0</v>
      </c>
      <c r="Z1967" s="159">
        <v>0</v>
      </c>
      <c r="AA1967" s="160">
        <f t="shared" si="168"/>
        <v>0</v>
      </c>
      <c r="AR1967" s="16" t="s">
        <v>612</v>
      </c>
      <c r="AT1967" s="16" t="s">
        <v>174</v>
      </c>
      <c r="AU1967" s="16" t="s">
        <v>93</v>
      </c>
      <c r="AY1967" s="16" t="s">
        <v>173</v>
      </c>
      <c r="BE1967" s="100">
        <f t="shared" si="169"/>
        <v>0</v>
      </c>
      <c r="BF1967" s="100">
        <f t="shared" si="170"/>
        <v>0</v>
      </c>
      <c r="BG1967" s="100">
        <f t="shared" si="171"/>
        <v>0</v>
      </c>
      <c r="BH1967" s="100">
        <f t="shared" si="172"/>
        <v>0</v>
      </c>
      <c r="BI1967" s="100">
        <f t="shared" si="173"/>
        <v>0</v>
      </c>
      <c r="BJ1967" s="16" t="s">
        <v>81</v>
      </c>
      <c r="BK1967" s="100">
        <f t="shared" si="174"/>
        <v>0</v>
      </c>
      <c r="BL1967" s="16" t="s">
        <v>612</v>
      </c>
      <c r="BM1967" s="16" t="s">
        <v>3463</v>
      </c>
    </row>
    <row r="1968" spans="2:65" s="1" customFormat="1" ht="22.5" customHeight="1">
      <c r="B1968" s="125"/>
      <c r="C1968" s="154" t="s">
        <v>3464</v>
      </c>
      <c r="D1968" s="154" t="s">
        <v>174</v>
      </c>
      <c r="E1968" s="155" t="s">
        <v>3465</v>
      </c>
      <c r="F1968" s="255" t="s">
        <v>3148</v>
      </c>
      <c r="G1968" s="256"/>
      <c r="H1968" s="256"/>
      <c r="I1968" s="256"/>
      <c r="J1968" s="156" t="s">
        <v>578</v>
      </c>
      <c r="K1968" s="157">
        <v>1</v>
      </c>
      <c r="L1968" s="257">
        <v>0</v>
      </c>
      <c r="M1968" s="256"/>
      <c r="N1968" s="258">
        <f t="shared" si="165"/>
        <v>0</v>
      </c>
      <c r="O1968" s="256"/>
      <c r="P1968" s="256"/>
      <c r="Q1968" s="256"/>
      <c r="R1968" s="127"/>
      <c r="T1968" s="158" t="s">
        <v>3</v>
      </c>
      <c r="U1968" s="42" t="s">
        <v>39</v>
      </c>
      <c r="V1968" s="34"/>
      <c r="W1968" s="159">
        <f t="shared" si="166"/>
        <v>0</v>
      </c>
      <c r="X1968" s="159">
        <v>0</v>
      </c>
      <c r="Y1968" s="159">
        <f t="shared" si="167"/>
        <v>0</v>
      </c>
      <c r="Z1968" s="159">
        <v>0</v>
      </c>
      <c r="AA1968" s="160">
        <f t="shared" si="168"/>
        <v>0</v>
      </c>
      <c r="AR1968" s="16" t="s">
        <v>612</v>
      </c>
      <c r="AT1968" s="16" t="s">
        <v>174</v>
      </c>
      <c r="AU1968" s="16" t="s">
        <v>93</v>
      </c>
      <c r="AY1968" s="16" t="s">
        <v>173</v>
      </c>
      <c r="BE1968" s="100">
        <f t="shared" si="169"/>
        <v>0</v>
      </c>
      <c r="BF1968" s="100">
        <f t="shared" si="170"/>
        <v>0</v>
      </c>
      <c r="BG1968" s="100">
        <f t="shared" si="171"/>
        <v>0</v>
      </c>
      <c r="BH1968" s="100">
        <f t="shared" si="172"/>
        <v>0</v>
      </c>
      <c r="BI1968" s="100">
        <f t="shared" si="173"/>
        <v>0</v>
      </c>
      <c r="BJ1968" s="16" t="s">
        <v>81</v>
      </c>
      <c r="BK1968" s="100">
        <f t="shared" si="174"/>
        <v>0</v>
      </c>
      <c r="BL1968" s="16" t="s">
        <v>612</v>
      </c>
      <c r="BM1968" s="16" t="s">
        <v>3466</v>
      </c>
    </row>
    <row r="1969" spans="2:65" s="1" customFormat="1" ht="22.5" customHeight="1">
      <c r="B1969" s="125"/>
      <c r="C1969" s="154" t="s">
        <v>3467</v>
      </c>
      <c r="D1969" s="154" t="s">
        <v>174</v>
      </c>
      <c r="E1969" s="155" t="s">
        <v>3468</v>
      </c>
      <c r="F1969" s="255" t="s">
        <v>3152</v>
      </c>
      <c r="G1969" s="256"/>
      <c r="H1969" s="256"/>
      <c r="I1969" s="256"/>
      <c r="J1969" s="156" t="s">
        <v>578</v>
      </c>
      <c r="K1969" s="157">
        <v>1</v>
      </c>
      <c r="L1969" s="257">
        <v>0</v>
      </c>
      <c r="M1969" s="256"/>
      <c r="N1969" s="258">
        <f t="shared" si="165"/>
        <v>0</v>
      </c>
      <c r="O1969" s="256"/>
      <c r="P1969" s="256"/>
      <c r="Q1969" s="256"/>
      <c r="R1969" s="127"/>
      <c r="T1969" s="158" t="s">
        <v>3</v>
      </c>
      <c r="U1969" s="42" t="s">
        <v>39</v>
      </c>
      <c r="V1969" s="34"/>
      <c r="W1969" s="159">
        <f t="shared" si="166"/>
        <v>0</v>
      </c>
      <c r="X1969" s="159">
        <v>0</v>
      </c>
      <c r="Y1969" s="159">
        <f t="shared" si="167"/>
        <v>0</v>
      </c>
      <c r="Z1969" s="159">
        <v>0</v>
      </c>
      <c r="AA1969" s="160">
        <f t="shared" si="168"/>
        <v>0</v>
      </c>
      <c r="AR1969" s="16" t="s">
        <v>612</v>
      </c>
      <c r="AT1969" s="16" t="s">
        <v>174</v>
      </c>
      <c r="AU1969" s="16" t="s">
        <v>93</v>
      </c>
      <c r="AY1969" s="16" t="s">
        <v>173</v>
      </c>
      <c r="BE1969" s="100">
        <f t="shared" si="169"/>
        <v>0</v>
      </c>
      <c r="BF1969" s="100">
        <f t="shared" si="170"/>
        <v>0</v>
      </c>
      <c r="BG1969" s="100">
        <f t="shared" si="171"/>
        <v>0</v>
      </c>
      <c r="BH1969" s="100">
        <f t="shared" si="172"/>
        <v>0</v>
      </c>
      <c r="BI1969" s="100">
        <f t="shared" si="173"/>
        <v>0</v>
      </c>
      <c r="BJ1969" s="16" t="s">
        <v>81</v>
      </c>
      <c r="BK1969" s="100">
        <f t="shared" si="174"/>
        <v>0</v>
      </c>
      <c r="BL1969" s="16" t="s">
        <v>612</v>
      </c>
      <c r="BM1969" s="16" t="s">
        <v>3469</v>
      </c>
    </row>
    <row r="1970" spans="2:65" s="1" customFormat="1" ht="22.5" customHeight="1">
      <c r="B1970" s="125"/>
      <c r="C1970" s="154" t="s">
        <v>3470</v>
      </c>
      <c r="D1970" s="154" t="s">
        <v>174</v>
      </c>
      <c r="E1970" s="155" t="s">
        <v>3471</v>
      </c>
      <c r="F1970" s="255" t="s">
        <v>3156</v>
      </c>
      <c r="G1970" s="256"/>
      <c r="H1970" s="256"/>
      <c r="I1970" s="256"/>
      <c r="J1970" s="156" t="s">
        <v>578</v>
      </c>
      <c r="K1970" s="157">
        <v>1</v>
      </c>
      <c r="L1970" s="257">
        <v>0</v>
      </c>
      <c r="M1970" s="256"/>
      <c r="N1970" s="258">
        <f t="shared" si="165"/>
        <v>0</v>
      </c>
      <c r="O1970" s="256"/>
      <c r="P1970" s="256"/>
      <c r="Q1970" s="256"/>
      <c r="R1970" s="127"/>
      <c r="T1970" s="158" t="s">
        <v>3</v>
      </c>
      <c r="U1970" s="42" t="s">
        <v>39</v>
      </c>
      <c r="V1970" s="34"/>
      <c r="W1970" s="159">
        <f t="shared" si="166"/>
        <v>0</v>
      </c>
      <c r="X1970" s="159">
        <v>0</v>
      </c>
      <c r="Y1970" s="159">
        <f t="shared" si="167"/>
        <v>0</v>
      </c>
      <c r="Z1970" s="159">
        <v>0</v>
      </c>
      <c r="AA1970" s="160">
        <f t="shared" si="168"/>
        <v>0</v>
      </c>
      <c r="AR1970" s="16" t="s">
        <v>612</v>
      </c>
      <c r="AT1970" s="16" t="s">
        <v>174</v>
      </c>
      <c r="AU1970" s="16" t="s">
        <v>93</v>
      </c>
      <c r="AY1970" s="16" t="s">
        <v>173</v>
      </c>
      <c r="BE1970" s="100">
        <f t="shared" si="169"/>
        <v>0</v>
      </c>
      <c r="BF1970" s="100">
        <f t="shared" si="170"/>
        <v>0</v>
      </c>
      <c r="BG1970" s="100">
        <f t="shared" si="171"/>
        <v>0</v>
      </c>
      <c r="BH1970" s="100">
        <f t="shared" si="172"/>
        <v>0</v>
      </c>
      <c r="BI1970" s="100">
        <f t="shared" si="173"/>
        <v>0</v>
      </c>
      <c r="BJ1970" s="16" t="s">
        <v>81</v>
      </c>
      <c r="BK1970" s="100">
        <f t="shared" si="174"/>
        <v>0</v>
      </c>
      <c r="BL1970" s="16" t="s">
        <v>612</v>
      </c>
      <c r="BM1970" s="16" t="s">
        <v>3472</v>
      </c>
    </row>
    <row r="1971" spans="2:65" s="1" customFormat="1" ht="22.5" customHeight="1">
      <c r="B1971" s="125"/>
      <c r="C1971" s="154" t="s">
        <v>3473</v>
      </c>
      <c r="D1971" s="154" t="s">
        <v>174</v>
      </c>
      <c r="E1971" s="155" t="s">
        <v>3474</v>
      </c>
      <c r="F1971" s="255" t="s">
        <v>3299</v>
      </c>
      <c r="G1971" s="256"/>
      <c r="H1971" s="256"/>
      <c r="I1971" s="256"/>
      <c r="J1971" s="156" t="s">
        <v>578</v>
      </c>
      <c r="K1971" s="157">
        <v>1</v>
      </c>
      <c r="L1971" s="257">
        <v>0</v>
      </c>
      <c r="M1971" s="256"/>
      <c r="N1971" s="258">
        <f t="shared" si="165"/>
        <v>0</v>
      </c>
      <c r="O1971" s="256"/>
      <c r="P1971" s="256"/>
      <c r="Q1971" s="256"/>
      <c r="R1971" s="127"/>
      <c r="T1971" s="158" t="s">
        <v>3</v>
      </c>
      <c r="U1971" s="42" t="s">
        <v>39</v>
      </c>
      <c r="V1971" s="34"/>
      <c r="W1971" s="159">
        <f t="shared" si="166"/>
        <v>0</v>
      </c>
      <c r="X1971" s="159">
        <v>0</v>
      </c>
      <c r="Y1971" s="159">
        <f t="shared" si="167"/>
        <v>0</v>
      </c>
      <c r="Z1971" s="159">
        <v>0</v>
      </c>
      <c r="AA1971" s="160">
        <f t="shared" si="168"/>
        <v>0</v>
      </c>
      <c r="AR1971" s="16" t="s">
        <v>612</v>
      </c>
      <c r="AT1971" s="16" t="s">
        <v>174</v>
      </c>
      <c r="AU1971" s="16" t="s">
        <v>93</v>
      </c>
      <c r="AY1971" s="16" t="s">
        <v>173</v>
      </c>
      <c r="BE1971" s="100">
        <f t="shared" si="169"/>
        <v>0</v>
      </c>
      <c r="BF1971" s="100">
        <f t="shared" si="170"/>
        <v>0</v>
      </c>
      <c r="BG1971" s="100">
        <f t="shared" si="171"/>
        <v>0</v>
      </c>
      <c r="BH1971" s="100">
        <f t="shared" si="172"/>
        <v>0</v>
      </c>
      <c r="BI1971" s="100">
        <f t="shared" si="173"/>
        <v>0</v>
      </c>
      <c r="BJ1971" s="16" t="s">
        <v>81</v>
      </c>
      <c r="BK1971" s="100">
        <f t="shared" si="174"/>
        <v>0</v>
      </c>
      <c r="BL1971" s="16" t="s">
        <v>612</v>
      </c>
      <c r="BM1971" s="16" t="s">
        <v>3475</v>
      </c>
    </row>
    <row r="1972" spans="2:65" s="1" customFormat="1" ht="22.5" customHeight="1">
      <c r="B1972" s="125"/>
      <c r="C1972" s="154" t="s">
        <v>3476</v>
      </c>
      <c r="D1972" s="154" t="s">
        <v>174</v>
      </c>
      <c r="E1972" s="155" t="s">
        <v>3477</v>
      </c>
      <c r="F1972" s="255" t="s">
        <v>3303</v>
      </c>
      <c r="G1972" s="256"/>
      <c r="H1972" s="256"/>
      <c r="I1972" s="256"/>
      <c r="J1972" s="156" t="s">
        <v>578</v>
      </c>
      <c r="K1972" s="157">
        <v>1</v>
      </c>
      <c r="L1972" s="257">
        <v>0</v>
      </c>
      <c r="M1972" s="256"/>
      <c r="N1972" s="258">
        <f t="shared" si="165"/>
        <v>0</v>
      </c>
      <c r="O1972" s="256"/>
      <c r="P1972" s="256"/>
      <c r="Q1972" s="256"/>
      <c r="R1972" s="127"/>
      <c r="T1972" s="158" t="s">
        <v>3</v>
      </c>
      <c r="U1972" s="42" t="s">
        <v>39</v>
      </c>
      <c r="V1972" s="34"/>
      <c r="W1972" s="159">
        <f t="shared" si="166"/>
        <v>0</v>
      </c>
      <c r="X1972" s="159">
        <v>0</v>
      </c>
      <c r="Y1972" s="159">
        <f t="shared" si="167"/>
        <v>0</v>
      </c>
      <c r="Z1972" s="159">
        <v>0</v>
      </c>
      <c r="AA1972" s="160">
        <f t="shared" si="168"/>
        <v>0</v>
      </c>
      <c r="AR1972" s="16" t="s">
        <v>612</v>
      </c>
      <c r="AT1972" s="16" t="s">
        <v>174</v>
      </c>
      <c r="AU1972" s="16" t="s">
        <v>93</v>
      </c>
      <c r="AY1972" s="16" t="s">
        <v>173</v>
      </c>
      <c r="BE1972" s="100">
        <f t="shared" si="169"/>
        <v>0</v>
      </c>
      <c r="BF1972" s="100">
        <f t="shared" si="170"/>
        <v>0</v>
      </c>
      <c r="BG1972" s="100">
        <f t="shared" si="171"/>
        <v>0</v>
      </c>
      <c r="BH1972" s="100">
        <f t="shared" si="172"/>
        <v>0</v>
      </c>
      <c r="BI1972" s="100">
        <f t="shared" si="173"/>
        <v>0</v>
      </c>
      <c r="BJ1972" s="16" t="s">
        <v>81</v>
      </c>
      <c r="BK1972" s="100">
        <f t="shared" si="174"/>
        <v>0</v>
      </c>
      <c r="BL1972" s="16" t="s">
        <v>612</v>
      </c>
      <c r="BM1972" s="16" t="s">
        <v>3478</v>
      </c>
    </row>
    <row r="1973" spans="2:65" s="1" customFormat="1" ht="31.5" customHeight="1">
      <c r="B1973" s="125"/>
      <c r="C1973" s="154" t="s">
        <v>3479</v>
      </c>
      <c r="D1973" s="154" t="s">
        <v>174</v>
      </c>
      <c r="E1973" s="155" t="s">
        <v>3480</v>
      </c>
      <c r="F1973" s="255" t="s">
        <v>3307</v>
      </c>
      <c r="G1973" s="256"/>
      <c r="H1973" s="256"/>
      <c r="I1973" s="256"/>
      <c r="J1973" s="156" t="s">
        <v>578</v>
      </c>
      <c r="K1973" s="157">
        <v>1</v>
      </c>
      <c r="L1973" s="257">
        <v>0</v>
      </c>
      <c r="M1973" s="256"/>
      <c r="N1973" s="258">
        <f t="shared" si="165"/>
        <v>0</v>
      </c>
      <c r="O1973" s="256"/>
      <c r="P1973" s="256"/>
      <c r="Q1973" s="256"/>
      <c r="R1973" s="127"/>
      <c r="T1973" s="158" t="s">
        <v>3</v>
      </c>
      <c r="U1973" s="42" t="s">
        <v>39</v>
      </c>
      <c r="V1973" s="34"/>
      <c r="W1973" s="159">
        <f t="shared" si="166"/>
        <v>0</v>
      </c>
      <c r="X1973" s="159">
        <v>0</v>
      </c>
      <c r="Y1973" s="159">
        <f t="shared" si="167"/>
        <v>0</v>
      </c>
      <c r="Z1973" s="159">
        <v>0</v>
      </c>
      <c r="AA1973" s="160">
        <f t="shared" si="168"/>
        <v>0</v>
      </c>
      <c r="AR1973" s="16" t="s">
        <v>612</v>
      </c>
      <c r="AT1973" s="16" t="s">
        <v>174</v>
      </c>
      <c r="AU1973" s="16" t="s">
        <v>93</v>
      </c>
      <c r="AY1973" s="16" t="s">
        <v>173</v>
      </c>
      <c r="BE1973" s="100">
        <f t="shared" si="169"/>
        <v>0</v>
      </c>
      <c r="BF1973" s="100">
        <f t="shared" si="170"/>
        <v>0</v>
      </c>
      <c r="BG1973" s="100">
        <f t="shared" si="171"/>
        <v>0</v>
      </c>
      <c r="BH1973" s="100">
        <f t="shared" si="172"/>
        <v>0</v>
      </c>
      <c r="BI1973" s="100">
        <f t="shared" si="173"/>
        <v>0</v>
      </c>
      <c r="BJ1973" s="16" t="s">
        <v>81</v>
      </c>
      <c r="BK1973" s="100">
        <f t="shared" si="174"/>
        <v>0</v>
      </c>
      <c r="BL1973" s="16" t="s">
        <v>612</v>
      </c>
      <c r="BM1973" s="16" t="s">
        <v>3481</v>
      </c>
    </row>
    <row r="1974" spans="2:65" s="1" customFormat="1" ht="22.5" customHeight="1">
      <c r="B1974" s="125"/>
      <c r="C1974" s="154" t="s">
        <v>3482</v>
      </c>
      <c r="D1974" s="154" t="s">
        <v>174</v>
      </c>
      <c r="E1974" s="155" t="s">
        <v>3483</v>
      </c>
      <c r="F1974" s="255" t="s">
        <v>3168</v>
      </c>
      <c r="G1974" s="256"/>
      <c r="H1974" s="256"/>
      <c r="I1974" s="256"/>
      <c r="J1974" s="156" t="s">
        <v>578</v>
      </c>
      <c r="K1974" s="157">
        <v>1</v>
      </c>
      <c r="L1974" s="257">
        <v>0</v>
      </c>
      <c r="M1974" s="256"/>
      <c r="N1974" s="258">
        <f t="shared" si="165"/>
        <v>0</v>
      </c>
      <c r="O1974" s="256"/>
      <c r="P1974" s="256"/>
      <c r="Q1974" s="256"/>
      <c r="R1974" s="127"/>
      <c r="T1974" s="158" t="s">
        <v>3</v>
      </c>
      <c r="U1974" s="42" t="s">
        <v>39</v>
      </c>
      <c r="V1974" s="34"/>
      <c r="W1974" s="159">
        <f t="shared" si="166"/>
        <v>0</v>
      </c>
      <c r="X1974" s="159">
        <v>0</v>
      </c>
      <c r="Y1974" s="159">
        <f t="shared" si="167"/>
        <v>0</v>
      </c>
      <c r="Z1974" s="159">
        <v>0</v>
      </c>
      <c r="AA1974" s="160">
        <f t="shared" si="168"/>
        <v>0</v>
      </c>
      <c r="AR1974" s="16" t="s">
        <v>612</v>
      </c>
      <c r="AT1974" s="16" t="s">
        <v>174</v>
      </c>
      <c r="AU1974" s="16" t="s">
        <v>93</v>
      </c>
      <c r="AY1974" s="16" t="s">
        <v>173</v>
      </c>
      <c r="BE1974" s="100">
        <f t="shared" si="169"/>
        <v>0</v>
      </c>
      <c r="BF1974" s="100">
        <f t="shared" si="170"/>
        <v>0</v>
      </c>
      <c r="BG1974" s="100">
        <f t="shared" si="171"/>
        <v>0</v>
      </c>
      <c r="BH1974" s="100">
        <f t="shared" si="172"/>
        <v>0</v>
      </c>
      <c r="BI1974" s="100">
        <f t="shared" si="173"/>
        <v>0</v>
      </c>
      <c r="BJ1974" s="16" t="s">
        <v>81</v>
      </c>
      <c r="BK1974" s="100">
        <f t="shared" si="174"/>
        <v>0</v>
      </c>
      <c r="BL1974" s="16" t="s">
        <v>612</v>
      </c>
      <c r="BM1974" s="16" t="s">
        <v>3484</v>
      </c>
    </row>
    <row r="1975" spans="2:65" s="1" customFormat="1" ht="22.5" customHeight="1">
      <c r="B1975" s="125"/>
      <c r="C1975" s="154" t="s">
        <v>3485</v>
      </c>
      <c r="D1975" s="154" t="s">
        <v>174</v>
      </c>
      <c r="E1975" s="155" t="s">
        <v>3486</v>
      </c>
      <c r="F1975" s="255" t="s">
        <v>3172</v>
      </c>
      <c r="G1975" s="256"/>
      <c r="H1975" s="256"/>
      <c r="I1975" s="256"/>
      <c r="J1975" s="156" t="s">
        <v>578</v>
      </c>
      <c r="K1975" s="157">
        <v>1</v>
      </c>
      <c r="L1975" s="257">
        <v>0</v>
      </c>
      <c r="M1975" s="256"/>
      <c r="N1975" s="258">
        <f t="shared" si="165"/>
        <v>0</v>
      </c>
      <c r="O1975" s="256"/>
      <c r="P1975" s="256"/>
      <c r="Q1975" s="256"/>
      <c r="R1975" s="127"/>
      <c r="T1975" s="158" t="s">
        <v>3</v>
      </c>
      <c r="U1975" s="42" t="s">
        <v>39</v>
      </c>
      <c r="V1975" s="34"/>
      <c r="W1975" s="159">
        <f t="shared" si="166"/>
        <v>0</v>
      </c>
      <c r="X1975" s="159">
        <v>0</v>
      </c>
      <c r="Y1975" s="159">
        <f t="shared" si="167"/>
        <v>0</v>
      </c>
      <c r="Z1975" s="159">
        <v>0</v>
      </c>
      <c r="AA1975" s="160">
        <f t="shared" si="168"/>
        <v>0</v>
      </c>
      <c r="AR1975" s="16" t="s">
        <v>612</v>
      </c>
      <c r="AT1975" s="16" t="s">
        <v>174</v>
      </c>
      <c r="AU1975" s="16" t="s">
        <v>93</v>
      </c>
      <c r="AY1975" s="16" t="s">
        <v>173</v>
      </c>
      <c r="BE1975" s="100">
        <f t="shared" si="169"/>
        <v>0</v>
      </c>
      <c r="BF1975" s="100">
        <f t="shared" si="170"/>
        <v>0</v>
      </c>
      <c r="BG1975" s="100">
        <f t="shared" si="171"/>
        <v>0</v>
      </c>
      <c r="BH1975" s="100">
        <f t="shared" si="172"/>
        <v>0</v>
      </c>
      <c r="BI1975" s="100">
        <f t="shared" si="173"/>
        <v>0</v>
      </c>
      <c r="BJ1975" s="16" t="s">
        <v>81</v>
      </c>
      <c r="BK1975" s="100">
        <f t="shared" si="174"/>
        <v>0</v>
      </c>
      <c r="BL1975" s="16" t="s">
        <v>612</v>
      </c>
      <c r="BM1975" s="16" t="s">
        <v>3487</v>
      </c>
    </row>
    <row r="1976" spans="2:65" s="1" customFormat="1" ht="22.5" customHeight="1">
      <c r="B1976" s="125"/>
      <c r="C1976" s="154" t="s">
        <v>3488</v>
      </c>
      <c r="D1976" s="154" t="s">
        <v>174</v>
      </c>
      <c r="E1976" s="155" t="s">
        <v>3489</v>
      </c>
      <c r="F1976" s="255" t="s">
        <v>3176</v>
      </c>
      <c r="G1976" s="256"/>
      <c r="H1976" s="256"/>
      <c r="I1976" s="256"/>
      <c r="J1976" s="156" t="s">
        <v>578</v>
      </c>
      <c r="K1976" s="157">
        <v>1</v>
      </c>
      <c r="L1976" s="257">
        <v>0</v>
      </c>
      <c r="M1976" s="256"/>
      <c r="N1976" s="258">
        <f t="shared" si="165"/>
        <v>0</v>
      </c>
      <c r="O1976" s="256"/>
      <c r="P1976" s="256"/>
      <c r="Q1976" s="256"/>
      <c r="R1976" s="127"/>
      <c r="T1976" s="158" t="s">
        <v>3</v>
      </c>
      <c r="U1976" s="42" t="s">
        <v>39</v>
      </c>
      <c r="V1976" s="34"/>
      <c r="W1976" s="159">
        <f t="shared" si="166"/>
        <v>0</v>
      </c>
      <c r="X1976" s="159">
        <v>0</v>
      </c>
      <c r="Y1976" s="159">
        <f t="shared" si="167"/>
        <v>0</v>
      </c>
      <c r="Z1976" s="159">
        <v>0</v>
      </c>
      <c r="AA1976" s="160">
        <f t="shared" si="168"/>
        <v>0</v>
      </c>
      <c r="AR1976" s="16" t="s">
        <v>612</v>
      </c>
      <c r="AT1976" s="16" t="s">
        <v>174</v>
      </c>
      <c r="AU1976" s="16" t="s">
        <v>93</v>
      </c>
      <c r="AY1976" s="16" t="s">
        <v>173</v>
      </c>
      <c r="BE1976" s="100">
        <f t="shared" si="169"/>
        <v>0</v>
      </c>
      <c r="BF1976" s="100">
        <f t="shared" si="170"/>
        <v>0</v>
      </c>
      <c r="BG1976" s="100">
        <f t="shared" si="171"/>
        <v>0</v>
      </c>
      <c r="BH1976" s="100">
        <f t="shared" si="172"/>
        <v>0</v>
      </c>
      <c r="BI1976" s="100">
        <f t="shared" si="173"/>
        <v>0</v>
      </c>
      <c r="BJ1976" s="16" t="s">
        <v>81</v>
      </c>
      <c r="BK1976" s="100">
        <f t="shared" si="174"/>
        <v>0</v>
      </c>
      <c r="BL1976" s="16" t="s">
        <v>612</v>
      </c>
      <c r="BM1976" s="16" t="s">
        <v>3490</v>
      </c>
    </row>
    <row r="1977" spans="2:65" s="1" customFormat="1" ht="31.5" customHeight="1">
      <c r="B1977" s="125"/>
      <c r="C1977" s="154" t="s">
        <v>3491</v>
      </c>
      <c r="D1977" s="154" t="s">
        <v>174</v>
      </c>
      <c r="E1977" s="155" t="s">
        <v>3492</v>
      </c>
      <c r="F1977" s="255" t="s">
        <v>3320</v>
      </c>
      <c r="G1977" s="256"/>
      <c r="H1977" s="256"/>
      <c r="I1977" s="256"/>
      <c r="J1977" s="156" t="s">
        <v>578</v>
      </c>
      <c r="K1977" s="157">
        <v>1</v>
      </c>
      <c r="L1977" s="257">
        <v>0</v>
      </c>
      <c r="M1977" s="256"/>
      <c r="N1977" s="258">
        <f t="shared" si="165"/>
        <v>0</v>
      </c>
      <c r="O1977" s="256"/>
      <c r="P1977" s="256"/>
      <c r="Q1977" s="256"/>
      <c r="R1977" s="127"/>
      <c r="T1977" s="158" t="s">
        <v>3</v>
      </c>
      <c r="U1977" s="42" t="s">
        <v>39</v>
      </c>
      <c r="V1977" s="34"/>
      <c r="W1977" s="159">
        <f t="shared" si="166"/>
        <v>0</v>
      </c>
      <c r="X1977" s="159">
        <v>0</v>
      </c>
      <c r="Y1977" s="159">
        <f t="shared" si="167"/>
        <v>0</v>
      </c>
      <c r="Z1977" s="159">
        <v>0</v>
      </c>
      <c r="AA1977" s="160">
        <f t="shared" si="168"/>
        <v>0</v>
      </c>
      <c r="AR1977" s="16" t="s">
        <v>612</v>
      </c>
      <c r="AT1977" s="16" t="s">
        <v>174</v>
      </c>
      <c r="AU1977" s="16" t="s">
        <v>93</v>
      </c>
      <c r="AY1977" s="16" t="s">
        <v>173</v>
      </c>
      <c r="BE1977" s="100">
        <f t="shared" si="169"/>
        <v>0</v>
      </c>
      <c r="BF1977" s="100">
        <f t="shared" si="170"/>
        <v>0</v>
      </c>
      <c r="BG1977" s="100">
        <f t="shared" si="171"/>
        <v>0</v>
      </c>
      <c r="BH1977" s="100">
        <f t="shared" si="172"/>
        <v>0</v>
      </c>
      <c r="BI1977" s="100">
        <f t="shared" si="173"/>
        <v>0</v>
      </c>
      <c r="BJ1977" s="16" t="s">
        <v>81</v>
      </c>
      <c r="BK1977" s="100">
        <f t="shared" si="174"/>
        <v>0</v>
      </c>
      <c r="BL1977" s="16" t="s">
        <v>612</v>
      </c>
      <c r="BM1977" s="16" t="s">
        <v>3493</v>
      </c>
    </row>
    <row r="1978" spans="2:65" s="1" customFormat="1" ht="22.5" customHeight="1">
      <c r="B1978" s="125"/>
      <c r="C1978" s="154" t="s">
        <v>3494</v>
      </c>
      <c r="D1978" s="154" t="s">
        <v>174</v>
      </c>
      <c r="E1978" s="155" t="s">
        <v>3495</v>
      </c>
      <c r="F1978" s="255" t="s">
        <v>3496</v>
      </c>
      <c r="G1978" s="256"/>
      <c r="H1978" s="256"/>
      <c r="I1978" s="256"/>
      <c r="J1978" s="156" t="s">
        <v>578</v>
      </c>
      <c r="K1978" s="157">
        <v>0</v>
      </c>
      <c r="L1978" s="257">
        <v>0</v>
      </c>
      <c r="M1978" s="256"/>
      <c r="N1978" s="258">
        <f t="shared" si="165"/>
        <v>0</v>
      </c>
      <c r="O1978" s="256"/>
      <c r="P1978" s="256"/>
      <c r="Q1978" s="256"/>
      <c r="R1978" s="127"/>
      <c r="T1978" s="158" t="s">
        <v>3</v>
      </c>
      <c r="U1978" s="42" t="s">
        <v>39</v>
      </c>
      <c r="V1978" s="34"/>
      <c r="W1978" s="159">
        <f t="shared" si="166"/>
        <v>0</v>
      </c>
      <c r="X1978" s="159">
        <v>0</v>
      </c>
      <c r="Y1978" s="159">
        <f t="shared" si="167"/>
        <v>0</v>
      </c>
      <c r="Z1978" s="159">
        <v>0</v>
      </c>
      <c r="AA1978" s="160">
        <f t="shared" si="168"/>
        <v>0</v>
      </c>
      <c r="AR1978" s="16" t="s">
        <v>612</v>
      </c>
      <c r="AT1978" s="16" t="s">
        <v>174</v>
      </c>
      <c r="AU1978" s="16" t="s">
        <v>93</v>
      </c>
      <c r="AY1978" s="16" t="s">
        <v>173</v>
      </c>
      <c r="BE1978" s="100">
        <f t="shared" si="169"/>
        <v>0</v>
      </c>
      <c r="BF1978" s="100">
        <f t="shared" si="170"/>
        <v>0</v>
      </c>
      <c r="BG1978" s="100">
        <f t="shared" si="171"/>
        <v>0</v>
      </c>
      <c r="BH1978" s="100">
        <f t="shared" si="172"/>
        <v>0</v>
      </c>
      <c r="BI1978" s="100">
        <f t="shared" si="173"/>
        <v>0</v>
      </c>
      <c r="BJ1978" s="16" t="s">
        <v>81</v>
      </c>
      <c r="BK1978" s="100">
        <f t="shared" si="174"/>
        <v>0</v>
      </c>
      <c r="BL1978" s="16" t="s">
        <v>612</v>
      </c>
      <c r="BM1978" s="16" t="s">
        <v>3497</v>
      </c>
    </row>
    <row r="1979" spans="2:65" s="1" customFormat="1" ht="22.5" customHeight="1">
      <c r="B1979" s="125"/>
      <c r="C1979" s="154" t="s">
        <v>3498</v>
      </c>
      <c r="D1979" s="154" t="s">
        <v>174</v>
      </c>
      <c r="E1979" s="155" t="s">
        <v>3499</v>
      </c>
      <c r="F1979" s="255" t="s">
        <v>3500</v>
      </c>
      <c r="G1979" s="256"/>
      <c r="H1979" s="256"/>
      <c r="I1979" s="256"/>
      <c r="J1979" s="156" t="s">
        <v>1089</v>
      </c>
      <c r="K1979" s="157">
        <v>2</v>
      </c>
      <c r="L1979" s="257">
        <v>0</v>
      </c>
      <c r="M1979" s="256"/>
      <c r="N1979" s="258">
        <f t="shared" si="165"/>
        <v>0</v>
      </c>
      <c r="O1979" s="256"/>
      <c r="P1979" s="256"/>
      <c r="Q1979" s="256"/>
      <c r="R1979" s="127"/>
      <c r="T1979" s="158" t="s">
        <v>3</v>
      </c>
      <c r="U1979" s="42" t="s">
        <v>39</v>
      </c>
      <c r="V1979" s="34"/>
      <c r="W1979" s="159">
        <f t="shared" si="166"/>
        <v>0</v>
      </c>
      <c r="X1979" s="159">
        <v>0</v>
      </c>
      <c r="Y1979" s="159">
        <f t="shared" si="167"/>
        <v>0</v>
      </c>
      <c r="Z1979" s="159">
        <v>0</v>
      </c>
      <c r="AA1979" s="160">
        <f t="shared" si="168"/>
        <v>0</v>
      </c>
      <c r="AR1979" s="16" t="s">
        <v>612</v>
      </c>
      <c r="AT1979" s="16" t="s">
        <v>174</v>
      </c>
      <c r="AU1979" s="16" t="s">
        <v>93</v>
      </c>
      <c r="AY1979" s="16" t="s">
        <v>173</v>
      </c>
      <c r="BE1979" s="100">
        <f t="shared" si="169"/>
        <v>0</v>
      </c>
      <c r="BF1979" s="100">
        <f t="shared" si="170"/>
        <v>0</v>
      </c>
      <c r="BG1979" s="100">
        <f t="shared" si="171"/>
        <v>0</v>
      </c>
      <c r="BH1979" s="100">
        <f t="shared" si="172"/>
        <v>0</v>
      </c>
      <c r="BI1979" s="100">
        <f t="shared" si="173"/>
        <v>0</v>
      </c>
      <c r="BJ1979" s="16" t="s">
        <v>81</v>
      </c>
      <c r="BK1979" s="100">
        <f t="shared" si="174"/>
        <v>0</v>
      </c>
      <c r="BL1979" s="16" t="s">
        <v>612</v>
      </c>
      <c r="BM1979" s="16" t="s">
        <v>3501</v>
      </c>
    </row>
    <row r="1980" spans="2:65" s="1" customFormat="1" ht="22.5" customHeight="1">
      <c r="B1980" s="125"/>
      <c r="C1980" s="154" t="s">
        <v>3502</v>
      </c>
      <c r="D1980" s="154" t="s">
        <v>174</v>
      </c>
      <c r="E1980" s="155" t="s">
        <v>3503</v>
      </c>
      <c r="F1980" s="255" t="s">
        <v>3504</v>
      </c>
      <c r="G1980" s="256"/>
      <c r="H1980" s="256"/>
      <c r="I1980" s="256"/>
      <c r="J1980" s="156" t="s">
        <v>1089</v>
      </c>
      <c r="K1980" s="157">
        <v>2</v>
      </c>
      <c r="L1980" s="257">
        <v>0</v>
      </c>
      <c r="M1980" s="256"/>
      <c r="N1980" s="258">
        <f t="shared" si="165"/>
        <v>0</v>
      </c>
      <c r="O1980" s="256"/>
      <c r="P1980" s="256"/>
      <c r="Q1980" s="256"/>
      <c r="R1980" s="127"/>
      <c r="T1980" s="158" t="s">
        <v>3</v>
      </c>
      <c r="U1980" s="42" t="s">
        <v>39</v>
      </c>
      <c r="V1980" s="34"/>
      <c r="W1980" s="159">
        <f t="shared" si="166"/>
        <v>0</v>
      </c>
      <c r="X1980" s="159">
        <v>0</v>
      </c>
      <c r="Y1980" s="159">
        <f t="shared" si="167"/>
        <v>0</v>
      </c>
      <c r="Z1980" s="159">
        <v>0</v>
      </c>
      <c r="AA1980" s="160">
        <f t="shared" si="168"/>
        <v>0</v>
      </c>
      <c r="AR1980" s="16" t="s">
        <v>612</v>
      </c>
      <c r="AT1980" s="16" t="s">
        <v>174</v>
      </c>
      <c r="AU1980" s="16" t="s">
        <v>93</v>
      </c>
      <c r="AY1980" s="16" t="s">
        <v>173</v>
      </c>
      <c r="BE1980" s="100">
        <f t="shared" si="169"/>
        <v>0</v>
      </c>
      <c r="BF1980" s="100">
        <f t="shared" si="170"/>
        <v>0</v>
      </c>
      <c r="BG1980" s="100">
        <f t="shared" si="171"/>
        <v>0</v>
      </c>
      <c r="BH1980" s="100">
        <f t="shared" si="172"/>
        <v>0</v>
      </c>
      <c r="BI1980" s="100">
        <f t="shared" si="173"/>
        <v>0</v>
      </c>
      <c r="BJ1980" s="16" t="s">
        <v>81</v>
      </c>
      <c r="BK1980" s="100">
        <f t="shared" si="174"/>
        <v>0</v>
      </c>
      <c r="BL1980" s="16" t="s">
        <v>612</v>
      </c>
      <c r="BM1980" s="16" t="s">
        <v>3505</v>
      </c>
    </row>
    <row r="1981" spans="2:65" s="1" customFormat="1" ht="22.5" customHeight="1">
      <c r="B1981" s="125"/>
      <c r="C1981" s="154" t="s">
        <v>3506</v>
      </c>
      <c r="D1981" s="154" t="s">
        <v>174</v>
      </c>
      <c r="E1981" s="155" t="s">
        <v>3507</v>
      </c>
      <c r="F1981" s="255" t="s">
        <v>3508</v>
      </c>
      <c r="G1981" s="256"/>
      <c r="H1981" s="256"/>
      <c r="I1981" s="256"/>
      <c r="J1981" s="156" t="s">
        <v>1089</v>
      </c>
      <c r="K1981" s="157">
        <v>2</v>
      </c>
      <c r="L1981" s="257">
        <v>0</v>
      </c>
      <c r="M1981" s="256"/>
      <c r="N1981" s="258">
        <f t="shared" si="165"/>
        <v>0</v>
      </c>
      <c r="O1981" s="256"/>
      <c r="P1981" s="256"/>
      <c r="Q1981" s="256"/>
      <c r="R1981" s="127"/>
      <c r="T1981" s="158" t="s">
        <v>3</v>
      </c>
      <c r="U1981" s="42" t="s">
        <v>39</v>
      </c>
      <c r="V1981" s="34"/>
      <c r="W1981" s="159">
        <f t="shared" si="166"/>
        <v>0</v>
      </c>
      <c r="X1981" s="159">
        <v>0</v>
      </c>
      <c r="Y1981" s="159">
        <f t="shared" si="167"/>
        <v>0</v>
      </c>
      <c r="Z1981" s="159">
        <v>0</v>
      </c>
      <c r="AA1981" s="160">
        <f t="shared" si="168"/>
        <v>0</v>
      </c>
      <c r="AR1981" s="16" t="s">
        <v>612</v>
      </c>
      <c r="AT1981" s="16" t="s">
        <v>174</v>
      </c>
      <c r="AU1981" s="16" t="s">
        <v>93</v>
      </c>
      <c r="AY1981" s="16" t="s">
        <v>173</v>
      </c>
      <c r="BE1981" s="100">
        <f t="shared" si="169"/>
        <v>0</v>
      </c>
      <c r="BF1981" s="100">
        <f t="shared" si="170"/>
        <v>0</v>
      </c>
      <c r="BG1981" s="100">
        <f t="shared" si="171"/>
        <v>0</v>
      </c>
      <c r="BH1981" s="100">
        <f t="shared" si="172"/>
        <v>0</v>
      </c>
      <c r="BI1981" s="100">
        <f t="shared" si="173"/>
        <v>0</v>
      </c>
      <c r="BJ1981" s="16" t="s">
        <v>81</v>
      </c>
      <c r="BK1981" s="100">
        <f t="shared" si="174"/>
        <v>0</v>
      </c>
      <c r="BL1981" s="16" t="s">
        <v>612</v>
      </c>
      <c r="BM1981" s="16" t="s">
        <v>3509</v>
      </c>
    </row>
    <row r="1982" spans="2:65" s="1" customFormat="1" ht="31.5" customHeight="1">
      <c r="B1982" s="125"/>
      <c r="C1982" s="154" t="s">
        <v>3510</v>
      </c>
      <c r="D1982" s="154" t="s">
        <v>174</v>
      </c>
      <c r="E1982" s="155" t="s">
        <v>3511</v>
      </c>
      <c r="F1982" s="255" t="s">
        <v>3512</v>
      </c>
      <c r="G1982" s="256"/>
      <c r="H1982" s="256"/>
      <c r="I1982" s="256"/>
      <c r="J1982" s="156" t="s">
        <v>1089</v>
      </c>
      <c r="K1982" s="157">
        <v>2</v>
      </c>
      <c r="L1982" s="257">
        <v>0</v>
      </c>
      <c r="M1982" s="256"/>
      <c r="N1982" s="258">
        <f t="shared" si="165"/>
        <v>0</v>
      </c>
      <c r="O1982" s="256"/>
      <c r="P1982" s="256"/>
      <c r="Q1982" s="256"/>
      <c r="R1982" s="127"/>
      <c r="T1982" s="158" t="s">
        <v>3</v>
      </c>
      <c r="U1982" s="42" t="s">
        <v>39</v>
      </c>
      <c r="V1982" s="34"/>
      <c r="W1982" s="159">
        <f t="shared" si="166"/>
        <v>0</v>
      </c>
      <c r="X1982" s="159">
        <v>0</v>
      </c>
      <c r="Y1982" s="159">
        <f t="shared" si="167"/>
        <v>0</v>
      </c>
      <c r="Z1982" s="159">
        <v>0</v>
      </c>
      <c r="AA1982" s="160">
        <f t="shared" si="168"/>
        <v>0</v>
      </c>
      <c r="AR1982" s="16" t="s">
        <v>612</v>
      </c>
      <c r="AT1982" s="16" t="s">
        <v>174</v>
      </c>
      <c r="AU1982" s="16" t="s">
        <v>93</v>
      </c>
      <c r="AY1982" s="16" t="s">
        <v>173</v>
      </c>
      <c r="BE1982" s="100">
        <f t="shared" si="169"/>
        <v>0</v>
      </c>
      <c r="BF1982" s="100">
        <f t="shared" si="170"/>
        <v>0</v>
      </c>
      <c r="BG1982" s="100">
        <f t="shared" si="171"/>
        <v>0</v>
      </c>
      <c r="BH1982" s="100">
        <f t="shared" si="172"/>
        <v>0</v>
      </c>
      <c r="BI1982" s="100">
        <f t="shared" si="173"/>
        <v>0</v>
      </c>
      <c r="BJ1982" s="16" t="s">
        <v>81</v>
      </c>
      <c r="BK1982" s="100">
        <f t="shared" si="174"/>
        <v>0</v>
      </c>
      <c r="BL1982" s="16" t="s">
        <v>612</v>
      </c>
      <c r="BM1982" s="16" t="s">
        <v>3513</v>
      </c>
    </row>
    <row r="1983" spans="2:65" s="1" customFormat="1" ht="22.5" customHeight="1">
      <c r="B1983" s="125"/>
      <c r="C1983" s="154" t="s">
        <v>3514</v>
      </c>
      <c r="D1983" s="154" t="s">
        <v>174</v>
      </c>
      <c r="E1983" s="155" t="s">
        <v>3515</v>
      </c>
      <c r="F1983" s="255" t="s">
        <v>3516</v>
      </c>
      <c r="G1983" s="256"/>
      <c r="H1983" s="256"/>
      <c r="I1983" s="256"/>
      <c r="J1983" s="156" t="s">
        <v>1089</v>
      </c>
      <c r="K1983" s="157">
        <v>2</v>
      </c>
      <c r="L1983" s="257">
        <v>0</v>
      </c>
      <c r="M1983" s="256"/>
      <c r="N1983" s="258">
        <f t="shared" si="165"/>
        <v>0</v>
      </c>
      <c r="O1983" s="256"/>
      <c r="P1983" s="256"/>
      <c r="Q1983" s="256"/>
      <c r="R1983" s="127"/>
      <c r="T1983" s="158" t="s">
        <v>3</v>
      </c>
      <c r="U1983" s="42" t="s">
        <v>39</v>
      </c>
      <c r="V1983" s="34"/>
      <c r="W1983" s="159">
        <f t="shared" si="166"/>
        <v>0</v>
      </c>
      <c r="X1983" s="159">
        <v>0</v>
      </c>
      <c r="Y1983" s="159">
        <f t="shared" si="167"/>
        <v>0</v>
      </c>
      <c r="Z1983" s="159">
        <v>0</v>
      </c>
      <c r="AA1983" s="160">
        <f t="shared" si="168"/>
        <v>0</v>
      </c>
      <c r="AR1983" s="16" t="s">
        <v>612</v>
      </c>
      <c r="AT1983" s="16" t="s">
        <v>174</v>
      </c>
      <c r="AU1983" s="16" t="s">
        <v>93</v>
      </c>
      <c r="AY1983" s="16" t="s">
        <v>173</v>
      </c>
      <c r="BE1983" s="100">
        <f t="shared" si="169"/>
        <v>0</v>
      </c>
      <c r="BF1983" s="100">
        <f t="shared" si="170"/>
        <v>0</v>
      </c>
      <c r="BG1983" s="100">
        <f t="shared" si="171"/>
        <v>0</v>
      </c>
      <c r="BH1983" s="100">
        <f t="shared" si="172"/>
        <v>0</v>
      </c>
      <c r="BI1983" s="100">
        <f t="shared" si="173"/>
        <v>0</v>
      </c>
      <c r="BJ1983" s="16" t="s">
        <v>81</v>
      </c>
      <c r="BK1983" s="100">
        <f t="shared" si="174"/>
        <v>0</v>
      </c>
      <c r="BL1983" s="16" t="s">
        <v>612</v>
      </c>
      <c r="BM1983" s="16" t="s">
        <v>3517</v>
      </c>
    </row>
    <row r="1984" spans="2:65" s="1" customFormat="1" ht="31.5" customHeight="1">
      <c r="B1984" s="125"/>
      <c r="C1984" s="154" t="s">
        <v>3518</v>
      </c>
      <c r="D1984" s="154" t="s">
        <v>174</v>
      </c>
      <c r="E1984" s="155" t="s">
        <v>3519</v>
      </c>
      <c r="F1984" s="255" t="s">
        <v>3520</v>
      </c>
      <c r="G1984" s="256"/>
      <c r="H1984" s="256"/>
      <c r="I1984" s="256"/>
      <c r="J1984" s="156" t="s">
        <v>1089</v>
      </c>
      <c r="K1984" s="157">
        <v>2</v>
      </c>
      <c r="L1984" s="257">
        <v>0</v>
      </c>
      <c r="M1984" s="256"/>
      <c r="N1984" s="258">
        <f t="shared" si="165"/>
        <v>0</v>
      </c>
      <c r="O1984" s="256"/>
      <c r="P1984" s="256"/>
      <c r="Q1984" s="256"/>
      <c r="R1984" s="127"/>
      <c r="T1984" s="158" t="s">
        <v>3</v>
      </c>
      <c r="U1984" s="42" t="s">
        <v>39</v>
      </c>
      <c r="V1984" s="34"/>
      <c r="W1984" s="159">
        <f t="shared" si="166"/>
        <v>0</v>
      </c>
      <c r="X1984" s="159">
        <v>0</v>
      </c>
      <c r="Y1984" s="159">
        <f t="shared" si="167"/>
        <v>0</v>
      </c>
      <c r="Z1984" s="159">
        <v>0</v>
      </c>
      <c r="AA1984" s="160">
        <f t="shared" si="168"/>
        <v>0</v>
      </c>
      <c r="AR1984" s="16" t="s">
        <v>612</v>
      </c>
      <c r="AT1984" s="16" t="s">
        <v>174</v>
      </c>
      <c r="AU1984" s="16" t="s">
        <v>93</v>
      </c>
      <c r="AY1984" s="16" t="s">
        <v>173</v>
      </c>
      <c r="BE1984" s="100">
        <f t="shared" si="169"/>
        <v>0</v>
      </c>
      <c r="BF1984" s="100">
        <f t="shared" si="170"/>
        <v>0</v>
      </c>
      <c r="BG1984" s="100">
        <f t="shared" si="171"/>
        <v>0</v>
      </c>
      <c r="BH1984" s="100">
        <f t="shared" si="172"/>
        <v>0</v>
      </c>
      <c r="BI1984" s="100">
        <f t="shared" si="173"/>
        <v>0</v>
      </c>
      <c r="BJ1984" s="16" t="s">
        <v>81</v>
      </c>
      <c r="BK1984" s="100">
        <f t="shared" si="174"/>
        <v>0</v>
      </c>
      <c r="BL1984" s="16" t="s">
        <v>612</v>
      </c>
      <c r="BM1984" s="16" t="s">
        <v>3521</v>
      </c>
    </row>
    <row r="1985" spans="2:65" s="1" customFormat="1" ht="22.5" customHeight="1">
      <c r="B1985" s="125"/>
      <c r="C1985" s="154" t="s">
        <v>3522</v>
      </c>
      <c r="D1985" s="154" t="s">
        <v>174</v>
      </c>
      <c r="E1985" s="155" t="s">
        <v>3523</v>
      </c>
      <c r="F1985" s="255" t="s">
        <v>3524</v>
      </c>
      <c r="G1985" s="256"/>
      <c r="H1985" s="256"/>
      <c r="I1985" s="256"/>
      <c r="J1985" s="156" t="s">
        <v>1089</v>
      </c>
      <c r="K1985" s="157">
        <v>1</v>
      </c>
      <c r="L1985" s="257">
        <v>0</v>
      </c>
      <c r="M1985" s="256"/>
      <c r="N1985" s="258">
        <f t="shared" si="165"/>
        <v>0</v>
      </c>
      <c r="O1985" s="256"/>
      <c r="P1985" s="256"/>
      <c r="Q1985" s="256"/>
      <c r="R1985" s="127"/>
      <c r="T1985" s="158" t="s">
        <v>3</v>
      </c>
      <c r="U1985" s="42" t="s">
        <v>39</v>
      </c>
      <c r="V1985" s="34"/>
      <c r="W1985" s="159">
        <f t="shared" si="166"/>
        <v>0</v>
      </c>
      <c r="X1985" s="159">
        <v>0</v>
      </c>
      <c r="Y1985" s="159">
        <f t="shared" si="167"/>
        <v>0</v>
      </c>
      <c r="Z1985" s="159">
        <v>0</v>
      </c>
      <c r="AA1985" s="160">
        <f t="shared" si="168"/>
        <v>0</v>
      </c>
      <c r="AR1985" s="16" t="s">
        <v>612</v>
      </c>
      <c r="AT1985" s="16" t="s">
        <v>174</v>
      </c>
      <c r="AU1985" s="16" t="s">
        <v>93</v>
      </c>
      <c r="AY1985" s="16" t="s">
        <v>173</v>
      </c>
      <c r="BE1985" s="100">
        <f t="shared" si="169"/>
        <v>0</v>
      </c>
      <c r="BF1985" s="100">
        <f t="shared" si="170"/>
        <v>0</v>
      </c>
      <c r="BG1985" s="100">
        <f t="shared" si="171"/>
        <v>0</v>
      </c>
      <c r="BH1985" s="100">
        <f t="shared" si="172"/>
        <v>0</v>
      </c>
      <c r="BI1985" s="100">
        <f t="shared" si="173"/>
        <v>0</v>
      </c>
      <c r="BJ1985" s="16" t="s">
        <v>81</v>
      </c>
      <c r="BK1985" s="100">
        <f t="shared" si="174"/>
        <v>0</v>
      </c>
      <c r="BL1985" s="16" t="s">
        <v>612</v>
      </c>
      <c r="BM1985" s="16" t="s">
        <v>3525</v>
      </c>
    </row>
    <row r="1986" spans="2:65" s="1" customFormat="1" ht="31.5" customHeight="1">
      <c r="B1986" s="125"/>
      <c r="C1986" s="154" t="s">
        <v>3526</v>
      </c>
      <c r="D1986" s="154" t="s">
        <v>174</v>
      </c>
      <c r="E1986" s="155" t="s">
        <v>3527</v>
      </c>
      <c r="F1986" s="255" t="s">
        <v>3528</v>
      </c>
      <c r="G1986" s="256"/>
      <c r="H1986" s="256"/>
      <c r="I1986" s="256"/>
      <c r="J1986" s="156" t="s">
        <v>578</v>
      </c>
      <c r="K1986" s="157">
        <v>6</v>
      </c>
      <c r="L1986" s="257">
        <v>0</v>
      </c>
      <c r="M1986" s="256"/>
      <c r="N1986" s="258">
        <f t="shared" si="165"/>
        <v>0</v>
      </c>
      <c r="O1986" s="256"/>
      <c r="P1986" s="256"/>
      <c r="Q1986" s="256"/>
      <c r="R1986" s="127"/>
      <c r="T1986" s="158" t="s">
        <v>3</v>
      </c>
      <c r="U1986" s="42" t="s">
        <v>39</v>
      </c>
      <c r="V1986" s="34"/>
      <c r="W1986" s="159">
        <f t="shared" si="166"/>
        <v>0</v>
      </c>
      <c r="X1986" s="159">
        <v>0</v>
      </c>
      <c r="Y1986" s="159">
        <f t="shared" si="167"/>
        <v>0</v>
      </c>
      <c r="Z1986" s="159">
        <v>0</v>
      </c>
      <c r="AA1986" s="160">
        <f t="shared" si="168"/>
        <v>0</v>
      </c>
      <c r="AR1986" s="16" t="s">
        <v>612</v>
      </c>
      <c r="AT1986" s="16" t="s">
        <v>174</v>
      </c>
      <c r="AU1986" s="16" t="s">
        <v>93</v>
      </c>
      <c r="AY1986" s="16" t="s">
        <v>173</v>
      </c>
      <c r="BE1986" s="100">
        <f t="shared" si="169"/>
        <v>0</v>
      </c>
      <c r="BF1986" s="100">
        <f t="shared" si="170"/>
        <v>0</v>
      </c>
      <c r="BG1986" s="100">
        <f t="shared" si="171"/>
        <v>0</v>
      </c>
      <c r="BH1986" s="100">
        <f t="shared" si="172"/>
        <v>0</v>
      </c>
      <c r="BI1986" s="100">
        <f t="shared" si="173"/>
        <v>0</v>
      </c>
      <c r="BJ1986" s="16" t="s">
        <v>81</v>
      </c>
      <c r="BK1986" s="100">
        <f t="shared" si="174"/>
        <v>0</v>
      </c>
      <c r="BL1986" s="16" t="s">
        <v>612</v>
      </c>
      <c r="BM1986" s="16" t="s">
        <v>3529</v>
      </c>
    </row>
    <row r="1987" spans="2:65" s="1" customFormat="1" ht="31.5" customHeight="1">
      <c r="B1987" s="125"/>
      <c r="C1987" s="154" t="s">
        <v>3530</v>
      </c>
      <c r="D1987" s="154" t="s">
        <v>174</v>
      </c>
      <c r="E1987" s="155" t="s">
        <v>3531</v>
      </c>
      <c r="F1987" s="255" t="s">
        <v>3532</v>
      </c>
      <c r="G1987" s="256"/>
      <c r="H1987" s="256"/>
      <c r="I1987" s="256"/>
      <c r="J1987" s="156" t="s">
        <v>182</v>
      </c>
      <c r="K1987" s="157">
        <v>7.1</v>
      </c>
      <c r="L1987" s="257">
        <v>0</v>
      </c>
      <c r="M1987" s="256"/>
      <c r="N1987" s="258">
        <f t="shared" si="165"/>
        <v>0</v>
      </c>
      <c r="O1987" s="256"/>
      <c r="P1987" s="256"/>
      <c r="Q1987" s="256"/>
      <c r="R1987" s="127"/>
      <c r="T1987" s="158" t="s">
        <v>3</v>
      </c>
      <c r="U1987" s="42" t="s">
        <v>39</v>
      </c>
      <c r="V1987" s="34"/>
      <c r="W1987" s="159">
        <f t="shared" si="166"/>
        <v>0</v>
      </c>
      <c r="X1987" s="159">
        <v>0</v>
      </c>
      <c r="Y1987" s="159">
        <f t="shared" si="167"/>
        <v>0</v>
      </c>
      <c r="Z1987" s="159">
        <v>0</v>
      </c>
      <c r="AA1987" s="160">
        <f t="shared" si="168"/>
        <v>0</v>
      </c>
      <c r="AR1987" s="16" t="s">
        <v>612</v>
      </c>
      <c r="AT1987" s="16" t="s">
        <v>174</v>
      </c>
      <c r="AU1987" s="16" t="s">
        <v>93</v>
      </c>
      <c r="AY1987" s="16" t="s">
        <v>173</v>
      </c>
      <c r="BE1987" s="100">
        <f t="shared" si="169"/>
        <v>0</v>
      </c>
      <c r="BF1987" s="100">
        <f t="shared" si="170"/>
        <v>0</v>
      </c>
      <c r="BG1987" s="100">
        <f t="shared" si="171"/>
        <v>0</v>
      </c>
      <c r="BH1987" s="100">
        <f t="shared" si="172"/>
        <v>0</v>
      </c>
      <c r="BI1987" s="100">
        <f t="shared" si="173"/>
        <v>0</v>
      </c>
      <c r="BJ1987" s="16" t="s">
        <v>81</v>
      </c>
      <c r="BK1987" s="100">
        <f t="shared" si="174"/>
        <v>0</v>
      </c>
      <c r="BL1987" s="16" t="s">
        <v>612</v>
      </c>
      <c r="BM1987" s="16" t="s">
        <v>3533</v>
      </c>
    </row>
    <row r="1988" spans="2:65" s="1" customFormat="1" ht="22.5" customHeight="1">
      <c r="B1988" s="125"/>
      <c r="C1988" s="154" t="s">
        <v>3534</v>
      </c>
      <c r="D1988" s="154" t="s">
        <v>174</v>
      </c>
      <c r="E1988" s="155" t="s">
        <v>3535</v>
      </c>
      <c r="F1988" s="255" t="s">
        <v>3536</v>
      </c>
      <c r="G1988" s="256"/>
      <c r="H1988" s="256"/>
      <c r="I1988" s="256"/>
      <c r="J1988" s="156" t="s">
        <v>182</v>
      </c>
      <c r="K1988" s="157">
        <v>6.6</v>
      </c>
      <c r="L1988" s="257">
        <v>0</v>
      </c>
      <c r="M1988" s="256"/>
      <c r="N1988" s="258">
        <f t="shared" si="165"/>
        <v>0</v>
      </c>
      <c r="O1988" s="256"/>
      <c r="P1988" s="256"/>
      <c r="Q1988" s="256"/>
      <c r="R1988" s="127"/>
      <c r="T1988" s="158" t="s">
        <v>3</v>
      </c>
      <c r="U1988" s="42" t="s">
        <v>39</v>
      </c>
      <c r="V1988" s="34"/>
      <c r="W1988" s="159">
        <f t="shared" si="166"/>
        <v>0</v>
      </c>
      <c r="X1988" s="159">
        <v>0</v>
      </c>
      <c r="Y1988" s="159">
        <f t="shared" si="167"/>
        <v>0</v>
      </c>
      <c r="Z1988" s="159">
        <v>0</v>
      </c>
      <c r="AA1988" s="160">
        <f t="shared" si="168"/>
        <v>0</v>
      </c>
      <c r="AR1988" s="16" t="s">
        <v>612</v>
      </c>
      <c r="AT1988" s="16" t="s">
        <v>174</v>
      </c>
      <c r="AU1988" s="16" t="s">
        <v>93</v>
      </c>
      <c r="AY1988" s="16" t="s">
        <v>173</v>
      </c>
      <c r="BE1988" s="100">
        <f t="shared" si="169"/>
        <v>0</v>
      </c>
      <c r="BF1988" s="100">
        <f t="shared" si="170"/>
        <v>0</v>
      </c>
      <c r="BG1988" s="100">
        <f t="shared" si="171"/>
        <v>0</v>
      </c>
      <c r="BH1988" s="100">
        <f t="shared" si="172"/>
        <v>0</v>
      </c>
      <c r="BI1988" s="100">
        <f t="shared" si="173"/>
        <v>0</v>
      </c>
      <c r="BJ1988" s="16" t="s">
        <v>81</v>
      </c>
      <c r="BK1988" s="100">
        <f t="shared" si="174"/>
        <v>0</v>
      </c>
      <c r="BL1988" s="16" t="s">
        <v>612</v>
      </c>
      <c r="BM1988" s="16" t="s">
        <v>3537</v>
      </c>
    </row>
    <row r="1989" spans="2:65" s="1" customFormat="1" ht="22.5" customHeight="1">
      <c r="B1989" s="125"/>
      <c r="C1989" s="154" t="s">
        <v>3538</v>
      </c>
      <c r="D1989" s="154" t="s">
        <v>174</v>
      </c>
      <c r="E1989" s="155" t="s">
        <v>3539</v>
      </c>
      <c r="F1989" s="255" t="s">
        <v>3540</v>
      </c>
      <c r="G1989" s="256"/>
      <c r="H1989" s="256"/>
      <c r="I1989" s="256"/>
      <c r="J1989" s="156" t="s">
        <v>182</v>
      </c>
      <c r="K1989" s="157">
        <v>3</v>
      </c>
      <c r="L1989" s="257">
        <v>0</v>
      </c>
      <c r="M1989" s="256"/>
      <c r="N1989" s="258">
        <f t="shared" si="165"/>
        <v>0</v>
      </c>
      <c r="O1989" s="256"/>
      <c r="P1989" s="256"/>
      <c r="Q1989" s="256"/>
      <c r="R1989" s="127"/>
      <c r="T1989" s="158" t="s">
        <v>3</v>
      </c>
      <c r="U1989" s="42" t="s">
        <v>39</v>
      </c>
      <c r="V1989" s="34"/>
      <c r="W1989" s="159">
        <f t="shared" si="166"/>
        <v>0</v>
      </c>
      <c r="X1989" s="159">
        <v>0</v>
      </c>
      <c r="Y1989" s="159">
        <f t="shared" si="167"/>
        <v>0</v>
      </c>
      <c r="Z1989" s="159">
        <v>0</v>
      </c>
      <c r="AA1989" s="160">
        <f t="shared" si="168"/>
        <v>0</v>
      </c>
      <c r="AR1989" s="16" t="s">
        <v>612</v>
      </c>
      <c r="AT1989" s="16" t="s">
        <v>174</v>
      </c>
      <c r="AU1989" s="16" t="s">
        <v>93</v>
      </c>
      <c r="AY1989" s="16" t="s">
        <v>173</v>
      </c>
      <c r="BE1989" s="100">
        <f t="shared" si="169"/>
        <v>0</v>
      </c>
      <c r="BF1989" s="100">
        <f t="shared" si="170"/>
        <v>0</v>
      </c>
      <c r="BG1989" s="100">
        <f t="shared" si="171"/>
        <v>0</v>
      </c>
      <c r="BH1989" s="100">
        <f t="shared" si="172"/>
        <v>0</v>
      </c>
      <c r="BI1989" s="100">
        <f t="shared" si="173"/>
        <v>0</v>
      </c>
      <c r="BJ1989" s="16" t="s">
        <v>81</v>
      </c>
      <c r="BK1989" s="100">
        <f t="shared" si="174"/>
        <v>0</v>
      </c>
      <c r="BL1989" s="16" t="s">
        <v>612</v>
      </c>
      <c r="BM1989" s="16" t="s">
        <v>3541</v>
      </c>
    </row>
    <row r="1990" spans="2:65" s="1" customFormat="1" ht="22.5" customHeight="1">
      <c r="B1990" s="125"/>
      <c r="C1990" s="154" t="s">
        <v>3542</v>
      </c>
      <c r="D1990" s="154" t="s">
        <v>174</v>
      </c>
      <c r="E1990" s="155" t="s">
        <v>3543</v>
      </c>
      <c r="F1990" s="255" t="s">
        <v>3544</v>
      </c>
      <c r="G1990" s="256"/>
      <c r="H1990" s="256"/>
      <c r="I1990" s="256"/>
      <c r="J1990" s="156" t="s">
        <v>578</v>
      </c>
      <c r="K1990" s="157">
        <v>21</v>
      </c>
      <c r="L1990" s="257">
        <v>0</v>
      </c>
      <c r="M1990" s="256"/>
      <c r="N1990" s="258">
        <f t="shared" si="165"/>
        <v>0</v>
      </c>
      <c r="O1990" s="256"/>
      <c r="P1990" s="256"/>
      <c r="Q1990" s="256"/>
      <c r="R1990" s="127"/>
      <c r="T1990" s="158" t="s">
        <v>3</v>
      </c>
      <c r="U1990" s="42" t="s">
        <v>39</v>
      </c>
      <c r="V1990" s="34"/>
      <c r="W1990" s="159">
        <f t="shared" si="166"/>
        <v>0</v>
      </c>
      <c r="X1990" s="159">
        <v>0</v>
      </c>
      <c r="Y1990" s="159">
        <f t="shared" si="167"/>
        <v>0</v>
      </c>
      <c r="Z1990" s="159">
        <v>0</v>
      </c>
      <c r="AA1990" s="160">
        <f t="shared" si="168"/>
        <v>0</v>
      </c>
      <c r="AR1990" s="16" t="s">
        <v>612</v>
      </c>
      <c r="AT1990" s="16" t="s">
        <v>174</v>
      </c>
      <c r="AU1990" s="16" t="s">
        <v>93</v>
      </c>
      <c r="AY1990" s="16" t="s">
        <v>173</v>
      </c>
      <c r="BE1990" s="100">
        <f t="shared" si="169"/>
        <v>0</v>
      </c>
      <c r="BF1990" s="100">
        <f t="shared" si="170"/>
        <v>0</v>
      </c>
      <c r="BG1990" s="100">
        <f t="shared" si="171"/>
        <v>0</v>
      </c>
      <c r="BH1990" s="100">
        <f t="shared" si="172"/>
        <v>0</v>
      </c>
      <c r="BI1990" s="100">
        <f t="shared" si="173"/>
        <v>0</v>
      </c>
      <c r="BJ1990" s="16" t="s">
        <v>81</v>
      </c>
      <c r="BK1990" s="100">
        <f t="shared" si="174"/>
        <v>0</v>
      </c>
      <c r="BL1990" s="16" t="s">
        <v>612</v>
      </c>
      <c r="BM1990" s="16" t="s">
        <v>3545</v>
      </c>
    </row>
    <row r="1991" spans="2:65" s="1" customFormat="1" ht="22.5" customHeight="1">
      <c r="B1991" s="125"/>
      <c r="C1991" s="154" t="s">
        <v>3546</v>
      </c>
      <c r="D1991" s="154" t="s">
        <v>174</v>
      </c>
      <c r="E1991" s="155" t="s">
        <v>3547</v>
      </c>
      <c r="F1991" s="255" t="s">
        <v>3548</v>
      </c>
      <c r="G1991" s="256"/>
      <c r="H1991" s="256"/>
      <c r="I1991" s="256"/>
      <c r="J1991" s="156" t="s">
        <v>3</v>
      </c>
      <c r="K1991" s="157">
        <v>0</v>
      </c>
      <c r="L1991" s="257">
        <v>0</v>
      </c>
      <c r="M1991" s="256"/>
      <c r="N1991" s="258">
        <f t="shared" si="165"/>
        <v>0</v>
      </c>
      <c r="O1991" s="256"/>
      <c r="P1991" s="256"/>
      <c r="Q1991" s="256"/>
      <c r="R1991" s="127"/>
      <c r="T1991" s="158" t="s">
        <v>3</v>
      </c>
      <c r="U1991" s="42" t="s">
        <v>39</v>
      </c>
      <c r="V1991" s="34"/>
      <c r="W1991" s="159">
        <f t="shared" si="166"/>
        <v>0</v>
      </c>
      <c r="X1991" s="159">
        <v>0</v>
      </c>
      <c r="Y1991" s="159">
        <f t="shared" si="167"/>
        <v>0</v>
      </c>
      <c r="Z1991" s="159">
        <v>0</v>
      </c>
      <c r="AA1991" s="160">
        <f t="shared" si="168"/>
        <v>0</v>
      </c>
      <c r="AR1991" s="16" t="s">
        <v>612</v>
      </c>
      <c r="AT1991" s="16" t="s">
        <v>174</v>
      </c>
      <c r="AU1991" s="16" t="s">
        <v>93</v>
      </c>
      <c r="AY1991" s="16" t="s">
        <v>173</v>
      </c>
      <c r="BE1991" s="100">
        <f t="shared" si="169"/>
        <v>0</v>
      </c>
      <c r="BF1991" s="100">
        <f t="shared" si="170"/>
        <v>0</v>
      </c>
      <c r="BG1991" s="100">
        <f t="shared" si="171"/>
        <v>0</v>
      </c>
      <c r="BH1991" s="100">
        <f t="shared" si="172"/>
        <v>0</v>
      </c>
      <c r="BI1991" s="100">
        <f t="shared" si="173"/>
        <v>0</v>
      </c>
      <c r="BJ1991" s="16" t="s">
        <v>81</v>
      </c>
      <c r="BK1991" s="100">
        <f t="shared" si="174"/>
        <v>0</v>
      </c>
      <c r="BL1991" s="16" t="s">
        <v>612</v>
      </c>
      <c r="BM1991" s="16" t="s">
        <v>3549</v>
      </c>
    </row>
    <row r="1992" spans="2:65" s="1" customFormat="1" ht="44.25" customHeight="1">
      <c r="B1992" s="125"/>
      <c r="C1992" s="154" t="s">
        <v>3550</v>
      </c>
      <c r="D1992" s="154" t="s">
        <v>174</v>
      </c>
      <c r="E1992" s="155" t="s">
        <v>3551</v>
      </c>
      <c r="F1992" s="255" t="s">
        <v>3552</v>
      </c>
      <c r="G1992" s="256"/>
      <c r="H1992" s="256"/>
      <c r="I1992" s="256"/>
      <c r="J1992" s="156" t="s">
        <v>578</v>
      </c>
      <c r="K1992" s="157">
        <v>3</v>
      </c>
      <c r="L1992" s="257">
        <v>0</v>
      </c>
      <c r="M1992" s="256"/>
      <c r="N1992" s="258">
        <f t="shared" si="165"/>
        <v>0</v>
      </c>
      <c r="O1992" s="256"/>
      <c r="P1992" s="256"/>
      <c r="Q1992" s="256"/>
      <c r="R1992" s="127"/>
      <c r="T1992" s="158" t="s">
        <v>3</v>
      </c>
      <c r="U1992" s="42" t="s">
        <v>39</v>
      </c>
      <c r="V1992" s="34"/>
      <c r="W1992" s="159">
        <f t="shared" si="166"/>
        <v>0</v>
      </c>
      <c r="X1992" s="159">
        <v>0</v>
      </c>
      <c r="Y1992" s="159">
        <f t="shared" si="167"/>
        <v>0</v>
      </c>
      <c r="Z1992" s="159">
        <v>0</v>
      </c>
      <c r="AA1992" s="160">
        <f t="shared" si="168"/>
        <v>0</v>
      </c>
      <c r="AR1992" s="16" t="s">
        <v>612</v>
      </c>
      <c r="AT1992" s="16" t="s">
        <v>174</v>
      </c>
      <c r="AU1992" s="16" t="s">
        <v>93</v>
      </c>
      <c r="AY1992" s="16" t="s">
        <v>173</v>
      </c>
      <c r="BE1992" s="100">
        <f t="shared" si="169"/>
        <v>0</v>
      </c>
      <c r="BF1992" s="100">
        <f t="shared" si="170"/>
        <v>0</v>
      </c>
      <c r="BG1992" s="100">
        <f t="shared" si="171"/>
        <v>0</v>
      </c>
      <c r="BH1992" s="100">
        <f t="shared" si="172"/>
        <v>0</v>
      </c>
      <c r="BI1992" s="100">
        <f t="shared" si="173"/>
        <v>0</v>
      </c>
      <c r="BJ1992" s="16" t="s">
        <v>81</v>
      </c>
      <c r="BK1992" s="100">
        <f t="shared" si="174"/>
        <v>0</v>
      </c>
      <c r="BL1992" s="16" t="s">
        <v>612</v>
      </c>
      <c r="BM1992" s="16" t="s">
        <v>3553</v>
      </c>
    </row>
    <row r="1993" spans="2:65" s="1" customFormat="1" ht="44.25" customHeight="1">
      <c r="B1993" s="125"/>
      <c r="C1993" s="154" t="s">
        <v>3554</v>
      </c>
      <c r="D1993" s="154" t="s">
        <v>174</v>
      </c>
      <c r="E1993" s="155" t="s">
        <v>3555</v>
      </c>
      <c r="F1993" s="255" t="s">
        <v>3556</v>
      </c>
      <c r="G1993" s="256"/>
      <c r="H1993" s="256"/>
      <c r="I1993" s="256"/>
      <c r="J1993" s="156" t="s">
        <v>578</v>
      </c>
      <c r="K1993" s="157">
        <v>4</v>
      </c>
      <c r="L1993" s="257">
        <v>0</v>
      </c>
      <c r="M1993" s="256"/>
      <c r="N1993" s="258">
        <f t="shared" si="165"/>
        <v>0</v>
      </c>
      <c r="O1993" s="256"/>
      <c r="P1993" s="256"/>
      <c r="Q1993" s="256"/>
      <c r="R1993" s="127"/>
      <c r="T1993" s="158" t="s">
        <v>3</v>
      </c>
      <c r="U1993" s="42" t="s">
        <v>39</v>
      </c>
      <c r="V1993" s="34"/>
      <c r="W1993" s="159">
        <f t="shared" si="166"/>
        <v>0</v>
      </c>
      <c r="X1993" s="159">
        <v>0</v>
      </c>
      <c r="Y1993" s="159">
        <f t="shared" si="167"/>
        <v>0</v>
      </c>
      <c r="Z1993" s="159">
        <v>0</v>
      </c>
      <c r="AA1993" s="160">
        <f t="shared" si="168"/>
        <v>0</v>
      </c>
      <c r="AR1993" s="16" t="s">
        <v>612</v>
      </c>
      <c r="AT1993" s="16" t="s">
        <v>174</v>
      </c>
      <c r="AU1993" s="16" t="s">
        <v>93</v>
      </c>
      <c r="AY1993" s="16" t="s">
        <v>173</v>
      </c>
      <c r="BE1993" s="100">
        <f t="shared" si="169"/>
        <v>0</v>
      </c>
      <c r="BF1993" s="100">
        <f t="shared" si="170"/>
        <v>0</v>
      </c>
      <c r="BG1993" s="100">
        <f t="shared" si="171"/>
        <v>0</v>
      </c>
      <c r="BH1993" s="100">
        <f t="shared" si="172"/>
        <v>0</v>
      </c>
      <c r="BI1993" s="100">
        <f t="shared" si="173"/>
        <v>0</v>
      </c>
      <c r="BJ1993" s="16" t="s">
        <v>81</v>
      </c>
      <c r="BK1993" s="100">
        <f t="shared" si="174"/>
        <v>0</v>
      </c>
      <c r="BL1993" s="16" t="s">
        <v>612</v>
      </c>
      <c r="BM1993" s="16" t="s">
        <v>3557</v>
      </c>
    </row>
    <row r="1994" spans="2:65" s="1" customFormat="1" ht="44.25" customHeight="1">
      <c r="B1994" s="125"/>
      <c r="C1994" s="154" t="s">
        <v>3558</v>
      </c>
      <c r="D1994" s="154" t="s">
        <v>174</v>
      </c>
      <c r="E1994" s="155" t="s">
        <v>3559</v>
      </c>
      <c r="F1994" s="255" t="s">
        <v>3560</v>
      </c>
      <c r="G1994" s="256"/>
      <c r="H1994" s="256"/>
      <c r="I1994" s="256"/>
      <c r="J1994" s="156" t="s">
        <v>578</v>
      </c>
      <c r="K1994" s="157">
        <v>3</v>
      </c>
      <c r="L1994" s="257">
        <v>0</v>
      </c>
      <c r="M1994" s="256"/>
      <c r="N1994" s="258">
        <f t="shared" si="165"/>
        <v>0</v>
      </c>
      <c r="O1994" s="256"/>
      <c r="P1994" s="256"/>
      <c r="Q1994" s="256"/>
      <c r="R1994" s="127"/>
      <c r="T1994" s="158" t="s">
        <v>3</v>
      </c>
      <c r="U1994" s="42" t="s">
        <v>39</v>
      </c>
      <c r="V1994" s="34"/>
      <c r="W1994" s="159">
        <f t="shared" si="166"/>
        <v>0</v>
      </c>
      <c r="X1994" s="159">
        <v>0</v>
      </c>
      <c r="Y1994" s="159">
        <f t="shared" si="167"/>
        <v>0</v>
      </c>
      <c r="Z1994" s="159">
        <v>0</v>
      </c>
      <c r="AA1994" s="160">
        <f t="shared" si="168"/>
        <v>0</v>
      </c>
      <c r="AR1994" s="16" t="s">
        <v>612</v>
      </c>
      <c r="AT1994" s="16" t="s">
        <v>174</v>
      </c>
      <c r="AU1994" s="16" t="s">
        <v>93</v>
      </c>
      <c r="AY1994" s="16" t="s">
        <v>173</v>
      </c>
      <c r="BE1994" s="100">
        <f t="shared" si="169"/>
        <v>0</v>
      </c>
      <c r="BF1994" s="100">
        <f t="shared" si="170"/>
        <v>0</v>
      </c>
      <c r="BG1994" s="100">
        <f t="shared" si="171"/>
        <v>0</v>
      </c>
      <c r="BH1994" s="100">
        <f t="shared" si="172"/>
        <v>0</v>
      </c>
      <c r="BI1994" s="100">
        <f t="shared" si="173"/>
        <v>0</v>
      </c>
      <c r="BJ1994" s="16" t="s">
        <v>81</v>
      </c>
      <c r="BK1994" s="100">
        <f t="shared" si="174"/>
        <v>0</v>
      </c>
      <c r="BL1994" s="16" t="s">
        <v>612</v>
      </c>
      <c r="BM1994" s="16" t="s">
        <v>3561</v>
      </c>
    </row>
    <row r="1995" spans="2:65" s="1" customFormat="1" ht="44.25" customHeight="1">
      <c r="B1995" s="125"/>
      <c r="C1995" s="154" t="s">
        <v>3562</v>
      </c>
      <c r="D1995" s="154" t="s">
        <v>174</v>
      </c>
      <c r="E1995" s="155" t="s">
        <v>3563</v>
      </c>
      <c r="F1995" s="255" t="s">
        <v>3564</v>
      </c>
      <c r="G1995" s="256"/>
      <c r="H1995" s="256"/>
      <c r="I1995" s="256"/>
      <c r="J1995" s="156" t="s">
        <v>578</v>
      </c>
      <c r="K1995" s="157">
        <v>2</v>
      </c>
      <c r="L1995" s="257">
        <v>0</v>
      </c>
      <c r="M1995" s="256"/>
      <c r="N1995" s="258">
        <f t="shared" si="165"/>
        <v>0</v>
      </c>
      <c r="O1995" s="256"/>
      <c r="P1995" s="256"/>
      <c r="Q1995" s="256"/>
      <c r="R1995" s="127"/>
      <c r="T1995" s="158" t="s">
        <v>3</v>
      </c>
      <c r="U1995" s="42" t="s">
        <v>39</v>
      </c>
      <c r="V1995" s="34"/>
      <c r="W1995" s="159">
        <f t="shared" si="166"/>
        <v>0</v>
      </c>
      <c r="X1995" s="159">
        <v>0</v>
      </c>
      <c r="Y1995" s="159">
        <f t="shared" si="167"/>
        <v>0</v>
      </c>
      <c r="Z1995" s="159">
        <v>0</v>
      </c>
      <c r="AA1995" s="160">
        <f t="shared" si="168"/>
        <v>0</v>
      </c>
      <c r="AR1995" s="16" t="s">
        <v>612</v>
      </c>
      <c r="AT1995" s="16" t="s">
        <v>174</v>
      </c>
      <c r="AU1995" s="16" t="s">
        <v>93</v>
      </c>
      <c r="AY1995" s="16" t="s">
        <v>173</v>
      </c>
      <c r="BE1995" s="100">
        <f t="shared" si="169"/>
        <v>0</v>
      </c>
      <c r="BF1995" s="100">
        <f t="shared" si="170"/>
        <v>0</v>
      </c>
      <c r="BG1995" s="100">
        <f t="shared" si="171"/>
        <v>0</v>
      </c>
      <c r="BH1995" s="100">
        <f t="shared" si="172"/>
        <v>0</v>
      </c>
      <c r="BI1995" s="100">
        <f t="shared" si="173"/>
        <v>0</v>
      </c>
      <c r="BJ1995" s="16" t="s">
        <v>81</v>
      </c>
      <c r="BK1995" s="100">
        <f t="shared" si="174"/>
        <v>0</v>
      </c>
      <c r="BL1995" s="16" t="s">
        <v>612</v>
      </c>
      <c r="BM1995" s="16" t="s">
        <v>3565</v>
      </c>
    </row>
    <row r="1996" spans="2:65" s="1" customFormat="1" ht="31.5" customHeight="1">
      <c r="B1996" s="125"/>
      <c r="C1996" s="154" t="s">
        <v>3566</v>
      </c>
      <c r="D1996" s="154" t="s">
        <v>174</v>
      </c>
      <c r="E1996" s="155" t="s">
        <v>3567</v>
      </c>
      <c r="F1996" s="255" t="s">
        <v>3568</v>
      </c>
      <c r="G1996" s="256"/>
      <c r="H1996" s="256"/>
      <c r="I1996" s="256"/>
      <c r="J1996" s="156" t="s">
        <v>578</v>
      </c>
      <c r="K1996" s="157">
        <v>2</v>
      </c>
      <c r="L1996" s="257">
        <v>0</v>
      </c>
      <c r="M1996" s="256"/>
      <c r="N1996" s="258">
        <f t="shared" si="165"/>
        <v>0</v>
      </c>
      <c r="O1996" s="256"/>
      <c r="P1996" s="256"/>
      <c r="Q1996" s="256"/>
      <c r="R1996" s="127"/>
      <c r="T1996" s="158" t="s">
        <v>3</v>
      </c>
      <c r="U1996" s="42" t="s">
        <v>39</v>
      </c>
      <c r="V1996" s="34"/>
      <c r="W1996" s="159">
        <f t="shared" si="166"/>
        <v>0</v>
      </c>
      <c r="X1996" s="159">
        <v>0</v>
      </c>
      <c r="Y1996" s="159">
        <f t="shared" si="167"/>
        <v>0</v>
      </c>
      <c r="Z1996" s="159">
        <v>0</v>
      </c>
      <c r="AA1996" s="160">
        <f t="shared" si="168"/>
        <v>0</v>
      </c>
      <c r="AR1996" s="16" t="s">
        <v>612</v>
      </c>
      <c r="AT1996" s="16" t="s">
        <v>174</v>
      </c>
      <c r="AU1996" s="16" t="s">
        <v>93</v>
      </c>
      <c r="AY1996" s="16" t="s">
        <v>173</v>
      </c>
      <c r="BE1996" s="100">
        <f t="shared" si="169"/>
        <v>0</v>
      </c>
      <c r="BF1996" s="100">
        <f t="shared" si="170"/>
        <v>0</v>
      </c>
      <c r="BG1996" s="100">
        <f t="shared" si="171"/>
        <v>0</v>
      </c>
      <c r="BH1996" s="100">
        <f t="shared" si="172"/>
        <v>0</v>
      </c>
      <c r="BI1996" s="100">
        <f t="shared" si="173"/>
        <v>0</v>
      </c>
      <c r="BJ1996" s="16" t="s">
        <v>81</v>
      </c>
      <c r="BK1996" s="100">
        <f t="shared" si="174"/>
        <v>0</v>
      </c>
      <c r="BL1996" s="16" t="s">
        <v>612</v>
      </c>
      <c r="BM1996" s="16" t="s">
        <v>3569</v>
      </c>
    </row>
    <row r="1997" spans="2:65" s="1" customFormat="1" ht="31.5" customHeight="1">
      <c r="B1997" s="125"/>
      <c r="C1997" s="154" t="s">
        <v>3570</v>
      </c>
      <c r="D1997" s="154" t="s">
        <v>174</v>
      </c>
      <c r="E1997" s="155" t="s">
        <v>3571</v>
      </c>
      <c r="F1997" s="255" t="s">
        <v>3572</v>
      </c>
      <c r="G1997" s="256"/>
      <c r="H1997" s="256"/>
      <c r="I1997" s="256"/>
      <c r="J1997" s="156" t="s">
        <v>578</v>
      </c>
      <c r="K1997" s="157">
        <v>2</v>
      </c>
      <c r="L1997" s="257">
        <v>0</v>
      </c>
      <c r="M1997" s="256"/>
      <c r="N1997" s="258">
        <f t="shared" si="165"/>
        <v>0</v>
      </c>
      <c r="O1997" s="256"/>
      <c r="P1997" s="256"/>
      <c r="Q1997" s="256"/>
      <c r="R1997" s="127"/>
      <c r="T1997" s="158" t="s">
        <v>3</v>
      </c>
      <c r="U1997" s="42" t="s">
        <v>39</v>
      </c>
      <c r="V1997" s="34"/>
      <c r="W1997" s="159">
        <f t="shared" si="166"/>
        <v>0</v>
      </c>
      <c r="X1997" s="159">
        <v>0</v>
      </c>
      <c r="Y1997" s="159">
        <f t="shared" si="167"/>
        <v>0</v>
      </c>
      <c r="Z1997" s="159">
        <v>0</v>
      </c>
      <c r="AA1997" s="160">
        <f t="shared" si="168"/>
        <v>0</v>
      </c>
      <c r="AR1997" s="16" t="s">
        <v>612</v>
      </c>
      <c r="AT1997" s="16" t="s">
        <v>174</v>
      </c>
      <c r="AU1997" s="16" t="s">
        <v>93</v>
      </c>
      <c r="AY1997" s="16" t="s">
        <v>173</v>
      </c>
      <c r="BE1997" s="100">
        <f t="shared" si="169"/>
        <v>0</v>
      </c>
      <c r="BF1997" s="100">
        <f t="shared" si="170"/>
        <v>0</v>
      </c>
      <c r="BG1997" s="100">
        <f t="shared" si="171"/>
        <v>0</v>
      </c>
      <c r="BH1997" s="100">
        <f t="shared" si="172"/>
        <v>0</v>
      </c>
      <c r="BI1997" s="100">
        <f t="shared" si="173"/>
        <v>0</v>
      </c>
      <c r="BJ1997" s="16" t="s">
        <v>81</v>
      </c>
      <c r="BK1997" s="100">
        <f t="shared" si="174"/>
        <v>0</v>
      </c>
      <c r="BL1997" s="16" t="s">
        <v>612</v>
      </c>
      <c r="BM1997" s="16" t="s">
        <v>3573</v>
      </c>
    </row>
    <row r="1998" spans="2:65" s="1" customFormat="1" ht="31.5" customHeight="1">
      <c r="B1998" s="125"/>
      <c r="C1998" s="154" t="s">
        <v>3574</v>
      </c>
      <c r="D1998" s="154" t="s">
        <v>174</v>
      </c>
      <c r="E1998" s="155" t="s">
        <v>3575</v>
      </c>
      <c r="F1998" s="255" t="s">
        <v>3576</v>
      </c>
      <c r="G1998" s="256"/>
      <c r="H1998" s="256"/>
      <c r="I1998" s="256"/>
      <c r="J1998" s="156" t="s">
        <v>578</v>
      </c>
      <c r="K1998" s="157">
        <v>5</v>
      </c>
      <c r="L1998" s="257">
        <v>0</v>
      </c>
      <c r="M1998" s="256"/>
      <c r="N1998" s="258">
        <f t="shared" si="165"/>
        <v>0</v>
      </c>
      <c r="O1998" s="256"/>
      <c r="P1998" s="256"/>
      <c r="Q1998" s="256"/>
      <c r="R1998" s="127"/>
      <c r="T1998" s="158" t="s">
        <v>3</v>
      </c>
      <c r="U1998" s="42" t="s">
        <v>39</v>
      </c>
      <c r="V1998" s="34"/>
      <c r="W1998" s="159">
        <f t="shared" si="166"/>
        <v>0</v>
      </c>
      <c r="X1998" s="159">
        <v>0</v>
      </c>
      <c r="Y1998" s="159">
        <f t="shared" si="167"/>
        <v>0</v>
      </c>
      <c r="Z1998" s="159">
        <v>0</v>
      </c>
      <c r="AA1998" s="160">
        <f t="shared" si="168"/>
        <v>0</v>
      </c>
      <c r="AR1998" s="16" t="s">
        <v>612</v>
      </c>
      <c r="AT1998" s="16" t="s">
        <v>174</v>
      </c>
      <c r="AU1998" s="16" t="s">
        <v>93</v>
      </c>
      <c r="AY1998" s="16" t="s">
        <v>173</v>
      </c>
      <c r="BE1998" s="100">
        <f t="shared" si="169"/>
        <v>0</v>
      </c>
      <c r="BF1998" s="100">
        <f t="shared" si="170"/>
        <v>0</v>
      </c>
      <c r="BG1998" s="100">
        <f t="shared" si="171"/>
        <v>0</v>
      </c>
      <c r="BH1998" s="100">
        <f t="shared" si="172"/>
        <v>0</v>
      </c>
      <c r="BI1998" s="100">
        <f t="shared" si="173"/>
        <v>0</v>
      </c>
      <c r="BJ1998" s="16" t="s">
        <v>81</v>
      </c>
      <c r="BK1998" s="100">
        <f t="shared" si="174"/>
        <v>0</v>
      </c>
      <c r="BL1998" s="16" t="s">
        <v>612</v>
      </c>
      <c r="BM1998" s="16" t="s">
        <v>3577</v>
      </c>
    </row>
    <row r="1999" spans="2:65" s="1" customFormat="1" ht="31.5" customHeight="1">
      <c r="B1999" s="125"/>
      <c r="C1999" s="154" t="s">
        <v>3578</v>
      </c>
      <c r="D1999" s="154" t="s">
        <v>174</v>
      </c>
      <c r="E1999" s="155" t="s">
        <v>3579</v>
      </c>
      <c r="F1999" s="255" t="s">
        <v>3580</v>
      </c>
      <c r="G1999" s="256"/>
      <c r="H1999" s="256"/>
      <c r="I1999" s="256"/>
      <c r="J1999" s="156" t="s">
        <v>578</v>
      </c>
      <c r="K1999" s="157">
        <v>1</v>
      </c>
      <c r="L1999" s="257">
        <v>0</v>
      </c>
      <c r="M1999" s="256"/>
      <c r="N1999" s="258">
        <f t="shared" si="165"/>
        <v>0</v>
      </c>
      <c r="O1999" s="256"/>
      <c r="P1999" s="256"/>
      <c r="Q1999" s="256"/>
      <c r="R1999" s="127"/>
      <c r="T1999" s="158" t="s">
        <v>3</v>
      </c>
      <c r="U1999" s="42" t="s">
        <v>39</v>
      </c>
      <c r="V1999" s="34"/>
      <c r="W1999" s="159">
        <f t="shared" si="166"/>
        <v>0</v>
      </c>
      <c r="X1999" s="159">
        <v>0</v>
      </c>
      <c r="Y1999" s="159">
        <f t="shared" si="167"/>
        <v>0</v>
      </c>
      <c r="Z1999" s="159">
        <v>0</v>
      </c>
      <c r="AA1999" s="160">
        <f t="shared" si="168"/>
        <v>0</v>
      </c>
      <c r="AR1999" s="16" t="s">
        <v>612</v>
      </c>
      <c r="AT1999" s="16" t="s">
        <v>174</v>
      </c>
      <c r="AU1999" s="16" t="s">
        <v>93</v>
      </c>
      <c r="AY1999" s="16" t="s">
        <v>173</v>
      </c>
      <c r="BE1999" s="100">
        <f t="shared" si="169"/>
        <v>0</v>
      </c>
      <c r="BF1999" s="100">
        <f t="shared" si="170"/>
        <v>0</v>
      </c>
      <c r="BG1999" s="100">
        <f t="shared" si="171"/>
        <v>0</v>
      </c>
      <c r="BH1999" s="100">
        <f t="shared" si="172"/>
        <v>0</v>
      </c>
      <c r="BI1999" s="100">
        <f t="shared" si="173"/>
        <v>0</v>
      </c>
      <c r="BJ1999" s="16" t="s">
        <v>81</v>
      </c>
      <c r="BK1999" s="100">
        <f t="shared" si="174"/>
        <v>0</v>
      </c>
      <c r="BL1999" s="16" t="s">
        <v>612</v>
      </c>
      <c r="BM1999" s="16" t="s">
        <v>3581</v>
      </c>
    </row>
    <row r="2000" spans="2:65" s="1" customFormat="1" ht="31.5" customHeight="1">
      <c r="B2000" s="125"/>
      <c r="C2000" s="154" t="s">
        <v>3582</v>
      </c>
      <c r="D2000" s="154" t="s">
        <v>174</v>
      </c>
      <c r="E2000" s="155" t="s">
        <v>3583</v>
      </c>
      <c r="F2000" s="255" t="s">
        <v>3584</v>
      </c>
      <c r="G2000" s="256"/>
      <c r="H2000" s="256"/>
      <c r="I2000" s="256"/>
      <c r="J2000" s="156" t="s">
        <v>578</v>
      </c>
      <c r="K2000" s="157">
        <v>3</v>
      </c>
      <c r="L2000" s="257">
        <v>0</v>
      </c>
      <c r="M2000" s="256"/>
      <c r="N2000" s="258">
        <f t="shared" si="165"/>
        <v>0</v>
      </c>
      <c r="O2000" s="256"/>
      <c r="P2000" s="256"/>
      <c r="Q2000" s="256"/>
      <c r="R2000" s="127"/>
      <c r="T2000" s="158" t="s">
        <v>3</v>
      </c>
      <c r="U2000" s="42" t="s">
        <v>39</v>
      </c>
      <c r="V2000" s="34"/>
      <c r="W2000" s="159">
        <f t="shared" si="166"/>
        <v>0</v>
      </c>
      <c r="X2000" s="159">
        <v>0</v>
      </c>
      <c r="Y2000" s="159">
        <f t="shared" si="167"/>
        <v>0</v>
      </c>
      <c r="Z2000" s="159">
        <v>0</v>
      </c>
      <c r="AA2000" s="160">
        <f t="shared" si="168"/>
        <v>0</v>
      </c>
      <c r="AR2000" s="16" t="s">
        <v>612</v>
      </c>
      <c r="AT2000" s="16" t="s">
        <v>174</v>
      </c>
      <c r="AU2000" s="16" t="s">
        <v>93</v>
      </c>
      <c r="AY2000" s="16" t="s">
        <v>173</v>
      </c>
      <c r="BE2000" s="100">
        <f t="shared" si="169"/>
        <v>0</v>
      </c>
      <c r="BF2000" s="100">
        <f t="shared" si="170"/>
        <v>0</v>
      </c>
      <c r="BG2000" s="100">
        <f t="shared" si="171"/>
        <v>0</v>
      </c>
      <c r="BH2000" s="100">
        <f t="shared" si="172"/>
        <v>0</v>
      </c>
      <c r="BI2000" s="100">
        <f t="shared" si="173"/>
        <v>0</v>
      </c>
      <c r="BJ2000" s="16" t="s">
        <v>81</v>
      </c>
      <c r="BK2000" s="100">
        <f t="shared" si="174"/>
        <v>0</v>
      </c>
      <c r="BL2000" s="16" t="s">
        <v>612</v>
      </c>
      <c r="BM2000" s="16" t="s">
        <v>3585</v>
      </c>
    </row>
    <row r="2001" spans="2:65" s="1" customFormat="1" ht="31.5" customHeight="1">
      <c r="B2001" s="125"/>
      <c r="C2001" s="154" t="s">
        <v>3586</v>
      </c>
      <c r="D2001" s="154" t="s">
        <v>174</v>
      </c>
      <c r="E2001" s="155" t="s">
        <v>3587</v>
      </c>
      <c r="F2001" s="255" t="s">
        <v>3588</v>
      </c>
      <c r="G2001" s="256"/>
      <c r="H2001" s="256"/>
      <c r="I2001" s="256"/>
      <c r="J2001" s="156" t="s">
        <v>578</v>
      </c>
      <c r="K2001" s="157">
        <v>10</v>
      </c>
      <c r="L2001" s="257">
        <v>0</v>
      </c>
      <c r="M2001" s="256"/>
      <c r="N2001" s="258">
        <f t="shared" si="165"/>
        <v>0</v>
      </c>
      <c r="O2001" s="256"/>
      <c r="P2001" s="256"/>
      <c r="Q2001" s="256"/>
      <c r="R2001" s="127"/>
      <c r="T2001" s="158" t="s">
        <v>3</v>
      </c>
      <c r="U2001" s="42" t="s">
        <v>39</v>
      </c>
      <c r="V2001" s="34"/>
      <c r="W2001" s="159">
        <f t="shared" si="166"/>
        <v>0</v>
      </c>
      <c r="X2001" s="159">
        <v>0</v>
      </c>
      <c r="Y2001" s="159">
        <f t="shared" si="167"/>
        <v>0</v>
      </c>
      <c r="Z2001" s="159">
        <v>0</v>
      </c>
      <c r="AA2001" s="160">
        <f t="shared" si="168"/>
        <v>0</v>
      </c>
      <c r="AR2001" s="16" t="s">
        <v>612</v>
      </c>
      <c r="AT2001" s="16" t="s">
        <v>174</v>
      </c>
      <c r="AU2001" s="16" t="s">
        <v>93</v>
      </c>
      <c r="AY2001" s="16" t="s">
        <v>173</v>
      </c>
      <c r="BE2001" s="100">
        <f t="shared" si="169"/>
        <v>0</v>
      </c>
      <c r="BF2001" s="100">
        <f t="shared" si="170"/>
        <v>0</v>
      </c>
      <c r="BG2001" s="100">
        <f t="shared" si="171"/>
        <v>0</v>
      </c>
      <c r="BH2001" s="100">
        <f t="shared" si="172"/>
        <v>0</v>
      </c>
      <c r="BI2001" s="100">
        <f t="shared" si="173"/>
        <v>0</v>
      </c>
      <c r="BJ2001" s="16" t="s">
        <v>81</v>
      </c>
      <c r="BK2001" s="100">
        <f t="shared" si="174"/>
        <v>0</v>
      </c>
      <c r="BL2001" s="16" t="s">
        <v>612</v>
      </c>
      <c r="BM2001" s="16" t="s">
        <v>3589</v>
      </c>
    </row>
    <row r="2002" spans="2:65" s="1" customFormat="1" ht="31.5" customHeight="1">
      <c r="B2002" s="125"/>
      <c r="C2002" s="154" t="s">
        <v>3590</v>
      </c>
      <c r="D2002" s="154" t="s">
        <v>174</v>
      </c>
      <c r="E2002" s="155" t="s">
        <v>3591</v>
      </c>
      <c r="F2002" s="255" t="s">
        <v>3592</v>
      </c>
      <c r="G2002" s="256"/>
      <c r="H2002" s="256"/>
      <c r="I2002" s="256"/>
      <c r="J2002" s="156" t="s">
        <v>578</v>
      </c>
      <c r="K2002" s="157">
        <v>2</v>
      </c>
      <c r="L2002" s="257">
        <v>0</v>
      </c>
      <c r="M2002" s="256"/>
      <c r="N2002" s="258">
        <f t="shared" si="165"/>
        <v>0</v>
      </c>
      <c r="O2002" s="256"/>
      <c r="P2002" s="256"/>
      <c r="Q2002" s="256"/>
      <c r="R2002" s="127"/>
      <c r="T2002" s="158" t="s">
        <v>3</v>
      </c>
      <c r="U2002" s="42" t="s">
        <v>39</v>
      </c>
      <c r="V2002" s="34"/>
      <c r="W2002" s="159">
        <f t="shared" si="166"/>
        <v>0</v>
      </c>
      <c r="X2002" s="159">
        <v>0</v>
      </c>
      <c r="Y2002" s="159">
        <f t="shared" si="167"/>
        <v>0</v>
      </c>
      <c r="Z2002" s="159">
        <v>0</v>
      </c>
      <c r="AA2002" s="160">
        <f t="shared" si="168"/>
        <v>0</v>
      </c>
      <c r="AR2002" s="16" t="s">
        <v>612</v>
      </c>
      <c r="AT2002" s="16" t="s">
        <v>174</v>
      </c>
      <c r="AU2002" s="16" t="s">
        <v>93</v>
      </c>
      <c r="AY2002" s="16" t="s">
        <v>173</v>
      </c>
      <c r="BE2002" s="100">
        <f t="shared" si="169"/>
        <v>0</v>
      </c>
      <c r="BF2002" s="100">
        <f t="shared" si="170"/>
        <v>0</v>
      </c>
      <c r="BG2002" s="100">
        <f t="shared" si="171"/>
        <v>0</v>
      </c>
      <c r="BH2002" s="100">
        <f t="shared" si="172"/>
        <v>0</v>
      </c>
      <c r="BI2002" s="100">
        <f t="shared" si="173"/>
        <v>0</v>
      </c>
      <c r="BJ2002" s="16" t="s">
        <v>81</v>
      </c>
      <c r="BK2002" s="100">
        <f t="shared" si="174"/>
        <v>0</v>
      </c>
      <c r="BL2002" s="16" t="s">
        <v>612</v>
      </c>
      <c r="BM2002" s="16" t="s">
        <v>3593</v>
      </c>
    </row>
    <row r="2003" spans="2:65" s="1" customFormat="1" ht="31.5" customHeight="1">
      <c r="B2003" s="125"/>
      <c r="C2003" s="154" t="s">
        <v>3594</v>
      </c>
      <c r="D2003" s="154" t="s">
        <v>174</v>
      </c>
      <c r="E2003" s="155" t="s">
        <v>3595</v>
      </c>
      <c r="F2003" s="255" t="s">
        <v>3596</v>
      </c>
      <c r="G2003" s="256"/>
      <c r="H2003" s="256"/>
      <c r="I2003" s="256"/>
      <c r="J2003" s="156" t="s">
        <v>578</v>
      </c>
      <c r="K2003" s="157">
        <v>2</v>
      </c>
      <c r="L2003" s="257">
        <v>0</v>
      </c>
      <c r="M2003" s="256"/>
      <c r="N2003" s="258">
        <f t="shared" si="165"/>
        <v>0</v>
      </c>
      <c r="O2003" s="256"/>
      <c r="P2003" s="256"/>
      <c r="Q2003" s="256"/>
      <c r="R2003" s="127"/>
      <c r="T2003" s="158" t="s">
        <v>3</v>
      </c>
      <c r="U2003" s="42" t="s">
        <v>39</v>
      </c>
      <c r="V2003" s="34"/>
      <c r="W2003" s="159">
        <f t="shared" si="166"/>
        <v>0</v>
      </c>
      <c r="X2003" s="159">
        <v>0</v>
      </c>
      <c r="Y2003" s="159">
        <f t="shared" si="167"/>
        <v>0</v>
      </c>
      <c r="Z2003" s="159">
        <v>0</v>
      </c>
      <c r="AA2003" s="160">
        <f t="shared" si="168"/>
        <v>0</v>
      </c>
      <c r="AR2003" s="16" t="s">
        <v>612</v>
      </c>
      <c r="AT2003" s="16" t="s">
        <v>174</v>
      </c>
      <c r="AU2003" s="16" t="s">
        <v>93</v>
      </c>
      <c r="AY2003" s="16" t="s">
        <v>173</v>
      </c>
      <c r="BE2003" s="100">
        <f t="shared" si="169"/>
        <v>0</v>
      </c>
      <c r="BF2003" s="100">
        <f t="shared" si="170"/>
        <v>0</v>
      </c>
      <c r="BG2003" s="100">
        <f t="shared" si="171"/>
        <v>0</v>
      </c>
      <c r="BH2003" s="100">
        <f t="shared" si="172"/>
        <v>0</v>
      </c>
      <c r="BI2003" s="100">
        <f t="shared" si="173"/>
        <v>0</v>
      </c>
      <c r="BJ2003" s="16" t="s">
        <v>81</v>
      </c>
      <c r="BK2003" s="100">
        <f t="shared" si="174"/>
        <v>0</v>
      </c>
      <c r="BL2003" s="16" t="s">
        <v>612</v>
      </c>
      <c r="BM2003" s="16" t="s">
        <v>3597</v>
      </c>
    </row>
    <row r="2004" spans="2:65" s="1" customFormat="1" ht="31.5" customHeight="1">
      <c r="B2004" s="125"/>
      <c r="C2004" s="154" t="s">
        <v>3598</v>
      </c>
      <c r="D2004" s="154" t="s">
        <v>174</v>
      </c>
      <c r="E2004" s="155" t="s">
        <v>3599</v>
      </c>
      <c r="F2004" s="255" t="s">
        <v>3600</v>
      </c>
      <c r="G2004" s="256"/>
      <c r="H2004" s="256"/>
      <c r="I2004" s="256"/>
      <c r="J2004" s="156" t="s">
        <v>578</v>
      </c>
      <c r="K2004" s="157">
        <v>2</v>
      </c>
      <c r="L2004" s="257">
        <v>0</v>
      </c>
      <c r="M2004" s="256"/>
      <c r="N2004" s="258">
        <f t="shared" si="165"/>
        <v>0</v>
      </c>
      <c r="O2004" s="256"/>
      <c r="P2004" s="256"/>
      <c r="Q2004" s="256"/>
      <c r="R2004" s="127"/>
      <c r="T2004" s="158" t="s">
        <v>3</v>
      </c>
      <c r="U2004" s="42" t="s">
        <v>39</v>
      </c>
      <c r="V2004" s="34"/>
      <c r="W2004" s="159">
        <f t="shared" si="166"/>
        <v>0</v>
      </c>
      <c r="X2004" s="159">
        <v>0</v>
      </c>
      <c r="Y2004" s="159">
        <f t="shared" si="167"/>
        <v>0</v>
      </c>
      <c r="Z2004" s="159">
        <v>0</v>
      </c>
      <c r="AA2004" s="160">
        <f t="shared" si="168"/>
        <v>0</v>
      </c>
      <c r="AR2004" s="16" t="s">
        <v>612</v>
      </c>
      <c r="AT2004" s="16" t="s">
        <v>174</v>
      </c>
      <c r="AU2004" s="16" t="s">
        <v>93</v>
      </c>
      <c r="AY2004" s="16" t="s">
        <v>173</v>
      </c>
      <c r="BE2004" s="100">
        <f t="shared" si="169"/>
        <v>0</v>
      </c>
      <c r="BF2004" s="100">
        <f t="shared" si="170"/>
        <v>0</v>
      </c>
      <c r="BG2004" s="100">
        <f t="shared" si="171"/>
        <v>0</v>
      </c>
      <c r="BH2004" s="100">
        <f t="shared" si="172"/>
        <v>0</v>
      </c>
      <c r="BI2004" s="100">
        <f t="shared" si="173"/>
        <v>0</v>
      </c>
      <c r="BJ2004" s="16" t="s">
        <v>81</v>
      </c>
      <c r="BK2004" s="100">
        <f t="shared" si="174"/>
        <v>0</v>
      </c>
      <c r="BL2004" s="16" t="s">
        <v>612</v>
      </c>
      <c r="BM2004" s="16" t="s">
        <v>3601</v>
      </c>
    </row>
    <row r="2005" spans="2:65" s="1" customFormat="1" ht="31.5" customHeight="1">
      <c r="B2005" s="125"/>
      <c r="C2005" s="154" t="s">
        <v>3602</v>
      </c>
      <c r="D2005" s="154" t="s">
        <v>174</v>
      </c>
      <c r="E2005" s="155" t="s">
        <v>3603</v>
      </c>
      <c r="F2005" s="255" t="s">
        <v>3604</v>
      </c>
      <c r="G2005" s="256"/>
      <c r="H2005" s="256"/>
      <c r="I2005" s="256"/>
      <c r="J2005" s="156" t="s">
        <v>578</v>
      </c>
      <c r="K2005" s="157">
        <v>7</v>
      </c>
      <c r="L2005" s="257">
        <v>0</v>
      </c>
      <c r="M2005" s="256"/>
      <c r="N2005" s="258">
        <f aca="true" t="shared" si="175" ref="N2005:N2033">ROUND(L2005*K2005,2)</f>
        <v>0</v>
      </c>
      <c r="O2005" s="256"/>
      <c r="P2005" s="256"/>
      <c r="Q2005" s="256"/>
      <c r="R2005" s="127"/>
      <c r="T2005" s="158" t="s">
        <v>3</v>
      </c>
      <c r="U2005" s="42" t="s">
        <v>39</v>
      </c>
      <c r="V2005" s="34"/>
      <c r="W2005" s="159">
        <f aca="true" t="shared" si="176" ref="W2005:W2068">V2005*K2005</f>
        <v>0</v>
      </c>
      <c r="X2005" s="159">
        <v>0</v>
      </c>
      <c r="Y2005" s="159">
        <f aca="true" t="shared" si="177" ref="Y2005:Y2068">X2005*K2005</f>
        <v>0</v>
      </c>
      <c r="Z2005" s="159">
        <v>0</v>
      </c>
      <c r="AA2005" s="160">
        <f aca="true" t="shared" si="178" ref="AA2005:AA2068">Z2005*K2005</f>
        <v>0</v>
      </c>
      <c r="AR2005" s="16" t="s">
        <v>612</v>
      </c>
      <c r="AT2005" s="16" t="s">
        <v>174</v>
      </c>
      <c r="AU2005" s="16" t="s">
        <v>93</v>
      </c>
      <c r="AY2005" s="16" t="s">
        <v>173</v>
      </c>
      <c r="BE2005" s="100">
        <f aca="true" t="shared" si="179" ref="BE2005:BE2033">IF(U2005="základní",N2005,0)</f>
        <v>0</v>
      </c>
      <c r="BF2005" s="100">
        <f aca="true" t="shared" si="180" ref="BF2005:BF2033">IF(U2005="snížená",N2005,0)</f>
        <v>0</v>
      </c>
      <c r="BG2005" s="100">
        <f aca="true" t="shared" si="181" ref="BG2005:BG2033">IF(U2005="zákl. přenesená",N2005,0)</f>
        <v>0</v>
      </c>
      <c r="BH2005" s="100">
        <f aca="true" t="shared" si="182" ref="BH2005:BH2033">IF(U2005="sníž. přenesená",N2005,0)</f>
        <v>0</v>
      </c>
      <c r="BI2005" s="100">
        <f aca="true" t="shared" si="183" ref="BI2005:BI2033">IF(U2005="nulová",N2005,0)</f>
        <v>0</v>
      </c>
      <c r="BJ2005" s="16" t="s">
        <v>81</v>
      </c>
      <c r="BK2005" s="100">
        <f aca="true" t="shared" si="184" ref="BK2005:BK2033">ROUND(L2005*K2005,2)</f>
        <v>0</v>
      </c>
      <c r="BL2005" s="16" t="s">
        <v>612</v>
      </c>
      <c r="BM2005" s="16" t="s">
        <v>3605</v>
      </c>
    </row>
    <row r="2006" spans="2:65" s="1" customFormat="1" ht="31.5" customHeight="1">
      <c r="B2006" s="125"/>
      <c r="C2006" s="154" t="s">
        <v>3606</v>
      </c>
      <c r="D2006" s="154" t="s">
        <v>174</v>
      </c>
      <c r="E2006" s="155" t="s">
        <v>3607</v>
      </c>
      <c r="F2006" s="255" t="s">
        <v>3608</v>
      </c>
      <c r="G2006" s="256"/>
      <c r="H2006" s="256"/>
      <c r="I2006" s="256"/>
      <c r="J2006" s="156" t="s">
        <v>578</v>
      </c>
      <c r="K2006" s="157">
        <v>40</v>
      </c>
      <c r="L2006" s="257">
        <v>0</v>
      </c>
      <c r="M2006" s="256"/>
      <c r="N2006" s="258">
        <f t="shared" si="175"/>
        <v>0</v>
      </c>
      <c r="O2006" s="256"/>
      <c r="P2006" s="256"/>
      <c r="Q2006" s="256"/>
      <c r="R2006" s="127"/>
      <c r="T2006" s="158" t="s">
        <v>3</v>
      </c>
      <c r="U2006" s="42" t="s">
        <v>39</v>
      </c>
      <c r="V2006" s="34"/>
      <c r="W2006" s="159">
        <f t="shared" si="176"/>
        <v>0</v>
      </c>
      <c r="X2006" s="159">
        <v>0</v>
      </c>
      <c r="Y2006" s="159">
        <f t="shared" si="177"/>
        <v>0</v>
      </c>
      <c r="Z2006" s="159">
        <v>0</v>
      </c>
      <c r="AA2006" s="160">
        <f t="shared" si="178"/>
        <v>0</v>
      </c>
      <c r="AR2006" s="16" t="s">
        <v>612</v>
      </c>
      <c r="AT2006" s="16" t="s">
        <v>174</v>
      </c>
      <c r="AU2006" s="16" t="s">
        <v>93</v>
      </c>
      <c r="AY2006" s="16" t="s">
        <v>173</v>
      </c>
      <c r="BE2006" s="100">
        <f t="shared" si="179"/>
        <v>0</v>
      </c>
      <c r="BF2006" s="100">
        <f t="shared" si="180"/>
        <v>0</v>
      </c>
      <c r="BG2006" s="100">
        <f t="shared" si="181"/>
        <v>0</v>
      </c>
      <c r="BH2006" s="100">
        <f t="shared" si="182"/>
        <v>0</v>
      </c>
      <c r="BI2006" s="100">
        <f t="shared" si="183"/>
        <v>0</v>
      </c>
      <c r="BJ2006" s="16" t="s">
        <v>81</v>
      </c>
      <c r="BK2006" s="100">
        <f t="shared" si="184"/>
        <v>0</v>
      </c>
      <c r="BL2006" s="16" t="s">
        <v>612</v>
      </c>
      <c r="BM2006" s="16" t="s">
        <v>3609</v>
      </c>
    </row>
    <row r="2007" spans="2:65" s="1" customFormat="1" ht="31.5" customHeight="1">
      <c r="B2007" s="125"/>
      <c r="C2007" s="154" t="s">
        <v>3610</v>
      </c>
      <c r="D2007" s="154" t="s">
        <v>174</v>
      </c>
      <c r="E2007" s="155" t="s">
        <v>3611</v>
      </c>
      <c r="F2007" s="255" t="s">
        <v>3612</v>
      </c>
      <c r="G2007" s="256"/>
      <c r="H2007" s="256"/>
      <c r="I2007" s="256"/>
      <c r="J2007" s="156" t="s">
        <v>578</v>
      </c>
      <c r="K2007" s="157">
        <v>3</v>
      </c>
      <c r="L2007" s="257">
        <v>0</v>
      </c>
      <c r="M2007" s="256"/>
      <c r="N2007" s="258">
        <f t="shared" si="175"/>
        <v>0</v>
      </c>
      <c r="O2007" s="256"/>
      <c r="P2007" s="256"/>
      <c r="Q2007" s="256"/>
      <c r="R2007" s="127"/>
      <c r="T2007" s="158" t="s">
        <v>3</v>
      </c>
      <c r="U2007" s="42" t="s">
        <v>39</v>
      </c>
      <c r="V2007" s="34"/>
      <c r="W2007" s="159">
        <f t="shared" si="176"/>
        <v>0</v>
      </c>
      <c r="X2007" s="159">
        <v>0</v>
      </c>
      <c r="Y2007" s="159">
        <f t="shared" si="177"/>
        <v>0</v>
      </c>
      <c r="Z2007" s="159">
        <v>0</v>
      </c>
      <c r="AA2007" s="160">
        <f t="shared" si="178"/>
        <v>0</v>
      </c>
      <c r="AR2007" s="16" t="s">
        <v>612</v>
      </c>
      <c r="AT2007" s="16" t="s">
        <v>174</v>
      </c>
      <c r="AU2007" s="16" t="s">
        <v>93</v>
      </c>
      <c r="AY2007" s="16" t="s">
        <v>173</v>
      </c>
      <c r="BE2007" s="100">
        <f t="shared" si="179"/>
        <v>0</v>
      </c>
      <c r="BF2007" s="100">
        <f t="shared" si="180"/>
        <v>0</v>
      </c>
      <c r="BG2007" s="100">
        <f t="shared" si="181"/>
        <v>0</v>
      </c>
      <c r="BH2007" s="100">
        <f t="shared" si="182"/>
        <v>0</v>
      </c>
      <c r="BI2007" s="100">
        <f t="shared" si="183"/>
        <v>0</v>
      </c>
      <c r="BJ2007" s="16" t="s">
        <v>81</v>
      </c>
      <c r="BK2007" s="100">
        <f t="shared" si="184"/>
        <v>0</v>
      </c>
      <c r="BL2007" s="16" t="s">
        <v>612</v>
      </c>
      <c r="BM2007" s="16" t="s">
        <v>3613</v>
      </c>
    </row>
    <row r="2008" spans="2:65" s="1" customFormat="1" ht="31.5" customHeight="1">
      <c r="B2008" s="125"/>
      <c r="C2008" s="154" t="s">
        <v>3614</v>
      </c>
      <c r="D2008" s="154" t="s">
        <v>174</v>
      </c>
      <c r="E2008" s="155" t="s">
        <v>3615</v>
      </c>
      <c r="F2008" s="255" t="s">
        <v>3616</v>
      </c>
      <c r="G2008" s="256"/>
      <c r="H2008" s="256"/>
      <c r="I2008" s="256"/>
      <c r="J2008" s="156" t="s">
        <v>578</v>
      </c>
      <c r="K2008" s="157">
        <v>4</v>
      </c>
      <c r="L2008" s="257">
        <v>0</v>
      </c>
      <c r="M2008" s="256"/>
      <c r="N2008" s="258">
        <f t="shared" si="175"/>
        <v>0</v>
      </c>
      <c r="O2008" s="256"/>
      <c r="P2008" s="256"/>
      <c r="Q2008" s="256"/>
      <c r="R2008" s="127"/>
      <c r="T2008" s="158" t="s">
        <v>3</v>
      </c>
      <c r="U2008" s="42" t="s">
        <v>39</v>
      </c>
      <c r="V2008" s="34"/>
      <c r="W2008" s="159">
        <f t="shared" si="176"/>
        <v>0</v>
      </c>
      <c r="X2008" s="159">
        <v>0</v>
      </c>
      <c r="Y2008" s="159">
        <f t="shared" si="177"/>
        <v>0</v>
      </c>
      <c r="Z2008" s="159">
        <v>0</v>
      </c>
      <c r="AA2008" s="160">
        <f t="shared" si="178"/>
        <v>0</v>
      </c>
      <c r="AR2008" s="16" t="s">
        <v>612</v>
      </c>
      <c r="AT2008" s="16" t="s">
        <v>174</v>
      </c>
      <c r="AU2008" s="16" t="s">
        <v>93</v>
      </c>
      <c r="AY2008" s="16" t="s">
        <v>173</v>
      </c>
      <c r="BE2008" s="100">
        <f t="shared" si="179"/>
        <v>0</v>
      </c>
      <c r="BF2008" s="100">
        <f t="shared" si="180"/>
        <v>0</v>
      </c>
      <c r="BG2008" s="100">
        <f t="shared" si="181"/>
        <v>0</v>
      </c>
      <c r="BH2008" s="100">
        <f t="shared" si="182"/>
        <v>0</v>
      </c>
      <c r="BI2008" s="100">
        <f t="shared" si="183"/>
        <v>0</v>
      </c>
      <c r="BJ2008" s="16" t="s">
        <v>81</v>
      </c>
      <c r="BK2008" s="100">
        <f t="shared" si="184"/>
        <v>0</v>
      </c>
      <c r="BL2008" s="16" t="s">
        <v>612</v>
      </c>
      <c r="BM2008" s="16" t="s">
        <v>3617</v>
      </c>
    </row>
    <row r="2009" spans="2:65" s="1" customFormat="1" ht="31.5" customHeight="1">
      <c r="B2009" s="125"/>
      <c r="C2009" s="154" t="s">
        <v>3618</v>
      </c>
      <c r="D2009" s="154" t="s">
        <v>174</v>
      </c>
      <c r="E2009" s="155" t="s">
        <v>3619</v>
      </c>
      <c r="F2009" s="255" t="s">
        <v>3620</v>
      </c>
      <c r="G2009" s="256"/>
      <c r="H2009" s="256"/>
      <c r="I2009" s="256"/>
      <c r="J2009" s="156" t="s">
        <v>578</v>
      </c>
      <c r="K2009" s="157">
        <v>2</v>
      </c>
      <c r="L2009" s="257">
        <v>0</v>
      </c>
      <c r="M2009" s="256"/>
      <c r="N2009" s="258">
        <f t="shared" si="175"/>
        <v>0</v>
      </c>
      <c r="O2009" s="256"/>
      <c r="P2009" s="256"/>
      <c r="Q2009" s="256"/>
      <c r="R2009" s="127"/>
      <c r="T2009" s="158" t="s">
        <v>3</v>
      </c>
      <c r="U2009" s="42" t="s">
        <v>39</v>
      </c>
      <c r="V2009" s="34"/>
      <c r="W2009" s="159">
        <f t="shared" si="176"/>
        <v>0</v>
      </c>
      <c r="X2009" s="159">
        <v>0</v>
      </c>
      <c r="Y2009" s="159">
        <f t="shared" si="177"/>
        <v>0</v>
      </c>
      <c r="Z2009" s="159">
        <v>0</v>
      </c>
      <c r="AA2009" s="160">
        <f t="shared" si="178"/>
        <v>0</v>
      </c>
      <c r="AR2009" s="16" t="s">
        <v>612</v>
      </c>
      <c r="AT2009" s="16" t="s">
        <v>174</v>
      </c>
      <c r="AU2009" s="16" t="s">
        <v>93</v>
      </c>
      <c r="AY2009" s="16" t="s">
        <v>173</v>
      </c>
      <c r="BE2009" s="100">
        <f t="shared" si="179"/>
        <v>0</v>
      </c>
      <c r="BF2009" s="100">
        <f t="shared" si="180"/>
        <v>0</v>
      </c>
      <c r="BG2009" s="100">
        <f t="shared" si="181"/>
        <v>0</v>
      </c>
      <c r="BH2009" s="100">
        <f t="shared" si="182"/>
        <v>0</v>
      </c>
      <c r="BI2009" s="100">
        <f t="shared" si="183"/>
        <v>0</v>
      </c>
      <c r="BJ2009" s="16" t="s">
        <v>81</v>
      </c>
      <c r="BK2009" s="100">
        <f t="shared" si="184"/>
        <v>0</v>
      </c>
      <c r="BL2009" s="16" t="s">
        <v>612</v>
      </c>
      <c r="BM2009" s="16" t="s">
        <v>3621</v>
      </c>
    </row>
    <row r="2010" spans="2:65" s="1" customFormat="1" ht="31.5" customHeight="1">
      <c r="B2010" s="125"/>
      <c r="C2010" s="154" t="s">
        <v>3622</v>
      </c>
      <c r="D2010" s="154" t="s">
        <v>174</v>
      </c>
      <c r="E2010" s="155" t="s">
        <v>3623</v>
      </c>
      <c r="F2010" s="255" t="s">
        <v>3624</v>
      </c>
      <c r="G2010" s="256"/>
      <c r="H2010" s="256"/>
      <c r="I2010" s="256"/>
      <c r="J2010" s="156" t="s">
        <v>578</v>
      </c>
      <c r="K2010" s="157">
        <v>2</v>
      </c>
      <c r="L2010" s="257">
        <v>0</v>
      </c>
      <c r="M2010" s="256"/>
      <c r="N2010" s="258">
        <f t="shared" si="175"/>
        <v>0</v>
      </c>
      <c r="O2010" s="256"/>
      <c r="P2010" s="256"/>
      <c r="Q2010" s="256"/>
      <c r="R2010" s="127"/>
      <c r="T2010" s="158" t="s">
        <v>3</v>
      </c>
      <c r="U2010" s="42" t="s">
        <v>39</v>
      </c>
      <c r="V2010" s="34"/>
      <c r="W2010" s="159">
        <f t="shared" si="176"/>
        <v>0</v>
      </c>
      <c r="X2010" s="159">
        <v>0</v>
      </c>
      <c r="Y2010" s="159">
        <f t="shared" si="177"/>
        <v>0</v>
      </c>
      <c r="Z2010" s="159">
        <v>0</v>
      </c>
      <c r="AA2010" s="160">
        <f t="shared" si="178"/>
        <v>0</v>
      </c>
      <c r="AR2010" s="16" t="s">
        <v>612</v>
      </c>
      <c r="AT2010" s="16" t="s">
        <v>174</v>
      </c>
      <c r="AU2010" s="16" t="s">
        <v>93</v>
      </c>
      <c r="AY2010" s="16" t="s">
        <v>173</v>
      </c>
      <c r="BE2010" s="100">
        <f t="shared" si="179"/>
        <v>0</v>
      </c>
      <c r="BF2010" s="100">
        <f t="shared" si="180"/>
        <v>0</v>
      </c>
      <c r="BG2010" s="100">
        <f t="shared" si="181"/>
        <v>0</v>
      </c>
      <c r="BH2010" s="100">
        <f t="shared" si="182"/>
        <v>0</v>
      </c>
      <c r="BI2010" s="100">
        <f t="shared" si="183"/>
        <v>0</v>
      </c>
      <c r="BJ2010" s="16" t="s">
        <v>81</v>
      </c>
      <c r="BK2010" s="100">
        <f t="shared" si="184"/>
        <v>0</v>
      </c>
      <c r="BL2010" s="16" t="s">
        <v>612</v>
      </c>
      <c r="BM2010" s="16" t="s">
        <v>3625</v>
      </c>
    </row>
    <row r="2011" spans="2:65" s="1" customFormat="1" ht="31.5" customHeight="1">
      <c r="B2011" s="125"/>
      <c r="C2011" s="154" t="s">
        <v>3626</v>
      </c>
      <c r="D2011" s="154" t="s">
        <v>174</v>
      </c>
      <c r="E2011" s="155" t="s">
        <v>3627</v>
      </c>
      <c r="F2011" s="255" t="s">
        <v>3628</v>
      </c>
      <c r="G2011" s="256"/>
      <c r="H2011" s="256"/>
      <c r="I2011" s="256"/>
      <c r="J2011" s="156" t="s">
        <v>578</v>
      </c>
      <c r="K2011" s="157">
        <v>1</v>
      </c>
      <c r="L2011" s="257">
        <v>0</v>
      </c>
      <c r="M2011" s="256"/>
      <c r="N2011" s="258">
        <f t="shared" si="175"/>
        <v>0</v>
      </c>
      <c r="O2011" s="256"/>
      <c r="P2011" s="256"/>
      <c r="Q2011" s="256"/>
      <c r="R2011" s="127"/>
      <c r="T2011" s="158" t="s">
        <v>3</v>
      </c>
      <c r="U2011" s="42" t="s">
        <v>39</v>
      </c>
      <c r="V2011" s="34"/>
      <c r="W2011" s="159">
        <f t="shared" si="176"/>
        <v>0</v>
      </c>
      <c r="X2011" s="159">
        <v>0</v>
      </c>
      <c r="Y2011" s="159">
        <f t="shared" si="177"/>
        <v>0</v>
      </c>
      <c r="Z2011" s="159">
        <v>0</v>
      </c>
      <c r="AA2011" s="160">
        <f t="shared" si="178"/>
        <v>0</v>
      </c>
      <c r="AR2011" s="16" t="s">
        <v>612</v>
      </c>
      <c r="AT2011" s="16" t="s">
        <v>174</v>
      </c>
      <c r="AU2011" s="16" t="s">
        <v>93</v>
      </c>
      <c r="AY2011" s="16" t="s">
        <v>173</v>
      </c>
      <c r="BE2011" s="100">
        <f t="shared" si="179"/>
        <v>0</v>
      </c>
      <c r="BF2011" s="100">
        <f t="shared" si="180"/>
        <v>0</v>
      </c>
      <c r="BG2011" s="100">
        <f t="shared" si="181"/>
        <v>0</v>
      </c>
      <c r="BH2011" s="100">
        <f t="shared" si="182"/>
        <v>0</v>
      </c>
      <c r="BI2011" s="100">
        <f t="shared" si="183"/>
        <v>0</v>
      </c>
      <c r="BJ2011" s="16" t="s">
        <v>81</v>
      </c>
      <c r="BK2011" s="100">
        <f t="shared" si="184"/>
        <v>0</v>
      </c>
      <c r="BL2011" s="16" t="s">
        <v>612</v>
      </c>
      <c r="BM2011" s="16" t="s">
        <v>3629</v>
      </c>
    </row>
    <row r="2012" spans="2:65" s="1" customFormat="1" ht="31.5" customHeight="1">
      <c r="B2012" s="125"/>
      <c r="C2012" s="154" t="s">
        <v>3630</v>
      </c>
      <c r="D2012" s="154" t="s">
        <v>174</v>
      </c>
      <c r="E2012" s="155" t="s">
        <v>3631</v>
      </c>
      <c r="F2012" s="255" t="s">
        <v>3632</v>
      </c>
      <c r="G2012" s="256"/>
      <c r="H2012" s="256"/>
      <c r="I2012" s="256"/>
      <c r="J2012" s="156" t="s">
        <v>578</v>
      </c>
      <c r="K2012" s="157">
        <v>2</v>
      </c>
      <c r="L2012" s="257">
        <v>0</v>
      </c>
      <c r="M2012" s="256"/>
      <c r="N2012" s="258">
        <f t="shared" si="175"/>
        <v>0</v>
      </c>
      <c r="O2012" s="256"/>
      <c r="P2012" s="256"/>
      <c r="Q2012" s="256"/>
      <c r="R2012" s="127"/>
      <c r="T2012" s="158" t="s">
        <v>3</v>
      </c>
      <c r="U2012" s="42" t="s">
        <v>39</v>
      </c>
      <c r="V2012" s="34"/>
      <c r="W2012" s="159">
        <f t="shared" si="176"/>
        <v>0</v>
      </c>
      <c r="X2012" s="159">
        <v>0</v>
      </c>
      <c r="Y2012" s="159">
        <f t="shared" si="177"/>
        <v>0</v>
      </c>
      <c r="Z2012" s="159">
        <v>0</v>
      </c>
      <c r="AA2012" s="160">
        <f t="shared" si="178"/>
        <v>0</v>
      </c>
      <c r="AR2012" s="16" t="s">
        <v>612</v>
      </c>
      <c r="AT2012" s="16" t="s">
        <v>174</v>
      </c>
      <c r="AU2012" s="16" t="s">
        <v>93</v>
      </c>
      <c r="AY2012" s="16" t="s">
        <v>173</v>
      </c>
      <c r="BE2012" s="100">
        <f t="shared" si="179"/>
        <v>0</v>
      </c>
      <c r="BF2012" s="100">
        <f t="shared" si="180"/>
        <v>0</v>
      </c>
      <c r="BG2012" s="100">
        <f t="shared" si="181"/>
        <v>0</v>
      </c>
      <c r="BH2012" s="100">
        <f t="shared" si="182"/>
        <v>0</v>
      </c>
      <c r="BI2012" s="100">
        <f t="shared" si="183"/>
        <v>0</v>
      </c>
      <c r="BJ2012" s="16" t="s">
        <v>81</v>
      </c>
      <c r="BK2012" s="100">
        <f t="shared" si="184"/>
        <v>0</v>
      </c>
      <c r="BL2012" s="16" t="s">
        <v>612</v>
      </c>
      <c r="BM2012" s="16" t="s">
        <v>3633</v>
      </c>
    </row>
    <row r="2013" spans="2:65" s="1" customFormat="1" ht="31.5" customHeight="1">
      <c r="B2013" s="125"/>
      <c r="C2013" s="154" t="s">
        <v>3634</v>
      </c>
      <c r="D2013" s="154" t="s">
        <v>174</v>
      </c>
      <c r="E2013" s="155" t="s">
        <v>3635</v>
      </c>
      <c r="F2013" s="255" t="s">
        <v>3636</v>
      </c>
      <c r="G2013" s="256"/>
      <c r="H2013" s="256"/>
      <c r="I2013" s="256"/>
      <c r="J2013" s="156" t="s">
        <v>578</v>
      </c>
      <c r="K2013" s="157">
        <v>6</v>
      </c>
      <c r="L2013" s="257">
        <v>0</v>
      </c>
      <c r="M2013" s="256"/>
      <c r="N2013" s="258">
        <f t="shared" si="175"/>
        <v>0</v>
      </c>
      <c r="O2013" s="256"/>
      <c r="P2013" s="256"/>
      <c r="Q2013" s="256"/>
      <c r="R2013" s="127"/>
      <c r="T2013" s="158" t="s">
        <v>3</v>
      </c>
      <c r="U2013" s="42" t="s">
        <v>39</v>
      </c>
      <c r="V2013" s="34"/>
      <c r="W2013" s="159">
        <f t="shared" si="176"/>
        <v>0</v>
      </c>
      <c r="X2013" s="159">
        <v>0</v>
      </c>
      <c r="Y2013" s="159">
        <f t="shared" si="177"/>
        <v>0</v>
      </c>
      <c r="Z2013" s="159">
        <v>0</v>
      </c>
      <c r="AA2013" s="160">
        <f t="shared" si="178"/>
        <v>0</v>
      </c>
      <c r="AR2013" s="16" t="s">
        <v>612</v>
      </c>
      <c r="AT2013" s="16" t="s">
        <v>174</v>
      </c>
      <c r="AU2013" s="16" t="s">
        <v>93</v>
      </c>
      <c r="AY2013" s="16" t="s">
        <v>173</v>
      </c>
      <c r="BE2013" s="100">
        <f t="shared" si="179"/>
        <v>0</v>
      </c>
      <c r="BF2013" s="100">
        <f t="shared" si="180"/>
        <v>0</v>
      </c>
      <c r="BG2013" s="100">
        <f t="shared" si="181"/>
        <v>0</v>
      </c>
      <c r="BH2013" s="100">
        <f t="shared" si="182"/>
        <v>0</v>
      </c>
      <c r="BI2013" s="100">
        <f t="shared" si="183"/>
        <v>0</v>
      </c>
      <c r="BJ2013" s="16" t="s">
        <v>81</v>
      </c>
      <c r="BK2013" s="100">
        <f t="shared" si="184"/>
        <v>0</v>
      </c>
      <c r="BL2013" s="16" t="s">
        <v>612</v>
      </c>
      <c r="BM2013" s="16" t="s">
        <v>3637</v>
      </c>
    </row>
    <row r="2014" spans="2:65" s="1" customFormat="1" ht="31.5" customHeight="1">
      <c r="B2014" s="125"/>
      <c r="C2014" s="154" t="s">
        <v>3638</v>
      </c>
      <c r="D2014" s="154" t="s">
        <v>174</v>
      </c>
      <c r="E2014" s="155" t="s">
        <v>3639</v>
      </c>
      <c r="F2014" s="255" t="s">
        <v>3640</v>
      </c>
      <c r="G2014" s="256"/>
      <c r="H2014" s="256"/>
      <c r="I2014" s="256"/>
      <c r="J2014" s="156" t="s">
        <v>578</v>
      </c>
      <c r="K2014" s="157">
        <v>21</v>
      </c>
      <c r="L2014" s="257">
        <v>0</v>
      </c>
      <c r="M2014" s="256"/>
      <c r="N2014" s="258">
        <f t="shared" si="175"/>
        <v>0</v>
      </c>
      <c r="O2014" s="256"/>
      <c r="P2014" s="256"/>
      <c r="Q2014" s="256"/>
      <c r="R2014" s="127"/>
      <c r="T2014" s="158" t="s">
        <v>3</v>
      </c>
      <c r="U2014" s="42" t="s">
        <v>39</v>
      </c>
      <c r="V2014" s="34"/>
      <c r="W2014" s="159">
        <f t="shared" si="176"/>
        <v>0</v>
      </c>
      <c r="X2014" s="159">
        <v>0</v>
      </c>
      <c r="Y2014" s="159">
        <f t="shared" si="177"/>
        <v>0</v>
      </c>
      <c r="Z2014" s="159">
        <v>0</v>
      </c>
      <c r="AA2014" s="160">
        <f t="shared" si="178"/>
        <v>0</v>
      </c>
      <c r="AR2014" s="16" t="s">
        <v>612</v>
      </c>
      <c r="AT2014" s="16" t="s">
        <v>174</v>
      </c>
      <c r="AU2014" s="16" t="s">
        <v>93</v>
      </c>
      <c r="AY2014" s="16" t="s">
        <v>173</v>
      </c>
      <c r="BE2014" s="100">
        <f t="shared" si="179"/>
        <v>0</v>
      </c>
      <c r="BF2014" s="100">
        <f t="shared" si="180"/>
        <v>0</v>
      </c>
      <c r="BG2014" s="100">
        <f t="shared" si="181"/>
        <v>0</v>
      </c>
      <c r="BH2014" s="100">
        <f t="shared" si="182"/>
        <v>0</v>
      </c>
      <c r="BI2014" s="100">
        <f t="shared" si="183"/>
        <v>0</v>
      </c>
      <c r="BJ2014" s="16" t="s">
        <v>81</v>
      </c>
      <c r="BK2014" s="100">
        <f t="shared" si="184"/>
        <v>0</v>
      </c>
      <c r="BL2014" s="16" t="s">
        <v>612</v>
      </c>
      <c r="BM2014" s="16" t="s">
        <v>3641</v>
      </c>
    </row>
    <row r="2015" spans="2:65" s="1" customFormat="1" ht="31.5" customHeight="1">
      <c r="B2015" s="125"/>
      <c r="C2015" s="154" t="s">
        <v>3642</v>
      </c>
      <c r="D2015" s="154" t="s">
        <v>174</v>
      </c>
      <c r="E2015" s="155" t="s">
        <v>3643</v>
      </c>
      <c r="F2015" s="255" t="s">
        <v>3644</v>
      </c>
      <c r="G2015" s="256"/>
      <c r="H2015" s="256"/>
      <c r="I2015" s="256"/>
      <c r="J2015" s="156" t="s">
        <v>578</v>
      </c>
      <c r="K2015" s="157">
        <v>7</v>
      </c>
      <c r="L2015" s="257">
        <v>0</v>
      </c>
      <c r="M2015" s="256"/>
      <c r="N2015" s="258">
        <f t="shared" si="175"/>
        <v>0</v>
      </c>
      <c r="O2015" s="256"/>
      <c r="P2015" s="256"/>
      <c r="Q2015" s="256"/>
      <c r="R2015" s="127"/>
      <c r="T2015" s="158" t="s">
        <v>3</v>
      </c>
      <c r="U2015" s="42" t="s">
        <v>39</v>
      </c>
      <c r="V2015" s="34"/>
      <c r="W2015" s="159">
        <f t="shared" si="176"/>
        <v>0</v>
      </c>
      <c r="X2015" s="159">
        <v>0</v>
      </c>
      <c r="Y2015" s="159">
        <f t="shared" si="177"/>
        <v>0</v>
      </c>
      <c r="Z2015" s="159">
        <v>0</v>
      </c>
      <c r="AA2015" s="160">
        <f t="shared" si="178"/>
        <v>0</v>
      </c>
      <c r="AR2015" s="16" t="s">
        <v>612</v>
      </c>
      <c r="AT2015" s="16" t="s">
        <v>174</v>
      </c>
      <c r="AU2015" s="16" t="s">
        <v>93</v>
      </c>
      <c r="AY2015" s="16" t="s">
        <v>173</v>
      </c>
      <c r="BE2015" s="100">
        <f t="shared" si="179"/>
        <v>0</v>
      </c>
      <c r="BF2015" s="100">
        <f t="shared" si="180"/>
        <v>0</v>
      </c>
      <c r="BG2015" s="100">
        <f t="shared" si="181"/>
        <v>0</v>
      </c>
      <c r="BH2015" s="100">
        <f t="shared" si="182"/>
        <v>0</v>
      </c>
      <c r="BI2015" s="100">
        <f t="shared" si="183"/>
        <v>0</v>
      </c>
      <c r="BJ2015" s="16" t="s">
        <v>81</v>
      </c>
      <c r="BK2015" s="100">
        <f t="shared" si="184"/>
        <v>0</v>
      </c>
      <c r="BL2015" s="16" t="s">
        <v>612</v>
      </c>
      <c r="BM2015" s="16" t="s">
        <v>3645</v>
      </c>
    </row>
    <row r="2016" spans="2:65" s="1" customFormat="1" ht="31.5" customHeight="1">
      <c r="B2016" s="125"/>
      <c r="C2016" s="154" t="s">
        <v>3646</v>
      </c>
      <c r="D2016" s="154" t="s">
        <v>174</v>
      </c>
      <c r="E2016" s="155" t="s">
        <v>3647</v>
      </c>
      <c r="F2016" s="255" t="s">
        <v>3648</v>
      </c>
      <c r="G2016" s="256"/>
      <c r="H2016" s="256"/>
      <c r="I2016" s="256"/>
      <c r="J2016" s="156" t="s">
        <v>578</v>
      </c>
      <c r="K2016" s="157">
        <v>9</v>
      </c>
      <c r="L2016" s="257">
        <v>0</v>
      </c>
      <c r="M2016" s="256"/>
      <c r="N2016" s="258">
        <f t="shared" si="175"/>
        <v>0</v>
      </c>
      <c r="O2016" s="256"/>
      <c r="P2016" s="256"/>
      <c r="Q2016" s="256"/>
      <c r="R2016" s="127"/>
      <c r="T2016" s="158" t="s">
        <v>3</v>
      </c>
      <c r="U2016" s="42" t="s">
        <v>39</v>
      </c>
      <c r="V2016" s="34"/>
      <c r="W2016" s="159">
        <f t="shared" si="176"/>
        <v>0</v>
      </c>
      <c r="X2016" s="159">
        <v>0</v>
      </c>
      <c r="Y2016" s="159">
        <f t="shared" si="177"/>
        <v>0</v>
      </c>
      <c r="Z2016" s="159">
        <v>0</v>
      </c>
      <c r="AA2016" s="160">
        <f t="shared" si="178"/>
        <v>0</v>
      </c>
      <c r="AR2016" s="16" t="s">
        <v>612</v>
      </c>
      <c r="AT2016" s="16" t="s">
        <v>174</v>
      </c>
      <c r="AU2016" s="16" t="s">
        <v>93</v>
      </c>
      <c r="AY2016" s="16" t="s">
        <v>173</v>
      </c>
      <c r="BE2016" s="100">
        <f t="shared" si="179"/>
        <v>0</v>
      </c>
      <c r="BF2016" s="100">
        <f t="shared" si="180"/>
        <v>0</v>
      </c>
      <c r="BG2016" s="100">
        <f t="shared" si="181"/>
        <v>0</v>
      </c>
      <c r="BH2016" s="100">
        <f t="shared" si="182"/>
        <v>0</v>
      </c>
      <c r="BI2016" s="100">
        <f t="shared" si="183"/>
        <v>0</v>
      </c>
      <c r="BJ2016" s="16" t="s">
        <v>81</v>
      </c>
      <c r="BK2016" s="100">
        <f t="shared" si="184"/>
        <v>0</v>
      </c>
      <c r="BL2016" s="16" t="s">
        <v>612</v>
      </c>
      <c r="BM2016" s="16" t="s">
        <v>3649</v>
      </c>
    </row>
    <row r="2017" spans="2:65" s="1" customFormat="1" ht="31.5" customHeight="1">
      <c r="B2017" s="125"/>
      <c r="C2017" s="154" t="s">
        <v>3650</v>
      </c>
      <c r="D2017" s="154" t="s">
        <v>174</v>
      </c>
      <c r="E2017" s="155" t="s">
        <v>3651</v>
      </c>
      <c r="F2017" s="255" t="s">
        <v>3652</v>
      </c>
      <c r="G2017" s="256"/>
      <c r="H2017" s="256"/>
      <c r="I2017" s="256"/>
      <c r="J2017" s="156" t="s">
        <v>578</v>
      </c>
      <c r="K2017" s="157">
        <v>5</v>
      </c>
      <c r="L2017" s="257">
        <v>0</v>
      </c>
      <c r="M2017" s="256"/>
      <c r="N2017" s="258">
        <f t="shared" si="175"/>
        <v>0</v>
      </c>
      <c r="O2017" s="256"/>
      <c r="P2017" s="256"/>
      <c r="Q2017" s="256"/>
      <c r="R2017" s="127"/>
      <c r="T2017" s="158" t="s">
        <v>3</v>
      </c>
      <c r="U2017" s="42" t="s">
        <v>39</v>
      </c>
      <c r="V2017" s="34"/>
      <c r="W2017" s="159">
        <f t="shared" si="176"/>
        <v>0</v>
      </c>
      <c r="X2017" s="159">
        <v>0</v>
      </c>
      <c r="Y2017" s="159">
        <f t="shared" si="177"/>
        <v>0</v>
      </c>
      <c r="Z2017" s="159">
        <v>0</v>
      </c>
      <c r="AA2017" s="160">
        <f t="shared" si="178"/>
        <v>0</v>
      </c>
      <c r="AR2017" s="16" t="s">
        <v>612</v>
      </c>
      <c r="AT2017" s="16" t="s">
        <v>174</v>
      </c>
      <c r="AU2017" s="16" t="s">
        <v>93</v>
      </c>
      <c r="AY2017" s="16" t="s">
        <v>173</v>
      </c>
      <c r="BE2017" s="100">
        <f t="shared" si="179"/>
        <v>0</v>
      </c>
      <c r="BF2017" s="100">
        <f t="shared" si="180"/>
        <v>0</v>
      </c>
      <c r="BG2017" s="100">
        <f t="shared" si="181"/>
        <v>0</v>
      </c>
      <c r="BH2017" s="100">
        <f t="shared" si="182"/>
        <v>0</v>
      </c>
      <c r="BI2017" s="100">
        <f t="shared" si="183"/>
        <v>0</v>
      </c>
      <c r="BJ2017" s="16" t="s">
        <v>81</v>
      </c>
      <c r="BK2017" s="100">
        <f t="shared" si="184"/>
        <v>0</v>
      </c>
      <c r="BL2017" s="16" t="s">
        <v>612</v>
      </c>
      <c r="BM2017" s="16" t="s">
        <v>3653</v>
      </c>
    </row>
    <row r="2018" spans="2:65" s="1" customFormat="1" ht="31.5" customHeight="1">
      <c r="B2018" s="125"/>
      <c r="C2018" s="154" t="s">
        <v>3654</v>
      </c>
      <c r="D2018" s="154" t="s">
        <v>174</v>
      </c>
      <c r="E2018" s="155" t="s">
        <v>3655</v>
      </c>
      <c r="F2018" s="255" t="s">
        <v>3656</v>
      </c>
      <c r="G2018" s="256"/>
      <c r="H2018" s="256"/>
      <c r="I2018" s="256"/>
      <c r="J2018" s="156" t="s">
        <v>578</v>
      </c>
      <c r="K2018" s="157">
        <v>1</v>
      </c>
      <c r="L2018" s="257">
        <v>0</v>
      </c>
      <c r="M2018" s="256"/>
      <c r="N2018" s="258">
        <f t="shared" si="175"/>
        <v>0</v>
      </c>
      <c r="O2018" s="256"/>
      <c r="P2018" s="256"/>
      <c r="Q2018" s="256"/>
      <c r="R2018" s="127"/>
      <c r="T2018" s="158" t="s">
        <v>3</v>
      </c>
      <c r="U2018" s="42" t="s">
        <v>39</v>
      </c>
      <c r="V2018" s="34"/>
      <c r="W2018" s="159">
        <f t="shared" si="176"/>
        <v>0</v>
      </c>
      <c r="X2018" s="159">
        <v>0</v>
      </c>
      <c r="Y2018" s="159">
        <f t="shared" si="177"/>
        <v>0</v>
      </c>
      <c r="Z2018" s="159">
        <v>0</v>
      </c>
      <c r="AA2018" s="160">
        <f t="shared" si="178"/>
        <v>0</v>
      </c>
      <c r="AR2018" s="16" t="s">
        <v>612</v>
      </c>
      <c r="AT2018" s="16" t="s">
        <v>174</v>
      </c>
      <c r="AU2018" s="16" t="s">
        <v>93</v>
      </c>
      <c r="AY2018" s="16" t="s">
        <v>173</v>
      </c>
      <c r="BE2018" s="100">
        <f t="shared" si="179"/>
        <v>0</v>
      </c>
      <c r="BF2018" s="100">
        <f t="shared" si="180"/>
        <v>0</v>
      </c>
      <c r="BG2018" s="100">
        <f t="shared" si="181"/>
        <v>0</v>
      </c>
      <c r="BH2018" s="100">
        <f t="shared" si="182"/>
        <v>0</v>
      </c>
      <c r="BI2018" s="100">
        <f t="shared" si="183"/>
        <v>0</v>
      </c>
      <c r="BJ2018" s="16" t="s">
        <v>81</v>
      </c>
      <c r="BK2018" s="100">
        <f t="shared" si="184"/>
        <v>0</v>
      </c>
      <c r="BL2018" s="16" t="s">
        <v>612</v>
      </c>
      <c r="BM2018" s="16" t="s">
        <v>3657</v>
      </c>
    </row>
    <row r="2019" spans="2:65" s="1" customFormat="1" ht="31.5" customHeight="1">
      <c r="B2019" s="125"/>
      <c r="C2019" s="154" t="s">
        <v>3658</v>
      </c>
      <c r="D2019" s="154" t="s">
        <v>174</v>
      </c>
      <c r="E2019" s="155" t="s">
        <v>3659</v>
      </c>
      <c r="F2019" s="255" t="s">
        <v>3660</v>
      </c>
      <c r="G2019" s="256"/>
      <c r="H2019" s="256"/>
      <c r="I2019" s="256"/>
      <c r="J2019" s="156" t="s">
        <v>578</v>
      </c>
      <c r="K2019" s="157">
        <v>1</v>
      </c>
      <c r="L2019" s="257">
        <v>0</v>
      </c>
      <c r="M2019" s="256"/>
      <c r="N2019" s="258">
        <f t="shared" si="175"/>
        <v>0</v>
      </c>
      <c r="O2019" s="256"/>
      <c r="P2019" s="256"/>
      <c r="Q2019" s="256"/>
      <c r="R2019" s="127"/>
      <c r="T2019" s="158" t="s">
        <v>3</v>
      </c>
      <c r="U2019" s="42" t="s">
        <v>39</v>
      </c>
      <c r="V2019" s="34"/>
      <c r="W2019" s="159">
        <f t="shared" si="176"/>
        <v>0</v>
      </c>
      <c r="X2019" s="159">
        <v>0</v>
      </c>
      <c r="Y2019" s="159">
        <f t="shared" si="177"/>
        <v>0</v>
      </c>
      <c r="Z2019" s="159">
        <v>0</v>
      </c>
      <c r="AA2019" s="160">
        <f t="shared" si="178"/>
        <v>0</v>
      </c>
      <c r="AR2019" s="16" t="s">
        <v>612</v>
      </c>
      <c r="AT2019" s="16" t="s">
        <v>174</v>
      </c>
      <c r="AU2019" s="16" t="s">
        <v>93</v>
      </c>
      <c r="AY2019" s="16" t="s">
        <v>173</v>
      </c>
      <c r="BE2019" s="100">
        <f t="shared" si="179"/>
        <v>0</v>
      </c>
      <c r="BF2019" s="100">
        <f t="shared" si="180"/>
        <v>0</v>
      </c>
      <c r="BG2019" s="100">
        <f t="shared" si="181"/>
        <v>0</v>
      </c>
      <c r="BH2019" s="100">
        <f t="shared" si="182"/>
        <v>0</v>
      </c>
      <c r="BI2019" s="100">
        <f t="shared" si="183"/>
        <v>0</v>
      </c>
      <c r="BJ2019" s="16" t="s">
        <v>81</v>
      </c>
      <c r="BK2019" s="100">
        <f t="shared" si="184"/>
        <v>0</v>
      </c>
      <c r="BL2019" s="16" t="s">
        <v>612</v>
      </c>
      <c r="BM2019" s="16" t="s">
        <v>3661</v>
      </c>
    </row>
    <row r="2020" spans="2:65" s="1" customFormat="1" ht="31.5" customHeight="1">
      <c r="B2020" s="125"/>
      <c r="C2020" s="154" t="s">
        <v>3662</v>
      </c>
      <c r="D2020" s="154" t="s">
        <v>174</v>
      </c>
      <c r="E2020" s="155" t="s">
        <v>3663</v>
      </c>
      <c r="F2020" s="255" t="s">
        <v>3664</v>
      </c>
      <c r="G2020" s="256"/>
      <c r="H2020" s="256"/>
      <c r="I2020" s="256"/>
      <c r="J2020" s="156" t="s">
        <v>578</v>
      </c>
      <c r="K2020" s="157">
        <v>2</v>
      </c>
      <c r="L2020" s="257">
        <v>0</v>
      </c>
      <c r="M2020" s="256"/>
      <c r="N2020" s="258">
        <f t="shared" si="175"/>
        <v>0</v>
      </c>
      <c r="O2020" s="256"/>
      <c r="P2020" s="256"/>
      <c r="Q2020" s="256"/>
      <c r="R2020" s="127"/>
      <c r="T2020" s="158" t="s">
        <v>3</v>
      </c>
      <c r="U2020" s="42" t="s">
        <v>39</v>
      </c>
      <c r="V2020" s="34"/>
      <c r="W2020" s="159">
        <f t="shared" si="176"/>
        <v>0</v>
      </c>
      <c r="X2020" s="159">
        <v>0</v>
      </c>
      <c r="Y2020" s="159">
        <f t="shared" si="177"/>
        <v>0</v>
      </c>
      <c r="Z2020" s="159">
        <v>0</v>
      </c>
      <c r="AA2020" s="160">
        <f t="shared" si="178"/>
        <v>0</v>
      </c>
      <c r="AR2020" s="16" t="s">
        <v>612</v>
      </c>
      <c r="AT2020" s="16" t="s">
        <v>174</v>
      </c>
      <c r="AU2020" s="16" t="s">
        <v>93</v>
      </c>
      <c r="AY2020" s="16" t="s">
        <v>173</v>
      </c>
      <c r="BE2020" s="100">
        <f t="shared" si="179"/>
        <v>0</v>
      </c>
      <c r="BF2020" s="100">
        <f t="shared" si="180"/>
        <v>0</v>
      </c>
      <c r="BG2020" s="100">
        <f t="shared" si="181"/>
        <v>0</v>
      </c>
      <c r="BH2020" s="100">
        <f t="shared" si="182"/>
        <v>0</v>
      </c>
      <c r="BI2020" s="100">
        <f t="shared" si="183"/>
        <v>0</v>
      </c>
      <c r="BJ2020" s="16" t="s">
        <v>81</v>
      </c>
      <c r="BK2020" s="100">
        <f t="shared" si="184"/>
        <v>0</v>
      </c>
      <c r="BL2020" s="16" t="s">
        <v>612</v>
      </c>
      <c r="BM2020" s="16" t="s">
        <v>3665</v>
      </c>
    </row>
    <row r="2021" spans="2:65" s="1" customFormat="1" ht="22.5" customHeight="1">
      <c r="B2021" s="125"/>
      <c r="C2021" s="154" t="s">
        <v>3666</v>
      </c>
      <c r="D2021" s="154" t="s">
        <v>174</v>
      </c>
      <c r="E2021" s="155" t="s">
        <v>3667</v>
      </c>
      <c r="F2021" s="255" t="s">
        <v>3668</v>
      </c>
      <c r="G2021" s="256"/>
      <c r="H2021" s="256"/>
      <c r="I2021" s="256"/>
      <c r="J2021" s="156" t="s">
        <v>182</v>
      </c>
      <c r="K2021" s="157">
        <v>21.6</v>
      </c>
      <c r="L2021" s="257">
        <v>0</v>
      </c>
      <c r="M2021" s="256"/>
      <c r="N2021" s="258">
        <f t="shared" si="175"/>
        <v>0</v>
      </c>
      <c r="O2021" s="256"/>
      <c r="P2021" s="256"/>
      <c r="Q2021" s="256"/>
      <c r="R2021" s="127"/>
      <c r="T2021" s="158" t="s">
        <v>3</v>
      </c>
      <c r="U2021" s="42" t="s">
        <v>39</v>
      </c>
      <c r="V2021" s="34"/>
      <c r="W2021" s="159">
        <f t="shared" si="176"/>
        <v>0</v>
      </c>
      <c r="X2021" s="159">
        <v>0</v>
      </c>
      <c r="Y2021" s="159">
        <f t="shared" si="177"/>
        <v>0</v>
      </c>
      <c r="Z2021" s="159">
        <v>0</v>
      </c>
      <c r="AA2021" s="160">
        <f t="shared" si="178"/>
        <v>0</v>
      </c>
      <c r="AR2021" s="16" t="s">
        <v>612</v>
      </c>
      <c r="AT2021" s="16" t="s">
        <v>174</v>
      </c>
      <c r="AU2021" s="16" t="s">
        <v>93</v>
      </c>
      <c r="AY2021" s="16" t="s">
        <v>173</v>
      </c>
      <c r="BE2021" s="100">
        <f t="shared" si="179"/>
        <v>0</v>
      </c>
      <c r="BF2021" s="100">
        <f t="shared" si="180"/>
        <v>0</v>
      </c>
      <c r="BG2021" s="100">
        <f t="shared" si="181"/>
        <v>0</v>
      </c>
      <c r="BH2021" s="100">
        <f t="shared" si="182"/>
        <v>0</v>
      </c>
      <c r="BI2021" s="100">
        <f t="shared" si="183"/>
        <v>0</v>
      </c>
      <c r="BJ2021" s="16" t="s">
        <v>81</v>
      </c>
      <c r="BK2021" s="100">
        <f t="shared" si="184"/>
        <v>0</v>
      </c>
      <c r="BL2021" s="16" t="s">
        <v>612</v>
      </c>
      <c r="BM2021" s="16" t="s">
        <v>3669</v>
      </c>
    </row>
    <row r="2022" spans="2:65" s="1" customFormat="1" ht="22.5" customHeight="1">
      <c r="B2022" s="125"/>
      <c r="C2022" s="154" t="s">
        <v>3670</v>
      </c>
      <c r="D2022" s="154" t="s">
        <v>174</v>
      </c>
      <c r="E2022" s="155" t="s">
        <v>3671</v>
      </c>
      <c r="F2022" s="255" t="s">
        <v>3672</v>
      </c>
      <c r="G2022" s="256"/>
      <c r="H2022" s="256"/>
      <c r="I2022" s="256"/>
      <c r="J2022" s="156" t="s">
        <v>182</v>
      </c>
      <c r="K2022" s="157">
        <v>20.8</v>
      </c>
      <c r="L2022" s="257">
        <v>0</v>
      </c>
      <c r="M2022" s="256"/>
      <c r="N2022" s="258">
        <f t="shared" si="175"/>
        <v>0</v>
      </c>
      <c r="O2022" s="256"/>
      <c r="P2022" s="256"/>
      <c r="Q2022" s="256"/>
      <c r="R2022" s="127"/>
      <c r="T2022" s="158" t="s">
        <v>3</v>
      </c>
      <c r="U2022" s="42" t="s">
        <v>39</v>
      </c>
      <c r="V2022" s="34"/>
      <c r="W2022" s="159">
        <f t="shared" si="176"/>
        <v>0</v>
      </c>
      <c r="X2022" s="159">
        <v>0</v>
      </c>
      <c r="Y2022" s="159">
        <f t="shared" si="177"/>
        <v>0</v>
      </c>
      <c r="Z2022" s="159">
        <v>0</v>
      </c>
      <c r="AA2022" s="160">
        <f t="shared" si="178"/>
        <v>0</v>
      </c>
      <c r="AR2022" s="16" t="s">
        <v>612</v>
      </c>
      <c r="AT2022" s="16" t="s">
        <v>174</v>
      </c>
      <c r="AU2022" s="16" t="s">
        <v>93</v>
      </c>
      <c r="AY2022" s="16" t="s">
        <v>173</v>
      </c>
      <c r="BE2022" s="100">
        <f t="shared" si="179"/>
        <v>0</v>
      </c>
      <c r="BF2022" s="100">
        <f t="shared" si="180"/>
        <v>0</v>
      </c>
      <c r="BG2022" s="100">
        <f t="shared" si="181"/>
        <v>0</v>
      </c>
      <c r="BH2022" s="100">
        <f t="shared" si="182"/>
        <v>0</v>
      </c>
      <c r="BI2022" s="100">
        <f t="shared" si="183"/>
        <v>0</v>
      </c>
      <c r="BJ2022" s="16" t="s">
        <v>81</v>
      </c>
      <c r="BK2022" s="100">
        <f t="shared" si="184"/>
        <v>0</v>
      </c>
      <c r="BL2022" s="16" t="s">
        <v>612</v>
      </c>
      <c r="BM2022" s="16" t="s">
        <v>3673</v>
      </c>
    </row>
    <row r="2023" spans="2:65" s="1" customFormat="1" ht="22.5" customHeight="1">
      <c r="B2023" s="125"/>
      <c r="C2023" s="154" t="s">
        <v>3674</v>
      </c>
      <c r="D2023" s="154" t="s">
        <v>174</v>
      </c>
      <c r="E2023" s="155" t="s">
        <v>3675</v>
      </c>
      <c r="F2023" s="255" t="s">
        <v>3676</v>
      </c>
      <c r="G2023" s="256"/>
      <c r="H2023" s="256"/>
      <c r="I2023" s="256"/>
      <c r="J2023" s="156" t="s">
        <v>182</v>
      </c>
      <c r="K2023" s="157">
        <v>9.4</v>
      </c>
      <c r="L2023" s="257">
        <v>0</v>
      </c>
      <c r="M2023" s="256"/>
      <c r="N2023" s="258">
        <f t="shared" si="175"/>
        <v>0</v>
      </c>
      <c r="O2023" s="256"/>
      <c r="P2023" s="256"/>
      <c r="Q2023" s="256"/>
      <c r="R2023" s="127"/>
      <c r="T2023" s="158" t="s">
        <v>3</v>
      </c>
      <c r="U2023" s="42" t="s">
        <v>39</v>
      </c>
      <c r="V2023" s="34"/>
      <c r="W2023" s="159">
        <f t="shared" si="176"/>
        <v>0</v>
      </c>
      <c r="X2023" s="159">
        <v>0</v>
      </c>
      <c r="Y2023" s="159">
        <f t="shared" si="177"/>
        <v>0</v>
      </c>
      <c r="Z2023" s="159">
        <v>0</v>
      </c>
      <c r="AA2023" s="160">
        <f t="shared" si="178"/>
        <v>0</v>
      </c>
      <c r="AR2023" s="16" t="s">
        <v>612</v>
      </c>
      <c r="AT2023" s="16" t="s">
        <v>174</v>
      </c>
      <c r="AU2023" s="16" t="s">
        <v>93</v>
      </c>
      <c r="AY2023" s="16" t="s">
        <v>173</v>
      </c>
      <c r="BE2023" s="100">
        <f t="shared" si="179"/>
        <v>0</v>
      </c>
      <c r="BF2023" s="100">
        <f t="shared" si="180"/>
        <v>0</v>
      </c>
      <c r="BG2023" s="100">
        <f t="shared" si="181"/>
        <v>0</v>
      </c>
      <c r="BH2023" s="100">
        <f t="shared" si="182"/>
        <v>0</v>
      </c>
      <c r="BI2023" s="100">
        <f t="shared" si="183"/>
        <v>0</v>
      </c>
      <c r="BJ2023" s="16" t="s">
        <v>81</v>
      </c>
      <c r="BK2023" s="100">
        <f t="shared" si="184"/>
        <v>0</v>
      </c>
      <c r="BL2023" s="16" t="s">
        <v>612</v>
      </c>
      <c r="BM2023" s="16" t="s">
        <v>3677</v>
      </c>
    </row>
    <row r="2024" spans="2:65" s="1" customFormat="1" ht="22.5" customHeight="1">
      <c r="B2024" s="125"/>
      <c r="C2024" s="154" t="s">
        <v>3678</v>
      </c>
      <c r="D2024" s="154" t="s">
        <v>174</v>
      </c>
      <c r="E2024" s="155" t="s">
        <v>3679</v>
      </c>
      <c r="F2024" s="255" t="s">
        <v>3680</v>
      </c>
      <c r="G2024" s="256"/>
      <c r="H2024" s="256"/>
      <c r="I2024" s="256"/>
      <c r="J2024" s="156" t="s">
        <v>182</v>
      </c>
      <c r="K2024" s="157">
        <v>10.3</v>
      </c>
      <c r="L2024" s="257">
        <v>0</v>
      </c>
      <c r="M2024" s="256"/>
      <c r="N2024" s="258">
        <f t="shared" si="175"/>
        <v>0</v>
      </c>
      <c r="O2024" s="256"/>
      <c r="P2024" s="256"/>
      <c r="Q2024" s="256"/>
      <c r="R2024" s="127"/>
      <c r="T2024" s="158" t="s">
        <v>3</v>
      </c>
      <c r="U2024" s="42" t="s">
        <v>39</v>
      </c>
      <c r="V2024" s="34"/>
      <c r="W2024" s="159">
        <f t="shared" si="176"/>
        <v>0</v>
      </c>
      <c r="X2024" s="159">
        <v>0</v>
      </c>
      <c r="Y2024" s="159">
        <f t="shared" si="177"/>
        <v>0</v>
      </c>
      <c r="Z2024" s="159">
        <v>0</v>
      </c>
      <c r="AA2024" s="160">
        <f t="shared" si="178"/>
        <v>0</v>
      </c>
      <c r="AR2024" s="16" t="s">
        <v>612</v>
      </c>
      <c r="AT2024" s="16" t="s">
        <v>174</v>
      </c>
      <c r="AU2024" s="16" t="s">
        <v>93</v>
      </c>
      <c r="AY2024" s="16" t="s">
        <v>173</v>
      </c>
      <c r="BE2024" s="100">
        <f t="shared" si="179"/>
        <v>0</v>
      </c>
      <c r="BF2024" s="100">
        <f t="shared" si="180"/>
        <v>0</v>
      </c>
      <c r="BG2024" s="100">
        <f t="shared" si="181"/>
        <v>0</v>
      </c>
      <c r="BH2024" s="100">
        <f t="shared" si="182"/>
        <v>0</v>
      </c>
      <c r="BI2024" s="100">
        <f t="shared" si="183"/>
        <v>0</v>
      </c>
      <c r="BJ2024" s="16" t="s">
        <v>81</v>
      </c>
      <c r="BK2024" s="100">
        <f t="shared" si="184"/>
        <v>0</v>
      </c>
      <c r="BL2024" s="16" t="s">
        <v>612</v>
      </c>
      <c r="BM2024" s="16" t="s">
        <v>3681</v>
      </c>
    </row>
    <row r="2025" spans="2:65" s="1" customFormat="1" ht="22.5" customHeight="1">
      <c r="B2025" s="125"/>
      <c r="C2025" s="154" t="s">
        <v>3682</v>
      </c>
      <c r="D2025" s="154" t="s">
        <v>174</v>
      </c>
      <c r="E2025" s="155" t="s">
        <v>3683</v>
      </c>
      <c r="F2025" s="255" t="s">
        <v>3684</v>
      </c>
      <c r="G2025" s="256"/>
      <c r="H2025" s="256"/>
      <c r="I2025" s="256"/>
      <c r="J2025" s="156" t="s">
        <v>578</v>
      </c>
      <c r="K2025" s="157">
        <v>2</v>
      </c>
      <c r="L2025" s="257">
        <v>0</v>
      </c>
      <c r="M2025" s="256"/>
      <c r="N2025" s="258">
        <f t="shared" si="175"/>
        <v>0</v>
      </c>
      <c r="O2025" s="256"/>
      <c r="P2025" s="256"/>
      <c r="Q2025" s="256"/>
      <c r="R2025" s="127"/>
      <c r="T2025" s="158" t="s">
        <v>3</v>
      </c>
      <c r="U2025" s="42" t="s">
        <v>39</v>
      </c>
      <c r="V2025" s="34"/>
      <c r="W2025" s="159">
        <f t="shared" si="176"/>
        <v>0</v>
      </c>
      <c r="X2025" s="159">
        <v>0</v>
      </c>
      <c r="Y2025" s="159">
        <f t="shared" si="177"/>
        <v>0</v>
      </c>
      <c r="Z2025" s="159">
        <v>0</v>
      </c>
      <c r="AA2025" s="160">
        <f t="shared" si="178"/>
        <v>0</v>
      </c>
      <c r="AR2025" s="16" t="s">
        <v>612</v>
      </c>
      <c r="AT2025" s="16" t="s">
        <v>174</v>
      </c>
      <c r="AU2025" s="16" t="s">
        <v>93</v>
      </c>
      <c r="AY2025" s="16" t="s">
        <v>173</v>
      </c>
      <c r="BE2025" s="100">
        <f t="shared" si="179"/>
        <v>0</v>
      </c>
      <c r="BF2025" s="100">
        <f t="shared" si="180"/>
        <v>0</v>
      </c>
      <c r="BG2025" s="100">
        <f t="shared" si="181"/>
        <v>0</v>
      </c>
      <c r="BH2025" s="100">
        <f t="shared" si="182"/>
        <v>0</v>
      </c>
      <c r="BI2025" s="100">
        <f t="shared" si="183"/>
        <v>0</v>
      </c>
      <c r="BJ2025" s="16" t="s">
        <v>81</v>
      </c>
      <c r="BK2025" s="100">
        <f t="shared" si="184"/>
        <v>0</v>
      </c>
      <c r="BL2025" s="16" t="s">
        <v>612</v>
      </c>
      <c r="BM2025" s="16" t="s">
        <v>3685</v>
      </c>
    </row>
    <row r="2026" spans="2:65" s="1" customFormat="1" ht="22.5" customHeight="1">
      <c r="B2026" s="125"/>
      <c r="C2026" s="154" t="s">
        <v>3686</v>
      </c>
      <c r="D2026" s="154" t="s">
        <v>174</v>
      </c>
      <c r="E2026" s="155" t="s">
        <v>3687</v>
      </c>
      <c r="F2026" s="255" t="s">
        <v>3688</v>
      </c>
      <c r="G2026" s="256"/>
      <c r="H2026" s="256"/>
      <c r="I2026" s="256"/>
      <c r="J2026" s="156" t="s">
        <v>578</v>
      </c>
      <c r="K2026" s="157">
        <v>2</v>
      </c>
      <c r="L2026" s="257">
        <v>0</v>
      </c>
      <c r="M2026" s="256"/>
      <c r="N2026" s="258">
        <f t="shared" si="175"/>
        <v>0</v>
      </c>
      <c r="O2026" s="256"/>
      <c r="P2026" s="256"/>
      <c r="Q2026" s="256"/>
      <c r="R2026" s="127"/>
      <c r="T2026" s="158" t="s">
        <v>3</v>
      </c>
      <c r="U2026" s="42" t="s">
        <v>39</v>
      </c>
      <c r="V2026" s="34"/>
      <c r="W2026" s="159">
        <f t="shared" si="176"/>
        <v>0</v>
      </c>
      <c r="X2026" s="159">
        <v>0</v>
      </c>
      <c r="Y2026" s="159">
        <f t="shared" si="177"/>
        <v>0</v>
      </c>
      <c r="Z2026" s="159">
        <v>0</v>
      </c>
      <c r="AA2026" s="160">
        <f t="shared" si="178"/>
        <v>0</v>
      </c>
      <c r="AR2026" s="16" t="s">
        <v>612</v>
      </c>
      <c r="AT2026" s="16" t="s">
        <v>174</v>
      </c>
      <c r="AU2026" s="16" t="s">
        <v>93</v>
      </c>
      <c r="AY2026" s="16" t="s">
        <v>173</v>
      </c>
      <c r="BE2026" s="100">
        <f t="shared" si="179"/>
        <v>0</v>
      </c>
      <c r="BF2026" s="100">
        <f t="shared" si="180"/>
        <v>0</v>
      </c>
      <c r="BG2026" s="100">
        <f t="shared" si="181"/>
        <v>0</v>
      </c>
      <c r="BH2026" s="100">
        <f t="shared" si="182"/>
        <v>0</v>
      </c>
      <c r="BI2026" s="100">
        <f t="shared" si="183"/>
        <v>0</v>
      </c>
      <c r="BJ2026" s="16" t="s">
        <v>81</v>
      </c>
      <c r="BK2026" s="100">
        <f t="shared" si="184"/>
        <v>0</v>
      </c>
      <c r="BL2026" s="16" t="s">
        <v>612</v>
      </c>
      <c r="BM2026" s="16" t="s">
        <v>3689</v>
      </c>
    </row>
    <row r="2027" spans="2:65" s="1" customFormat="1" ht="22.5" customHeight="1">
      <c r="B2027" s="125"/>
      <c r="C2027" s="154" t="s">
        <v>3690</v>
      </c>
      <c r="D2027" s="154" t="s">
        <v>174</v>
      </c>
      <c r="E2027" s="155" t="s">
        <v>3691</v>
      </c>
      <c r="F2027" s="255" t="s">
        <v>3692</v>
      </c>
      <c r="G2027" s="256"/>
      <c r="H2027" s="256"/>
      <c r="I2027" s="256"/>
      <c r="J2027" s="156" t="s">
        <v>578</v>
      </c>
      <c r="K2027" s="157">
        <v>4</v>
      </c>
      <c r="L2027" s="257">
        <v>0</v>
      </c>
      <c r="M2027" s="256"/>
      <c r="N2027" s="258">
        <f t="shared" si="175"/>
        <v>0</v>
      </c>
      <c r="O2027" s="256"/>
      <c r="P2027" s="256"/>
      <c r="Q2027" s="256"/>
      <c r="R2027" s="127"/>
      <c r="T2027" s="158" t="s">
        <v>3</v>
      </c>
      <c r="U2027" s="42" t="s">
        <v>39</v>
      </c>
      <c r="V2027" s="34"/>
      <c r="W2027" s="159">
        <f t="shared" si="176"/>
        <v>0</v>
      </c>
      <c r="X2027" s="159">
        <v>0</v>
      </c>
      <c r="Y2027" s="159">
        <f t="shared" si="177"/>
        <v>0</v>
      </c>
      <c r="Z2027" s="159">
        <v>0</v>
      </c>
      <c r="AA2027" s="160">
        <f t="shared" si="178"/>
        <v>0</v>
      </c>
      <c r="AR2027" s="16" t="s">
        <v>612</v>
      </c>
      <c r="AT2027" s="16" t="s">
        <v>174</v>
      </c>
      <c r="AU2027" s="16" t="s">
        <v>93</v>
      </c>
      <c r="AY2027" s="16" t="s">
        <v>173</v>
      </c>
      <c r="BE2027" s="100">
        <f t="shared" si="179"/>
        <v>0</v>
      </c>
      <c r="BF2027" s="100">
        <f t="shared" si="180"/>
        <v>0</v>
      </c>
      <c r="BG2027" s="100">
        <f t="shared" si="181"/>
        <v>0</v>
      </c>
      <c r="BH2027" s="100">
        <f t="shared" si="182"/>
        <v>0</v>
      </c>
      <c r="BI2027" s="100">
        <f t="shared" si="183"/>
        <v>0</v>
      </c>
      <c r="BJ2027" s="16" t="s">
        <v>81</v>
      </c>
      <c r="BK2027" s="100">
        <f t="shared" si="184"/>
        <v>0</v>
      </c>
      <c r="BL2027" s="16" t="s">
        <v>612</v>
      </c>
      <c r="BM2027" s="16" t="s">
        <v>3693</v>
      </c>
    </row>
    <row r="2028" spans="2:65" s="1" customFormat="1" ht="22.5" customHeight="1">
      <c r="B2028" s="125"/>
      <c r="C2028" s="154" t="s">
        <v>3694</v>
      </c>
      <c r="D2028" s="154" t="s">
        <v>174</v>
      </c>
      <c r="E2028" s="155" t="s">
        <v>3695</v>
      </c>
      <c r="F2028" s="255" t="s">
        <v>3696</v>
      </c>
      <c r="G2028" s="256"/>
      <c r="H2028" s="256"/>
      <c r="I2028" s="256"/>
      <c r="J2028" s="156" t="s">
        <v>578</v>
      </c>
      <c r="K2028" s="157">
        <v>33</v>
      </c>
      <c r="L2028" s="257">
        <v>0</v>
      </c>
      <c r="M2028" s="256"/>
      <c r="N2028" s="258">
        <f t="shared" si="175"/>
        <v>0</v>
      </c>
      <c r="O2028" s="256"/>
      <c r="P2028" s="256"/>
      <c r="Q2028" s="256"/>
      <c r="R2028" s="127"/>
      <c r="T2028" s="158" t="s">
        <v>3</v>
      </c>
      <c r="U2028" s="42" t="s">
        <v>39</v>
      </c>
      <c r="V2028" s="34"/>
      <c r="W2028" s="159">
        <f t="shared" si="176"/>
        <v>0</v>
      </c>
      <c r="X2028" s="159">
        <v>0</v>
      </c>
      <c r="Y2028" s="159">
        <f t="shared" si="177"/>
        <v>0</v>
      </c>
      <c r="Z2028" s="159">
        <v>0</v>
      </c>
      <c r="AA2028" s="160">
        <f t="shared" si="178"/>
        <v>0</v>
      </c>
      <c r="AR2028" s="16" t="s">
        <v>612</v>
      </c>
      <c r="AT2028" s="16" t="s">
        <v>174</v>
      </c>
      <c r="AU2028" s="16" t="s">
        <v>93</v>
      </c>
      <c r="AY2028" s="16" t="s">
        <v>173</v>
      </c>
      <c r="BE2028" s="100">
        <f t="shared" si="179"/>
        <v>0</v>
      </c>
      <c r="BF2028" s="100">
        <f t="shared" si="180"/>
        <v>0</v>
      </c>
      <c r="BG2028" s="100">
        <f t="shared" si="181"/>
        <v>0</v>
      </c>
      <c r="BH2028" s="100">
        <f t="shared" si="182"/>
        <v>0</v>
      </c>
      <c r="BI2028" s="100">
        <f t="shared" si="183"/>
        <v>0</v>
      </c>
      <c r="BJ2028" s="16" t="s">
        <v>81</v>
      </c>
      <c r="BK2028" s="100">
        <f t="shared" si="184"/>
        <v>0</v>
      </c>
      <c r="BL2028" s="16" t="s">
        <v>612</v>
      </c>
      <c r="BM2028" s="16" t="s">
        <v>3697</v>
      </c>
    </row>
    <row r="2029" spans="2:65" s="1" customFormat="1" ht="22.5" customHeight="1">
      <c r="B2029" s="125"/>
      <c r="C2029" s="154" t="s">
        <v>3698</v>
      </c>
      <c r="D2029" s="154" t="s">
        <v>174</v>
      </c>
      <c r="E2029" s="155" t="s">
        <v>3699</v>
      </c>
      <c r="F2029" s="255" t="s">
        <v>3700</v>
      </c>
      <c r="G2029" s="256"/>
      <c r="H2029" s="256"/>
      <c r="I2029" s="256"/>
      <c r="J2029" s="156" t="s">
        <v>578</v>
      </c>
      <c r="K2029" s="157">
        <v>48</v>
      </c>
      <c r="L2029" s="257">
        <v>0</v>
      </c>
      <c r="M2029" s="256"/>
      <c r="N2029" s="258">
        <f t="shared" si="175"/>
        <v>0</v>
      </c>
      <c r="O2029" s="256"/>
      <c r="P2029" s="256"/>
      <c r="Q2029" s="256"/>
      <c r="R2029" s="127"/>
      <c r="T2029" s="158" t="s">
        <v>3</v>
      </c>
      <c r="U2029" s="42" t="s">
        <v>39</v>
      </c>
      <c r="V2029" s="34"/>
      <c r="W2029" s="159">
        <f t="shared" si="176"/>
        <v>0</v>
      </c>
      <c r="X2029" s="159">
        <v>0</v>
      </c>
      <c r="Y2029" s="159">
        <f t="shared" si="177"/>
        <v>0</v>
      </c>
      <c r="Z2029" s="159">
        <v>0</v>
      </c>
      <c r="AA2029" s="160">
        <f t="shared" si="178"/>
        <v>0</v>
      </c>
      <c r="AR2029" s="16" t="s">
        <v>612</v>
      </c>
      <c r="AT2029" s="16" t="s">
        <v>174</v>
      </c>
      <c r="AU2029" s="16" t="s">
        <v>93</v>
      </c>
      <c r="AY2029" s="16" t="s">
        <v>173</v>
      </c>
      <c r="BE2029" s="100">
        <f t="shared" si="179"/>
        <v>0</v>
      </c>
      <c r="BF2029" s="100">
        <f t="shared" si="180"/>
        <v>0</v>
      </c>
      <c r="BG2029" s="100">
        <f t="shared" si="181"/>
        <v>0</v>
      </c>
      <c r="BH2029" s="100">
        <f t="shared" si="182"/>
        <v>0</v>
      </c>
      <c r="BI2029" s="100">
        <f t="shared" si="183"/>
        <v>0</v>
      </c>
      <c r="BJ2029" s="16" t="s">
        <v>81</v>
      </c>
      <c r="BK2029" s="100">
        <f t="shared" si="184"/>
        <v>0</v>
      </c>
      <c r="BL2029" s="16" t="s">
        <v>612</v>
      </c>
      <c r="BM2029" s="16" t="s">
        <v>3701</v>
      </c>
    </row>
    <row r="2030" spans="2:65" s="1" customFormat="1" ht="22.5" customHeight="1">
      <c r="B2030" s="125"/>
      <c r="C2030" s="154" t="s">
        <v>3702</v>
      </c>
      <c r="D2030" s="154" t="s">
        <v>174</v>
      </c>
      <c r="E2030" s="155" t="s">
        <v>3703</v>
      </c>
      <c r="F2030" s="255" t="s">
        <v>3704</v>
      </c>
      <c r="G2030" s="256"/>
      <c r="H2030" s="256"/>
      <c r="I2030" s="256"/>
      <c r="J2030" s="156" t="s">
        <v>578</v>
      </c>
      <c r="K2030" s="157">
        <v>18</v>
      </c>
      <c r="L2030" s="257">
        <v>0</v>
      </c>
      <c r="M2030" s="256"/>
      <c r="N2030" s="258">
        <f t="shared" si="175"/>
        <v>0</v>
      </c>
      <c r="O2030" s="256"/>
      <c r="P2030" s="256"/>
      <c r="Q2030" s="256"/>
      <c r="R2030" s="127"/>
      <c r="T2030" s="158" t="s">
        <v>3</v>
      </c>
      <c r="U2030" s="42" t="s">
        <v>39</v>
      </c>
      <c r="V2030" s="34"/>
      <c r="W2030" s="159">
        <f t="shared" si="176"/>
        <v>0</v>
      </c>
      <c r="X2030" s="159">
        <v>0</v>
      </c>
      <c r="Y2030" s="159">
        <f t="shared" si="177"/>
        <v>0</v>
      </c>
      <c r="Z2030" s="159">
        <v>0</v>
      </c>
      <c r="AA2030" s="160">
        <f t="shared" si="178"/>
        <v>0</v>
      </c>
      <c r="AR2030" s="16" t="s">
        <v>612</v>
      </c>
      <c r="AT2030" s="16" t="s">
        <v>174</v>
      </c>
      <c r="AU2030" s="16" t="s">
        <v>93</v>
      </c>
      <c r="AY2030" s="16" t="s">
        <v>173</v>
      </c>
      <c r="BE2030" s="100">
        <f t="shared" si="179"/>
        <v>0</v>
      </c>
      <c r="BF2030" s="100">
        <f t="shared" si="180"/>
        <v>0</v>
      </c>
      <c r="BG2030" s="100">
        <f t="shared" si="181"/>
        <v>0</v>
      </c>
      <c r="BH2030" s="100">
        <f t="shared" si="182"/>
        <v>0</v>
      </c>
      <c r="BI2030" s="100">
        <f t="shared" si="183"/>
        <v>0</v>
      </c>
      <c r="BJ2030" s="16" t="s">
        <v>81</v>
      </c>
      <c r="BK2030" s="100">
        <f t="shared" si="184"/>
        <v>0</v>
      </c>
      <c r="BL2030" s="16" t="s">
        <v>612</v>
      </c>
      <c r="BM2030" s="16" t="s">
        <v>3705</v>
      </c>
    </row>
    <row r="2031" spans="2:65" s="1" customFormat="1" ht="22.5" customHeight="1">
      <c r="B2031" s="125"/>
      <c r="C2031" s="154" t="s">
        <v>3706</v>
      </c>
      <c r="D2031" s="154" t="s">
        <v>174</v>
      </c>
      <c r="E2031" s="155" t="s">
        <v>3707</v>
      </c>
      <c r="F2031" s="255" t="s">
        <v>3708</v>
      </c>
      <c r="G2031" s="256"/>
      <c r="H2031" s="256"/>
      <c r="I2031" s="256"/>
      <c r="J2031" s="156" t="s">
        <v>578</v>
      </c>
      <c r="K2031" s="157">
        <v>13</v>
      </c>
      <c r="L2031" s="257">
        <v>0</v>
      </c>
      <c r="M2031" s="256"/>
      <c r="N2031" s="258">
        <f t="shared" si="175"/>
        <v>0</v>
      </c>
      <c r="O2031" s="256"/>
      <c r="P2031" s="256"/>
      <c r="Q2031" s="256"/>
      <c r="R2031" s="127"/>
      <c r="T2031" s="158" t="s">
        <v>3</v>
      </c>
      <c r="U2031" s="42" t="s">
        <v>39</v>
      </c>
      <c r="V2031" s="34"/>
      <c r="W2031" s="159">
        <f t="shared" si="176"/>
        <v>0</v>
      </c>
      <c r="X2031" s="159">
        <v>0</v>
      </c>
      <c r="Y2031" s="159">
        <f t="shared" si="177"/>
        <v>0</v>
      </c>
      <c r="Z2031" s="159">
        <v>0</v>
      </c>
      <c r="AA2031" s="160">
        <f t="shared" si="178"/>
        <v>0</v>
      </c>
      <c r="AR2031" s="16" t="s">
        <v>612</v>
      </c>
      <c r="AT2031" s="16" t="s">
        <v>174</v>
      </c>
      <c r="AU2031" s="16" t="s">
        <v>93</v>
      </c>
      <c r="AY2031" s="16" t="s">
        <v>173</v>
      </c>
      <c r="BE2031" s="100">
        <f t="shared" si="179"/>
        <v>0</v>
      </c>
      <c r="BF2031" s="100">
        <f t="shared" si="180"/>
        <v>0</v>
      </c>
      <c r="BG2031" s="100">
        <f t="shared" si="181"/>
        <v>0</v>
      </c>
      <c r="BH2031" s="100">
        <f t="shared" si="182"/>
        <v>0</v>
      </c>
      <c r="BI2031" s="100">
        <f t="shared" si="183"/>
        <v>0</v>
      </c>
      <c r="BJ2031" s="16" t="s">
        <v>81</v>
      </c>
      <c r="BK2031" s="100">
        <f t="shared" si="184"/>
        <v>0</v>
      </c>
      <c r="BL2031" s="16" t="s">
        <v>612</v>
      </c>
      <c r="BM2031" s="16" t="s">
        <v>3709</v>
      </c>
    </row>
    <row r="2032" spans="2:65" s="1" customFormat="1" ht="22.5" customHeight="1">
      <c r="B2032" s="125"/>
      <c r="C2032" s="154" t="s">
        <v>3710</v>
      </c>
      <c r="D2032" s="154" t="s">
        <v>174</v>
      </c>
      <c r="E2032" s="155" t="s">
        <v>3711</v>
      </c>
      <c r="F2032" s="255" t="s">
        <v>3712</v>
      </c>
      <c r="G2032" s="256"/>
      <c r="H2032" s="256"/>
      <c r="I2032" s="256"/>
      <c r="J2032" s="156" t="s">
        <v>182</v>
      </c>
      <c r="K2032" s="157">
        <v>6</v>
      </c>
      <c r="L2032" s="257">
        <v>0</v>
      </c>
      <c r="M2032" s="256"/>
      <c r="N2032" s="258">
        <f t="shared" si="175"/>
        <v>0</v>
      </c>
      <c r="O2032" s="256"/>
      <c r="P2032" s="256"/>
      <c r="Q2032" s="256"/>
      <c r="R2032" s="127"/>
      <c r="T2032" s="158" t="s">
        <v>3</v>
      </c>
      <c r="U2032" s="42" t="s">
        <v>39</v>
      </c>
      <c r="V2032" s="34"/>
      <c r="W2032" s="159">
        <f t="shared" si="176"/>
        <v>0</v>
      </c>
      <c r="X2032" s="159">
        <v>0</v>
      </c>
      <c r="Y2032" s="159">
        <f t="shared" si="177"/>
        <v>0</v>
      </c>
      <c r="Z2032" s="159">
        <v>0</v>
      </c>
      <c r="AA2032" s="160">
        <f t="shared" si="178"/>
        <v>0</v>
      </c>
      <c r="AR2032" s="16" t="s">
        <v>612</v>
      </c>
      <c r="AT2032" s="16" t="s">
        <v>174</v>
      </c>
      <c r="AU2032" s="16" t="s">
        <v>93</v>
      </c>
      <c r="AY2032" s="16" t="s">
        <v>173</v>
      </c>
      <c r="BE2032" s="100">
        <f t="shared" si="179"/>
        <v>0</v>
      </c>
      <c r="BF2032" s="100">
        <f t="shared" si="180"/>
        <v>0</v>
      </c>
      <c r="BG2032" s="100">
        <f t="shared" si="181"/>
        <v>0</v>
      </c>
      <c r="BH2032" s="100">
        <f t="shared" si="182"/>
        <v>0</v>
      </c>
      <c r="BI2032" s="100">
        <f t="shared" si="183"/>
        <v>0</v>
      </c>
      <c r="BJ2032" s="16" t="s">
        <v>81</v>
      </c>
      <c r="BK2032" s="100">
        <f t="shared" si="184"/>
        <v>0</v>
      </c>
      <c r="BL2032" s="16" t="s">
        <v>612</v>
      </c>
      <c r="BM2032" s="16" t="s">
        <v>3713</v>
      </c>
    </row>
    <row r="2033" spans="2:65" s="1" customFormat="1" ht="22.5" customHeight="1">
      <c r="B2033" s="125"/>
      <c r="C2033" s="154" t="s">
        <v>3714</v>
      </c>
      <c r="D2033" s="154" t="s">
        <v>174</v>
      </c>
      <c r="E2033" s="155" t="s">
        <v>3715</v>
      </c>
      <c r="F2033" s="255" t="s">
        <v>3716</v>
      </c>
      <c r="G2033" s="256"/>
      <c r="H2033" s="256"/>
      <c r="I2033" s="256"/>
      <c r="J2033" s="156" t="s">
        <v>578</v>
      </c>
      <c r="K2033" s="157">
        <v>1</v>
      </c>
      <c r="L2033" s="257">
        <v>0</v>
      </c>
      <c r="M2033" s="256"/>
      <c r="N2033" s="258">
        <f t="shared" si="175"/>
        <v>0</v>
      </c>
      <c r="O2033" s="256"/>
      <c r="P2033" s="256"/>
      <c r="Q2033" s="256"/>
      <c r="R2033" s="127"/>
      <c r="T2033" s="158" t="s">
        <v>3</v>
      </c>
      <c r="U2033" s="42" t="s">
        <v>39</v>
      </c>
      <c r="V2033" s="34"/>
      <c r="W2033" s="159">
        <f t="shared" si="176"/>
        <v>0</v>
      </c>
      <c r="X2033" s="159">
        <v>0</v>
      </c>
      <c r="Y2033" s="159">
        <f t="shared" si="177"/>
        <v>0</v>
      </c>
      <c r="Z2033" s="159">
        <v>0</v>
      </c>
      <c r="AA2033" s="160">
        <f t="shared" si="178"/>
        <v>0</v>
      </c>
      <c r="AR2033" s="16" t="s">
        <v>612</v>
      </c>
      <c r="AT2033" s="16" t="s">
        <v>174</v>
      </c>
      <c r="AU2033" s="16" t="s">
        <v>93</v>
      </c>
      <c r="AY2033" s="16" t="s">
        <v>173</v>
      </c>
      <c r="BE2033" s="100">
        <f t="shared" si="179"/>
        <v>0</v>
      </c>
      <c r="BF2033" s="100">
        <f t="shared" si="180"/>
        <v>0</v>
      </c>
      <c r="BG2033" s="100">
        <f t="shared" si="181"/>
        <v>0</v>
      </c>
      <c r="BH2033" s="100">
        <f t="shared" si="182"/>
        <v>0</v>
      </c>
      <c r="BI2033" s="100">
        <f t="shared" si="183"/>
        <v>0</v>
      </c>
      <c r="BJ2033" s="16" t="s">
        <v>81</v>
      </c>
      <c r="BK2033" s="100">
        <f t="shared" si="184"/>
        <v>0</v>
      </c>
      <c r="BL2033" s="16" t="s">
        <v>612</v>
      </c>
      <c r="BM2033" s="16" t="s">
        <v>3717</v>
      </c>
    </row>
    <row r="2034" spans="2:63" s="9" customFormat="1" ht="37.35" customHeight="1">
      <c r="B2034" s="143"/>
      <c r="C2034" s="144"/>
      <c r="D2034" s="145" t="s">
        <v>147</v>
      </c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283">
        <f>BK2034</f>
        <v>0</v>
      </c>
      <c r="O2034" s="284"/>
      <c r="P2034" s="284"/>
      <c r="Q2034" s="284"/>
      <c r="R2034" s="146"/>
      <c r="T2034" s="147"/>
      <c r="U2034" s="144"/>
      <c r="V2034" s="144"/>
      <c r="W2034" s="148">
        <f>W2035+W2036+W2037</f>
        <v>0</v>
      </c>
      <c r="X2034" s="144"/>
      <c r="Y2034" s="148">
        <f>Y2035+Y2036+Y2037</f>
        <v>0</v>
      </c>
      <c r="Z2034" s="144"/>
      <c r="AA2034" s="149">
        <f>AA2035+AA2036+AA2037</f>
        <v>0</v>
      </c>
      <c r="AR2034" s="150" t="s">
        <v>206</v>
      </c>
      <c r="AT2034" s="151" t="s">
        <v>73</v>
      </c>
      <c r="AU2034" s="151" t="s">
        <v>74</v>
      </c>
      <c r="AY2034" s="150" t="s">
        <v>173</v>
      </c>
      <c r="BK2034" s="152">
        <f>BK2035+BK2036+BK2037</f>
        <v>0</v>
      </c>
    </row>
    <row r="2035" spans="2:65" s="1" customFormat="1" ht="22.5" customHeight="1">
      <c r="B2035" s="125"/>
      <c r="C2035" s="154" t="s">
        <v>3718</v>
      </c>
      <c r="D2035" s="154" t="s">
        <v>174</v>
      </c>
      <c r="E2035" s="155" t="s">
        <v>3719</v>
      </c>
      <c r="F2035" s="255" t="s">
        <v>3720</v>
      </c>
      <c r="G2035" s="256"/>
      <c r="H2035" s="256"/>
      <c r="I2035" s="256"/>
      <c r="J2035" s="156" t="s">
        <v>177</v>
      </c>
      <c r="K2035" s="157">
        <v>1</v>
      </c>
      <c r="L2035" s="257">
        <v>0</v>
      </c>
      <c r="M2035" s="256"/>
      <c r="N2035" s="258">
        <f>ROUND(L2035*K2035,2)</f>
        <v>0</v>
      </c>
      <c r="O2035" s="256"/>
      <c r="P2035" s="256"/>
      <c r="Q2035" s="256"/>
      <c r="R2035" s="127"/>
      <c r="T2035" s="158" t="s">
        <v>3</v>
      </c>
      <c r="U2035" s="42" t="s">
        <v>39</v>
      </c>
      <c r="V2035" s="34"/>
      <c r="W2035" s="159">
        <f>V2035*K2035</f>
        <v>0</v>
      </c>
      <c r="X2035" s="159">
        <v>0</v>
      </c>
      <c r="Y2035" s="159">
        <f>X2035*K2035</f>
        <v>0</v>
      </c>
      <c r="Z2035" s="159">
        <v>0</v>
      </c>
      <c r="AA2035" s="160">
        <f>Z2035*K2035</f>
        <v>0</v>
      </c>
      <c r="AR2035" s="16" t="s">
        <v>612</v>
      </c>
      <c r="AT2035" s="16" t="s">
        <v>174</v>
      </c>
      <c r="AU2035" s="16" t="s">
        <v>81</v>
      </c>
      <c r="AY2035" s="16" t="s">
        <v>173</v>
      </c>
      <c r="BE2035" s="100">
        <f>IF(U2035="základní",N2035,0)</f>
        <v>0</v>
      </c>
      <c r="BF2035" s="100">
        <f>IF(U2035="snížená",N2035,0)</f>
        <v>0</v>
      </c>
      <c r="BG2035" s="100">
        <f>IF(U2035="zákl. přenesená",N2035,0)</f>
        <v>0</v>
      </c>
      <c r="BH2035" s="100">
        <f>IF(U2035="sníž. přenesená",N2035,0)</f>
        <v>0</v>
      </c>
      <c r="BI2035" s="100">
        <f>IF(U2035="nulová",N2035,0)</f>
        <v>0</v>
      </c>
      <c r="BJ2035" s="16" t="s">
        <v>81</v>
      </c>
      <c r="BK2035" s="100">
        <f>ROUND(L2035*K2035,2)</f>
        <v>0</v>
      </c>
      <c r="BL2035" s="16" t="s">
        <v>612</v>
      </c>
      <c r="BM2035" s="16" t="s">
        <v>3721</v>
      </c>
    </row>
    <row r="2036" spans="2:65" s="1" customFormat="1" ht="22.5" customHeight="1">
      <c r="B2036" s="125"/>
      <c r="C2036" s="154" t="s">
        <v>3722</v>
      </c>
      <c r="D2036" s="154" t="s">
        <v>174</v>
      </c>
      <c r="E2036" s="155" t="s">
        <v>3723</v>
      </c>
      <c r="F2036" s="255" t="s">
        <v>3724</v>
      </c>
      <c r="G2036" s="256"/>
      <c r="H2036" s="256"/>
      <c r="I2036" s="256"/>
      <c r="J2036" s="156" t="s">
        <v>177</v>
      </c>
      <c r="K2036" s="157">
        <v>1</v>
      </c>
      <c r="L2036" s="257">
        <v>0</v>
      </c>
      <c r="M2036" s="256"/>
      <c r="N2036" s="258">
        <f>ROUND(L2036*K2036,2)</f>
        <v>0</v>
      </c>
      <c r="O2036" s="256"/>
      <c r="P2036" s="256"/>
      <c r="Q2036" s="256"/>
      <c r="R2036" s="127"/>
      <c r="T2036" s="158" t="s">
        <v>3</v>
      </c>
      <c r="U2036" s="42" t="s">
        <v>39</v>
      </c>
      <c r="V2036" s="34"/>
      <c r="W2036" s="159">
        <f>V2036*K2036</f>
        <v>0</v>
      </c>
      <c r="X2036" s="159">
        <v>0</v>
      </c>
      <c r="Y2036" s="159">
        <f>X2036*K2036</f>
        <v>0</v>
      </c>
      <c r="Z2036" s="159">
        <v>0</v>
      </c>
      <c r="AA2036" s="160">
        <f>Z2036*K2036</f>
        <v>0</v>
      </c>
      <c r="AR2036" s="16" t="s">
        <v>612</v>
      </c>
      <c r="AT2036" s="16" t="s">
        <v>174</v>
      </c>
      <c r="AU2036" s="16" t="s">
        <v>81</v>
      </c>
      <c r="AY2036" s="16" t="s">
        <v>173</v>
      </c>
      <c r="BE2036" s="100">
        <f>IF(U2036="základní",N2036,0)</f>
        <v>0</v>
      </c>
      <c r="BF2036" s="100">
        <f>IF(U2036="snížená",N2036,0)</f>
        <v>0</v>
      </c>
      <c r="BG2036" s="100">
        <f>IF(U2036="zákl. přenesená",N2036,0)</f>
        <v>0</v>
      </c>
      <c r="BH2036" s="100">
        <f>IF(U2036="sníž. přenesená",N2036,0)</f>
        <v>0</v>
      </c>
      <c r="BI2036" s="100">
        <f>IF(U2036="nulová",N2036,0)</f>
        <v>0</v>
      </c>
      <c r="BJ2036" s="16" t="s">
        <v>81</v>
      </c>
      <c r="BK2036" s="100">
        <f>ROUND(L2036*K2036,2)</f>
        <v>0</v>
      </c>
      <c r="BL2036" s="16" t="s">
        <v>612</v>
      </c>
      <c r="BM2036" s="16" t="s">
        <v>3725</v>
      </c>
    </row>
    <row r="2037" spans="2:63" s="9" customFormat="1" ht="29.85" customHeight="1">
      <c r="B2037" s="143"/>
      <c r="C2037" s="144"/>
      <c r="D2037" s="153" t="s">
        <v>148</v>
      </c>
      <c r="E2037" s="153"/>
      <c r="F2037" s="153"/>
      <c r="G2037" s="153"/>
      <c r="H2037" s="153"/>
      <c r="I2037" s="153"/>
      <c r="J2037" s="153"/>
      <c r="K2037" s="153"/>
      <c r="L2037" s="153"/>
      <c r="M2037" s="153"/>
      <c r="N2037" s="279">
        <f>BK2037</f>
        <v>0</v>
      </c>
      <c r="O2037" s="280"/>
      <c r="P2037" s="280"/>
      <c r="Q2037" s="280"/>
      <c r="R2037" s="146"/>
      <c r="T2037" s="147"/>
      <c r="U2037" s="144"/>
      <c r="V2037" s="144"/>
      <c r="W2037" s="148">
        <f>W2038</f>
        <v>0</v>
      </c>
      <c r="X2037" s="144"/>
      <c r="Y2037" s="148">
        <f>Y2038</f>
        <v>0</v>
      </c>
      <c r="Z2037" s="144"/>
      <c r="AA2037" s="149">
        <f>AA2038</f>
        <v>0</v>
      </c>
      <c r="AR2037" s="150" t="s">
        <v>206</v>
      </c>
      <c r="AT2037" s="151" t="s">
        <v>73</v>
      </c>
      <c r="AU2037" s="151" t="s">
        <v>81</v>
      </c>
      <c r="AY2037" s="150" t="s">
        <v>173</v>
      </c>
      <c r="BK2037" s="152">
        <f>BK2038</f>
        <v>0</v>
      </c>
    </row>
    <row r="2038" spans="2:65" s="1" customFormat="1" ht="22.5" customHeight="1">
      <c r="B2038" s="125"/>
      <c r="C2038" s="154" t="s">
        <v>3726</v>
      </c>
      <c r="D2038" s="154" t="s">
        <v>174</v>
      </c>
      <c r="E2038" s="155" t="s">
        <v>3727</v>
      </c>
      <c r="F2038" s="255" t="s">
        <v>151</v>
      </c>
      <c r="G2038" s="256"/>
      <c r="H2038" s="256"/>
      <c r="I2038" s="256"/>
      <c r="J2038" s="156" t="s">
        <v>177</v>
      </c>
      <c r="K2038" s="157">
        <v>1</v>
      </c>
      <c r="L2038" s="257">
        <v>0</v>
      </c>
      <c r="M2038" s="256"/>
      <c r="N2038" s="258">
        <f>ROUND(L2038*K2038,2)</f>
        <v>0</v>
      </c>
      <c r="O2038" s="256"/>
      <c r="P2038" s="256"/>
      <c r="Q2038" s="256"/>
      <c r="R2038" s="127"/>
      <c r="T2038" s="158" t="s">
        <v>3</v>
      </c>
      <c r="U2038" s="42" t="s">
        <v>39</v>
      </c>
      <c r="V2038" s="34"/>
      <c r="W2038" s="159">
        <f>V2038*K2038</f>
        <v>0</v>
      </c>
      <c r="X2038" s="159">
        <v>0</v>
      </c>
      <c r="Y2038" s="159">
        <f>X2038*K2038</f>
        <v>0</v>
      </c>
      <c r="Z2038" s="159">
        <v>0</v>
      </c>
      <c r="AA2038" s="160">
        <f>Z2038*K2038</f>
        <v>0</v>
      </c>
      <c r="AR2038" s="16" t="s">
        <v>3728</v>
      </c>
      <c r="AT2038" s="16" t="s">
        <v>174</v>
      </c>
      <c r="AU2038" s="16" t="s">
        <v>93</v>
      </c>
      <c r="AY2038" s="16" t="s">
        <v>173</v>
      </c>
      <c r="BE2038" s="100">
        <f>IF(U2038="základní",N2038,0)</f>
        <v>0</v>
      </c>
      <c r="BF2038" s="100">
        <f>IF(U2038="snížená",N2038,0)</f>
        <v>0</v>
      </c>
      <c r="BG2038" s="100">
        <f>IF(U2038="zákl. přenesená",N2038,0)</f>
        <v>0</v>
      </c>
      <c r="BH2038" s="100">
        <f>IF(U2038="sníž. přenesená",N2038,0)</f>
        <v>0</v>
      </c>
      <c r="BI2038" s="100">
        <f>IF(U2038="nulová",N2038,0)</f>
        <v>0</v>
      </c>
      <c r="BJ2038" s="16" t="s">
        <v>81</v>
      </c>
      <c r="BK2038" s="100">
        <f>ROUND(L2038*K2038,2)</f>
        <v>0</v>
      </c>
      <c r="BL2038" s="16" t="s">
        <v>3728</v>
      </c>
      <c r="BM2038" s="16" t="s">
        <v>3729</v>
      </c>
    </row>
    <row r="2039" spans="2:63" s="1" customFormat="1" ht="49.9" customHeight="1">
      <c r="B2039" s="33"/>
      <c r="C2039" s="34"/>
      <c r="D2039" s="145" t="s">
        <v>3730</v>
      </c>
      <c r="E2039" s="34"/>
      <c r="F2039" s="34"/>
      <c r="G2039" s="34"/>
      <c r="H2039" s="34"/>
      <c r="I2039" s="34"/>
      <c r="J2039" s="34"/>
      <c r="K2039" s="34"/>
      <c r="L2039" s="34"/>
      <c r="M2039" s="34"/>
      <c r="N2039" s="283">
        <f aca="true" t="shared" si="185" ref="N2039:N2044">BK2039</f>
        <v>0</v>
      </c>
      <c r="O2039" s="284"/>
      <c r="P2039" s="284"/>
      <c r="Q2039" s="284"/>
      <c r="R2039" s="35"/>
      <c r="T2039" s="72"/>
      <c r="U2039" s="34"/>
      <c r="V2039" s="34"/>
      <c r="W2039" s="34"/>
      <c r="X2039" s="34"/>
      <c r="Y2039" s="34"/>
      <c r="Z2039" s="34"/>
      <c r="AA2039" s="73"/>
      <c r="AT2039" s="16" t="s">
        <v>73</v>
      </c>
      <c r="AU2039" s="16" t="s">
        <v>74</v>
      </c>
      <c r="AY2039" s="16" t="s">
        <v>3731</v>
      </c>
      <c r="BK2039" s="100">
        <f>SUM(BK2040:BK2044)</f>
        <v>0</v>
      </c>
    </row>
    <row r="2040" spans="2:63" s="1" customFormat="1" ht="22.35" customHeight="1">
      <c r="B2040" s="33"/>
      <c r="C2040" s="190" t="s">
        <v>3</v>
      </c>
      <c r="D2040" s="190" t="s">
        <v>174</v>
      </c>
      <c r="E2040" s="191" t="s">
        <v>3</v>
      </c>
      <c r="F2040" s="271" t="s">
        <v>3</v>
      </c>
      <c r="G2040" s="272"/>
      <c r="H2040" s="272"/>
      <c r="I2040" s="272"/>
      <c r="J2040" s="192" t="s">
        <v>3</v>
      </c>
      <c r="K2040" s="185"/>
      <c r="L2040" s="257"/>
      <c r="M2040" s="273"/>
      <c r="N2040" s="274">
        <f t="shared" si="185"/>
        <v>0</v>
      </c>
      <c r="O2040" s="273"/>
      <c r="P2040" s="273"/>
      <c r="Q2040" s="273"/>
      <c r="R2040" s="35"/>
      <c r="T2040" s="158" t="s">
        <v>3</v>
      </c>
      <c r="U2040" s="193" t="s">
        <v>39</v>
      </c>
      <c r="V2040" s="34"/>
      <c r="W2040" s="34"/>
      <c r="X2040" s="34"/>
      <c r="Y2040" s="34"/>
      <c r="Z2040" s="34"/>
      <c r="AA2040" s="73"/>
      <c r="AT2040" s="16" t="s">
        <v>3731</v>
      </c>
      <c r="AU2040" s="16" t="s">
        <v>81</v>
      </c>
      <c r="AY2040" s="16" t="s">
        <v>3731</v>
      </c>
      <c r="BE2040" s="100">
        <f>IF(U2040="základní",N2040,0)</f>
        <v>0</v>
      </c>
      <c r="BF2040" s="100">
        <f>IF(U2040="snížená",N2040,0)</f>
        <v>0</v>
      </c>
      <c r="BG2040" s="100">
        <f>IF(U2040="zákl. přenesená",N2040,0)</f>
        <v>0</v>
      </c>
      <c r="BH2040" s="100">
        <f>IF(U2040="sníž. přenesená",N2040,0)</f>
        <v>0</v>
      </c>
      <c r="BI2040" s="100">
        <f>IF(U2040="nulová",N2040,0)</f>
        <v>0</v>
      </c>
      <c r="BJ2040" s="16" t="s">
        <v>81</v>
      </c>
      <c r="BK2040" s="100">
        <f>L2040*K2040</f>
        <v>0</v>
      </c>
    </row>
    <row r="2041" spans="2:63" s="1" customFormat="1" ht="22.35" customHeight="1">
      <c r="B2041" s="33"/>
      <c r="C2041" s="190" t="s">
        <v>3</v>
      </c>
      <c r="D2041" s="190" t="s">
        <v>174</v>
      </c>
      <c r="E2041" s="191" t="s">
        <v>3</v>
      </c>
      <c r="F2041" s="271" t="s">
        <v>3</v>
      </c>
      <c r="G2041" s="272"/>
      <c r="H2041" s="272"/>
      <c r="I2041" s="272"/>
      <c r="J2041" s="192" t="s">
        <v>3</v>
      </c>
      <c r="K2041" s="185"/>
      <c r="L2041" s="257"/>
      <c r="M2041" s="273"/>
      <c r="N2041" s="274">
        <f t="shared" si="185"/>
        <v>0</v>
      </c>
      <c r="O2041" s="273"/>
      <c r="P2041" s="273"/>
      <c r="Q2041" s="273"/>
      <c r="R2041" s="35"/>
      <c r="T2041" s="158" t="s">
        <v>3</v>
      </c>
      <c r="U2041" s="193" t="s">
        <v>39</v>
      </c>
      <c r="V2041" s="34"/>
      <c r="W2041" s="34"/>
      <c r="X2041" s="34"/>
      <c r="Y2041" s="34"/>
      <c r="Z2041" s="34"/>
      <c r="AA2041" s="73"/>
      <c r="AT2041" s="16" t="s">
        <v>3731</v>
      </c>
      <c r="AU2041" s="16" t="s">
        <v>81</v>
      </c>
      <c r="AY2041" s="16" t="s">
        <v>3731</v>
      </c>
      <c r="BE2041" s="100">
        <f>IF(U2041="základní",N2041,0)</f>
        <v>0</v>
      </c>
      <c r="BF2041" s="100">
        <f>IF(U2041="snížená",N2041,0)</f>
        <v>0</v>
      </c>
      <c r="BG2041" s="100">
        <f>IF(U2041="zákl. přenesená",N2041,0)</f>
        <v>0</v>
      </c>
      <c r="BH2041" s="100">
        <f>IF(U2041="sníž. přenesená",N2041,0)</f>
        <v>0</v>
      </c>
      <c r="BI2041" s="100">
        <f>IF(U2041="nulová",N2041,0)</f>
        <v>0</v>
      </c>
      <c r="BJ2041" s="16" t="s">
        <v>81</v>
      </c>
      <c r="BK2041" s="100">
        <f>L2041*K2041</f>
        <v>0</v>
      </c>
    </row>
    <row r="2042" spans="2:63" s="1" customFormat="1" ht="22.35" customHeight="1">
      <c r="B2042" s="33"/>
      <c r="C2042" s="190" t="s">
        <v>3</v>
      </c>
      <c r="D2042" s="190" t="s">
        <v>174</v>
      </c>
      <c r="E2042" s="191" t="s">
        <v>3</v>
      </c>
      <c r="F2042" s="271" t="s">
        <v>3</v>
      </c>
      <c r="G2042" s="272"/>
      <c r="H2042" s="272"/>
      <c r="I2042" s="272"/>
      <c r="J2042" s="192" t="s">
        <v>3</v>
      </c>
      <c r="K2042" s="185"/>
      <c r="L2042" s="257"/>
      <c r="M2042" s="273"/>
      <c r="N2042" s="274">
        <f t="shared" si="185"/>
        <v>0</v>
      </c>
      <c r="O2042" s="273"/>
      <c r="P2042" s="273"/>
      <c r="Q2042" s="273"/>
      <c r="R2042" s="35"/>
      <c r="T2042" s="158" t="s">
        <v>3</v>
      </c>
      <c r="U2042" s="193" t="s">
        <v>39</v>
      </c>
      <c r="V2042" s="34"/>
      <c r="W2042" s="34"/>
      <c r="X2042" s="34"/>
      <c r="Y2042" s="34"/>
      <c r="Z2042" s="34"/>
      <c r="AA2042" s="73"/>
      <c r="AT2042" s="16" t="s">
        <v>3731</v>
      </c>
      <c r="AU2042" s="16" t="s">
        <v>81</v>
      </c>
      <c r="AY2042" s="16" t="s">
        <v>3731</v>
      </c>
      <c r="BE2042" s="100">
        <f>IF(U2042="základní",N2042,0)</f>
        <v>0</v>
      </c>
      <c r="BF2042" s="100">
        <f>IF(U2042="snížená",N2042,0)</f>
        <v>0</v>
      </c>
      <c r="BG2042" s="100">
        <f>IF(U2042="zákl. přenesená",N2042,0)</f>
        <v>0</v>
      </c>
      <c r="BH2042" s="100">
        <f>IF(U2042="sníž. přenesená",N2042,0)</f>
        <v>0</v>
      </c>
      <c r="BI2042" s="100">
        <f>IF(U2042="nulová",N2042,0)</f>
        <v>0</v>
      </c>
      <c r="BJ2042" s="16" t="s">
        <v>81</v>
      </c>
      <c r="BK2042" s="100">
        <f>L2042*K2042</f>
        <v>0</v>
      </c>
    </row>
    <row r="2043" spans="2:63" s="1" customFormat="1" ht="22.35" customHeight="1">
      <c r="B2043" s="33"/>
      <c r="C2043" s="190" t="s">
        <v>3</v>
      </c>
      <c r="D2043" s="190" t="s">
        <v>174</v>
      </c>
      <c r="E2043" s="191" t="s">
        <v>3</v>
      </c>
      <c r="F2043" s="271" t="s">
        <v>3</v>
      </c>
      <c r="G2043" s="272"/>
      <c r="H2043" s="272"/>
      <c r="I2043" s="272"/>
      <c r="J2043" s="192" t="s">
        <v>3</v>
      </c>
      <c r="K2043" s="185"/>
      <c r="L2043" s="257"/>
      <c r="M2043" s="273"/>
      <c r="N2043" s="274">
        <f t="shared" si="185"/>
        <v>0</v>
      </c>
      <c r="O2043" s="273"/>
      <c r="P2043" s="273"/>
      <c r="Q2043" s="273"/>
      <c r="R2043" s="35"/>
      <c r="T2043" s="158" t="s">
        <v>3</v>
      </c>
      <c r="U2043" s="193" t="s">
        <v>39</v>
      </c>
      <c r="V2043" s="34"/>
      <c r="W2043" s="34"/>
      <c r="X2043" s="34"/>
      <c r="Y2043" s="34"/>
      <c r="Z2043" s="34"/>
      <c r="AA2043" s="73"/>
      <c r="AT2043" s="16" t="s">
        <v>3731</v>
      </c>
      <c r="AU2043" s="16" t="s">
        <v>81</v>
      </c>
      <c r="AY2043" s="16" t="s">
        <v>3731</v>
      </c>
      <c r="BE2043" s="100">
        <f>IF(U2043="základní",N2043,0)</f>
        <v>0</v>
      </c>
      <c r="BF2043" s="100">
        <f>IF(U2043="snížená",N2043,0)</f>
        <v>0</v>
      </c>
      <c r="BG2043" s="100">
        <f>IF(U2043="zákl. přenesená",N2043,0)</f>
        <v>0</v>
      </c>
      <c r="BH2043" s="100">
        <f>IF(U2043="sníž. přenesená",N2043,0)</f>
        <v>0</v>
      </c>
      <c r="BI2043" s="100">
        <f>IF(U2043="nulová",N2043,0)</f>
        <v>0</v>
      </c>
      <c r="BJ2043" s="16" t="s">
        <v>81</v>
      </c>
      <c r="BK2043" s="100">
        <f>L2043*K2043</f>
        <v>0</v>
      </c>
    </row>
    <row r="2044" spans="2:63" s="1" customFormat="1" ht="22.35" customHeight="1">
      <c r="B2044" s="33"/>
      <c r="C2044" s="190" t="s">
        <v>3</v>
      </c>
      <c r="D2044" s="190" t="s">
        <v>174</v>
      </c>
      <c r="E2044" s="191" t="s">
        <v>3</v>
      </c>
      <c r="F2044" s="271" t="s">
        <v>3</v>
      </c>
      <c r="G2044" s="272"/>
      <c r="H2044" s="272"/>
      <c r="I2044" s="272"/>
      <c r="J2044" s="192" t="s">
        <v>3</v>
      </c>
      <c r="K2044" s="185"/>
      <c r="L2044" s="257"/>
      <c r="M2044" s="273"/>
      <c r="N2044" s="274">
        <f t="shared" si="185"/>
        <v>0</v>
      </c>
      <c r="O2044" s="273"/>
      <c r="P2044" s="273"/>
      <c r="Q2044" s="273"/>
      <c r="R2044" s="35"/>
      <c r="T2044" s="158" t="s">
        <v>3</v>
      </c>
      <c r="U2044" s="193" t="s">
        <v>39</v>
      </c>
      <c r="V2044" s="54"/>
      <c r="W2044" s="54"/>
      <c r="X2044" s="54"/>
      <c r="Y2044" s="54"/>
      <c r="Z2044" s="54"/>
      <c r="AA2044" s="56"/>
      <c r="AT2044" s="16" t="s">
        <v>3731</v>
      </c>
      <c r="AU2044" s="16" t="s">
        <v>81</v>
      </c>
      <c r="AY2044" s="16" t="s">
        <v>3731</v>
      </c>
      <c r="BE2044" s="100">
        <f>IF(U2044="základní",N2044,0)</f>
        <v>0</v>
      </c>
      <c r="BF2044" s="100">
        <f>IF(U2044="snížená",N2044,0)</f>
        <v>0</v>
      </c>
      <c r="BG2044" s="100">
        <f>IF(U2044="zákl. přenesená",N2044,0)</f>
        <v>0</v>
      </c>
      <c r="BH2044" s="100">
        <f>IF(U2044="sníž. přenesená",N2044,0)</f>
        <v>0</v>
      </c>
      <c r="BI2044" s="100">
        <f>IF(U2044="nulová",N2044,0)</f>
        <v>0</v>
      </c>
      <c r="BJ2044" s="16" t="s">
        <v>81</v>
      </c>
      <c r="BK2044" s="100">
        <f>L2044*K2044</f>
        <v>0</v>
      </c>
    </row>
    <row r="2045" spans="2:18" s="1" customFormat="1" ht="6.95" customHeight="1">
      <c r="B2045" s="57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  <c r="Q2045" s="58"/>
      <c r="R2045" s="59"/>
    </row>
  </sheetData>
  <mergeCells count="3526">
    <mergeCell ref="N1356:Q1356"/>
    <mergeCell ref="N1397:Q1397"/>
    <mergeCell ref="N1408:Q1408"/>
    <mergeCell ref="N1411:Q1411"/>
    <mergeCell ref="N1415:Q1415"/>
    <mergeCell ref="N1421:Q1421"/>
    <mergeCell ref="N1462:Q1462"/>
    <mergeCell ref="N1465:Q1465"/>
    <mergeCell ref="N1812:Q1812"/>
    <mergeCell ref="N2034:Q2034"/>
    <mergeCell ref="N2037:Q2037"/>
    <mergeCell ref="N2039:Q2039"/>
    <mergeCell ref="H1:K1"/>
    <mergeCell ref="S2:AC2"/>
    <mergeCell ref="F2041:I2041"/>
    <mergeCell ref="L2041:M2041"/>
    <mergeCell ref="N2041:Q2041"/>
    <mergeCell ref="F2042:I2042"/>
    <mergeCell ref="L2042:M2042"/>
    <mergeCell ref="N2042:Q2042"/>
    <mergeCell ref="F2043:I2043"/>
    <mergeCell ref="L2043:M2043"/>
    <mergeCell ref="N2043:Q2043"/>
    <mergeCell ref="F2044:I2044"/>
    <mergeCell ref="L2044:M2044"/>
    <mergeCell ref="N2044:Q2044"/>
    <mergeCell ref="N162:Q162"/>
    <mergeCell ref="N163:Q163"/>
    <mergeCell ref="N164:Q164"/>
    <mergeCell ref="N166:Q166"/>
    <mergeCell ref="N198:Q198"/>
    <mergeCell ref="N266:Q266"/>
    <mergeCell ref="N315:Q315"/>
    <mergeCell ref="N470:Q470"/>
    <mergeCell ref="N505:Q505"/>
    <mergeCell ref="N563:Q563"/>
    <mergeCell ref="N565:Q565"/>
    <mergeCell ref="N566:Q566"/>
    <mergeCell ref="N581:Q581"/>
    <mergeCell ref="N596:Q596"/>
    <mergeCell ref="N610:Q610"/>
    <mergeCell ref="N612:Q612"/>
    <mergeCell ref="N733:Q733"/>
    <mergeCell ref="N845:Q845"/>
    <mergeCell ref="N873:Q873"/>
    <mergeCell ref="N945:Q945"/>
    <mergeCell ref="F2032:I2032"/>
    <mergeCell ref="L2032:M2032"/>
    <mergeCell ref="N2032:Q2032"/>
    <mergeCell ref="F2033:I2033"/>
    <mergeCell ref="L2033:M2033"/>
    <mergeCell ref="N2033:Q2033"/>
    <mergeCell ref="F2035:I2035"/>
    <mergeCell ref="L2035:M2035"/>
    <mergeCell ref="N2035:Q2035"/>
    <mergeCell ref="F2036:I2036"/>
    <mergeCell ref="L2036:M2036"/>
    <mergeCell ref="N2036:Q2036"/>
    <mergeCell ref="F2038:I2038"/>
    <mergeCell ref="L2038:M2038"/>
    <mergeCell ref="N2038:Q2038"/>
    <mergeCell ref="F2040:I2040"/>
    <mergeCell ref="L2040:M2040"/>
    <mergeCell ref="N2040:Q2040"/>
    <mergeCell ref="F2026:I2026"/>
    <mergeCell ref="L2026:M2026"/>
    <mergeCell ref="N2026:Q2026"/>
    <mergeCell ref="F2027:I2027"/>
    <mergeCell ref="L2027:M2027"/>
    <mergeCell ref="N2027:Q202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F2031:I2031"/>
    <mergeCell ref="L2031:M2031"/>
    <mergeCell ref="N2031:Q2031"/>
    <mergeCell ref="F2020:I2020"/>
    <mergeCell ref="L2020:M2020"/>
    <mergeCell ref="N2020:Q2020"/>
    <mergeCell ref="F2021:I2021"/>
    <mergeCell ref="L2021:M2021"/>
    <mergeCell ref="N2021:Q2021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14:I2014"/>
    <mergeCell ref="L2014:M2014"/>
    <mergeCell ref="N2014:Q2014"/>
    <mergeCell ref="F2015:I2015"/>
    <mergeCell ref="L2015:M2015"/>
    <mergeCell ref="N2015:Q2015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08:I2008"/>
    <mergeCell ref="L2008:M2008"/>
    <mergeCell ref="N2008:Q2008"/>
    <mergeCell ref="F2009:I2009"/>
    <mergeCell ref="L2009:M2009"/>
    <mergeCell ref="N2009:Q2009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02:I2002"/>
    <mergeCell ref="L2002:M2002"/>
    <mergeCell ref="N2002:Q2002"/>
    <mergeCell ref="F2003:I2003"/>
    <mergeCell ref="L2003:M2003"/>
    <mergeCell ref="N2003:Q2003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1996:I1996"/>
    <mergeCell ref="L1996:M1996"/>
    <mergeCell ref="N1996:Q1996"/>
    <mergeCell ref="F1997:I1997"/>
    <mergeCell ref="L1997:M1997"/>
    <mergeCell ref="N1997:Q1997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1990:I1990"/>
    <mergeCell ref="L1990:M1990"/>
    <mergeCell ref="N1990:Q1990"/>
    <mergeCell ref="F1991:I1991"/>
    <mergeCell ref="L1991:M1991"/>
    <mergeCell ref="N1991:Q1991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84:I1984"/>
    <mergeCell ref="L1984:M1984"/>
    <mergeCell ref="N1984:Q1984"/>
    <mergeCell ref="F1985:I1985"/>
    <mergeCell ref="L1985:M1985"/>
    <mergeCell ref="N1985:Q1985"/>
    <mergeCell ref="F1986:I1986"/>
    <mergeCell ref="L1986:M1986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78:I1978"/>
    <mergeCell ref="L1978:M1978"/>
    <mergeCell ref="N1978:Q1978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72:I1972"/>
    <mergeCell ref="L1972:M1972"/>
    <mergeCell ref="N1972:Q1972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66:I1966"/>
    <mergeCell ref="L1966:M1966"/>
    <mergeCell ref="N1966:Q1966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60:I1960"/>
    <mergeCell ref="L1960:M1960"/>
    <mergeCell ref="N1960:Q1960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54:I1954"/>
    <mergeCell ref="L1954:M1954"/>
    <mergeCell ref="N1954:Q1954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48:I1948"/>
    <mergeCell ref="L1948:M1948"/>
    <mergeCell ref="N1948:Q1948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42:I1942"/>
    <mergeCell ref="L1942:M1942"/>
    <mergeCell ref="N1942:Q1942"/>
    <mergeCell ref="F1943:I1943"/>
    <mergeCell ref="L1943:M1943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12:I1912"/>
    <mergeCell ref="L1912:M1912"/>
    <mergeCell ref="N1912:Q1912"/>
    <mergeCell ref="F1913:I1913"/>
    <mergeCell ref="L1913:M1913"/>
    <mergeCell ref="N1913:Q1913"/>
    <mergeCell ref="F1914:I1914"/>
    <mergeCell ref="L1914:M1914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911:I1911"/>
    <mergeCell ref="L1911:M1911"/>
    <mergeCell ref="N1911:Q1911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905:I1905"/>
    <mergeCell ref="L1905:M1905"/>
    <mergeCell ref="N1905:Q1905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99:I1899"/>
    <mergeCell ref="L1899:M1899"/>
    <mergeCell ref="N1899:Q1899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93:I1893"/>
    <mergeCell ref="L1893:M1893"/>
    <mergeCell ref="N1893:Q1893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87:I1887"/>
    <mergeCell ref="L1887:M1887"/>
    <mergeCell ref="N1887:Q1887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81:I1881"/>
    <mergeCell ref="L1881:M1881"/>
    <mergeCell ref="N1881:Q1881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75:I1875"/>
    <mergeCell ref="L1875:M1875"/>
    <mergeCell ref="N1875:Q1875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68:I1868"/>
    <mergeCell ref="L1868:M1868"/>
    <mergeCell ref="N1868:Q1868"/>
    <mergeCell ref="F1869:I1869"/>
    <mergeCell ref="L1869:M1869"/>
    <mergeCell ref="N1869:Q1869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62:I1862"/>
    <mergeCell ref="L1862:M1862"/>
    <mergeCell ref="N1862:Q1862"/>
    <mergeCell ref="F1863:I1863"/>
    <mergeCell ref="L1863:M1863"/>
    <mergeCell ref="N1863:Q1863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56:I1856"/>
    <mergeCell ref="L1856:M1856"/>
    <mergeCell ref="N1856:Q1856"/>
    <mergeCell ref="F1857:I1857"/>
    <mergeCell ref="L1857:M1857"/>
    <mergeCell ref="N1857:Q1857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50:I1850"/>
    <mergeCell ref="L1850:M1850"/>
    <mergeCell ref="N1850:Q1850"/>
    <mergeCell ref="F1851:I1851"/>
    <mergeCell ref="L1851:M1851"/>
    <mergeCell ref="N1851:Q1851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44:I1844"/>
    <mergeCell ref="L1844:M1844"/>
    <mergeCell ref="N1844:Q1844"/>
    <mergeCell ref="F1845:I1845"/>
    <mergeCell ref="L1845:M1845"/>
    <mergeCell ref="N1845:Q1845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38:I1838"/>
    <mergeCell ref="L1838:M1838"/>
    <mergeCell ref="N1838:Q1838"/>
    <mergeCell ref="F1839:I1839"/>
    <mergeCell ref="L1839:M1839"/>
    <mergeCell ref="N1839:Q1839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32:I1832"/>
    <mergeCell ref="L1832:M1832"/>
    <mergeCell ref="N1832:Q1832"/>
    <mergeCell ref="F1833:I1833"/>
    <mergeCell ref="L1833:M1833"/>
    <mergeCell ref="N1833:Q1833"/>
    <mergeCell ref="F1822:I1822"/>
    <mergeCell ref="L1822:M1822"/>
    <mergeCell ref="N1822:Q1822"/>
    <mergeCell ref="F1823:I1823"/>
    <mergeCell ref="L1823:M1823"/>
    <mergeCell ref="N1823:Q1823"/>
    <mergeCell ref="F1824:I1824"/>
    <mergeCell ref="L1824:M1824"/>
    <mergeCell ref="N1824:Q1824"/>
    <mergeCell ref="F1825:I1825"/>
    <mergeCell ref="L1825:M1825"/>
    <mergeCell ref="N1825:Q1825"/>
    <mergeCell ref="F1826:I1826"/>
    <mergeCell ref="L1826:M1826"/>
    <mergeCell ref="N1826:Q1826"/>
    <mergeCell ref="F1827:I1827"/>
    <mergeCell ref="L1827:M1827"/>
    <mergeCell ref="N1827:Q1827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00:I1800"/>
    <mergeCell ref="F1801:I1801"/>
    <mergeCell ref="F1802:I1802"/>
    <mergeCell ref="F1803:I1803"/>
    <mergeCell ref="F1804:I1804"/>
    <mergeCell ref="F1805:I1805"/>
    <mergeCell ref="L1805:M1805"/>
    <mergeCell ref="N1805:Q1805"/>
    <mergeCell ref="F1806:I1806"/>
    <mergeCell ref="L1806:M1806"/>
    <mergeCell ref="N1806:Q1806"/>
    <mergeCell ref="F1807:I1807"/>
    <mergeCell ref="L1807:M1807"/>
    <mergeCell ref="N1807:Q1807"/>
    <mergeCell ref="F1808:I1808"/>
    <mergeCell ref="L1808:M1808"/>
    <mergeCell ref="N1808:Q1808"/>
    <mergeCell ref="F1785:I1785"/>
    <mergeCell ref="F1786:I1786"/>
    <mergeCell ref="F1787:I1787"/>
    <mergeCell ref="F1788:I1788"/>
    <mergeCell ref="F1789:I1789"/>
    <mergeCell ref="F1790:I1790"/>
    <mergeCell ref="F1791:I1791"/>
    <mergeCell ref="L1791:M1791"/>
    <mergeCell ref="N1791:Q1791"/>
    <mergeCell ref="F1792:I1792"/>
    <mergeCell ref="F1793:I1793"/>
    <mergeCell ref="F1794:I1794"/>
    <mergeCell ref="F1795:I1795"/>
    <mergeCell ref="F1796:I1796"/>
    <mergeCell ref="F1797:I1797"/>
    <mergeCell ref="F1798:I1798"/>
    <mergeCell ref="F1799:I1799"/>
    <mergeCell ref="F1772:I1772"/>
    <mergeCell ref="F1773:I1773"/>
    <mergeCell ref="F1774:I1774"/>
    <mergeCell ref="L1774:M1774"/>
    <mergeCell ref="N1774:Q1774"/>
    <mergeCell ref="F1775:I1775"/>
    <mergeCell ref="F1776:I1776"/>
    <mergeCell ref="F1777:I1777"/>
    <mergeCell ref="L1777:M1777"/>
    <mergeCell ref="N1777:Q1777"/>
    <mergeCell ref="F1778:I1778"/>
    <mergeCell ref="F1779:I1779"/>
    <mergeCell ref="F1780:I1780"/>
    <mergeCell ref="F1781:I1781"/>
    <mergeCell ref="F1782:I1782"/>
    <mergeCell ref="F1783:I1783"/>
    <mergeCell ref="F1784:I1784"/>
    <mergeCell ref="F1757:I1757"/>
    <mergeCell ref="L1757:M1757"/>
    <mergeCell ref="N1757:Q1757"/>
    <mergeCell ref="F1758:I1758"/>
    <mergeCell ref="F1759:I1759"/>
    <mergeCell ref="F1760:I1760"/>
    <mergeCell ref="F1761:I1761"/>
    <mergeCell ref="F1762:I1762"/>
    <mergeCell ref="F1763:I1763"/>
    <mergeCell ref="F1764:I1764"/>
    <mergeCell ref="F1765:I1765"/>
    <mergeCell ref="F1766:I1766"/>
    <mergeCell ref="F1767:I1767"/>
    <mergeCell ref="F1768:I1768"/>
    <mergeCell ref="F1769:I1769"/>
    <mergeCell ref="F1770:I1770"/>
    <mergeCell ref="F1771:I1771"/>
    <mergeCell ref="L1771:M1771"/>
    <mergeCell ref="N1771:Q1771"/>
    <mergeCell ref="F1742:I1742"/>
    <mergeCell ref="F1743:I1743"/>
    <mergeCell ref="L1743:M1743"/>
    <mergeCell ref="N1743:Q1743"/>
    <mergeCell ref="F1744:I1744"/>
    <mergeCell ref="F1745:I1745"/>
    <mergeCell ref="F1746:I1746"/>
    <mergeCell ref="F1747:I1747"/>
    <mergeCell ref="F1748:I1748"/>
    <mergeCell ref="F1749:I1749"/>
    <mergeCell ref="F1750:I1750"/>
    <mergeCell ref="F1751:I1751"/>
    <mergeCell ref="F1752:I1752"/>
    <mergeCell ref="F1753:I1753"/>
    <mergeCell ref="F1754:I1754"/>
    <mergeCell ref="F1755:I1755"/>
    <mergeCell ref="F1756:I1756"/>
    <mergeCell ref="F1731:I1731"/>
    <mergeCell ref="L1731:M1731"/>
    <mergeCell ref="N1731:Q1731"/>
    <mergeCell ref="F1732:I1732"/>
    <mergeCell ref="F1733:I1733"/>
    <mergeCell ref="F1734:I1734"/>
    <mergeCell ref="F1735:I1735"/>
    <mergeCell ref="L1735:M1735"/>
    <mergeCell ref="N1735:Q1735"/>
    <mergeCell ref="F1736:I1736"/>
    <mergeCell ref="F1737:I1737"/>
    <mergeCell ref="F1738:I1738"/>
    <mergeCell ref="F1739:I1739"/>
    <mergeCell ref="L1739:M1739"/>
    <mergeCell ref="N1739:Q1739"/>
    <mergeCell ref="F1740:I1740"/>
    <mergeCell ref="F1741:I1741"/>
    <mergeCell ref="F1716:I1716"/>
    <mergeCell ref="F1717:I1717"/>
    <mergeCell ref="F1718:I1718"/>
    <mergeCell ref="F1719:I1719"/>
    <mergeCell ref="F1720:I1720"/>
    <mergeCell ref="F1721:I1721"/>
    <mergeCell ref="F1722:I1722"/>
    <mergeCell ref="F1723:I1723"/>
    <mergeCell ref="F1724:I1724"/>
    <mergeCell ref="F1725:I1725"/>
    <mergeCell ref="F1726:I1726"/>
    <mergeCell ref="F1727:I1727"/>
    <mergeCell ref="L1727:M1727"/>
    <mergeCell ref="N1727:Q1727"/>
    <mergeCell ref="F1728:I1728"/>
    <mergeCell ref="F1729:I1729"/>
    <mergeCell ref="F1730:I1730"/>
    <mergeCell ref="F1705:I1705"/>
    <mergeCell ref="F1706:I1706"/>
    <mergeCell ref="L1706:M1706"/>
    <mergeCell ref="N1706:Q1706"/>
    <mergeCell ref="F1707:I1707"/>
    <mergeCell ref="F1708:I1708"/>
    <mergeCell ref="F1709:I1709"/>
    <mergeCell ref="L1709:M1709"/>
    <mergeCell ref="N1709:Q1709"/>
    <mergeCell ref="F1710:I1710"/>
    <mergeCell ref="F1711:I1711"/>
    <mergeCell ref="F1712:I1712"/>
    <mergeCell ref="F1713:I1713"/>
    <mergeCell ref="F1714:I1714"/>
    <mergeCell ref="L1714:M1714"/>
    <mergeCell ref="N1714:Q1714"/>
    <mergeCell ref="F1715:I1715"/>
    <mergeCell ref="F1690:I1690"/>
    <mergeCell ref="F1691:I1691"/>
    <mergeCell ref="F1692:I1692"/>
    <mergeCell ref="F1693:I1693"/>
    <mergeCell ref="F1694:I1694"/>
    <mergeCell ref="F1695:I1695"/>
    <mergeCell ref="F1696:I1696"/>
    <mergeCell ref="F1697:I1697"/>
    <mergeCell ref="L1697:M1697"/>
    <mergeCell ref="N1697:Q1697"/>
    <mergeCell ref="F1698:I1698"/>
    <mergeCell ref="F1699:I1699"/>
    <mergeCell ref="F1700:I1700"/>
    <mergeCell ref="F1701:I1701"/>
    <mergeCell ref="F1702:I1702"/>
    <mergeCell ref="F1703:I1703"/>
    <mergeCell ref="F1704:I1704"/>
    <mergeCell ref="F1677:I1677"/>
    <mergeCell ref="F1678:I1678"/>
    <mergeCell ref="F1679:I1679"/>
    <mergeCell ref="F1680:I1680"/>
    <mergeCell ref="F1681:I1681"/>
    <mergeCell ref="F1682:I1682"/>
    <mergeCell ref="F1683:I1683"/>
    <mergeCell ref="F1684:I1684"/>
    <mergeCell ref="L1684:M1684"/>
    <mergeCell ref="N1684:Q1684"/>
    <mergeCell ref="F1685:I1685"/>
    <mergeCell ref="F1686:I1686"/>
    <mergeCell ref="F1687:I1687"/>
    <mergeCell ref="L1687:M1687"/>
    <mergeCell ref="N1687:Q1687"/>
    <mergeCell ref="F1688:I1688"/>
    <mergeCell ref="F1689:I1689"/>
    <mergeCell ref="F1662:I1662"/>
    <mergeCell ref="F1663:I1663"/>
    <mergeCell ref="F1664:I1664"/>
    <mergeCell ref="F1665:I1665"/>
    <mergeCell ref="F1666:I1666"/>
    <mergeCell ref="F1667:I1667"/>
    <mergeCell ref="F1668:I1668"/>
    <mergeCell ref="F1669:I1669"/>
    <mergeCell ref="F1670:I1670"/>
    <mergeCell ref="F1671:I1671"/>
    <mergeCell ref="L1671:M1671"/>
    <mergeCell ref="N1671:Q1671"/>
    <mergeCell ref="F1672:I1672"/>
    <mergeCell ref="F1673:I1673"/>
    <mergeCell ref="F1674:I1674"/>
    <mergeCell ref="F1675:I1675"/>
    <mergeCell ref="F1676:I1676"/>
    <mergeCell ref="L1676:M1676"/>
    <mergeCell ref="N1676:Q1676"/>
    <mergeCell ref="F1649:I1649"/>
    <mergeCell ref="F1650:I1650"/>
    <mergeCell ref="F1651:I1651"/>
    <mergeCell ref="L1651:M1651"/>
    <mergeCell ref="N1651:Q1651"/>
    <mergeCell ref="F1652:I1652"/>
    <mergeCell ref="F1653:I1653"/>
    <mergeCell ref="F1654:I1654"/>
    <mergeCell ref="F1655:I1655"/>
    <mergeCell ref="F1656:I1656"/>
    <mergeCell ref="F1657:I1657"/>
    <mergeCell ref="F1658:I1658"/>
    <mergeCell ref="F1659:I1659"/>
    <mergeCell ref="F1660:I1660"/>
    <mergeCell ref="F1661:I1661"/>
    <mergeCell ref="L1661:M1661"/>
    <mergeCell ref="N1661:Q1661"/>
    <mergeCell ref="F1634:I1634"/>
    <mergeCell ref="F1635:I1635"/>
    <mergeCell ref="F1636:I1636"/>
    <mergeCell ref="F1637:I1637"/>
    <mergeCell ref="F1638:I1638"/>
    <mergeCell ref="F1639:I1639"/>
    <mergeCell ref="F1640:I1640"/>
    <mergeCell ref="F1641:I1641"/>
    <mergeCell ref="L1641:M1641"/>
    <mergeCell ref="N1641:Q1641"/>
    <mergeCell ref="F1642:I1642"/>
    <mergeCell ref="F1643:I1643"/>
    <mergeCell ref="F1644:I1644"/>
    <mergeCell ref="F1645:I1645"/>
    <mergeCell ref="F1646:I1646"/>
    <mergeCell ref="F1647:I1647"/>
    <mergeCell ref="F1648:I1648"/>
    <mergeCell ref="F1621:I1621"/>
    <mergeCell ref="L1621:M1621"/>
    <mergeCell ref="N1621:Q1621"/>
    <mergeCell ref="F1622:I1622"/>
    <mergeCell ref="F1623:I1623"/>
    <mergeCell ref="F1624:I1624"/>
    <mergeCell ref="F1625:I1625"/>
    <mergeCell ref="F1626:I1626"/>
    <mergeCell ref="F1627:I1627"/>
    <mergeCell ref="F1628:I1628"/>
    <mergeCell ref="F1629:I1629"/>
    <mergeCell ref="F1630:I1630"/>
    <mergeCell ref="F1631:I1631"/>
    <mergeCell ref="L1631:M1631"/>
    <mergeCell ref="N1631:Q1631"/>
    <mergeCell ref="F1632:I1632"/>
    <mergeCell ref="F1633:I1633"/>
    <mergeCell ref="F1606:I1606"/>
    <mergeCell ref="F1607:I1607"/>
    <mergeCell ref="F1608:I1608"/>
    <mergeCell ref="F1609:I1609"/>
    <mergeCell ref="F1610:I1610"/>
    <mergeCell ref="F1611:I1611"/>
    <mergeCell ref="L1611:M1611"/>
    <mergeCell ref="N1611:Q1611"/>
    <mergeCell ref="F1612:I1612"/>
    <mergeCell ref="F1613:I1613"/>
    <mergeCell ref="F1614:I1614"/>
    <mergeCell ref="F1615:I1615"/>
    <mergeCell ref="F1616:I1616"/>
    <mergeCell ref="F1617:I1617"/>
    <mergeCell ref="F1618:I1618"/>
    <mergeCell ref="F1619:I1619"/>
    <mergeCell ref="F1620:I1620"/>
    <mergeCell ref="F1593:I1593"/>
    <mergeCell ref="F1594:I1594"/>
    <mergeCell ref="F1595:I1595"/>
    <mergeCell ref="F1596:I1596"/>
    <mergeCell ref="F1597:I1597"/>
    <mergeCell ref="F1598:I1598"/>
    <mergeCell ref="L1598:M1598"/>
    <mergeCell ref="N1598:Q1598"/>
    <mergeCell ref="F1599:I1599"/>
    <mergeCell ref="F1600:I1600"/>
    <mergeCell ref="F1601:I1601"/>
    <mergeCell ref="L1601:M1601"/>
    <mergeCell ref="N1601:Q1601"/>
    <mergeCell ref="F1602:I1602"/>
    <mergeCell ref="F1603:I1603"/>
    <mergeCell ref="F1604:I1604"/>
    <mergeCell ref="F1605:I1605"/>
    <mergeCell ref="F1579:I1579"/>
    <mergeCell ref="F1580:I1580"/>
    <mergeCell ref="F1581:I1581"/>
    <mergeCell ref="F1582:I1582"/>
    <mergeCell ref="F1583:I1583"/>
    <mergeCell ref="F1584:I1584"/>
    <mergeCell ref="F1585:I1585"/>
    <mergeCell ref="F1586:I1586"/>
    <mergeCell ref="F1587:I1587"/>
    <mergeCell ref="L1587:M1587"/>
    <mergeCell ref="N1587:Q1587"/>
    <mergeCell ref="F1588:I1588"/>
    <mergeCell ref="F1589:I1589"/>
    <mergeCell ref="F1590:I1590"/>
    <mergeCell ref="F1591:I1591"/>
    <mergeCell ref="F1592:I1592"/>
    <mergeCell ref="L1592:M1592"/>
    <mergeCell ref="N1592:Q1592"/>
    <mergeCell ref="F1566:I1566"/>
    <mergeCell ref="F1567:I1567"/>
    <mergeCell ref="L1567:M1567"/>
    <mergeCell ref="N1567:Q1567"/>
    <mergeCell ref="F1568:I1568"/>
    <mergeCell ref="F1569:I1569"/>
    <mergeCell ref="F1570:I1570"/>
    <mergeCell ref="F1571:I1571"/>
    <mergeCell ref="F1572:I1572"/>
    <mergeCell ref="F1573:I1573"/>
    <mergeCell ref="F1574:I1574"/>
    <mergeCell ref="F1575:I1575"/>
    <mergeCell ref="F1576:I1576"/>
    <mergeCell ref="F1577:I1577"/>
    <mergeCell ref="L1577:M1577"/>
    <mergeCell ref="N1577:Q1577"/>
    <mergeCell ref="F1578:I1578"/>
    <mergeCell ref="F1551:I1551"/>
    <mergeCell ref="F1552:I1552"/>
    <mergeCell ref="F1553:I1553"/>
    <mergeCell ref="F1554:I1554"/>
    <mergeCell ref="F1555:I1555"/>
    <mergeCell ref="F1556:I1556"/>
    <mergeCell ref="F1557:I1557"/>
    <mergeCell ref="F1558:I1558"/>
    <mergeCell ref="F1559:I1559"/>
    <mergeCell ref="F1560:I1560"/>
    <mergeCell ref="L1560:M1560"/>
    <mergeCell ref="N1560:Q1560"/>
    <mergeCell ref="F1561:I1561"/>
    <mergeCell ref="F1562:I1562"/>
    <mergeCell ref="F1563:I1563"/>
    <mergeCell ref="F1564:I1564"/>
    <mergeCell ref="F1565:I1565"/>
    <mergeCell ref="F1537:I1537"/>
    <mergeCell ref="F1538:I1538"/>
    <mergeCell ref="F1539:I1539"/>
    <mergeCell ref="F1540:I1540"/>
    <mergeCell ref="F1541:I1541"/>
    <mergeCell ref="L1541:M1541"/>
    <mergeCell ref="N1541:Q1541"/>
    <mergeCell ref="F1542:I1542"/>
    <mergeCell ref="F1543:I1543"/>
    <mergeCell ref="F1544:I1544"/>
    <mergeCell ref="F1545:I1545"/>
    <mergeCell ref="F1546:I1546"/>
    <mergeCell ref="F1547:I1547"/>
    <mergeCell ref="F1548:I1548"/>
    <mergeCell ref="F1549:I1549"/>
    <mergeCell ref="F1550:I1550"/>
    <mergeCell ref="L1550:M1550"/>
    <mergeCell ref="N1550:Q1550"/>
    <mergeCell ref="F1522:I1522"/>
    <mergeCell ref="F1523:I1523"/>
    <mergeCell ref="F1524:I1524"/>
    <mergeCell ref="F1525:I1525"/>
    <mergeCell ref="F1526:I1526"/>
    <mergeCell ref="F1527:I1527"/>
    <mergeCell ref="F1528:I1528"/>
    <mergeCell ref="F1529:I1529"/>
    <mergeCell ref="F1530:I1530"/>
    <mergeCell ref="F1531:I1531"/>
    <mergeCell ref="L1531:M1531"/>
    <mergeCell ref="N1531:Q1531"/>
    <mergeCell ref="F1532:I1532"/>
    <mergeCell ref="F1533:I1533"/>
    <mergeCell ref="F1534:I1534"/>
    <mergeCell ref="F1535:I1535"/>
    <mergeCell ref="F1536:I1536"/>
    <mergeCell ref="F1507:I1507"/>
    <mergeCell ref="F1508:I1508"/>
    <mergeCell ref="F1509:I1509"/>
    <mergeCell ref="F1510:I1510"/>
    <mergeCell ref="F1511:I1511"/>
    <mergeCell ref="L1511:M1511"/>
    <mergeCell ref="N1511:Q1511"/>
    <mergeCell ref="F1512:I1512"/>
    <mergeCell ref="F1513:I1513"/>
    <mergeCell ref="F1514:I1514"/>
    <mergeCell ref="F1515:I1515"/>
    <mergeCell ref="F1516:I1516"/>
    <mergeCell ref="F1517:I1517"/>
    <mergeCell ref="F1518:I1518"/>
    <mergeCell ref="F1519:I1519"/>
    <mergeCell ref="F1520:I1520"/>
    <mergeCell ref="F1521:I1521"/>
    <mergeCell ref="L1521:M1521"/>
    <mergeCell ref="N1521:Q1521"/>
    <mergeCell ref="F1494:I1494"/>
    <mergeCell ref="F1495:I1495"/>
    <mergeCell ref="L1495:M1495"/>
    <mergeCell ref="N1495:Q1495"/>
    <mergeCell ref="F1496:I1496"/>
    <mergeCell ref="F1497:I1497"/>
    <mergeCell ref="F1498:I1498"/>
    <mergeCell ref="L1498:M1498"/>
    <mergeCell ref="N1498:Q1498"/>
    <mergeCell ref="F1499:I1499"/>
    <mergeCell ref="F1500:I1500"/>
    <mergeCell ref="F1501:I1501"/>
    <mergeCell ref="F1502:I1502"/>
    <mergeCell ref="F1503:I1503"/>
    <mergeCell ref="F1504:I1504"/>
    <mergeCell ref="F1505:I1505"/>
    <mergeCell ref="F1506:I1506"/>
    <mergeCell ref="F1479:I1479"/>
    <mergeCell ref="F1480:I1480"/>
    <mergeCell ref="F1481:I1481"/>
    <mergeCell ref="F1482:I1482"/>
    <mergeCell ref="F1483:I1483"/>
    <mergeCell ref="F1484:I1484"/>
    <mergeCell ref="F1485:I1485"/>
    <mergeCell ref="F1486:I1486"/>
    <mergeCell ref="L1486:M1486"/>
    <mergeCell ref="N1486:Q1486"/>
    <mergeCell ref="F1487:I1487"/>
    <mergeCell ref="F1488:I1488"/>
    <mergeCell ref="F1489:I1489"/>
    <mergeCell ref="F1490:I1490"/>
    <mergeCell ref="F1491:I1491"/>
    <mergeCell ref="F1492:I1492"/>
    <mergeCell ref="F1493:I1493"/>
    <mergeCell ref="F1466:I1466"/>
    <mergeCell ref="L1466:M1466"/>
    <mergeCell ref="N1466:Q1466"/>
    <mergeCell ref="F1467:I1467"/>
    <mergeCell ref="F1468:I1468"/>
    <mergeCell ref="F1469:I1469"/>
    <mergeCell ref="F1470:I1470"/>
    <mergeCell ref="F1471:I1471"/>
    <mergeCell ref="F1472:I1472"/>
    <mergeCell ref="F1473:I1473"/>
    <mergeCell ref="F1474:I1474"/>
    <mergeCell ref="F1475:I1475"/>
    <mergeCell ref="F1476:I1476"/>
    <mergeCell ref="L1476:M1476"/>
    <mergeCell ref="N1476:Q1476"/>
    <mergeCell ref="F1477:I1477"/>
    <mergeCell ref="F1478:I1478"/>
    <mergeCell ref="F1458:I1458"/>
    <mergeCell ref="L1458:M1458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3:I1463"/>
    <mergeCell ref="L1463:M1463"/>
    <mergeCell ref="N1463:Q1463"/>
    <mergeCell ref="F1464:I1464"/>
    <mergeCell ref="L1464:M1464"/>
    <mergeCell ref="N1464:Q1464"/>
    <mergeCell ref="F1452:I1452"/>
    <mergeCell ref="L1452:M1452"/>
    <mergeCell ref="N1452:Q1452"/>
    <mergeCell ref="F1453:I1453"/>
    <mergeCell ref="L1453:M1453"/>
    <mergeCell ref="N1453:Q1453"/>
    <mergeCell ref="F1454:I1454"/>
    <mergeCell ref="L1454:M1454"/>
    <mergeCell ref="N1454:Q1454"/>
    <mergeCell ref="F1455:I1455"/>
    <mergeCell ref="L1455:M1455"/>
    <mergeCell ref="N1455:Q1455"/>
    <mergeCell ref="F1456:I1456"/>
    <mergeCell ref="L1456:M1456"/>
    <mergeCell ref="N1456:Q1456"/>
    <mergeCell ref="F1457:I1457"/>
    <mergeCell ref="L1457:M1457"/>
    <mergeCell ref="N1457:Q1457"/>
    <mergeCell ref="F1446:I1446"/>
    <mergeCell ref="L1446:M1446"/>
    <mergeCell ref="N1446:Q1446"/>
    <mergeCell ref="F1447:I1447"/>
    <mergeCell ref="L1447:M1447"/>
    <mergeCell ref="N1447:Q1447"/>
    <mergeCell ref="F1448:I1448"/>
    <mergeCell ref="L1448:M1448"/>
    <mergeCell ref="N1448:Q1448"/>
    <mergeCell ref="F1449:I1449"/>
    <mergeCell ref="L1449:M1449"/>
    <mergeCell ref="N1449:Q1449"/>
    <mergeCell ref="F1450:I1450"/>
    <mergeCell ref="L1450:M1450"/>
    <mergeCell ref="N1450:Q1450"/>
    <mergeCell ref="F1451:I1451"/>
    <mergeCell ref="L1451:M1451"/>
    <mergeCell ref="N1451:Q1451"/>
    <mergeCell ref="F1440:I1440"/>
    <mergeCell ref="L1440:M1440"/>
    <mergeCell ref="N1440:Q1440"/>
    <mergeCell ref="F1441:I1441"/>
    <mergeCell ref="L1441:M1441"/>
    <mergeCell ref="N1441:Q1441"/>
    <mergeCell ref="F1442:I1442"/>
    <mergeCell ref="L1442:M1442"/>
    <mergeCell ref="N1442:Q1442"/>
    <mergeCell ref="F1443:I1443"/>
    <mergeCell ref="L1443:M1443"/>
    <mergeCell ref="N1443:Q1443"/>
    <mergeCell ref="F1444:I1444"/>
    <mergeCell ref="L1444:M1444"/>
    <mergeCell ref="N1444:Q1444"/>
    <mergeCell ref="F1445:I1445"/>
    <mergeCell ref="L1445:M1445"/>
    <mergeCell ref="N1445:Q1445"/>
    <mergeCell ref="F1434:I1434"/>
    <mergeCell ref="L1434:M1434"/>
    <mergeCell ref="N1434:Q1434"/>
    <mergeCell ref="F1435:I1435"/>
    <mergeCell ref="L1435:M1435"/>
    <mergeCell ref="N1435:Q1435"/>
    <mergeCell ref="F1436:I1436"/>
    <mergeCell ref="L1436:M1436"/>
    <mergeCell ref="N1436:Q1436"/>
    <mergeCell ref="F1437:I1437"/>
    <mergeCell ref="L1437:M1437"/>
    <mergeCell ref="N1437:Q1437"/>
    <mergeCell ref="F1438:I1438"/>
    <mergeCell ref="L1438:M1438"/>
    <mergeCell ref="N1438:Q1438"/>
    <mergeCell ref="F1439:I1439"/>
    <mergeCell ref="L1439:M1439"/>
    <mergeCell ref="N1439:Q1439"/>
    <mergeCell ref="F1428:I1428"/>
    <mergeCell ref="L1428:M1428"/>
    <mergeCell ref="N1428:Q1428"/>
    <mergeCell ref="F1429:I1429"/>
    <mergeCell ref="L1429:M1429"/>
    <mergeCell ref="N1429:Q1429"/>
    <mergeCell ref="F1430:I1430"/>
    <mergeCell ref="L1430:M1430"/>
    <mergeCell ref="N1430:Q1430"/>
    <mergeCell ref="F1431:I1431"/>
    <mergeCell ref="L1431:M1431"/>
    <mergeCell ref="N1431:Q1431"/>
    <mergeCell ref="F1432:I1432"/>
    <mergeCell ref="L1432:M1432"/>
    <mergeCell ref="N1432:Q1432"/>
    <mergeCell ref="F1433:I1433"/>
    <mergeCell ref="L1433:M1433"/>
    <mergeCell ref="N1433:Q1433"/>
    <mergeCell ref="F1422:I1422"/>
    <mergeCell ref="L1422:M1422"/>
    <mergeCell ref="N1422:Q1422"/>
    <mergeCell ref="F1423:I1423"/>
    <mergeCell ref="L1423:M1423"/>
    <mergeCell ref="N1423:Q1423"/>
    <mergeCell ref="F1424:I1424"/>
    <mergeCell ref="L1424:M1424"/>
    <mergeCell ref="N1424:Q1424"/>
    <mergeCell ref="F1425:I1425"/>
    <mergeCell ref="L1425:M1425"/>
    <mergeCell ref="N1425:Q1425"/>
    <mergeCell ref="F1426:I1426"/>
    <mergeCell ref="L1426:M1426"/>
    <mergeCell ref="N1426:Q1426"/>
    <mergeCell ref="F1427:I1427"/>
    <mergeCell ref="L1427:M1427"/>
    <mergeCell ref="N1427:Q1427"/>
    <mergeCell ref="F1414:I1414"/>
    <mergeCell ref="L1414:M1414"/>
    <mergeCell ref="N1414:Q1414"/>
    <mergeCell ref="F1416:I1416"/>
    <mergeCell ref="L1416:M1416"/>
    <mergeCell ref="N1416:Q1416"/>
    <mergeCell ref="F1417:I1417"/>
    <mergeCell ref="L1417:M1417"/>
    <mergeCell ref="N1417:Q1417"/>
    <mergeCell ref="F1418:I1418"/>
    <mergeCell ref="L1418:M1418"/>
    <mergeCell ref="N1418:Q1418"/>
    <mergeCell ref="F1419:I1419"/>
    <mergeCell ref="L1419:M1419"/>
    <mergeCell ref="N1419:Q1419"/>
    <mergeCell ref="F1420:I1420"/>
    <mergeCell ref="L1420:M1420"/>
    <mergeCell ref="N1420:Q1420"/>
    <mergeCell ref="F1406:I1406"/>
    <mergeCell ref="L1406:M1406"/>
    <mergeCell ref="N1406:Q1406"/>
    <mergeCell ref="F1407:I1407"/>
    <mergeCell ref="L1407:M1407"/>
    <mergeCell ref="N1407:Q1407"/>
    <mergeCell ref="F1409:I1409"/>
    <mergeCell ref="L1409:M1409"/>
    <mergeCell ref="N1409:Q1409"/>
    <mergeCell ref="F1410:I1410"/>
    <mergeCell ref="L1410:M1410"/>
    <mergeCell ref="N1410:Q1410"/>
    <mergeCell ref="F1412:I1412"/>
    <mergeCell ref="L1412:M1412"/>
    <mergeCell ref="N1412:Q1412"/>
    <mergeCell ref="F1413:I1413"/>
    <mergeCell ref="L1413:M1413"/>
    <mergeCell ref="N1413:Q1413"/>
    <mergeCell ref="F1400:I1400"/>
    <mergeCell ref="L1400:M1400"/>
    <mergeCell ref="N1400:Q1400"/>
    <mergeCell ref="F1401:I1401"/>
    <mergeCell ref="L1401:M1401"/>
    <mergeCell ref="N1401:Q1401"/>
    <mergeCell ref="F1402:I1402"/>
    <mergeCell ref="L1402:M1402"/>
    <mergeCell ref="N1402:Q1402"/>
    <mergeCell ref="F1403:I1403"/>
    <mergeCell ref="L1403:M1403"/>
    <mergeCell ref="N1403:Q1403"/>
    <mergeCell ref="F1404:I1404"/>
    <mergeCell ref="L1404:M1404"/>
    <mergeCell ref="N1404:Q1404"/>
    <mergeCell ref="F1405:I1405"/>
    <mergeCell ref="L1405:M1405"/>
    <mergeCell ref="N1405:Q1405"/>
    <mergeCell ref="F1393:I1393"/>
    <mergeCell ref="L1393:M1393"/>
    <mergeCell ref="N1393:Q1393"/>
    <mergeCell ref="F1394:I1394"/>
    <mergeCell ref="L1394:M1394"/>
    <mergeCell ref="N1394:Q1394"/>
    <mergeCell ref="F1395:I1395"/>
    <mergeCell ref="L1395:M1395"/>
    <mergeCell ref="N1395:Q1395"/>
    <mergeCell ref="F1396:I1396"/>
    <mergeCell ref="L1396:M1396"/>
    <mergeCell ref="N1396:Q1396"/>
    <mergeCell ref="F1398:I1398"/>
    <mergeCell ref="L1398:M1398"/>
    <mergeCell ref="N1398:Q1398"/>
    <mergeCell ref="F1399:I1399"/>
    <mergeCell ref="L1399:M1399"/>
    <mergeCell ref="N1399:Q1399"/>
    <mergeCell ref="F1387:I1387"/>
    <mergeCell ref="L1387:M1387"/>
    <mergeCell ref="N1387:Q1387"/>
    <mergeCell ref="F1388:I1388"/>
    <mergeCell ref="L1388:M1388"/>
    <mergeCell ref="N1388:Q1388"/>
    <mergeCell ref="F1389:I1389"/>
    <mergeCell ref="L1389:M1389"/>
    <mergeCell ref="N1389:Q1389"/>
    <mergeCell ref="F1390:I1390"/>
    <mergeCell ref="L1390:M1390"/>
    <mergeCell ref="N1390:Q1390"/>
    <mergeCell ref="F1391:I1391"/>
    <mergeCell ref="L1391:M1391"/>
    <mergeCell ref="N1391:Q1391"/>
    <mergeCell ref="F1392:I1392"/>
    <mergeCell ref="L1392:M1392"/>
    <mergeCell ref="N1392:Q1392"/>
    <mergeCell ref="F1381:I1381"/>
    <mergeCell ref="L1381:M1381"/>
    <mergeCell ref="N1381:Q1381"/>
    <mergeCell ref="F1382:I1382"/>
    <mergeCell ref="L1382:M1382"/>
    <mergeCell ref="N1382:Q1382"/>
    <mergeCell ref="F1383:I1383"/>
    <mergeCell ref="L1383:M1383"/>
    <mergeCell ref="N1383:Q1383"/>
    <mergeCell ref="F1384:I1384"/>
    <mergeCell ref="L1384:M1384"/>
    <mergeCell ref="N1384:Q1384"/>
    <mergeCell ref="F1385:I1385"/>
    <mergeCell ref="L1385:M1385"/>
    <mergeCell ref="N1385:Q1385"/>
    <mergeCell ref="F1386:I1386"/>
    <mergeCell ref="L1386:M1386"/>
    <mergeCell ref="N1386:Q1386"/>
    <mergeCell ref="F1375:I1375"/>
    <mergeCell ref="L1375:M1375"/>
    <mergeCell ref="N1375:Q1375"/>
    <mergeCell ref="F1376:I1376"/>
    <mergeCell ref="L1376:M1376"/>
    <mergeCell ref="N1376:Q1376"/>
    <mergeCell ref="F1377:I1377"/>
    <mergeCell ref="L1377:M1377"/>
    <mergeCell ref="N1377:Q1377"/>
    <mergeCell ref="F1378:I1378"/>
    <mergeCell ref="L1378:M1378"/>
    <mergeCell ref="N1378:Q1378"/>
    <mergeCell ref="F1379:I1379"/>
    <mergeCell ref="L1379:M1379"/>
    <mergeCell ref="N1379:Q1379"/>
    <mergeCell ref="F1380:I1380"/>
    <mergeCell ref="L1380:M1380"/>
    <mergeCell ref="N1380:Q1380"/>
    <mergeCell ref="F1369:I1369"/>
    <mergeCell ref="L1369:M1369"/>
    <mergeCell ref="N1369:Q1369"/>
    <mergeCell ref="F1370:I1370"/>
    <mergeCell ref="L1370:M1370"/>
    <mergeCell ref="N1370:Q1370"/>
    <mergeCell ref="F1371:I1371"/>
    <mergeCell ref="L1371:M1371"/>
    <mergeCell ref="N1371:Q1371"/>
    <mergeCell ref="F1372:I1372"/>
    <mergeCell ref="L1372:M1372"/>
    <mergeCell ref="N1372:Q1372"/>
    <mergeCell ref="F1373:I1373"/>
    <mergeCell ref="L1373:M1373"/>
    <mergeCell ref="N1373:Q1373"/>
    <mergeCell ref="F1374:I1374"/>
    <mergeCell ref="L1374:M1374"/>
    <mergeCell ref="N1374:Q1374"/>
    <mergeCell ref="F1363:I1363"/>
    <mergeCell ref="L1363:M1363"/>
    <mergeCell ref="N1363:Q1363"/>
    <mergeCell ref="F1364:I1364"/>
    <mergeCell ref="L1364:M1364"/>
    <mergeCell ref="N1364:Q1364"/>
    <mergeCell ref="F1365:I1365"/>
    <mergeCell ref="L1365:M1365"/>
    <mergeCell ref="N1365:Q1365"/>
    <mergeCell ref="F1366:I1366"/>
    <mergeCell ref="L1366:M1366"/>
    <mergeCell ref="N1366:Q1366"/>
    <mergeCell ref="F1367:I1367"/>
    <mergeCell ref="L1367:M1367"/>
    <mergeCell ref="N1367:Q1367"/>
    <mergeCell ref="F1368:I1368"/>
    <mergeCell ref="L1368:M1368"/>
    <mergeCell ref="N1368:Q1368"/>
    <mergeCell ref="F1357:I1357"/>
    <mergeCell ref="L1357:M1357"/>
    <mergeCell ref="N1357:Q1357"/>
    <mergeCell ref="F1358:I1358"/>
    <mergeCell ref="L1358:M1358"/>
    <mergeCell ref="N1358:Q1358"/>
    <mergeCell ref="F1359:I1359"/>
    <mergeCell ref="L1359:M1359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L1362:M1362"/>
    <mergeCell ref="N1362:Q1362"/>
    <mergeCell ref="F1350:I1350"/>
    <mergeCell ref="L1350:M1350"/>
    <mergeCell ref="N1350:Q1350"/>
    <mergeCell ref="F1351:I1351"/>
    <mergeCell ref="L1351:M1351"/>
    <mergeCell ref="N1351:Q1351"/>
    <mergeCell ref="F1352:I1352"/>
    <mergeCell ref="L1352:M1352"/>
    <mergeCell ref="N1352:Q1352"/>
    <mergeCell ref="F1353:I1353"/>
    <mergeCell ref="L1353:M1353"/>
    <mergeCell ref="N1353:Q1353"/>
    <mergeCell ref="F1354:I1354"/>
    <mergeCell ref="L1354:M1354"/>
    <mergeCell ref="N1354:Q1354"/>
    <mergeCell ref="F1355:I1355"/>
    <mergeCell ref="L1355:M1355"/>
    <mergeCell ref="N1355:Q1355"/>
    <mergeCell ref="F1344:I1344"/>
    <mergeCell ref="L1344:M1344"/>
    <mergeCell ref="N1344:Q1344"/>
    <mergeCell ref="F1345:I1345"/>
    <mergeCell ref="L1345:M1345"/>
    <mergeCell ref="N1345:Q1345"/>
    <mergeCell ref="F1346:I1346"/>
    <mergeCell ref="L1346:M1346"/>
    <mergeCell ref="N1346:Q1346"/>
    <mergeCell ref="F1347:I1347"/>
    <mergeCell ref="L1347:M1347"/>
    <mergeCell ref="N1347:Q1347"/>
    <mergeCell ref="F1348:I1348"/>
    <mergeCell ref="L1348:M1348"/>
    <mergeCell ref="N1348:Q1348"/>
    <mergeCell ref="F1349:I1349"/>
    <mergeCell ref="L1349:M1349"/>
    <mergeCell ref="N1349:Q1349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F1341:I1341"/>
    <mergeCell ref="L1341:M1341"/>
    <mergeCell ref="N1341:Q1341"/>
    <mergeCell ref="F1342:I1342"/>
    <mergeCell ref="L1342:M1342"/>
    <mergeCell ref="N1342:Q1342"/>
    <mergeCell ref="F1343:I1343"/>
    <mergeCell ref="L1343:M1343"/>
    <mergeCell ref="N1343:Q1343"/>
    <mergeCell ref="F1323:I1323"/>
    <mergeCell ref="F1324:I1324"/>
    <mergeCell ref="F1325:I1325"/>
    <mergeCell ref="F1326:I1326"/>
    <mergeCell ref="F1327:I1327"/>
    <mergeCell ref="F1328:I1328"/>
    <mergeCell ref="F1329:I1329"/>
    <mergeCell ref="F1330:I1330"/>
    <mergeCell ref="F1331:I1331"/>
    <mergeCell ref="F1332:I1332"/>
    <mergeCell ref="F1333:I1333"/>
    <mergeCell ref="F1336:I1336"/>
    <mergeCell ref="L1336:M1336"/>
    <mergeCell ref="N1336:Q1336"/>
    <mergeCell ref="F1337:I1337"/>
    <mergeCell ref="L1337:M1337"/>
    <mergeCell ref="N1337:Q1337"/>
    <mergeCell ref="N1334:Q1334"/>
    <mergeCell ref="N1335:Q1335"/>
    <mergeCell ref="F1306:I1306"/>
    <mergeCell ref="F1307:I1307"/>
    <mergeCell ref="F1308:I1308"/>
    <mergeCell ref="F1309:I1309"/>
    <mergeCell ref="F1310:I1310"/>
    <mergeCell ref="F1311:I1311"/>
    <mergeCell ref="F1312:I1312"/>
    <mergeCell ref="F1313:I1313"/>
    <mergeCell ref="F1314:I1314"/>
    <mergeCell ref="F1315:I1315"/>
    <mergeCell ref="F1316:I1316"/>
    <mergeCell ref="F1317:I1317"/>
    <mergeCell ref="F1318:I1318"/>
    <mergeCell ref="F1319:I1319"/>
    <mergeCell ref="F1320:I1320"/>
    <mergeCell ref="F1321:I1321"/>
    <mergeCell ref="F1322:I1322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F1298:I1298"/>
    <mergeCell ref="F1299:I1299"/>
    <mergeCell ref="F1300:I1300"/>
    <mergeCell ref="F1301:I1301"/>
    <mergeCell ref="F1302:I1302"/>
    <mergeCell ref="F1303:I1303"/>
    <mergeCell ref="F1305:I1305"/>
    <mergeCell ref="L1305:M1305"/>
    <mergeCell ref="N1305:Q1305"/>
    <mergeCell ref="N1304:Q1304"/>
    <mergeCell ref="F1273:I1273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88:I1288"/>
    <mergeCell ref="F1289:I1289"/>
    <mergeCell ref="F1258:I1258"/>
    <mergeCell ref="F1259:I1259"/>
    <mergeCell ref="F1260:I1260"/>
    <mergeCell ref="F1262:I1262"/>
    <mergeCell ref="L1262:M1262"/>
    <mergeCell ref="N1262:Q1262"/>
    <mergeCell ref="F1263:I1263"/>
    <mergeCell ref="F1264:I1264"/>
    <mergeCell ref="F1265:I1265"/>
    <mergeCell ref="F1267:I1267"/>
    <mergeCell ref="L1267:M1267"/>
    <mergeCell ref="N1267:Q1267"/>
    <mergeCell ref="F1268:I1268"/>
    <mergeCell ref="F1269:I1269"/>
    <mergeCell ref="F1270:I1270"/>
    <mergeCell ref="F1271:I1271"/>
    <mergeCell ref="F1272:I1272"/>
    <mergeCell ref="N1261:Q1261"/>
    <mergeCell ref="N1266:Q1266"/>
    <mergeCell ref="F1246:I1246"/>
    <mergeCell ref="L1246:M1246"/>
    <mergeCell ref="N1246:Q1246"/>
    <mergeCell ref="F1247:I1247"/>
    <mergeCell ref="F1248:I1248"/>
    <mergeCell ref="L1248:M1248"/>
    <mergeCell ref="N1248:Q1248"/>
    <mergeCell ref="F1250:I1250"/>
    <mergeCell ref="L1250:M1250"/>
    <mergeCell ref="N1250:Q1250"/>
    <mergeCell ref="F1251:I1251"/>
    <mergeCell ref="F1252:I1252"/>
    <mergeCell ref="F1253:I1253"/>
    <mergeCell ref="F1254:I1254"/>
    <mergeCell ref="F1255:I1255"/>
    <mergeCell ref="F1257:I1257"/>
    <mergeCell ref="L1257:M1257"/>
    <mergeCell ref="N1257:Q1257"/>
    <mergeCell ref="N1249:Q1249"/>
    <mergeCell ref="N1256:Q1256"/>
    <mergeCell ref="F1231:I1231"/>
    <mergeCell ref="F1232:I1232"/>
    <mergeCell ref="F1233:I1233"/>
    <mergeCell ref="F1234:I1234"/>
    <mergeCell ref="F1235:I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L1244:M1244"/>
    <mergeCell ref="N1244:Q1244"/>
    <mergeCell ref="F1245:I1245"/>
    <mergeCell ref="F1220:I1220"/>
    <mergeCell ref="F1221:I1221"/>
    <mergeCell ref="L1221:M1221"/>
    <mergeCell ref="N1221:Q1221"/>
    <mergeCell ref="F1222:I1222"/>
    <mergeCell ref="F1223:I1223"/>
    <mergeCell ref="L1223:M1223"/>
    <mergeCell ref="N1223:Q1223"/>
    <mergeCell ref="F1224:I1224"/>
    <mergeCell ref="F1225:I1225"/>
    <mergeCell ref="L1225:M1225"/>
    <mergeCell ref="N1225:Q1225"/>
    <mergeCell ref="F1226:I1226"/>
    <mergeCell ref="F1227:I1227"/>
    <mergeCell ref="F1228:I1228"/>
    <mergeCell ref="F1229:I1229"/>
    <mergeCell ref="F1230:I1230"/>
    <mergeCell ref="F1211:I1211"/>
    <mergeCell ref="L1211:M1211"/>
    <mergeCell ref="N1211:Q1211"/>
    <mergeCell ref="F1212:I1212"/>
    <mergeCell ref="F1213:I1213"/>
    <mergeCell ref="L1213:M1213"/>
    <mergeCell ref="N1213:Q1213"/>
    <mergeCell ref="F1214:I1214"/>
    <mergeCell ref="F1215:I1215"/>
    <mergeCell ref="L1215:M1215"/>
    <mergeCell ref="N1215:Q1215"/>
    <mergeCell ref="F1216:I1216"/>
    <mergeCell ref="F1217:I1217"/>
    <mergeCell ref="L1217:M1217"/>
    <mergeCell ref="N1217:Q1217"/>
    <mergeCell ref="F1218:I1218"/>
    <mergeCell ref="F1219:I1219"/>
    <mergeCell ref="L1219:M1219"/>
    <mergeCell ref="N1219:Q1219"/>
    <mergeCell ref="F1202:I1202"/>
    <mergeCell ref="F1203:I1203"/>
    <mergeCell ref="L1203:M1203"/>
    <mergeCell ref="N1203:Q1203"/>
    <mergeCell ref="F1204:I1204"/>
    <mergeCell ref="F1205:I1205"/>
    <mergeCell ref="L1205:M1205"/>
    <mergeCell ref="N1205:Q1205"/>
    <mergeCell ref="F1206:I1206"/>
    <mergeCell ref="F1207:I1207"/>
    <mergeCell ref="L1207:M1207"/>
    <mergeCell ref="N1207:Q1207"/>
    <mergeCell ref="F1208:I1208"/>
    <mergeCell ref="F1209:I1209"/>
    <mergeCell ref="L1209:M1209"/>
    <mergeCell ref="N1209:Q1209"/>
    <mergeCell ref="F1210:I1210"/>
    <mergeCell ref="F1192:I1192"/>
    <mergeCell ref="F1193:I1193"/>
    <mergeCell ref="L1193:M1193"/>
    <mergeCell ref="N1193:Q1193"/>
    <mergeCell ref="F1194:I1194"/>
    <mergeCell ref="F1195:I1195"/>
    <mergeCell ref="F1196:I1196"/>
    <mergeCell ref="F1197:I1197"/>
    <mergeCell ref="L1197:M1197"/>
    <mergeCell ref="N1197:Q1197"/>
    <mergeCell ref="F1198:I1198"/>
    <mergeCell ref="F1199:I1199"/>
    <mergeCell ref="L1199:M1199"/>
    <mergeCell ref="N1199:Q1199"/>
    <mergeCell ref="F1200:I1200"/>
    <mergeCell ref="F1201:I1201"/>
    <mergeCell ref="L1201:M1201"/>
    <mergeCell ref="N1201:Q1201"/>
    <mergeCell ref="F1180:I1180"/>
    <mergeCell ref="F1181:I1181"/>
    <mergeCell ref="F1182:I1182"/>
    <mergeCell ref="L1182:M1182"/>
    <mergeCell ref="N1182:Q1182"/>
    <mergeCell ref="F1183:I1183"/>
    <mergeCell ref="F1184:I1184"/>
    <mergeCell ref="F1185:I1185"/>
    <mergeCell ref="L1185:M1185"/>
    <mergeCell ref="N1185:Q1185"/>
    <mergeCell ref="F1186:I1186"/>
    <mergeCell ref="F1187:I1187"/>
    <mergeCell ref="F1188:I1188"/>
    <mergeCell ref="F1189:I1189"/>
    <mergeCell ref="F1191:I1191"/>
    <mergeCell ref="L1191:M1191"/>
    <mergeCell ref="N1191:Q1191"/>
    <mergeCell ref="N1190:Q1190"/>
    <mergeCell ref="F1167:I1167"/>
    <mergeCell ref="F1168:I1168"/>
    <mergeCell ref="F1169:I1169"/>
    <mergeCell ref="F1170:I1170"/>
    <mergeCell ref="F1171:I1171"/>
    <mergeCell ref="F1172:I1172"/>
    <mergeCell ref="L1172:M1172"/>
    <mergeCell ref="N1172:Q1172"/>
    <mergeCell ref="F1173:I1173"/>
    <mergeCell ref="F1174:I1174"/>
    <mergeCell ref="F1175:I1175"/>
    <mergeCell ref="F1176:I1176"/>
    <mergeCell ref="L1176:M1176"/>
    <mergeCell ref="N1176:Q1176"/>
    <mergeCell ref="F1177:I1177"/>
    <mergeCell ref="F1178:I1178"/>
    <mergeCell ref="F1179:I1179"/>
    <mergeCell ref="L1179:M1179"/>
    <mergeCell ref="N1179:Q1179"/>
    <mergeCell ref="F1154:I1154"/>
    <mergeCell ref="F1155:I1155"/>
    <mergeCell ref="F1156:I1156"/>
    <mergeCell ref="F1157:I1157"/>
    <mergeCell ref="F1158:I1158"/>
    <mergeCell ref="L1158:M1158"/>
    <mergeCell ref="N1158:Q1158"/>
    <mergeCell ref="F1159:I1159"/>
    <mergeCell ref="F1160:I1160"/>
    <mergeCell ref="F1161:I1161"/>
    <mergeCell ref="F1162:I1162"/>
    <mergeCell ref="F1163:I1163"/>
    <mergeCell ref="F1164:I1164"/>
    <mergeCell ref="F1165:I1165"/>
    <mergeCell ref="F1166:I1166"/>
    <mergeCell ref="L1166:M1166"/>
    <mergeCell ref="N1166:Q1166"/>
    <mergeCell ref="F1139:I1139"/>
    <mergeCell ref="F1140:I1140"/>
    <mergeCell ref="F1141:I1141"/>
    <mergeCell ref="L1141:M1141"/>
    <mergeCell ref="N1141:Q1141"/>
    <mergeCell ref="F1142:I1142"/>
    <mergeCell ref="F1143:I1143"/>
    <mergeCell ref="F1144:I1144"/>
    <mergeCell ref="F1145:I1145"/>
    <mergeCell ref="F1146:I1146"/>
    <mergeCell ref="F1147:I1147"/>
    <mergeCell ref="F1148:I1148"/>
    <mergeCell ref="F1149:I1149"/>
    <mergeCell ref="F1150:I1150"/>
    <mergeCell ref="F1151:I1151"/>
    <mergeCell ref="F1152:I1152"/>
    <mergeCell ref="F1153:I1153"/>
    <mergeCell ref="F1130:I1130"/>
    <mergeCell ref="L1130:M1130"/>
    <mergeCell ref="N1130:Q1130"/>
    <mergeCell ref="F1131:I1131"/>
    <mergeCell ref="F1132:I1132"/>
    <mergeCell ref="L1132:M1132"/>
    <mergeCell ref="N1132:Q1132"/>
    <mergeCell ref="F1133:I1133"/>
    <mergeCell ref="F1134:I1134"/>
    <mergeCell ref="F1135:I1135"/>
    <mergeCell ref="L1135:M1135"/>
    <mergeCell ref="N1135:Q1135"/>
    <mergeCell ref="F1136:I1136"/>
    <mergeCell ref="F1137:I1137"/>
    <mergeCell ref="F1138:I1138"/>
    <mergeCell ref="L1138:M1138"/>
    <mergeCell ref="N1138:Q1138"/>
    <mergeCell ref="F1119:I1119"/>
    <mergeCell ref="F1120:I1120"/>
    <mergeCell ref="F1121:I1121"/>
    <mergeCell ref="L1121:M1121"/>
    <mergeCell ref="N1121:Q1121"/>
    <mergeCell ref="F1122:I1122"/>
    <mergeCell ref="F1123:I1123"/>
    <mergeCell ref="F1124:I1124"/>
    <mergeCell ref="L1124:M1124"/>
    <mergeCell ref="N1124:Q1124"/>
    <mergeCell ref="F1125:I1125"/>
    <mergeCell ref="L1125:M1125"/>
    <mergeCell ref="N1125:Q1125"/>
    <mergeCell ref="F1127:I1127"/>
    <mergeCell ref="L1127:M1127"/>
    <mergeCell ref="N1127:Q1127"/>
    <mergeCell ref="F1129:I1129"/>
    <mergeCell ref="L1129:M1129"/>
    <mergeCell ref="N1129:Q1129"/>
    <mergeCell ref="N1126:Q1126"/>
    <mergeCell ref="N1128:Q1128"/>
    <mergeCell ref="F1108:I1108"/>
    <mergeCell ref="L1108:M1108"/>
    <mergeCell ref="N1108:Q1108"/>
    <mergeCell ref="F1109:I1109"/>
    <mergeCell ref="F1110:I1110"/>
    <mergeCell ref="F1111:I1111"/>
    <mergeCell ref="F1112:I1112"/>
    <mergeCell ref="L1112:M1112"/>
    <mergeCell ref="N1112:Q1112"/>
    <mergeCell ref="F1113:I1113"/>
    <mergeCell ref="F1114:I1114"/>
    <mergeCell ref="F1115:I1115"/>
    <mergeCell ref="L1115:M1115"/>
    <mergeCell ref="N1115:Q1115"/>
    <mergeCell ref="F1116:I1116"/>
    <mergeCell ref="F1117:I1117"/>
    <mergeCell ref="F1118:I1118"/>
    <mergeCell ref="L1118:M1118"/>
    <mergeCell ref="N1118:Q1118"/>
    <mergeCell ref="F1095:I1095"/>
    <mergeCell ref="F1096:I1096"/>
    <mergeCell ref="F1097:I1097"/>
    <mergeCell ref="L1097:M1097"/>
    <mergeCell ref="N1097:Q1097"/>
    <mergeCell ref="F1098:I1098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L1106:M1106"/>
    <mergeCell ref="N1106:Q1106"/>
    <mergeCell ref="F1107:I1107"/>
    <mergeCell ref="F1084:I1084"/>
    <mergeCell ref="F1085:I1085"/>
    <mergeCell ref="L1085:M1085"/>
    <mergeCell ref="N1085:Q1085"/>
    <mergeCell ref="F1086:I1086"/>
    <mergeCell ref="F1087:I1087"/>
    <mergeCell ref="F1088:I1088"/>
    <mergeCell ref="L1088:M1088"/>
    <mergeCell ref="N1088:Q1088"/>
    <mergeCell ref="F1089:I1089"/>
    <mergeCell ref="F1090:I1090"/>
    <mergeCell ref="F1091:I1091"/>
    <mergeCell ref="L1091:M1091"/>
    <mergeCell ref="N1091:Q1091"/>
    <mergeCell ref="F1092:I1092"/>
    <mergeCell ref="F1093:I1093"/>
    <mergeCell ref="F1094:I1094"/>
    <mergeCell ref="L1094:M1094"/>
    <mergeCell ref="N1094:Q1094"/>
    <mergeCell ref="F1072:I1072"/>
    <mergeCell ref="F1073:I1073"/>
    <mergeCell ref="L1073:M1073"/>
    <mergeCell ref="N1073:Q1073"/>
    <mergeCell ref="F1074:I1074"/>
    <mergeCell ref="F1075:I1075"/>
    <mergeCell ref="F1076:I1076"/>
    <mergeCell ref="L1076:M1076"/>
    <mergeCell ref="N1076:Q1076"/>
    <mergeCell ref="F1077:I1077"/>
    <mergeCell ref="F1078:I1078"/>
    <mergeCell ref="F1079:I1079"/>
    <mergeCell ref="F1081:I1081"/>
    <mergeCell ref="L1081:M1081"/>
    <mergeCell ref="N1081:Q1081"/>
    <mergeCell ref="F1082:I1082"/>
    <mergeCell ref="F1083:I1083"/>
    <mergeCell ref="N1080:Q1080"/>
    <mergeCell ref="F1061:I1061"/>
    <mergeCell ref="L1061:M1061"/>
    <mergeCell ref="N1061:Q1061"/>
    <mergeCell ref="F1062:I1062"/>
    <mergeCell ref="F1063:I1063"/>
    <mergeCell ref="L1063:M1063"/>
    <mergeCell ref="N1063:Q1063"/>
    <mergeCell ref="F1064:I1064"/>
    <mergeCell ref="F1065:I1065"/>
    <mergeCell ref="F1066:I1066"/>
    <mergeCell ref="F1067:I1067"/>
    <mergeCell ref="F1068:I1068"/>
    <mergeCell ref="F1069:I1069"/>
    <mergeCell ref="F1070:I1070"/>
    <mergeCell ref="L1070:M1070"/>
    <mergeCell ref="N1070:Q1070"/>
    <mergeCell ref="F1071:I1071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8:I1058"/>
    <mergeCell ref="L1058:M1058"/>
    <mergeCell ref="N1058:Q1058"/>
    <mergeCell ref="F1059:I1059"/>
    <mergeCell ref="F1060:I1060"/>
    <mergeCell ref="N1057:Q1057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41:I1041"/>
    <mergeCell ref="L1041:M1041"/>
    <mergeCell ref="N1041:Q1041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35:I1035"/>
    <mergeCell ref="L1035:M1035"/>
    <mergeCell ref="N1035:Q1035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29:I1029"/>
    <mergeCell ref="L1029:M1029"/>
    <mergeCell ref="N1029:Q1029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22:I1022"/>
    <mergeCell ref="L1022:M1022"/>
    <mergeCell ref="N1022:Q1022"/>
    <mergeCell ref="F1023:I1023"/>
    <mergeCell ref="L1023:M1023"/>
    <mergeCell ref="N1023:Q1023"/>
    <mergeCell ref="F1024:I1024"/>
    <mergeCell ref="L1024:M1024"/>
    <mergeCell ref="N1024:Q1024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N1025:Q102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10:I1010"/>
    <mergeCell ref="L1010:M1010"/>
    <mergeCell ref="N1010:Q1010"/>
    <mergeCell ref="F1011:I1011"/>
    <mergeCell ref="L1011:M1011"/>
    <mergeCell ref="N1011:Q1011"/>
    <mergeCell ref="F1012:I1012"/>
    <mergeCell ref="L1012:M1012"/>
    <mergeCell ref="N1012:Q1012"/>
    <mergeCell ref="F1013:I1013"/>
    <mergeCell ref="L1013:M1013"/>
    <mergeCell ref="N1013:Q1013"/>
    <mergeCell ref="F1014:I1014"/>
    <mergeCell ref="L1014:M1014"/>
    <mergeCell ref="N1014:Q1014"/>
    <mergeCell ref="F1015:I1015"/>
    <mergeCell ref="L1015:M1015"/>
    <mergeCell ref="N1015:Q1015"/>
    <mergeCell ref="F1004:I1004"/>
    <mergeCell ref="L1004:M1004"/>
    <mergeCell ref="N1004:Q1004"/>
    <mergeCell ref="F1005:I1005"/>
    <mergeCell ref="L1005:M1005"/>
    <mergeCell ref="N1005:Q1005"/>
    <mergeCell ref="F1006:I1006"/>
    <mergeCell ref="L1006:M1006"/>
    <mergeCell ref="N1006:Q1006"/>
    <mergeCell ref="F1007:I1007"/>
    <mergeCell ref="L1007:M1007"/>
    <mergeCell ref="N1007:Q1007"/>
    <mergeCell ref="F1008:I1008"/>
    <mergeCell ref="L1008:M1008"/>
    <mergeCell ref="N1008:Q1008"/>
    <mergeCell ref="F1009:I1009"/>
    <mergeCell ref="L1009:M1009"/>
    <mergeCell ref="N1009:Q1009"/>
    <mergeCell ref="F996:I996"/>
    <mergeCell ref="F997:I997"/>
    <mergeCell ref="F998:I998"/>
    <mergeCell ref="L998:M998"/>
    <mergeCell ref="N998:Q998"/>
    <mergeCell ref="F999:I999"/>
    <mergeCell ref="L999:M999"/>
    <mergeCell ref="N999:Q999"/>
    <mergeCell ref="F1000:I1000"/>
    <mergeCell ref="L1000:M1000"/>
    <mergeCell ref="N1000:Q1000"/>
    <mergeCell ref="F1002:I1002"/>
    <mergeCell ref="L1002:M1002"/>
    <mergeCell ref="N1002:Q1002"/>
    <mergeCell ref="F1003:I1003"/>
    <mergeCell ref="L1003:M1003"/>
    <mergeCell ref="N1003:Q1003"/>
    <mergeCell ref="N1001:Q1001"/>
    <mergeCell ref="F987:I987"/>
    <mergeCell ref="L987:M987"/>
    <mergeCell ref="N987:Q987"/>
    <mergeCell ref="F988:I988"/>
    <mergeCell ref="L988:M988"/>
    <mergeCell ref="N988:Q988"/>
    <mergeCell ref="F989:I989"/>
    <mergeCell ref="L989:M989"/>
    <mergeCell ref="N989:Q989"/>
    <mergeCell ref="F990:I990"/>
    <mergeCell ref="F991:I991"/>
    <mergeCell ref="F992:I992"/>
    <mergeCell ref="F993:I993"/>
    <mergeCell ref="F994:I994"/>
    <mergeCell ref="F995:I995"/>
    <mergeCell ref="L995:M995"/>
    <mergeCell ref="N995:Q995"/>
    <mergeCell ref="F981:I981"/>
    <mergeCell ref="L981:M981"/>
    <mergeCell ref="N981:Q981"/>
    <mergeCell ref="F982:I982"/>
    <mergeCell ref="L982:M982"/>
    <mergeCell ref="N982:Q982"/>
    <mergeCell ref="F983:I983"/>
    <mergeCell ref="L983:M983"/>
    <mergeCell ref="N983:Q983"/>
    <mergeCell ref="F984:I984"/>
    <mergeCell ref="L984:M984"/>
    <mergeCell ref="N984:Q984"/>
    <mergeCell ref="F985:I985"/>
    <mergeCell ref="L985:M985"/>
    <mergeCell ref="N985:Q985"/>
    <mergeCell ref="F986:I986"/>
    <mergeCell ref="L986:M986"/>
    <mergeCell ref="N986:Q986"/>
    <mergeCell ref="F975:I975"/>
    <mergeCell ref="L975:M975"/>
    <mergeCell ref="N975:Q975"/>
    <mergeCell ref="F976:I976"/>
    <mergeCell ref="L976:M976"/>
    <mergeCell ref="N976:Q976"/>
    <mergeCell ref="F977:I977"/>
    <mergeCell ref="L977:M977"/>
    <mergeCell ref="N977:Q977"/>
    <mergeCell ref="F978:I978"/>
    <mergeCell ref="L978:M978"/>
    <mergeCell ref="N978:Q978"/>
    <mergeCell ref="F979:I979"/>
    <mergeCell ref="L979:M979"/>
    <mergeCell ref="N979:Q979"/>
    <mergeCell ref="F980:I980"/>
    <mergeCell ref="L980:M980"/>
    <mergeCell ref="N980:Q980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74:I974"/>
    <mergeCell ref="L974:M974"/>
    <mergeCell ref="N974:Q974"/>
    <mergeCell ref="N973:Q973"/>
    <mergeCell ref="F962:I962"/>
    <mergeCell ref="L962:M962"/>
    <mergeCell ref="N962:Q962"/>
    <mergeCell ref="F963:I963"/>
    <mergeCell ref="L963:M963"/>
    <mergeCell ref="N963:Q963"/>
    <mergeCell ref="F964:I964"/>
    <mergeCell ref="L964:M964"/>
    <mergeCell ref="N964:Q964"/>
    <mergeCell ref="F965:I965"/>
    <mergeCell ref="L965:M965"/>
    <mergeCell ref="N965:Q965"/>
    <mergeCell ref="F966:I966"/>
    <mergeCell ref="L966:M966"/>
    <mergeCell ref="N966:Q966"/>
    <mergeCell ref="F967:I967"/>
    <mergeCell ref="L967:M967"/>
    <mergeCell ref="N967:Q967"/>
    <mergeCell ref="F956:I956"/>
    <mergeCell ref="L956:M956"/>
    <mergeCell ref="N956:Q956"/>
    <mergeCell ref="F957:I957"/>
    <mergeCell ref="L957:M957"/>
    <mergeCell ref="N957:Q957"/>
    <mergeCell ref="F958:I958"/>
    <mergeCell ref="L958:M958"/>
    <mergeCell ref="N958:Q958"/>
    <mergeCell ref="F959:I959"/>
    <mergeCell ref="L959:M959"/>
    <mergeCell ref="N959:Q959"/>
    <mergeCell ref="F960:I960"/>
    <mergeCell ref="L960:M960"/>
    <mergeCell ref="N960:Q960"/>
    <mergeCell ref="F961:I961"/>
    <mergeCell ref="L961:M961"/>
    <mergeCell ref="N961:Q961"/>
    <mergeCell ref="F950:I950"/>
    <mergeCell ref="L950:M950"/>
    <mergeCell ref="N950:Q950"/>
    <mergeCell ref="F951:I951"/>
    <mergeCell ref="L951:M951"/>
    <mergeCell ref="N951:Q951"/>
    <mergeCell ref="F952:I952"/>
    <mergeCell ref="L952:M952"/>
    <mergeCell ref="N952:Q952"/>
    <mergeCell ref="F953:I953"/>
    <mergeCell ref="L953:M953"/>
    <mergeCell ref="N953:Q953"/>
    <mergeCell ref="F954:I954"/>
    <mergeCell ref="L954:M954"/>
    <mergeCell ref="N954:Q954"/>
    <mergeCell ref="F955:I955"/>
    <mergeCell ref="L955:M955"/>
    <mergeCell ref="N955:Q955"/>
    <mergeCell ref="F942:I942"/>
    <mergeCell ref="L942:M942"/>
    <mergeCell ref="N942:Q942"/>
    <mergeCell ref="F943:I943"/>
    <mergeCell ref="L943:M943"/>
    <mergeCell ref="N943:Q943"/>
    <mergeCell ref="F944:I944"/>
    <mergeCell ref="L944:M944"/>
    <mergeCell ref="N944:Q944"/>
    <mergeCell ref="F946:I946"/>
    <mergeCell ref="L946:M946"/>
    <mergeCell ref="N946:Q946"/>
    <mergeCell ref="F948:I948"/>
    <mergeCell ref="L948:M948"/>
    <mergeCell ref="N948:Q948"/>
    <mergeCell ref="F949:I949"/>
    <mergeCell ref="L949:M949"/>
    <mergeCell ref="N949:Q949"/>
    <mergeCell ref="N947:Q947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F925:I925"/>
    <mergeCell ref="F926:I926"/>
    <mergeCell ref="F927:I927"/>
    <mergeCell ref="L927:M927"/>
    <mergeCell ref="N927:Q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L933:M933"/>
    <mergeCell ref="N933:Q933"/>
    <mergeCell ref="F934:I934"/>
    <mergeCell ref="F935:I935"/>
    <mergeCell ref="F916:I916"/>
    <mergeCell ref="F917:I917"/>
    <mergeCell ref="F918:I918"/>
    <mergeCell ref="F919:I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05:I905"/>
    <mergeCell ref="F906:I906"/>
    <mergeCell ref="F907:I907"/>
    <mergeCell ref="F908:I908"/>
    <mergeCell ref="L908:M908"/>
    <mergeCell ref="N908:Q908"/>
    <mergeCell ref="F909:I909"/>
    <mergeCell ref="F910:I910"/>
    <mergeCell ref="F911:I911"/>
    <mergeCell ref="F912:I912"/>
    <mergeCell ref="L912:M912"/>
    <mergeCell ref="N912:Q912"/>
    <mergeCell ref="F913:I913"/>
    <mergeCell ref="F914:I914"/>
    <mergeCell ref="F915:I915"/>
    <mergeCell ref="L915:M915"/>
    <mergeCell ref="N915:Q915"/>
    <mergeCell ref="F894:I894"/>
    <mergeCell ref="F895:I895"/>
    <mergeCell ref="F896:I896"/>
    <mergeCell ref="F897:I897"/>
    <mergeCell ref="F898:I898"/>
    <mergeCell ref="L898:M898"/>
    <mergeCell ref="N898:Q898"/>
    <mergeCell ref="F899:I899"/>
    <mergeCell ref="F900:I900"/>
    <mergeCell ref="F901:I901"/>
    <mergeCell ref="F902:I902"/>
    <mergeCell ref="L902:M902"/>
    <mergeCell ref="N902:Q902"/>
    <mergeCell ref="F903:I903"/>
    <mergeCell ref="L903:M903"/>
    <mergeCell ref="N903:Q903"/>
    <mergeCell ref="F904:I904"/>
    <mergeCell ref="F885:I885"/>
    <mergeCell ref="F886:I886"/>
    <mergeCell ref="F887:I887"/>
    <mergeCell ref="F888:I888"/>
    <mergeCell ref="F889:I889"/>
    <mergeCell ref="L889:M889"/>
    <mergeCell ref="N889:Q889"/>
    <mergeCell ref="F890:I890"/>
    <mergeCell ref="L890:M890"/>
    <mergeCell ref="N890:Q890"/>
    <mergeCell ref="F891:I891"/>
    <mergeCell ref="L891:M891"/>
    <mergeCell ref="N891:Q891"/>
    <mergeCell ref="F892:I892"/>
    <mergeCell ref="L892:M892"/>
    <mergeCell ref="N892:Q892"/>
    <mergeCell ref="F893:I893"/>
    <mergeCell ref="F877:I877"/>
    <mergeCell ref="L877:M877"/>
    <mergeCell ref="N877:Q877"/>
    <mergeCell ref="F878:I878"/>
    <mergeCell ref="L878:M878"/>
    <mergeCell ref="N878:Q878"/>
    <mergeCell ref="F879:I879"/>
    <mergeCell ref="F880:I880"/>
    <mergeCell ref="F881:I881"/>
    <mergeCell ref="F882:I882"/>
    <mergeCell ref="L882:M882"/>
    <mergeCell ref="N882:Q882"/>
    <mergeCell ref="F883:I883"/>
    <mergeCell ref="L883:M883"/>
    <mergeCell ref="N883:Q883"/>
    <mergeCell ref="F884:I884"/>
    <mergeCell ref="L884:M884"/>
    <mergeCell ref="N884:Q884"/>
    <mergeCell ref="F870:I870"/>
    <mergeCell ref="L870:M870"/>
    <mergeCell ref="N870:Q870"/>
    <mergeCell ref="F871:I871"/>
    <mergeCell ref="L871:M871"/>
    <mergeCell ref="N871:Q871"/>
    <mergeCell ref="F872:I872"/>
    <mergeCell ref="L872:M872"/>
    <mergeCell ref="N872:Q872"/>
    <mergeCell ref="F874:I874"/>
    <mergeCell ref="L874:M874"/>
    <mergeCell ref="N874:Q874"/>
    <mergeCell ref="F875:I875"/>
    <mergeCell ref="L875:M875"/>
    <mergeCell ref="N875:Q875"/>
    <mergeCell ref="F876:I876"/>
    <mergeCell ref="L876:M876"/>
    <mergeCell ref="N876:Q876"/>
    <mergeCell ref="F864:I864"/>
    <mergeCell ref="L864:M864"/>
    <mergeCell ref="N864:Q864"/>
    <mergeCell ref="F865:I865"/>
    <mergeCell ref="L865:M865"/>
    <mergeCell ref="N865:Q865"/>
    <mergeCell ref="F866:I866"/>
    <mergeCell ref="L866:M866"/>
    <mergeCell ref="N866:Q866"/>
    <mergeCell ref="F867:I867"/>
    <mergeCell ref="L867:M867"/>
    <mergeCell ref="N867:Q867"/>
    <mergeCell ref="F868:I868"/>
    <mergeCell ref="L868:M868"/>
    <mergeCell ref="N868:Q868"/>
    <mergeCell ref="F869:I869"/>
    <mergeCell ref="L869:M869"/>
    <mergeCell ref="N869:Q869"/>
    <mergeCell ref="F858:I858"/>
    <mergeCell ref="L858:M858"/>
    <mergeCell ref="N858:Q858"/>
    <mergeCell ref="F859:I859"/>
    <mergeCell ref="L859:M859"/>
    <mergeCell ref="N859:Q859"/>
    <mergeCell ref="F860:I860"/>
    <mergeCell ref="L860:M860"/>
    <mergeCell ref="N860:Q860"/>
    <mergeCell ref="F861:I861"/>
    <mergeCell ref="L861:M861"/>
    <mergeCell ref="N861:Q861"/>
    <mergeCell ref="F862:I862"/>
    <mergeCell ref="L862:M862"/>
    <mergeCell ref="N862:Q862"/>
    <mergeCell ref="F863:I863"/>
    <mergeCell ref="L863:M863"/>
    <mergeCell ref="N863:Q863"/>
    <mergeCell ref="F852:I852"/>
    <mergeCell ref="L852:M852"/>
    <mergeCell ref="N852:Q852"/>
    <mergeCell ref="F853:I853"/>
    <mergeCell ref="L853:M853"/>
    <mergeCell ref="N853:Q853"/>
    <mergeCell ref="F854:I854"/>
    <mergeCell ref="L854:M854"/>
    <mergeCell ref="N854:Q854"/>
    <mergeCell ref="F855:I855"/>
    <mergeCell ref="L855:M855"/>
    <mergeCell ref="N855:Q855"/>
    <mergeCell ref="F856:I856"/>
    <mergeCell ref="L856:M856"/>
    <mergeCell ref="N856:Q856"/>
    <mergeCell ref="F857:I857"/>
    <mergeCell ref="L857:M857"/>
    <mergeCell ref="N857:Q857"/>
    <mergeCell ref="F846:I846"/>
    <mergeCell ref="L846:M846"/>
    <mergeCell ref="N846:Q846"/>
    <mergeCell ref="F847:I847"/>
    <mergeCell ref="L847:M847"/>
    <mergeCell ref="N847:Q847"/>
    <mergeCell ref="F848:I848"/>
    <mergeCell ref="L848:M848"/>
    <mergeCell ref="N848:Q848"/>
    <mergeCell ref="F849:I849"/>
    <mergeCell ref="L849:M849"/>
    <mergeCell ref="N849:Q849"/>
    <mergeCell ref="F850:I850"/>
    <mergeCell ref="L850:M850"/>
    <mergeCell ref="N850:Q850"/>
    <mergeCell ref="F851:I851"/>
    <mergeCell ref="L851:M851"/>
    <mergeCell ref="N851:Q851"/>
    <mergeCell ref="F838:I838"/>
    <mergeCell ref="F839:I839"/>
    <mergeCell ref="L839:M839"/>
    <mergeCell ref="N839:Q839"/>
    <mergeCell ref="F840:I840"/>
    <mergeCell ref="L840:M840"/>
    <mergeCell ref="N840:Q840"/>
    <mergeCell ref="F841:I841"/>
    <mergeCell ref="L841:M841"/>
    <mergeCell ref="N841:Q841"/>
    <mergeCell ref="F842:I842"/>
    <mergeCell ref="L842:M842"/>
    <mergeCell ref="N842:Q842"/>
    <mergeCell ref="F843:I843"/>
    <mergeCell ref="L843:M843"/>
    <mergeCell ref="N843:Q843"/>
    <mergeCell ref="F844:I844"/>
    <mergeCell ref="L844:M844"/>
    <mergeCell ref="N844:Q844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F837:I837"/>
    <mergeCell ref="F824:I824"/>
    <mergeCell ref="L824:M824"/>
    <mergeCell ref="N824:Q824"/>
    <mergeCell ref="F825:I825"/>
    <mergeCell ref="L825:M825"/>
    <mergeCell ref="N825:Q825"/>
    <mergeCell ref="F826:I826"/>
    <mergeCell ref="F827:I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00:I800"/>
    <mergeCell ref="F801:I801"/>
    <mergeCell ref="F802:I802"/>
    <mergeCell ref="F803:I803"/>
    <mergeCell ref="F804:I804"/>
    <mergeCell ref="F805:I805"/>
    <mergeCell ref="L805:M805"/>
    <mergeCell ref="N805:Q805"/>
    <mergeCell ref="F806:I806"/>
    <mergeCell ref="F807:I807"/>
    <mergeCell ref="F808:I808"/>
    <mergeCell ref="F809:I809"/>
    <mergeCell ref="F810:I810"/>
    <mergeCell ref="L810:M810"/>
    <mergeCell ref="N810:Q810"/>
    <mergeCell ref="F811:I811"/>
    <mergeCell ref="F812:I812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F797:I797"/>
    <mergeCell ref="F798:I798"/>
    <mergeCell ref="F799:I799"/>
    <mergeCell ref="L799:M799"/>
    <mergeCell ref="N799:Q799"/>
    <mergeCell ref="F773:I773"/>
    <mergeCell ref="F774:I774"/>
    <mergeCell ref="F775:I775"/>
    <mergeCell ref="F776:I776"/>
    <mergeCell ref="L776:M776"/>
    <mergeCell ref="N776:Q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L785:M785"/>
    <mergeCell ref="N785:Q785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L769:M769"/>
    <mergeCell ref="N769:Q769"/>
    <mergeCell ref="F770:I770"/>
    <mergeCell ref="F771:I771"/>
    <mergeCell ref="F772:I772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L753:M753"/>
    <mergeCell ref="N753:Q753"/>
    <mergeCell ref="F754:I754"/>
    <mergeCell ref="F755:I755"/>
    <mergeCell ref="F756:I756"/>
    <mergeCell ref="F757:I757"/>
    <mergeCell ref="F758:I758"/>
    <mergeCell ref="F759:I759"/>
    <mergeCell ref="L759:M759"/>
    <mergeCell ref="N759:Q759"/>
    <mergeCell ref="F732:I732"/>
    <mergeCell ref="L732:M732"/>
    <mergeCell ref="N732:Q732"/>
    <mergeCell ref="F734:I734"/>
    <mergeCell ref="L734:M734"/>
    <mergeCell ref="N734:Q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L744:M744"/>
    <mergeCell ref="N744:Q744"/>
    <mergeCell ref="F721:I721"/>
    <mergeCell ref="F722:I722"/>
    <mergeCell ref="F723:I723"/>
    <mergeCell ref="F724:I724"/>
    <mergeCell ref="L724:M724"/>
    <mergeCell ref="N724:Q724"/>
    <mergeCell ref="F725:I725"/>
    <mergeCell ref="F726:I726"/>
    <mergeCell ref="F727:I727"/>
    <mergeCell ref="L727:M727"/>
    <mergeCell ref="N727:Q727"/>
    <mergeCell ref="F728:I728"/>
    <mergeCell ref="F729:I729"/>
    <mergeCell ref="F730:I730"/>
    <mergeCell ref="L730:M730"/>
    <mergeCell ref="N730:Q730"/>
    <mergeCell ref="F731:I731"/>
    <mergeCell ref="L731:M731"/>
    <mergeCell ref="N731:Q731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L716:M716"/>
    <mergeCell ref="N716:Q716"/>
    <mergeCell ref="F717:I717"/>
    <mergeCell ref="F718:I718"/>
    <mergeCell ref="F719:I719"/>
    <mergeCell ref="F720:I720"/>
    <mergeCell ref="L720:M720"/>
    <mergeCell ref="N720:Q720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L708:M708"/>
    <mergeCell ref="N708:Q708"/>
    <mergeCell ref="F709:I709"/>
    <mergeCell ref="F710:I710"/>
    <mergeCell ref="F711:I711"/>
    <mergeCell ref="F712:I712"/>
    <mergeCell ref="L712:M712"/>
    <mergeCell ref="N712:Q712"/>
    <mergeCell ref="F687:I687"/>
    <mergeCell ref="F688:I688"/>
    <mergeCell ref="F689:I689"/>
    <mergeCell ref="F690:I690"/>
    <mergeCell ref="L690:M690"/>
    <mergeCell ref="N690:Q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L698:M698"/>
    <mergeCell ref="N698:Q698"/>
    <mergeCell ref="F699:I699"/>
    <mergeCell ref="F676:I676"/>
    <mergeCell ref="F677:I677"/>
    <mergeCell ref="F678:I678"/>
    <mergeCell ref="L678:M678"/>
    <mergeCell ref="N678:Q678"/>
    <mergeCell ref="F679:I679"/>
    <mergeCell ref="F680:I680"/>
    <mergeCell ref="F681:I681"/>
    <mergeCell ref="F682:I682"/>
    <mergeCell ref="F683:I683"/>
    <mergeCell ref="L683:M683"/>
    <mergeCell ref="N683:Q683"/>
    <mergeCell ref="F684:I684"/>
    <mergeCell ref="F685:I685"/>
    <mergeCell ref="F686:I686"/>
    <mergeCell ref="L686:M686"/>
    <mergeCell ref="N686:Q686"/>
    <mergeCell ref="F663:I663"/>
    <mergeCell ref="F664:I664"/>
    <mergeCell ref="F665:I665"/>
    <mergeCell ref="L665:M665"/>
    <mergeCell ref="N665:Q665"/>
    <mergeCell ref="F666:I666"/>
    <mergeCell ref="F667:I667"/>
    <mergeCell ref="F668:I668"/>
    <mergeCell ref="F669:I669"/>
    <mergeCell ref="F670:I670"/>
    <mergeCell ref="F671:I671"/>
    <mergeCell ref="L671:M671"/>
    <mergeCell ref="N671:Q671"/>
    <mergeCell ref="F672:I672"/>
    <mergeCell ref="F673:I673"/>
    <mergeCell ref="F674:I674"/>
    <mergeCell ref="F675:I675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L657:M657"/>
    <mergeCell ref="N657:Q657"/>
    <mergeCell ref="F658:I658"/>
    <mergeCell ref="F659:I659"/>
    <mergeCell ref="F660:I660"/>
    <mergeCell ref="F661:I661"/>
    <mergeCell ref="F662:I662"/>
    <mergeCell ref="F635:I635"/>
    <mergeCell ref="L635:M635"/>
    <mergeCell ref="N635:Q635"/>
    <mergeCell ref="F636:I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F644:I644"/>
    <mergeCell ref="F645:I645"/>
    <mergeCell ref="F646:I646"/>
    <mergeCell ref="F647:I647"/>
    <mergeCell ref="L647:M647"/>
    <mergeCell ref="N647:Q647"/>
    <mergeCell ref="F622:I622"/>
    <mergeCell ref="F623:I623"/>
    <mergeCell ref="F624:I624"/>
    <mergeCell ref="L624:M624"/>
    <mergeCell ref="N624:Q624"/>
    <mergeCell ref="F625:I625"/>
    <mergeCell ref="F626:I626"/>
    <mergeCell ref="F627:I627"/>
    <mergeCell ref="F628:I628"/>
    <mergeCell ref="L628:M628"/>
    <mergeCell ref="N628:Q628"/>
    <mergeCell ref="F629:I629"/>
    <mergeCell ref="F630:I630"/>
    <mergeCell ref="F631:I631"/>
    <mergeCell ref="F632:I632"/>
    <mergeCell ref="F633:I633"/>
    <mergeCell ref="F634:I634"/>
    <mergeCell ref="F611:I611"/>
    <mergeCell ref="L611:M611"/>
    <mergeCell ref="N611:Q611"/>
    <mergeCell ref="F613:I613"/>
    <mergeCell ref="L613:M613"/>
    <mergeCell ref="N613:Q613"/>
    <mergeCell ref="F614:I614"/>
    <mergeCell ref="F615:I615"/>
    <mergeCell ref="F616:I616"/>
    <mergeCell ref="F617:I617"/>
    <mergeCell ref="F618:I618"/>
    <mergeCell ref="L618:M618"/>
    <mergeCell ref="N618:Q618"/>
    <mergeCell ref="F619:I619"/>
    <mergeCell ref="F620:I620"/>
    <mergeCell ref="F621:I621"/>
    <mergeCell ref="L621:M621"/>
    <mergeCell ref="N621:Q621"/>
    <mergeCell ref="F597:I597"/>
    <mergeCell ref="L597:M597"/>
    <mergeCell ref="N597:Q597"/>
    <mergeCell ref="F598:I598"/>
    <mergeCell ref="F599:I599"/>
    <mergeCell ref="F600:I600"/>
    <mergeCell ref="F601:I601"/>
    <mergeCell ref="L601:M601"/>
    <mergeCell ref="N601:Q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585:I585"/>
    <mergeCell ref="F586:I586"/>
    <mergeCell ref="L586:M586"/>
    <mergeCell ref="N586:Q586"/>
    <mergeCell ref="F587:I587"/>
    <mergeCell ref="F588:I588"/>
    <mergeCell ref="F589:I589"/>
    <mergeCell ref="L589:M589"/>
    <mergeCell ref="N589:Q589"/>
    <mergeCell ref="F590:I590"/>
    <mergeCell ref="F591:I591"/>
    <mergeCell ref="F592:I592"/>
    <mergeCell ref="L592:M592"/>
    <mergeCell ref="N592:Q592"/>
    <mergeCell ref="F593:I593"/>
    <mergeCell ref="F594:I594"/>
    <mergeCell ref="F595:I595"/>
    <mergeCell ref="F571:I571"/>
    <mergeCell ref="F572:I572"/>
    <mergeCell ref="L572:M572"/>
    <mergeCell ref="N572:Q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2:I582"/>
    <mergeCell ref="L582:M582"/>
    <mergeCell ref="N582:Q582"/>
    <mergeCell ref="F583:I583"/>
    <mergeCell ref="F584:I58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4:I564"/>
    <mergeCell ref="L564:M564"/>
    <mergeCell ref="N564:Q564"/>
    <mergeCell ref="F567:I567"/>
    <mergeCell ref="L567:M567"/>
    <mergeCell ref="N567:Q567"/>
    <mergeCell ref="F568:I568"/>
    <mergeCell ref="F569:I569"/>
    <mergeCell ref="F570:I570"/>
    <mergeCell ref="F542:I542"/>
    <mergeCell ref="F543:I543"/>
    <mergeCell ref="L543:M543"/>
    <mergeCell ref="N543:Q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L553:M553"/>
    <mergeCell ref="N553:Q553"/>
    <mergeCell ref="F554:I554"/>
    <mergeCell ref="F529:I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F540:I540"/>
    <mergeCell ref="F541:I541"/>
    <mergeCell ref="F518:I518"/>
    <mergeCell ref="F519:I519"/>
    <mergeCell ref="F520:I520"/>
    <mergeCell ref="L520:M520"/>
    <mergeCell ref="N520:Q520"/>
    <mergeCell ref="F521:I521"/>
    <mergeCell ref="F522:I522"/>
    <mergeCell ref="F523:I523"/>
    <mergeCell ref="F524:I524"/>
    <mergeCell ref="L524:M524"/>
    <mergeCell ref="N524:Q524"/>
    <mergeCell ref="F525:I525"/>
    <mergeCell ref="F526:I526"/>
    <mergeCell ref="F527:I527"/>
    <mergeCell ref="L527:M527"/>
    <mergeCell ref="N527:Q527"/>
    <mergeCell ref="F528:I528"/>
    <mergeCell ref="F507:I507"/>
    <mergeCell ref="L507:M507"/>
    <mergeCell ref="N507:Q507"/>
    <mergeCell ref="F508:I508"/>
    <mergeCell ref="F509:I509"/>
    <mergeCell ref="F510:I510"/>
    <mergeCell ref="F511:I511"/>
    <mergeCell ref="L511:M511"/>
    <mergeCell ref="N511:Q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L517:M517"/>
    <mergeCell ref="N517:Q517"/>
    <mergeCell ref="F497:I497"/>
    <mergeCell ref="L497:M497"/>
    <mergeCell ref="N497:Q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506:I506"/>
    <mergeCell ref="L506:M506"/>
    <mergeCell ref="N506:Q506"/>
    <mergeCell ref="F490:I490"/>
    <mergeCell ref="L490:M490"/>
    <mergeCell ref="N490:Q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L484:M484"/>
    <mergeCell ref="N484:Q484"/>
    <mergeCell ref="F485:I485"/>
    <mergeCell ref="F486:I486"/>
    <mergeCell ref="F487:I487"/>
    <mergeCell ref="L487:M487"/>
    <mergeCell ref="N487:Q487"/>
    <mergeCell ref="F488:I488"/>
    <mergeCell ref="F489:I489"/>
    <mergeCell ref="F467:I467"/>
    <mergeCell ref="F468:I468"/>
    <mergeCell ref="F469:I469"/>
    <mergeCell ref="F471:I471"/>
    <mergeCell ref="L471:M471"/>
    <mergeCell ref="N471:Q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L478:M478"/>
    <mergeCell ref="N478:Q478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L450:M450"/>
    <mergeCell ref="N450:Q450"/>
    <mergeCell ref="F451:I451"/>
    <mergeCell ref="F452:I452"/>
    <mergeCell ref="F453:I453"/>
    <mergeCell ref="F454:I454"/>
    <mergeCell ref="L454:M454"/>
    <mergeCell ref="N454:Q454"/>
    <mergeCell ref="F429:I429"/>
    <mergeCell ref="F430:I430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99:I399"/>
    <mergeCell ref="F400:I400"/>
    <mergeCell ref="F401:I401"/>
    <mergeCell ref="F402:I402"/>
    <mergeCell ref="F403:I403"/>
    <mergeCell ref="F404:I404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F393:I393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F316:I316"/>
    <mergeCell ref="L316:M316"/>
    <mergeCell ref="N316:Q316"/>
    <mergeCell ref="F290:I290"/>
    <mergeCell ref="L290:M290"/>
    <mergeCell ref="N290:Q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63:I263"/>
    <mergeCell ref="L263:M263"/>
    <mergeCell ref="N263:Q263"/>
    <mergeCell ref="F264:I264"/>
    <mergeCell ref="F265:I265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37:I237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F249:I249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9:I199"/>
    <mergeCell ref="L199:M199"/>
    <mergeCell ref="N199:Q199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M158:Q158"/>
    <mergeCell ref="M159:Q159"/>
    <mergeCell ref="F161:I161"/>
    <mergeCell ref="L161:M161"/>
    <mergeCell ref="N161:Q161"/>
    <mergeCell ref="F165:I165"/>
    <mergeCell ref="L165:M165"/>
    <mergeCell ref="N165:Q165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N137:Q137"/>
    <mergeCell ref="D138:H138"/>
    <mergeCell ref="N138:Q138"/>
    <mergeCell ref="D139:H139"/>
    <mergeCell ref="N139:Q139"/>
    <mergeCell ref="D140:H140"/>
    <mergeCell ref="N140:Q140"/>
    <mergeCell ref="D141:H141"/>
    <mergeCell ref="N141:Q141"/>
    <mergeCell ref="D142:H142"/>
    <mergeCell ref="N142:Q142"/>
    <mergeCell ref="N143:Q143"/>
    <mergeCell ref="L145:Q145"/>
    <mergeCell ref="C151:Q151"/>
    <mergeCell ref="F153:P153"/>
    <mergeCell ref="F154:P154"/>
    <mergeCell ref="M156:P156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dataValidations count="2">
    <dataValidation type="list" allowBlank="1" showInputMessage="1" showErrorMessage="1" error="Povoleny jsou hodnoty K a M." sqref="D2040:D2045">
      <formula1>"K,M"</formula1>
    </dataValidation>
    <dataValidation type="list" allowBlank="1" showInputMessage="1" showErrorMessage="1" error="Povoleny jsou hodnoty základní, snížená, zákl. přenesená, sníž. přenesená, nulová." sqref="U2040:U20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61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Uživatel systému Windows</cp:lastModifiedBy>
  <dcterms:created xsi:type="dcterms:W3CDTF">2019-01-29T15:15:46Z</dcterms:created>
  <dcterms:modified xsi:type="dcterms:W3CDTF">2019-01-29T15:16:02Z</dcterms:modified>
  <cp:category/>
  <cp:version/>
  <cp:contentType/>
  <cp:contentStatus/>
</cp:coreProperties>
</file>